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P:\52 Avenue Road\05. Technical Reports\"/>
    </mc:Choice>
  </mc:AlternateContent>
  <xr:revisionPtr revIDLastSave="0" documentId="13_ncr:1_{2C88CF40-AFD3-4840-862E-E8E681396C5B}" xr6:coauthVersionLast="47" xr6:coauthVersionMax="47" xr10:uidLastSave="{00000000-0000-0000-0000-000000000000}"/>
  <bookViews>
    <workbookView xWindow="-80" yWindow="-80" windowWidth="19360" windowHeight="1036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4" i="11" l="1"/>
  <c r="H173" i="11"/>
  <c r="I169" i="11"/>
  <c r="I170" i="11"/>
  <c r="I168" i="11"/>
  <c r="I166" i="11"/>
  <c r="I165" i="11"/>
  <c r="I163" i="11"/>
  <c r="I161" i="11"/>
  <c r="I144" i="11"/>
  <c r="I145" i="11"/>
  <c r="I146" i="11"/>
  <c r="I147" i="11"/>
  <c r="I148" i="11"/>
  <c r="I149" i="11"/>
  <c r="I150" i="11"/>
  <c r="I151" i="11"/>
  <c r="I152" i="11"/>
  <c r="I153" i="11"/>
  <c r="I154" i="11"/>
  <c r="I155" i="11"/>
  <c r="I156" i="11"/>
  <c r="I157" i="11"/>
  <c r="I158" i="11"/>
  <c r="I159" i="11"/>
  <c r="I143" i="11"/>
  <c r="I140" i="11"/>
  <c r="I141" i="11"/>
  <c r="I139" i="11"/>
  <c r="I137" i="11"/>
  <c r="I129" i="11"/>
  <c r="H121" i="11"/>
  <c r="H119" i="11"/>
  <c r="H117" i="11"/>
  <c r="H112" i="11"/>
  <c r="I111" i="11"/>
  <c r="H104" i="11"/>
  <c r="H105" i="11"/>
  <c r="H106" i="11"/>
  <c r="H107" i="11"/>
  <c r="H103" i="11"/>
  <c r="I101" i="11"/>
  <c r="I100" i="11"/>
  <c r="H99" i="11"/>
  <c r="I98" i="11"/>
  <c r="I97" i="11"/>
  <c r="H95" i="11"/>
  <c r="I93" i="11"/>
  <c r="H91" i="11"/>
  <c r="H90" i="11"/>
  <c r="H89" i="11"/>
  <c r="H88" i="11"/>
  <c r="H87" i="11"/>
  <c r="I86" i="11"/>
  <c r="H85" i="11"/>
  <c r="H84" i="11"/>
  <c r="I81" i="11"/>
  <c r="H73" i="11"/>
  <c r="H72" i="11"/>
  <c r="H70" i="11"/>
  <c r="I69" i="11"/>
  <c r="H67" i="11"/>
  <c r="I66" i="11"/>
  <c r="H65" i="11"/>
  <c r="H63" i="11"/>
  <c r="I61" i="11"/>
  <c r="H59" i="11"/>
  <c r="H58" i="11"/>
  <c r="H57" i="11"/>
  <c r="H56" i="11"/>
  <c r="S100" i="9"/>
  <c r="D179" i="11" l="1"/>
  <c r="E26" i="11"/>
  <c r="E25" i="11"/>
  <c r="D26" i="11"/>
  <c r="D25" i="11"/>
  <c r="C26" i="11"/>
  <c r="C25" i="11"/>
  <c r="E44" i="9"/>
  <c r="E43" i="9"/>
  <c r="D44" i="9"/>
  <c r="D43" i="9"/>
  <c r="C44" i="9"/>
  <c r="C43" i="9"/>
  <c r="D26" i="10"/>
  <c r="C26" i="10"/>
  <c r="E26" i="10"/>
  <c r="E25" i="10"/>
  <c r="D25" i="10"/>
  <c r="C25" i="10"/>
  <c r="S83" i="10"/>
  <c r="N121" i="9" l="1"/>
  <c r="O121" i="9"/>
  <c r="F208" i="11" l="1"/>
  <c r="I104" i="10"/>
  <c r="F104" i="10"/>
  <c r="S194" i="11"/>
  <c r="F121" i="9" l="1"/>
  <c r="S103" i="10"/>
  <c r="S120" i="9"/>
  <c r="T208" i="11"/>
  <c r="S207" i="11"/>
  <c r="O208" i="11"/>
  <c r="G208" i="11"/>
  <c r="D76" i="10" l="1"/>
  <c r="I76" i="10"/>
  <c r="H76" i="10"/>
  <c r="I179" i="11"/>
  <c r="H179" i="11"/>
  <c r="I92" i="9"/>
  <c r="H92" i="9"/>
  <c r="D92" i="9"/>
  <c r="S203" i="11" l="1"/>
  <c r="S206" i="11"/>
  <c r="S205" i="11"/>
  <c r="S204" i="11"/>
  <c r="S201" i="11"/>
  <c r="L121" i="9" l="1"/>
  <c r="S101" i="9" l="1"/>
  <c r="S102" i="9"/>
  <c r="S103" i="9"/>
  <c r="S104" i="9"/>
  <c r="S105" i="9"/>
  <c r="S106" i="9"/>
  <c r="S107" i="9"/>
  <c r="S108" i="9"/>
  <c r="S109" i="9"/>
  <c r="S110" i="9"/>
  <c r="S111" i="9"/>
  <c r="S112" i="9"/>
  <c r="S113" i="9"/>
  <c r="S114" i="9"/>
  <c r="S115" i="9"/>
  <c r="S116" i="9"/>
  <c r="S117" i="9"/>
  <c r="S118" i="9"/>
  <c r="S119" i="9"/>
  <c r="I93" i="9"/>
  <c r="H93" i="9"/>
  <c r="D93" i="9"/>
  <c r="I180" i="11"/>
  <c r="H180" i="11"/>
  <c r="D180"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88" i="11"/>
  <c r="S189" i="11"/>
  <c r="S190" i="11"/>
  <c r="S191" i="11"/>
  <c r="S193" i="11"/>
  <c r="S195" i="11"/>
  <c r="S196" i="11"/>
  <c r="S197" i="11"/>
  <c r="S198" i="11"/>
  <c r="S199" i="11"/>
  <c r="S200" i="11"/>
  <c r="S202" i="11"/>
  <c r="S187" i="11"/>
  <c r="P208" i="11"/>
  <c r="Q208" i="11"/>
  <c r="Q209" i="11" s="1"/>
  <c r="R208" i="11"/>
  <c r="R209" i="11" s="1"/>
  <c r="N208" i="11"/>
  <c r="N209" i="11" s="1"/>
  <c r="L208" i="11"/>
  <c r="J208" i="11"/>
  <c r="J209" i="11" s="1"/>
  <c r="I208" i="11"/>
  <c r="I209" i="11" s="1"/>
  <c r="H208" i="11"/>
  <c r="F209" i="11"/>
  <c r="E208" i="11"/>
  <c r="E209" i="11" s="1"/>
  <c r="D40" i="9" l="1"/>
  <c r="D41" i="9" s="1"/>
  <c r="E22" i="10"/>
  <c r="E23" i="10" s="1"/>
  <c r="D105" i="10"/>
  <c r="C23" i="10"/>
  <c r="D22" i="10"/>
  <c r="D23" i="10" s="1"/>
  <c r="D122" i="9"/>
  <c r="C40" i="9"/>
  <c r="C41" i="9" s="1"/>
  <c r="E40" i="9"/>
  <c r="E41" i="9" s="1"/>
  <c r="P209" i="11"/>
  <c r="H22" i="11"/>
  <c r="H34" i="9" s="1"/>
  <c r="H209" i="11"/>
  <c r="S104" i="10"/>
  <c r="S105" i="10" s="1"/>
  <c r="S121" i="9"/>
  <c r="S122" i="9" s="1"/>
  <c r="O122" i="9"/>
  <c r="H40" i="9"/>
  <c r="H41" i="9" s="1"/>
  <c r="G122" i="9"/>
  <c r="F40" i="9"/>
  <c r="F41" i="9" s="1"/>
  <c r="T122" i="9"/>
  <c r="I40" i="9"/>
  <c r="I41" i="9" s="1"/>
  <c r="G22" i="11"/>
  <c r="G34" i="9" s="1"/>
  <c r="G209" i="11"/>
  <c r="T209" i="11"/>
  <c r="I22" i="11"/>
  <c r="I34" i="9" s="1"/>
  <c r="O105" i="10"/>
  <c r="G105" i="10"/>
  <c r="F22" i="10"/>
  <c r="F23" i="10" s="1"/>
  <c r="T105" i="10"/>
  <c r="C105" i="10"/>
  <c r="K105" i="10"/>
  <c r="L105" i="10"/>
  <c r="G23" i="10"/>
  <c r="O209" i="11"/>
  <c r="L209" i="11"/>
  <c r="C122" i="9"/>
  <c r="N122" i="9"/>
  <c r="J122" i="9"/>
  <c r="I23" i="10"/>
  <c r="H22" i="10"/>
  <c r="H23" i="10" s="1"/>
  <c r="I23" i="11" l="1"/>
  <c r="I35" i="9" s="1"/>
  <c r="H23" i="11"/>
  <c r="H35" i="9" s="1"/>
  <c r="G23" i="11"/>
  <c r="G35" i="9" s="1"/>
  <c r="I77" i="10"/>
  <c r="H77" i="10"/>
  <c r="D77" i="10"/>
  <c r="D208" i="11" l="1"/>
  <c r="C22" i="11" s="1"/>
  <c r="C208" i="11"/>
  <c r="C34" i="9" l="1"/>
  <c r="C209" i="11"/>
  <c r="D209" i="11"/>
  <c r="C23" i="11" l="1"/>
  <c r="C35" i="9" s="1"/>
  <c r="K208" i="11"/>
  <c r="D22" i="11" s="1"/>
  <c r="S192" i="11"/>
  <c r="S208" i="11" s="1"/>
  <c r="D23" i="11" l="1"/>
  <c r="D35" i="9" s="1"/>
  <c r="D34" i="9"/>
  <c r="F22" i="11"/>
  <c r="E22" i="11"/>
  <c r="E34" i="9" s="1"/>
  <c r="K209" i="11"/>
  <c r="S209" i="11"/>
  <c r="F23" i="11" l="1"/>
  <c r="F35" i="9" s="1"/>
  <c r="F34" i="9"/>
  <c r="E23" i="11"/>
  <c r="E35" i="9" s="1"/>
</calcChain>
</file>

<file path=xl/sharedStrings.xml><?xml version="1.0" encoding="utf-8"?>
<sst xmlns="http://schemas.openxmlformats.org/spreadsheetml/2006/main" count="958" uniqueCount="438">
  <si>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</si>
  <si>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</si>
  <si>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</si>
  <si>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</si>
  <si>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</si>
  <si>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</si>
  <si>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</si>
  <si>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</si>
  <si>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</si>
  <si>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</si>
  <si>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</si>
  <si>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</si>
  <si>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</si>
  <si>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</si>
  <si>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</si>
  <si>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</si>
  <si>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</si>
  <si>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</si>
  <si>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</si>
  <si>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</si>
  <si>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</si>
  <si>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</si>
  <si>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</si>
  <si>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</si>
  <si>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</si>
  <si>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</si>
  <si>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</si>
  <si>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</si>
  <si>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</si>
  <si>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</si>
  <si>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</si>
  <si>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</si>
  <si>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</si>
  <si>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</si>
  <si>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</si>
  <si>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</si>
  <si>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</si>
  <si>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</si>
  <si>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</si>
  <si>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</si>
  <si>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</si>
  <si>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</si>
  <si>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</si>
  <si>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</si>
  <si>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</si>
  <si>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</si>
  <si>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</si>
  <si>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</si>
  <si>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</si>
  <si>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</si>
  <si>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</si>
  <si>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</si>
  <si>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</si>
  <si>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</si>
  <si>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</si>
  <si>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</si>
  <si>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</si>
  <si>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</si>
  <si>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</si>
  <si>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</si>
  <si>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</si>
  <si>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</si>
  <si>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</si>
  <si>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</si>
  <si>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</si>
  <si>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</si>
  <si>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</si>
  <si>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</si>
  <si>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</si>
  <si>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</si>
  <si>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</si>
  <si>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</si>
  <si>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</si>
  <si>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</si>
  <si>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</si>
  <si>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</si>
  <si>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</si>
  <si>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</si>
  <si>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</si>
  <si>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</si>
  <si>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</si>
  <si>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</si>
  <si>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</si>
  <si>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</si>
  <si>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</si>
  <si>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</si>
  <si>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</si>
  <si>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</si>
  <si>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</si>
  <si>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</si>
  <si>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</si>
  <si>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</si>
  <si>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</si>
  <si>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</si>
  <si>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</si>
  <si>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</si>
  <si>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</si>
  <si>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</si>
  <si>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</si>
  <si>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</si>
  <si>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</si>
  <si>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</si>
  <si>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</si>
  <si>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</si>
  <si>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</si>
  <si>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</si>
  <si>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</si>
  <si>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</si>
  <si>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</si>
  <si>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</si>
  <si>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</si>
  <si>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</si>
  <si>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</si>
  <si>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</si>
  <si>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</si>
  <si>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</si>
  <si>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</si>
  <si>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</si>
  <si>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</si>
  <si>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</si>
  <si>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</si>
  <si>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</si>
  <si>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</si>
  <si>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</si>
  <si>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</si>
  <si>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</si>
  <si>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</si>
  <si>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</si>
  <si>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</si>
  <si>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</si>
  <si>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</si>
  <si>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</si>
  <si>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</si>
  <si>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</si>
  <si>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</si>
  <si>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</si>
  <si>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</si>
  <si>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</si>
  <si>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</si>
  <si>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</si>
  <si>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</si>
  <si>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</si>
  <si>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</si>
  <si>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</si>
  <si>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</si>
  <si>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</si>
  <si>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</si>
  <si>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</si>
  <si>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</si>
  <si>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</si>
  <si>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</si>
  <si>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</si>
  <si>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</si>
  <si>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</si>
  <si>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</si>
  <si>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</si>
  <si>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</si>
  <si>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</si>
  <si>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</si>
  <si>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</si>
  <si>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</si>
  <si>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</si>
  <si>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</si>
  <si>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</si>
  <si>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</si>
  <si>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</si>
  <si>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</si>
  <si>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</si>
  <si>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</si>
  <si>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</si>
  <si>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</si>
  <si>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</si>
  <si>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</si>
  <si>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</si>
  <si>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</si>
  <si>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</si>
  <si>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</si>
  <si>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</si>
  <si>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</si>
  <si>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</si>
  <si>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</si>
  <si>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</si>
  <si>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</si>
  <si>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</si>
  <si>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</si>
  <si>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</si>
  <si>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</si>
  <si>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</si>
  <si>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</si>
  <si>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</si>
  <si>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</si>
  <si>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</si>
  <si>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</si>
  <si>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</si>
  <si>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</si>
  <si>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</si>
  <si>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</si>
  <si>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</si>
  <si>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</si>
  <si>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</si>
  <si>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</si>
  <si>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</si>
  <si>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</si>
  <si>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</si>
  <si>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</si>
  <si>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</si>
  <si>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</si>
  <si>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</si>
  <si>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</si>
  <si>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</si>
  <si>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</si>
  <si>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</si>
  <si>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</si>
  <si>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</si>
  <si>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</si>
  <si>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</si>
  <si>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</si>
  <si>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</si>
  <si>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</si>
  <si>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</si>
  <si>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</si>
  <si>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</si>
  <si>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</si>
  <si>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</si>
  <si>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</si>
  <si>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</si>
  <si>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</si>
  <si>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</si>
  <si>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</si>
  <si>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</si>
  <si>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</si>
  <si>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</si>
  <si>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</si>
  <si>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</si>
  <si>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</si>
  <si>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</si>
  <si>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</si>
  <si>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</si>
  <si>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</si>
  <si>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</si>
  <si>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</si>
  <si>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</si>
  <si>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</si>
  <si>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</si>
  <si>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</si>
  <si>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</si>
  <si>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</si>
  <si>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</si>
  <si>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</si>
  <si>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</si>
  <si>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</si>
  <si>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</si>
  <si>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</si>
  <si>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</si>
  <si>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</si>
  <si>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</si>
  <si>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</si>
  <si>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</si>
  <si>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</si>
  <si>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</si>
  <si>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</si>
  <si>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</si>
  <si>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</si>
  <si>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</si>
  <si>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</si>
  <si>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</si>
  <si>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</si>
  <si>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</si>
  <si>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</si>
  <si>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</si>
  <si>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</si>
  <si>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</si>
  <si>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</si>
  <si>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</si>
  <si>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</si>
  <si>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</si>
  <si>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</si>
  <si>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</si>
  <si>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</si>
  <si>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</si>
  <si>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</si>
  <si>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</si>
  <si>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</si>
  <si>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</si>
  <si>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</si>
  <si>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</si>
  <si>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</si>
  <si>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</si>
  <si>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</si>
  <si>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</si>
  <si>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</si>
  <si>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</si>
  <si>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</si>
  <si>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</si>
  <si>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</si>
  <si>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</si>
  <si>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</si>
  <si>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</si>
  <si>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Yes</t>
  </si>
  <si>
    <t>One Click LCA</t>
  </si>
  <si>
    <t>SAP</t>
  </si>
  <si>
    <t>Zeta Stebbings - Hodkinson Consultancy</t>
  </si>
  <si>
    <t>52 Avenue Road</t>
  </si>
  <si>
    <t>Demolition of existing dwelling and erection of three, 3 storey buildings over part lower ground/basement, comprising a total of 12 townhouses (12 x 4 bed), together with associated landscaping improvements, restored access onto Avenue Road and on-site disabled parking</t>
  </si>
  <si>
    <t>C3</t>
  </si>
  <si>
    <t>Carried out by competent individual (Zeta Stebbings - BSc, MSc, CEnv, MIEMA) who has undertaken multiple LCAs for GLA compliance. She is suitability competent to undertake the work. All work is internally verified by an individual of a higher status to check compliance.</t>
  </si>
  <si>
    <t>In December 2020, a revised Townhouse pre-app scheme was submitted. The scheme better resolved the Council’s ambition for multiple units on the site - whilst proposing less bulk, height and mass - a development that would be more characteristic of the Conservation Area and the established local urban grain and rhythm, importantly now providing genuine private outdoor space in this new ‘COVID’ world. In light of this, the current site and the existing two plots do not align with the councils plan.</t>
  </si>
  <si>
    <t>Ready-mix concrete for ground slabs, C25/30 XC1/XC2 CEM II/A, 2387.04kg/m3 (SNBPE)</t>
  </si>
  <si>
    <t>Reinforced concrete formwork slab, low carbon, 50 mm, 129.1 kg/m2,  RSOFT® (RECTOR LESAGE SAS)</t>
  </si>
  <si>
    <t>Waterproofing membrane, single component, cold applied, from PU, 1.5 mm, 1.98 kg/m2, Sikalastic-625 (Sika)</t>
  </si>
  <si>
    <t>Reinforcement steel (rebar), generic, 80% recycled content, A615</t>
  </si>
  <si>
    <t>EPS Insulation, T: 10-2400 mm, 600 x 1200 mm, 0.031 W/m2K, 16 kg/m3 (EPS-gruppen)</t>
  </si>
  <si>
    <t>Ready-mix concrete, normal-strength, generic, C30/37 (4400/5400 PSI), 10% (typical) recycled binders in cement (300 kg/m3 / 18.72 lbs/ft3)</t>
  </si>
  <si>
    <t>Plastic vapour control layer, 0.2 mm (Tommen Gram)</t>
  </si>
  <si>
    <t>Self levelling mortar, for floors, walls and overhead appl., 3-50 mm, 1400 kg/m3, Pericret (PCI Augsburg)</t>
  </si>
  <si>
    <t>Reinforcement steel (rebar), generic, 90% recycled content, A615</t>
  </si>
  <si>
    <t>Cellular glass insulation, L = 0.052 W/mK, 165 kg/m3, FOAMGLAS® F (Pittsburgh Corning)</t>
  </si>
  <si>
    <t>Rebar separated (2 %), concrete to aggregate</t>
  </si>
  <si>
    <t>Concrete crushed to aggregate (for sub-base layers), Portland Cement 200 kg / m3</t>
  </si>
  <si>
    <t>Plastic-based material incineration</t>
  </si>
  <si>
    <t>Steel recycling</t>
  </si>
  <si>
    <t>Concrete crushed to aggregate (for sub-base layers), Portland Cement 300 kg / m3</t>
  </si>
  <si>
    <t>Cement/mortar use in a backfill</t>
  </si>
  <si>
    <t>Landfilling (for inert materials)</t>
  </si>
  <si>
    <t>Reinforcement for concrete (rebar), diameter: 6-40 mm, 7850 kg/m3 (Badische Stahlwerke)</t>
  </si>
  <si>
    <t>Ready-mix concrete, C 45/55, Beton der Druckfestigkeitsklasse C 45/55 (InformationsZentrum Beton GmbH)</t>
  </si>
  <si>
    <t>Concrete crushed to aggregate (for sub-base layers), Portland Cement 400 kg / m3</t>
  </si>
  <si>
    <t>Floor screed mortar, cement screed, 1500 kg/m3, EPD coverage: &gt; 1500 kg/m3 (quick­mix Gruppe GmbH &amp; Co. KG)</t>
  </si>
  <si>
    <t>Soil substrates for green roofs (MDEGD)</t>
  </si>
  <si>
    <t>Polypropylene vapour membrane, French average, 0.18 kg/m2 (MDEGD)</t>
  </si>
  <si>
    <t>Glass wool insulation, R=5.0 m2K/W, L=0.040 W/mK, ép. 200 mm,  2.295 kg/m2, Lambda=0.04 W/(m.K), ISOLANT TOITURE 200 (ISOVER)</t>
  </si>
  <si>
    <t>Bituminous waterproofing system - Single layer, 5.44 kg/m2, AXTER, DERBIGUM, MEPLE, SIPLAST-ICOPAL, SOPREMA (Chambre Syndicale Française de l’Etanchéité)</t>
  </si>
  <si>
    <t>Polyethylene sealing film for slabs, ép. 150 micron, Donnee par default (MDEGD)</t>
  </si>
  <si>
    <t>Drainage floor underlay from EPS, ép.25 mm, DONNEE PAR DEFAUT (DED)</t>
  </si>
  <si>
    <t>Geotextile from polypropylene, 300 g/m2 (MDEGD)</t>
  </si>
  <si>
    <t>null</t>
  </si>
  <si>
    <t>Spiral staircase from steel, Larg. 80 cm, DONNEE PAR DEFAUT (DED)</t>
  </si>
  <si>
    <t>Wooden handrails, 10.07 kg/m, HRW-35, HRW-6C, HRW-35CM (Construction Specialties (CS))</t>
  </si>
  <si>
    <t>Laminated skirting board, biogenic CO2 not subtracted (for CML), 0.53 kg/m,  height 70-100 mm, unsustainable management, DONNEE PAR DEFAUT (DED)</t>
  </si>
  <si>
    <t>Wood incineration</t>
  </si>
  <si>
    <t>Masonry mortar/facing wall mortar/mortar with special properties, 1500 kg/m3, EPD coverage: &gt;1500 kg/m3 (IWM)</t>
  </si>
  <si>
    <t>Curtain wall system with aluminium frame, highly insulated, double glazing 2 x 4 mm,  3.6 m x 7.2 m, Concept Wall® 50 (Reynaers)</t>
  </si>
  <si>
    <t>Natural stone cladding, A4 = 0 - 100 km, 15 mm, 39.8 kg/m2, DONNEE PAR DEFAUT (DED)</t>
  </si>
  <si>
    <t>Render mortar, normal render, high-grade render, 1550 kg/m3, EPD coverage: 1300 - 1800 kg/m3 (IWM)</t>
  </si>
  <si>
    <t>Lightweight concrete block, with expanded clay aggregate, generic, 650 kg/m3 (40.6 lbs/ft3), 18 kg/block (39.7 lbs/block), 0.5x0.3x0.185 mm (0.019x0.012x0.007 in)</t>
  </si>
  <si>
    <t>Rock wool insulation panels, unfaced, generic, L = 0.039 W/mK, R = 2.56 m2K/W (15 ft2°Fh/BTU), 200 kg/m3 (12.49 lbs/ft3) (applicable for densities: 150-200 kg/m3 (9.36-12.49 lbs/ft3)), Lambda=0.039 W/(m.K)</t>
  </si>
  <si>
    <t>Gypsum plaster board, regular, generic, 6.5-25 mm (0.25-0.98 in), 10.725 kg/m2 (2.20 lbs/ft2) (for 12.5 mm/0.49 in), 858 kg/m3 (53.6 lbs/ft3)</t>
  </si>
  <si>
    <t>Gypsum plaster, 1100 kg/m3 (Bundesverband der Gipsindustrie)</t>
  </si>
  <si>
    <t>Ready-mix concrete, normal-strength, generic, C30/37 (4400/5400 PSI), 0% recycled binders in cement (300 kg/m3 / 18.72 lbs/ft3)</t>
  </si>
  <si>
    <t>Glass recycling</t>
  </si>
  <si>
    <t>Brick/stone crushed to aggregate (for sub-base layers)</t>
  </si>
  <si>
    <t>Gypsum recycling</t>
  </si>
  <si>
    <t>External wood door</t>
  </si>
  <si>
    <t>Roof window (skylight), biogenic CO2 not subtracted (for CML), 35.66 kg/m2, Fenêtres type GGL Fenêtres type GPL Fenêtres type GFL (VELUX FRANCE)</t>
  </si>
  <si>
    <t>Wood-containing product incineration (80% wood)</t>
  </si>
  <si>
    <t>Glass-containing product recycling (80 % glass)</t>
  </si>
  <si>
    <t>Gypsum plasterboard, glass fiber reinforced, renovation, 6.5x900/1200 mm, 5.6kg/m2, Ytskiva, GSE/GS6 (Gyproc (2020))</t>
  </si>
  <si>
    <t>Gypsum plasterboard, standard and Moisture resistant resistant, biogenic CO2 not subtracted, 12.5 mm, 8.5 kg/m2, 680 kg/m3, GKBI (Knauf)</t>
  </si>
  <si>
    <t>Treated wooden cladding, generic, 15-40 mm (0.59-1.57 in), 9.75 kg/m2 (1.99 lbs/ft2)(for 15 mm/0.59 in), 525 kg/m3 (32.8 lbs/ft3), min. G4-1</t>
  </si>
  <si>
    <t>Perforated light weight aggregate concrete block, 200 x 250 x 500 mm, 770 kg/m3, Leca Universalblokk (Weber)</t>
  </si>
  <si>
    <t>Dry mortar, M5, Murmortel M5 (weber)</t>
  </si>
  <si>
    <t>Fire resistant wooden door with wooden frame, biogenic CO2 not subtracted (for CML), 46.66 kg/m2, BLOCDAS EI 30 BLOCDAS EI60 BLOCOFEU EI30 Double Action  (DEYA)</t>
  </si>
  <si>
    <t>Sliding wooden door for closets, biogenic CO2 not subtracted (for CML), 10 mm, 7.35 kg/m2, unsustainable management, DONNEE PAR DEFAUT (DED)</t>
  </si>
  <si>
    <t>Doors with wooden frame, interior, DONNEE PAR DEFAUT (DED)</t>
  </si>
  <si>
    <t>Suspended aluminium ceiling system, 5.438 kg/m2, SAS System 200 (Aluminum) (SAS International)</t>
  </si>
  <si>
    <t>Marble tile</t>
  </si>
  <si>
    <t>Polyester fabric for roller blinds, 0.22 kg/m2, Athos (Kvadrat Shade)</t>
  </si>
  <si>
    <t>Three-layer wooden floorboards, 10 mm, 500 kg.m3, Advance, Décor, Easy Basic, Easy Classic, Jean Marc Artisan, Life, Pure, Pure Vintage Line, Pure Advanced, Senses, Sport Extreme, Tastes of life, White pack (Barlinek)</t>
  </si>
  <si>
    <t>Epoxy resin, 1.1 kg/l, 0.3-0.5 kg/m2, PCI Epoxigrund 390 (PCI Augsburg)</t>
  </si>
  <si>
    <t>General Carpet</t>
  </si>
  <si>
    <t>Stoneware tiles glazed, 10 mm, 20.0 kg/m2, 2000 kg/m3</t>
  </si>
  <si>
    <t>Hardwood plank flooring (oak), 20.5 x 140mm (B 5.0), 16.02 kg/m2, Lacquer group 1 (Junckers)</t>
  </si>
  <si>
    <t>Natural stone slab, flexible, indoor usage, 20 mm, 52 kg/m2, 2600 kg/m3</t>
  </si>
  <si>
    <t>Lacquered oak moulding, 15x45 mm, 0.357 kg/m, 708 kg/m3 (Combiwood Barkevik)</t>
  </si>
  <si>
    <t>Emulsion paint for allround interior use, Pigment: Lightfast Pigments, binder:  Acrylic Copolymer Dispersion , solvent: Water, 1.444 kg/l, 17 m2/l, 0.17 kg/m2, Vinyl Matt White (Dulux Trade)</t>
  </si>
  <si>
    <t>Double particleboard wardrobe, 1800 x 1000 x 600 mm, 1.08 m3 storage/unit, 72.9 kg/unit, DOUBLE WARDROBE (Bisley)</t>
  </si>
  <si>
    <t>Wide dining banquette, 1500 mm, 53.5 kg/unit, Studioscape modular system,wide dining banquette (MARK Product)</t>
  </si>
  <si>
    <t>Bathroom vanity unit, biogenic CO2 not subtracted (for CML), 17.55 kg/unit, DONNEE PAR DEFAUT (DED)</t>
  </si>
  <si>
    <t>Cabinet with shelves with oak veneer, 74,9 kg (76,9kg with packaging), Titan 3A4 with oak venner (Svenheim Møbelindustri)</t>
  </si>
  <si>
    <t>Chair, 16.3 kg/unit, Mirra® 2 (Herman Miller (UK))</t>
  </si>
  <si>
    <t>Glass shower screen with aluminium frame, 21.2 kg/m2, DONNEE PAR DEFAUT (MINISTERE DE L’ENVIRONNEMENT, DE L’ENERGIE ET DE LA MER  -  MINISTERE DU LOGEMENT ET DE L´HABITAT DURABLE)</t>
  </si>
  <si>
    <t>Acrylic bathtub, 20.8 kg/unit, DURAVIT : Starck (700345 ; 700344 ; 700342). D-Code (700097 ; 700098 ; 700104 ; 700105) // - KOHLER : Stil 2 (E6812-00 ; E6811-00). Corvette (E60900-00 ; E60901-00/60901-00 ; E60902-00/60902-00 ; E60903-00/60903-00 ; E60904-00/60904-00 ; E60905-00/60905-00). Struktura (E6D020-00/6D020-00 ; E6D021-00/6D021-00). Odeon Up (E6048-00/E6D231-00 ; E6049-00/E6D232-00 ; E6057-00/E6D234-00 ; E6060-00/E6D235-00 ; E6080-00/E6D233-00) (Association Française des Industries de la Salle de Bains)</t>
  </si>
  <si>
    <t>Thermostatic water mixer, shower, ENTRAXE 150 (IDÉAL STANDARD)</t>
  </si>
  <si>
    <t>Shower tray made of synthetic material, French average, Long. 90 cm Larg. 90 cm, DONNEE PAR DEFAUT (DED)</t>
  </si>
  <si>
    <t>Porcelain WC kit (toilet and tank), 37.4 kg/unit, DURAVIT : Duraplus (023009+087920) KOHLER : Odeon Up (4956CK+E4708 ; 4956CK+E4740  ; 18557K+E4708 ; 18557K+E4740). Brive (E4380+E4452 ; E4380+E4453 ; E4381+E4452 ; E4381+E4453 ; E1730+E4452). Eolia (E4380+E4269). Patio (UJD101+ETB111 ; UJB101+ETB111 ; UJV101+ETB111 ; UJW101+ETB111 ; UJV101+ETB211). Struktura (UJX101+ETE111 ; UJH101+ETE111) // ROCA : VICTORIA (A349392000 ; A349393000 ; A34P395000). DEBBA (A34D999000 ; A34D99L000) (Association Française des Industries de la Salle de Bains)</t>
  </si>
  <si>
    <t>Porcelain sink, 29.6 kg/unit, 50 x 70 cm (SFISB)</t>
  </si>
  <si>
    <t>4-port water brass manifolds, 0.7 kg/unit, DONNEE PAR DEFAUT (DED)</t>
  </si>
  <si>
    <t>Thermostatic radiator valve (MDEGD)</t>
  </si>
  <si>
    <t>Brass quarter-turn valve, 0.3 kg/unit, diameter: 20 mm, DONNEE PAR DEFAUT (DED)</t>
  </si>
  <si>
    <t>Copper pipe drainage and sewage network, 1.7 kg/m, DONNEE PAR DEFAUT (DED)</t>
  </si>
  <si>
    <t>PEX pipes for underfloor heating systems, Klett Pipe (Uponor Corporation)</t>
  </si>
  <si>
    <t>Floor gas boiler, P=25kW, DONNEE PAR DEFAUT (DED)</t>
  </si>
  <si>
    <t>Electric heat pump (air-water), 10 kW</t>
  </si>
  <si>
    <t>Fluorescent lamp, T8-18W, 0.07 kg/unit</t>
  </si>
  <si>
    <t>Insulated switchgear, 422.165 kg/unit, SM6-36 IM (SCHNEIDER ELECTRIC INDUSTRIES SAS)</t>
  </si>
  <si>
    <t>Programmable thermostat, 0.1921 kg/unit, 6053005_TYBOX 1117 Autres références visées: 6053006 - 6053064 - 6053072 -6053073 (Delta Dore)</t>
  </si>
  <si>
    <t>Junction box, 0.154 kg/unit, IP55 100x100 (B05534), B05534, B05546 (Hager SE)</t>
  </si>
  <si>
    <t>Output module, 0.469 kg/unit, TYA608C TYA608D; TYA608B; TYA608A; TXA608D; TXA608B (Hager SE)</t>
  </si>
  <si>
    <t>Cable 1-wire, 0.02 kg/m</t>
  </si>
  <si>
    <t xml:space="preserve"> Energy Efficient EX Transformers (Copper), EX75T3H, DOE 2016 (SCHNEIDER ELECTRIC INDUSTRIES SAS)</t>
  </si>
  <si>
    <t>Battery Lithium ion, French average, capacité=200Ah, DONNEE PAR DEFAUT (DED)</t>
  </si>
  <si>
    <t>Air handling unit, with heat recovery through plate heat exchanger, 10 000 m3/h (5885.8 ft3/min), 1256 kg/unit (2769 lbs/unit)</t>
  </si>
  <si>
    <t>Smoke extraction unit, 170 kg/unit, flow rate: 5000-10000 m3/h, DONNEE PAR DEFAUT (DED)</t>
  </si>
  <si>
    <t>Mini fridge, 400 x 430 x 560 mm (15.7 x 16.9 x 22 in), 40L capacity, 15.8 kg/unit (34.9 lbs/unit)</t>
  </si>
  <si>
    <t>Escalator basic component (dependent on lifting height), 800 kg/m</t>
  </si>
  <si>
    <t>Autonomous fire alarm system, BAASL Sa (1 405 31)  (Legrand)</t>
  </si>
  <si>
    <t>Heat pump 5.80 kW AIR / WATER providing heating for the individual house, Pompe à chaleur AIR/EAU assurant le chauffage en logement individuel (Uniclima)</t>
  </si>
  <si>
    <t>Single and three phase distribution boards, 14.7 kg/unit, Acti9 Isobar P Distribution Board -SEA9BPN12 (Schneider Electric)</t>
  </si>
  <si>
    <t>Electric heated towel rail, 12.1 kg/piece, T39EL/3 – chromed brass (VOLA)</t>
  </si>
  <si>
    <t>Steel box for home heating manifold, 6kg, DONNEE PAR DEFAUT (DED)</t>
  </si>
  <si>
    <t>District heat distribution center, per 1kW</t>
  </si>
  <si>
    <t>LED lighting, P = 40W, DONNEE PAR DEFAUT (DED)</t>
  </si>
  <si>
    <t>Water circulation radiator, per 1kW / unit</t>
  </si>
  <si>
    <t>Communication cable, 0.231 kg/m, DONNEE PAR DEFAUT (MINISTERE DE L’ENVIRONNEMENT, DE L’ENERGIE ET DE LA MER  -  MINISTERE DU LOGEMENT ET DE L´HABITAT DURABLE)</t>
  </si>
  <si>
    <t>Ventilation ducting, per m linear, D: 63 mm (2.48 in)</t>
  </si>
  <si>
    <t>Single-sided adhesive tape with reinforcement grid and protective film, 0.0258 kg/m, Adhésif Vario® KB1 (SAINT-GOBAIN ISOVER)</t>
  </si>
  <si>
    <t>Heat distribution piping network, per m2 heated area, all building types</t>
  </si>
  <si>
    <t>Sprinkler system, room area m2</t>
  </si>
  <si>
    <t>Sewage water drainage piping network, per m2 GIFA (residential buildings)</t>
  </si>
  <si>
    <t>Electricity distribution system, cabling and central, for all building types, per m2 GFA</t>
  </si>
  <si>
    <t>Drinking water supply piping network, per m2 GIFA (residential buildings)</t>
  </si>
  <si>
    <t>Metal-containing product recycling (90 % metal)</t>
  </si>
  <si>
    <t>Natural stone slab for exterior paving, 30 mm, 86.8 kg/m2, 2757 kg/m3, Infercoa or Black Quartzite (CUPA)</t>
  </si>
  <si>
    <t>Aluminium framed acrylic privacy screen, 6.8 kg/m2, DONNEE PAR DEFAUT (DED)</t>
  </si>
  <si>
    <t>R32</t>
  </si>
  <si>
    <t>Use of materials from demolition into the foundations</t>
  </si>
  <si>
    <t>Energy strategy with less CO2 reduction</t>
  </si>
  <si>
    <r>
      <t xml:space="preserve">100% - </t>
    </r>
    <r>
      <rPr>
        <i/>
        <sz val="10"/>
        <color theme="1"/>
        <rFont val="Arial"/>
        <family val="2"/>
      </rPr>
      <t>this is being investigated at present. A 'crusher' will be bought on site for the existing shell building (already stripped within) which will be used as a piling mat and then left in situ as an aquafying/drainage layer.</t>
    </r>
    <r>
      <rPr>
        <sz val="10"/>
        <color theme="1"/>
        <rFont val="Arial"/>
        <family val="2"/>
      </rPr>
      <t xml:space="preserve"> Approximately 7,000sqft.</t>
    </r>
  </si>
  <si>
    <t>Triple glazing windows with wooden frame, 42.6 kg/m2, 1.2 W/m2K</t>
  </si>
  <si>
    <t xml:space="preserve">Steel stud internal wall assembly, 100 mm, incl. mineral wool insulation, Steel stud wall 100 mm, incl. mineral wool insulation 100 mm and plasterboard 13 mm on both sides, Steel stud wall 100 mm, incl. mineral wool insulation 100 mm and plasterboard 13 mm on both sides </t>
  </si>
  <si>
    <t>Reuse as material</t>
  </si>
  <si>
    <t>17.10.2022</t>
  </si>
  <si>
    <t>Use of low carbon concrete</t>
  </si>
  <si>
    <t>Plastic-based material recycling</t>
  </si>
  <si>
    <t>Precast reinforced concrete pile extension, 0.5 m, 211  kg/unit, EP-F3 extension (Centrum Pæle A/S)</t>
  </si>
  <si>
    <r>
      <t>Based on the information provided to date, through the Stage One assessment, the total carbon emissions are expected to be 1,005 kgCO</t>
    </r>
    <r>
      <rPr>
        <vertAlign val="subscript"/>
        <sz val="10"/>
        <color theme="1"/>
        <rFont val="Arial"/>
        <family val="2"/>
      </rPr>
      <t>2</t>
    </r>
    <r>
      <rPr>
        <sz val="10"/>
        <color theme="1"/>
        <rFont val="Arial"/>
        <family val="2"/>
      </rPr>
      <t>/m</t>
    </r>
    <r>
      <rPr>
        <vertAlign val="superscript"/>
        <sz val="10"/>
        <color theme="1"/>
        <rFont val="Arial"/>
        <family val="2"/>
      </rPr>
      <t>2</t>
    </r>
    <r>
      <rPr>
        <sz val="10"/>
        <color theme="1"/>
        <rFont val="Arial"/>
        <family val="2"/>
      </rPr>
      <t xml:space="preserve"> GIA over 60 years (including sequestered carbon). The expected total WLLCE are lower than the GLA WLC Benchmark for residential buildings, demonstrating that the development has taken account of relevant policy and reduced emissions as far as reasonably possible</t>
    </r>
  </si>
  <si>
    <t>Rainwater harvesting used for development irrigation reusing water</t>
  </si>
  <si>
    <t>Building Management Systems throughout/ smart energy / passive cooling systems/ auto shading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</si>
</sst>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508">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164" fontId="4" fillId="9" borderId="3" xfId="0" applyNumberFormat="1" applyFont="1" applyFill="1" applyBorder="1" applyAlignment="1" applyProtection="1">
      <alignment horizontal="center" vertical="center"/>
      <protection locked="0"/>
    </xf>
    <xf numFmtId="0" fontId="26" fillId="0" borderId="0" xfId="0" applyFont="1" applyAlignment="1">
      <alignment horizontal="left"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9" fontId="0" fillId="9" borderId="1" xfId="0" applyNumberFormat="1" applyFill="1" applyBorder="1" applyAlignment="1" applyProtection="1">
      <alignment horizontal="left" vertical="center" wrapText="1"/>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xf numFmtId="0" fontId="0" fillId="0" borderId="0" xfId="0" applyAlignment="1">
      <alignment horizontal="left"/>
    </xf>
    <xf numFmtId="0" fontId="14" fillId="0" borderId="0" xfId="0" applyFont="1" applyAlignment="1">
      <alignment horizontal="left"/>
    </xf>
    <xf numFmtId="0" fontId="1" fillId="3" borderId="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8" xfId="0" applyFont="1" applyBorder="1" applyAlignment="1">
      <alignment horizontal="left" vertical="center" wrapText="1"/>
    </xf>
    <xf numFmtId="0" fontId="4" fillId="9" borderId="3"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wrapText="1"/>
      <protection locked="0"/>
    </xf>
    <xf numFmtId="0" fontId="6" fillId="4" borderId="29" xfId="0" applyFont="1" applyFill="1" applyBorder="1" applyAlignment="1">
      <alignment horizontal="left" vertical="center"/>
    </xf>
    <xf numFmtId="0" fontId="6" fillId="4" borderId="29" xfId="0" applyFont="1" applyFill="1" applyBorder="1" applyAlignment="1">
      <alignment horizontal="left" vertical="center" wrapText="1"/>
    </xf>
    <xf numFmtId="0" fontId="4" fillId="0" borderId="0" xfId="0" applyFont="1" applyAlignment="1">
      <alignment horizontal="left" vertical="center"/>
    </xf>
    <xf numFmtId="0" fontId="6" fillId="0" borderId="6" xfId="0" applyFont="1"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6" fillId="0" borderId="1" xfId="0" applyFont="1" applyBorder="1" applyAlignment="1">
      <alignment horizontal="left" vertical="center" wrapText="1"/>
    </xf>
    <xf numFmtId="166" fontId="11" fillId="9" borderId="1" xfId="0" applyNumberFormat="1" applyFont="1" applyFill="1" applyBorder="1" applyAlignment="1" applyProtection="1">
      <alignment horizontal="left" vertical="center" wrapText="1"/>
      <protection locked="0"/>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0" t="s">
        <v>1</v>
      </c>
      <c r="C5" s="181" t="s">
        <v>2</v>
      </c>
    </row>
    <row r="6" spans="2:3" ht="25" x14ac:dyDescent="0.25">
      <c r="B6" s="185" t="s">
        <v>3</v>
      </c>
      <c r="C6" s="182" t="s">
        <v>4</v>
      </c>
    </row>
    <row r="7" spans="2:3" x14ac:dyDescent="0.25">
      <c r="B7" s="186"/>
      <c r="C7" s="178" t="s">
        <v>5</v>
      </c>
    </row>
    <row r="8" spans="2:3" x14ac:dyDescent="0.25">
      <c r="B8" s="187" t="s">
        <v>6</v>
      </c>
      <c r="C8" s="178" t="s">
        <v>7</v>
      </c>
    </row>
    <row r="9" spans="2:3" ht="25" x14ac:dyDescent="0.25">
      <c r="B9" s="187"/>
      <c r="C9" s="178" t="s">
        <v>8</v>
      </c>
    </row>
    <row r="10" spans="2:3" x14ac:dyDescent="0.25">
      <c r="B10" s="187"/>
      <c r="C10" s="178" t="s">
        <v>9</v>
      </c>
    </row>
    <row r="11" spans="2:3" ht="25" x14ac:dyDescent="0.25">
      <c r="B11" s="187"/>
      <c r="C11" s="178" t="s">
        <v>10</v>
      </c>
    </row>
    <row r="12" spans="2:3" x14ac:dyDescent="0.25">
      <c r="B12" s="187"/>
      <c r="C12" s="178" t="s">
        <v>11</v>
      </c>
    </row>
    <row r="13" spans="2:3" x14ac:dyDescent="0.25">
      <c r="B13" s="187"/>
      <c r="C13" s="178" t="s">
        <v>12</v>
      </c>
    </row>
    <row r="14" spans="2:3" x14ac:dyDescent="0.25">
      <c r="B14" s="187"/>
      <c r="C14" s="178" t="s">
        <v>13</v>
      </c>
    </row>
    <row r="15" spans="2:3" ht="25" x14ac:dyDescent="0.25">
      <c r="B15" s="187"/>
      <c r="C15" s="178" t="s">
        <v>14</v>
      </c>
    </row>
    <row r="16" spans="2:3" ht="25" x14ac:dyDescent="0.25">
      <c r="B16" s="187"/>
      <c r="C16" s="178" t="s">
        <v>15</v>
      </c>
    </row>
    <row r="17" spans="2:3" ht="25" x14ac:dyDescent="0.25">
      <c r="B17" s="187"/>
      <c r="C17" s="178" t="s">
        <v>16</v>
      </c>
    </row>
    <row r="18" spans="2:3" x14ac:dyDescent="0.25">
      <c r="B18" s="187"/>
      <c r="C18" s="178" t="s">
        <v>17</v>
      </c>
    </row>
    <row r="19" spans="2:3" ht="27.75" customHeight="1" x14ac:dyDescent="0.25">
      <c r="B19" s="188"/>
      <c r="C19" s="179" t="s">
        <v>18</v>
      </c>
    </row>
    <row r="20" spans="2:3" ht="19.5" customHeight="1" x14ac:dyDescent="0.25">
      <c r="B20" s="186" t="s">
        <v>19</v>
      </c>
      <c r="C20" s="178" t="s">
        <v>20</v>
      </c>
    </row>
    <row r="21" spans="2:3" ht="26.25" customHeight="1" x14ac:dyDescent="0.25">
      <c r="B21" s="186"/>
      <c r="C21" s="178"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89" t="s">
        <v>24</v>
      </c>
      <c r="B5" s="189"/>
      <c r="C5" s="189"/>
      <c r="D5" s="189"/>
      <c r="E5" s="189"/>
      <c r="F5" s="189"/>
      <c r="G5" s="189"/>
      <c r="H5" s="189"/>
      <c r="I5" s="189"/>
      <c r="J5" s="189"/>
      <c r="K5" s="189"/>
      <c r="L5" s="189"/>
    </row>
    <row r="6" spans="1:12" ht="12.75" customHeight="1" x14ac:dyDescent="0.25">
      <c r="A6" s="189"/>
      <c r="B6" s="189"/>
      <c r="C6" s="189"/>
      <c r="D6" s="189"/>
      <c r="E6" s="189"/>
      <c r="F6" s="189"/>
      <c r="G6" s="189"/>
      <c r="H6" s="189"/>
      <c r="I6" s="189"/>
      <c r="J6" s="189"/>
      <c r="K6" s="189"/>
      <c r="L6" s="189"/>
    </row>
    <row r="7" spans="1:12" ht="12.75" customHeight="1" x14ac:dyDescent="0.25">
      <c r="A7" s="189"/>
      <c r="B7" s="189"/>
      <c r="C7" s="189"/>
      <c r="D7" s="189"/>
      <c r="E7" s="189"/>
      <c r="F7" s="189"/>
      <c r="G7" s="189"/>
      <c r="H7" s="189"/>
      <c r="I7" s="189"/>
      <c r="J7" s="189"/>
      <c r="K7" s="189"/>
      <c r="L7" s="189"/>
    </row>
    <row r="8" spans="1:12" ht="34.5" customHeight="1" x14ac:dyDescent="0.25">
      <c r="A8" s="191" t="s">
        <v>25</v>
      </c>
      <c r="B8" s="191"/>
      <c r="C8" s="191"/>
      <c r="D8" s="191"/>
      <c r="E8" s="191"/>
      <c r="F8" s="191"/>
      <c r="G8" s="191"/>
      <c r="H8" s="191"/>
      <c r="I8" s="191"/>
      <c r="J8" s="191"/>
      <c r="K8" s="191"/>
      <c r="L8" s="191"/>
    </row>
    <row r="9" spans="1:12" ht="15" customHeight="1" x14ac:dyDescent="0.25">
      <c r="A9" s="189" t="s">
        <v>26</v>
      </c>
      <c r="B9" s="189"/>
      <c r="C9" s="189"/>
      <c r="D9" s="189"/>
      <c r="E9" s="189"/>
      <c r="F9" s="189"/>
      <c r="G9" s="189"/>
      <c r="H9" s="189"/>
      <c r="I9" s="189"/>
      <c r="J9" s="189"/>
      <c r="K9" s="189"/>
      <c r="L9" s="189"/>
    </row>
    <row r="10" spans="1:12" ht="33" customHeight="1" x14ac:dyDescent="0.25">
      <c r="A10" s="189"/>
      <c r="B10" s="189"/>
      <c r="C10" s="189"/>
      <c r="D10" s="189"/>
      <c r="E10" s="189"/>
      <c r="F10" s="189"/>
      <c r="G10" s="189"/>
      <c r="H10" s="189"/>
      <c r="I10" s="189"/>
      <c r="J10" s="189"/>
      <c r="K10" s="189"/>
      <c r="L10" s="189"/>
    </row>
    <row r="11" spans="1:12" ht="15" customHeight="1" x14ac:dyDescent="0.25">
      <c r="A11" s="100" t="s">
        <v>27</v>
      </c>
      <c r="B11" s="99"/>
      <c r="C11" s="99"/>
      <c r="D11" s="97"/>
      <c r="E11" s="97"/>
      <c r="F11" s="97"/>
      <c r="G11" s="97"/>
      <c r="H11" s="97"/>
      <c r="I11" s="97"/>
      <c r="J11" s="97"/>
      <c r="K11" s="97"/>
      <c r="L11" s="97"/>
    </row>
    <row r="12" spans="1:12" x14ac:dyDescent="0.25">
      <c r="A12" s="189" t="s">
        <v>28</v>
      </c>
      <c r="B12" s="189"/>
      <c r="C12" s="189"/>
      <c r="D12" s="189"/>
      <c r="E12" s="189"/>
      <c r="F12" s="189"/>
      <c r="G12" s="189"/>
      <c r="H12" s="189"/>
      <c r="I12" s="189"/>
      <c r="J12" s="189"/>
      <c r="K12" s="189"/>
      <c r="L12" s="189"/>
    </row>
    <row r="13" spans="1:12" ht="35.25" customHeight="1" x14ac:dyDescent="0.25">
      <c r="A13" s="189"/>
      <c r="B13" s="189"/>
      <c r="C13" s="189"/>
      <c r="D13" s="189"/>
      <c r="E13" s="189"/>
      <c r="F13" s="189"/>
      <c r="G13" s="189"/>
      <c r="H13" s="189"/>
      <c r="I13" s="189"/>
      <c r="J13" s="189"/>
      <c r="K13" s="189"/>
      <c r="L13" s="189"/>
    </row>
    <row r="14" spans="1:12" ht="13" x14ac:dyDescent="0.25">
      <c r="A14" s="100" t="s">
        <v>29</v>
      </c>
      <c r="B14" s="97"/>
      <c r="C14" s="97"/>
      <c r="D14" s="97"/>
      <c r="E14" s="97"/>
      <c r="F14" s="97"/>
      <c r="G14" s="97"/>
      <c r="H14" s="97"/>
      <c r="I14" s="97"/>
      <c r="J14" s="97"/>
      <c r="K14" s="97"/>
      <c r="L14" s="97"/>
    </row>
    <row r="15" spans="1:12" x14ac:dyDescent="0.25">
      <c r="A15" s="189" t="s">
        <v>30</v>
      </c>
      <c r="B15" s="189"/>
      <c r="C15" s="189"/>
      <c r="D15" s="189"/>
      <c r="E15" s="189"/>
      <c r="F15" s="189"/>
      <c r="G15" s="189"/>
      <c r="H15" s="189"/>
      <c r="I15" s="189"/>
      <c r="J15" s="189"/>
      <c r="K15" s="189"/>
      <c r="L15" s="189"/>
    </row>
    <row r="16" spans="1:12" ht="35.25" customHeight="1" x14ac:dyDescent="0.25">
      <c r="A16" s="189"/>
      <c r="B16" s="189"/>
      <c r="C16" s="189"/>
      <c r="D16" s="189"/>
      <c r="E16" s="189"/>
      <c r="F16" s="189"/>
      <c r="G16" s="189"/>
      <c r="H16" s="189"/>
      <c r="I16" s="189"/>
      <c r="J16" s="189"/>
      <c r="K16" s="189"/>
      <c r="L16" s="189"/>
    </row>
    <row r="17" spans="1:12" ht="13" x14ac:dyDescent="0.25">
      <c r="A17" s="100" t="s">
        <v>31</v>
      </c>
      <c r="B17" s="97"/>
      <c r="C17" s="97"/>
      <c r="D17" s="97"/>
      <c r="E17" s="97"/>
      <c r="F17" s="97"/>
      <c r="G17" s="97"/>
      <c r="H17" s="97"/>
      <c r="I17" s="97"/>
      <c r="J17" s="97"/>
      <c r="K17" s="97"/>
      <c r="L17" s="97"/>
    </row>
    <row r="18" spans="1:12" x14ac:dyDescent="0.25">
      <c r="A18" s="189" t="s">
        <v>32</v>
      </c>
      <c r="B18" s="189"/>
      <c r="C18" s="189"/>
      <c r="D18" s="189"/>
      <c r="E18" s="189"/>
      <c r="F18" s="189"/>
      <c r="G18" s="189"/>
      <c r="H18" s="189"/>
      <c r="I18" s="189"/>
      <c r="J18" s="189"/>
      <c r="K18" s="189"/>
      <c r="L18" s="189"/>
    </row>
    <row r="19" spans="1:12" ht="20.25" customHeight="1" x14ac:dyDescent="0.25">
      <c r="A19" s="189"/>
      <c r="B19" s="189"/>
      <c r="C19" s="189"/>
      <c r="D19" s="189"/>
      <c r="E19" s="189"/>
      <c r="F19" s="189"/>
      <c r="G19" s="189"/>
      <c r="H19" s="189"/>
      <c r="I19" s="189"/>
      <c r="J19" s="189"/>
      <c r="K19" s="189"/>
      <c r="L19" s="189"/>
    </row>
    <row r="20" spans="1:12" ht="16.5" customHeight="1" x14ac:dyDescent="0.25">
      <c r="A20" s="189"/>
      <c r="B20" s="189"/>
      <c r="C20" s="189"/>
      <c r="D20" s="189"/>
      <c r="E20" s="189"/>
      <c r="F20" s="189"/>
      <c r="G20" s="189"/>
      <c r="H20" s="189"/>
      <c r="I20" s="189"/>
      <c r="J20" s="189"/>
      <c r="K20" s="189"/>
      <c r="L20" s="189"/>
    </row>
    <row r="21" spans="1:12" ht="14.25" customHeight="1" x14ac:dyDescent="0.25">
      <c r="A21" s="190" t="s">
        <v>33</v>
      </c>
      <c r="B21" s="190"/>
      <c r="C21" s="190"/>
      <c r="D21" s="190"/>
      <c r="E21" s="190"/>
      <c r="F21" s="190"/>
      <c r="G21" s="190"/>
      <c r="H21" s="190"/>
      <c r="I21" s="190"/>
      <c r="J21" s="190"/>
      <c r="K21" s="190"/>
      <c r="L21" s="190"/>
    </row>
    <row r="22" spans="1:12" x14ac:dyDescent="0.25">
      <c r="A22" s="98"/>
      <c r="B22" s="97"/>
      <c r="C22" s="97"/>
      <c r="D22" s="97"/>
      <c r="E22" s="97"/>
      <c r="F22" s="97"/>
      <c r="G22" s="97"/>
      <c r="H22" s="97"/>
      <c r="I22" s="97"/>
      <c r="J22" s="97"/>
      <c r="K22" s="97"/>
      <c r="L22" s="97"/>
    </row>
    <row r="23" spans="1:12" ht="14.25" customHeight="1" x14ac:dyDescent="0.3">
      <c r="A23" s="7" t="s">
        <v>34</v>
      </c>
      <c r="B23" s="8"/>
      <c r="C23" s="8"/>
      <c r="D23" s="8"/>
      <c r="E23" s="8"/>
      <c r="F23" s="8"/>
      <c r="G23" s="8"/>
      <c r="H23" s="8"/>
      <c r="I23" s="8"/>
      <c r="J23" s="8"/>
      <c r="K23" s="8"/>
      <c r="L23" s="8"/>
    </row>
    <row r="24" spans="1:12" ht="10.5" customHeight="1" x14ac:dyDescent="0.3">
      <c r="A24" s="101"/>
    </row>
    <row r="25" spans="1:12" ht="14.25" customHeight="1" x14ac:dyDescent="0.25">
      <c r="A25" s="189" t="s">
        <v>35</v>
      </c>
      <c r="B25" s="189"/>
      <c r="C25" s="189"/>
      <c r="D25" s="189"/>
      <c r="E25" s="189"/>
      <c r="F25" s="189"/>
      <c r="G25" s="189"/>
      <c r="H25" s="189"/>
      <c r="I25" s="189"/>
      <c r="J25" s="189"/>
      <c r="K25" s="189"/>
      <c r="L25" s="189"/>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196" t="s">
        <v>36</v>
      </c>
      <c r="B1" s="197"/>
      <c r="C1" s="207"/>
      <c r="D1" s="207"/>
      <c r="E1" s="207"/>
      <c r="F1" s="207"/>
    </row>
    <row r="2" spans="1:8" ht="15.75" customHeight="1" x14ac:dyDescent="0.25">
      <c r="A2" s="194" t="s">
        <v>37</v>
      </c>
      <c r="B2" s="195"/>
      <c r="C2" s="208"/>
      <c r="D2" s="208"/>
      <c r="E2" s="208"/>
      <c r="F2" s="208"/>
    </row>
    <row r="3" spans="1:8" ht="15.75" customHeight="1" x14ac:dyDescent="0.25">
      <c r="A3" s="195" t="s">
        <v>38</v>
      </c>
      <c r="B3" s="198"/>
      <c r="C3" s="208"/>
      <c r="D3" s="208"/>
      <c r="E3" s="208"/>
      <c r="F3" s="208"/>
    </row>
    <row r="4" spans="1:8" ht="15.75" customHeight="1" x14ac:dyDescent="0.25">
      <c r="A4" s="194" t="s">
        <v>39</v>
      </c>
      <c r="B4" s="195"/>
      <c r="C4" s="208"/>
      <c r="D4" s="208"/>
      <c r="E4" s="208"/>
      <c r="F4" s="208"/>
    </row>
    <row r="5" spans="1:8" ht="15.75" customHeight="1" x14ac:dyDescent="0.25">
      <c r="A5" s="194" t="s">
        <v>40</v>
      </c>
      <c r="B5" s="195"/>
      <c r="C5" s="208"/>
      <c r="D5" s="208"/>
      <c r="E5" s="208"/>
      <c r="F5" s="208"/>
    </row>
    <row r="6" spans="1:8" ht="15.75" customHeight="1" x14ac:dyDescent="0.25">
      <c r="A6" s="194" t="s">
        <v>41</v>
      </c>
      <c r="B6" s="195"/>
      <c r="C6" s="208"/>
      <c r="D6" s="208"/>
      <c r="E6" s="208"/>
      <c r="F6" s="208"/>
    </row>
    <row r="7" spans="1:8" s="43" customFormat="1" ht="15.75" customHeight="1" x14ac:dyDescent="0.25">
      <c r="A7" s="194" t="s">
        <v>42</v>
      </c>
      <c r="B7" s="195"/>
      <c r="C7" s="208"/>
      <c r="D7" s="208"/>
      <c r="E7" s="208"/>
      <c r="F7" s="208"/>
    </row>
    <row r="8" spans="1:8" s="43" customFormat="1" ht="15.75" customHeight="1" x14ac:dyDescent="0.25">
      <c r="A8" s="194" t="s">
        <v>43</v>
      </c>
      <c r="B8" s="195"/>
      <c r="C8" s="214"/>
      <c r="D8" s="214"/>
      <c r="E8" s="214"/>
      <c r="F8" s="214"/>
      <c r="G8" s="44"/>
    </row>
    <row r="9" spans="1:8" s="43" customFormat="1" ht="15.75" customHeight="1" x14ac:dyDescent="0.25">
      <c r="A9" s="44"/>
      <c r="B9" s="44"/>
      <c r="C9" s="44"/>
      <c r="D9" s="44"/>
      <c r="E9" s="44"/>
      <c r="F9" s="44"/>
      <c r="G9" s="44"/>
    </row>
    <row r="10" spans="1:8" s="46" customFormat="1" ht="42.75" customHeight="1" x14ac:dyDescent="0.25">
      <c r="A10" s="215" t="s">
        <v>44</v>
      </c>
      <c r="B10" s="215" t="s">
        <v>45</v>
      </c>
      <c r="C10" s="216" t="s">
        <v>46</v>
      </c>
      <c r="D10" s="217"/>
      <c r="E10" s="219" t="s">
        <v>47</v>
      </c>
      <c r="F10" s="220"/>
      <c r="G10"/>
    </row>
    <row r="11" spans="1:8" ht="55.5" customHeight="1" x14ac:dyDescent="0.25">
      <c r="A11" s="201">
        <v>1</v>
      </c>
      <c r="B11" s="199" t="s">
        <v>48</v>
      </c>
      <c r="C11" s="203" t="s">
        <v>49</v>
      </c>
      <c r="D11" s="204"/>
      <c r="E11" s="159" t="s">
        <v>50</v>
      </c>
      <c r="F11" s="161" t="s">
        <v>51</v>
      </c>
      <c r="H11" s="162"/>
    </row>
    <row r="12" spans="1:8" ht="44.25" customHeight="1" x14ac:dyDescent="0.25">
      <c r="A12" s="202"/>
      <c r="B12" s="200"/>
      <c r="C12" s="205"/>
      <c r="D12" s="206"/>
      <c r="E12" s="159" t="s">
        <v>52</v>
      </c>
      <c r="F12" s="161" t="s">
        <v>53</v>
      </c>
      <c r="H12" s="162"/>
    </row>
    <row r="13" spans="1:8" ht="54" customHeight="1" x14ac:dyDescent="0.25">
      <c r="A13" s="202"/>
      <c r="B13" s="200"/>
      <c r="C13" s="205"/>
      <c r="D13" s="206"/>
      <c r="E13" s="160" t="s">
        <v>54</v>
      </c>
      <c r="F13" s="163" t="s">
        <v>55</v>
      </c>
      <c r="H13" s="162"/>
    </row>
    <row r="14" spans="1:8" ht="38.25" customHeight="1" x14ac:dyDescent="0.25">
      <c r="A14" s="42">
        <v>2</v>
      </c>
      <c r="B14" s="47" t="s">
        <v>56</v>
      </c>
      <c r="C14" s="192" t="s">
        <v>57</v>
      </c>
      <c r="D14" s="193"/>
      <c r="E14" s="213"/>
      <c r="F14" s="213"/>
    </row>
    <row r="15" spans="1:8" ht="68.25" customHeight="1" x14ac:dyDescent="0.25">
      <c r="A15" s="42">
        <v>3</v>
      </c>
      <c r="B15" s="47" t="s">
        <v>58</v>
      </c>
      <c r="C15" s="192" t="s">
        <v>59</v>
      </c>
      <c r="D15" s="193"/>
      <c r="E15" s="213"/>
      <c r="F15" s="213"/>
    </row>
    <row r="16" spans="1:8" ht="39.75" customHeight="1" x14ac:dyDescent="0.25">
      <c r="A16" s="42">
        <v>4</v>
      </c>
      <c r="B16" s="47" t="s">
        <v>60</v>
      </c>
      <c r="C16" s="192" t="s">
        <v>61</v>
      </c>
      <c r="D16" s="193"/>
      <c r="E16" s="213"/>
      <c r="F16" s="213"/>
    </row>
    <row r="17" spans="1:6" ht="54" customHeight="1" x14ac:dyDescent="0.25">
      <c r="A17" s="42">
        <v>5</v>
      </c>
      <c r="B17" s="47" t="s">
        <v>62</v>
      </c>
      <c r="C17" s="192" t="s">
        <v>63</v>
      </c>
      <c r="D17" s="193"/>
      <c r="E17" s="213"/>
      <c r="F17" s="213"/>
    </row>
    <row r="18" spans="1:6" ht="51" customHeight="1" x14ac:dyDescent="0.25">
      <c r="A18" s="42">
        <v>6</v>
      </c>
      <c r="B18" s="47" t="s">
        <v>64</v>
      </c>
      <c r="C18" s="192" t="s">
        <v>65</v>
      </c>
      <c r="D18" s="193"/>
      <c r="E18" s="213"/>
      <c r="F18" s="213"/>
    </row>
    <row r="19" spans="1:6" ht="67.5" customHeight="1" x14ac:dyDescent="0.25">
      <c r="A19" s="42">
        <v>7</v>
      </c>
      <c r="B19" s="47" t="s">
        <v>66</v>
      </c>
      <c r="C19" s="192" t="s">
        <v>67</v>
      </c>
      <c r="D19" s="193"/>
      <c r="E19" s="213"/>
      <c r="F19" s="213"/>
    </row>
    <row r="20" spans="1:6" ht="63" customHeight="1" x14ac:dyDescent="0.25">
      <c r="A20" s="42">
        <v>8</v>
      </c>
      <c r="B20" s="47" t="s">
        <v>68</v>
      </c>
      <c r="C20" s="192" t="s">
        <v>69</v>
      </c>
      <c r="D20" s="193"/>
      <c r="E20" s="213"/>
      <c r="F20" s="213"/>
    </row>
    <row r="21" spans="1:6" ht="85.5" customHeight="1" x14ac:dyDescent="0.25">
      <c r="A21" s="42">
        <v>9</v>
      </c>
      <c r="B21" s="47" t="s">
        <v>70</v>
      </c>
      <c r="C21" s="192" t="s">
        <v>71</v>
      </c>
      <c r="D21" s="193"/>
      <c r="E21" s="213"/>
      <c r="F21" s="213"/>
    </row>
    <row r="22" spans="1:6" ht="49.5" customHeight="1" x14ac:dyDescent="0.25">
      <c r="A22" s="42">
        <v>10</v>
      </c>
      <c r="B22" s="47" t="s">
        <v>72</v>
      </c>
      <c r="C22" s="192" t="s">
        <v>73</v>
      </c>
      <c r="D22" s="193"/>
      <c r="E22" s="213"/>
      <c r="F22" s="213"/>
    </row>
    <row r="23" spans="1:6" ht="85.5" customHeight="1" x14ac:dyDescent="0.25">
      <c r="A23" s="42">
        <v>11</v>
      </c>
      <c r="B23" s="47" t="s">
        <v>74</v>
      </c>
      <c r="C23" s="192" t="s">
        <v>75</v>
      </c>
      <c r="D23" s="193"/>
      <c r="E23" s="213"/>
      <c r="F23" s="213"/>
    </row>
    <row r="24" spans="1:6" ht="54.75" customHeight="1" x14ac:dyDescent="0.25">
      <c r="A24" s="42">
        <v>12</v>
      </c>
      <c r="B24" s="47" t="s">
        <v>76</v>
      </c>
      <c r="C24" s="192" t="s">
        <v>77</v>
      </c>
      <c r="D24" s="193"/>
      <c r="E24" s="213"/>
      <c r="F24" s="213"/>
    </row>
    <row r="25" spans="1:6" ht="78" customHeight="1" x14ac:dyDescent="0.25">
      <c r="A25" s="42">
        <v>13</v>
      </c>
      <c r="B25" s="47" t="s">
        <v>78</v>
      </c>
      <c r="C25" s="192" t="s">
        <v>79</v>
      </c>
      <c r="D25" s="193"/>
      <c r="E25" s="213"/>
      <c r="F25" s="213"/>
    </row>
    <row r="26" spans="1:6" ht="81" customHeight="1" x14ac:dyDescent="0.25">
      <c r="A26" s="42">
        <v>14</v>
      </c>
      <c r="B26" s="47" t="s">
        <v>80</v>
      </c>
      <c r="C26" s="192" t="s">
        <v>81</v>
      </c>
      <c r="D26" s="193"/>
      <c r="E26" s="213"/>
      <c r="F26" s="213"/>
    </row>
    <row r="27" spans="1:6" ht="81" customHeight="1" x14ac:dyDescent="0.25">
      <c r="A27" s="42">
        <v>15</v>
      </c>
      <c r="B27" s="47" t="s">
        <v>82</v>
      </c>
      <c r="C27" s="193" t="s">
        <v>83</v>
      </c>
      <c r="D27" s="212"/>
      <c r="E27" s="218"/>
      <c r="F27" s="218"/>
    </row>
    <row r="28" spans="1:6" ht="70.5" customHeight="1" x14ac:dyDescent="0.25">
      <c r="A28" s="42">
        <v>16</v>
      </c>
      <c r="B28" s="164" t="s">
        <v>84</v>
      </c>
      <c r="C28" s="210" t="s">
        <v>85</v>
      </c>
      <c r="D28" s="211"/>
      <c r="E28" s="213"/>
      <c r="F28" s="213"/>
    </row>
    <row r="29" spans="1:6" ht="13" x14ac:dyDescent="0.3">
      <c r="B29" s="209"/>
      <c r="C29" s="209"/>
      <c r="D29" s="209"/>
      <c r="E29" s="209"/>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29" t="s">
        <v>36</v>
      </c>
      <c r="B1" s="330"/>
      <c r="C1" s="331"/>
      <c r="D1" s="331"/>
      <c r="E1" s="331"/>
      <c r="F1" s="332"/>
      <c r="G1" s="165"/>
    </row>
    <row r="2" spans="1:19" ht="13" x14ac:dyDescent="0.3">
      <c r="A2" s="194" t="s">
        <v>37</v>
      </c>
      <c r="B2" s="194"/>
      <c r="C2" s="236"/>
      <c r="D2" s="236"/>
      <c r="E2" s="236"/>
      <c r="F2" s="236"/>
      <c r="G2" s="165"/>
      <c r="H2" s="343" t="s">
        <v>86</v>
      </c>
      <c r="I2" s="344"/>
      <c r="J2" s="345"/>
      <c r="K2" s="50"/>
    </row>
    <row r="3" spans="1:19" ht="13" x14ac:dyDescent="0.25">
      <c r="A3" s="195" t="s">
        <v>38</v>
      </c>
      <c r="B3" s="333"/>
      <c r="C3" s="236"/>
      <c r="D3" s="236"/>
      <c r="E3" s="236"/>
      <c r="F3" s="236"/>
      <c r="G3" s="165"/>
      <c r="H3" s="123"/>
      <c r="I3" s="341" t="s">
        <v>87</v>
      </c>
      <c r="J3" s="342"/>
      <c r="K3" s="46"/>
    </row>
    <row r="4" spans="1:19" ht="13" x14ac:dyDescent="0.25">
      <c r="A4" s="194" t="s">
        <v>88</v>
      </c>
      <c r="B4" s="194"/>
      <c r="C4" s="236"/>
      <c r="D4" s="236"/>
      <c r="E4" s="236"/>
      <c r="F4" s="236"/>
      <c r="G4" s="165"/>
      <c r="H4" s="39"/>
      <c r="I4" s="341" t="s">
        <v>89</v>
      </c>
      <c r="J4" s="342"/>
      <c r="K4" s="46"/>
    </row>
    <row r="5" spans="1:19" ht="21" customHeight="1" x14ac:dyDescent="0.25">
      <c r="A5" s="194" t="s">
        <v>40</v>
      </c>
      <c r="B5" s="194"/>
      <c r="C5" s="234"/>
      <c r="D5" s="236"/>
      <c r="E5" s="236"/>
      <c r="F5" s="236"/>
      <c r="G5" s="165"/>
      <c r="H5" s="142"/>
      <c r="I5" s="341" t="s">
        <v>90</v>
      </c>
      <c r="J5" s="342"/>
    </row>
    <row r="6" spans="1:19" ht="14.5" x14ac:dyDescent="0.25">
      <c r="A6" s="194" t="s">
        <v>41</v>
      </c>
      <c r="B6" s="194"/>
      <c r="C6" s="236"/>
      <c r="D6" s="236"/>
      <c r="E6" s="236"/>
      <c r="F6" s="236"/>
      <c r="G6" s="165"/>
    </row>
    <row r="7" spans="1:19" x14ac:dyDescent="0.25">
      <c r="A7"/>
      <c r="C7"/>
      <c r="D7"/>
      <c r="E7"/>
      <c r="F7"/>
      <c r="G7" s="165"/>
    </row>
    <row r="8" spans="1:19" ht="15" customHeight="1" x14ac:dyDescent="0.3">
      <c r="A8" s="329" t="s">
        <v>91</v>
      </c>
      <c r="B8" s="330"/>
      <c r="C8" s="331"/>
      <c r="D8" s="331"/>
      <c r="E8" s="331"/>
      <c r="F8" s="332"/>
      <c r="G8" s="165"/>
      <c r="H8" s="165"/>
    </row>
    <row r="9" spans="1:19" s="43" customFormat="1" x14ac:dyDescent="0.25">
      <c r="A9" s="194" t="s">
        <v>42</v>
      </c>
      <c r="B9" s="194"/>
      <c r="C9" s="236"/>
      <c r="D9" s="236"/>
      <c r="E9" s="236"/>
      <c r="F9" s="236"/>
      <c r="O9" s="49"/>
      <c r="P9" s="49"/>
      <c r="Q9" s="49"/>
      <c r="R9" s="49"/>
    </row>
    <row r="10" spans="1:19" s="43" customFormat="1" ht="13" x14ac:dyDescent="0.25">
      <c r="A10" s="194" t="s">
        <v>92</v>
      </c>
      <c r="B10" s="194"/>
      <c r="C10" s="353"/>
      <c r="D10" s="236"/>
      <c r="E10" s="236"/>
      <c r="F10" s="236"/>
      <c r="G10" s="44"/>
      <c r="O10" s="49"/>
      <c r="P10" s="49"/>
      <c r="Q10" s="49"/>
      <c r="R10" s="49"/>
    </row>
    <row r="11" spans="1:19" ht="13" x14ac:dyDescent="0.3">
      <c r="A11" s="102"/>
      <c r="B11" s="103" t="s">
        <v>93</v>
      </c>
      <c r="C11" s="104" t="s">
        <v>94</v>
      </c>
      <c r="D11" s="105"/>
      <c r="E11" s="105"/>
      <c r="F11" s="106"/>
      <c r="G11" s="50"/>
    </row>
    <row r="12" spans="1:19" ht="64.5" customHeight="1" x14ac:dyDescent="0.3">
      <c r="A12" s="195" t="s">
        <v>95</v>
      </c>
      <c r="B12" s="333"/>
      <c r="C12" s="337" t="s">
        <v>96</v>
      </c>
      <c r="D12" s="338"/>
      <c r="E12" s="338"/>
      <c r="F12" s="339"/>
      <c r="G12" s="166"/>
      <c r="H12" s="165"/>
      <c r="I12" s="165"/>
    </row>
    <row r="13" spans="1:19" ht="39" customHeight="1" x14ac:dyDescent="0.3">
      <c r="A13" s="194" t="s">
        <v>97</v>
      </c>
      <c r="B13" s="194"/>
      <c r="C13" s="234"/>
      <c r="D13" s="234"/>
      <c r="E13" s="234"/>
      <c r="F13" s="234"/>
      <c r="G13" s="167"/>
      <c r="H13" s="165"/>
      <c r="I13" s="165"/>
    </row>
    <row r="14" spans="1:19" ht="20.25" customHeight="1" x14ac:dyDescent="0.3">
      <c r="A14" s="195" t="s">
        <v>98</v>
      </c>
      <c r="B14" s="333"/>
      <c r="C14" s="334" t="s">
        <v>99</v>
      </c>
      <c r="D14" s="335"/>
      <c r="E14" s="335"/>
      <c r="F14" s="336"/>
      <c r="G14" s="166"/>
      <c r="H14" s="165"/>
      <c r="I14" s="165"/>
    </row>
    <row r="15" spans="1:19" ht="35.25" customHeight="1" x14ac:dyDescent="0.3">
      <c r="A15" s="273" t="s">
        <v>100</v>
      </c>
      <c r="B15" s="273"/>
      <c r="C15" s="234" t="s">
        <v>101</v>
      </c>
      <c r="D15" s="234"/>
      <c r="E15" s="234"/>
      <c r="F15" s="234"/>
      <c r="G15" s="166"/>
      <c r="H15" s="166"/>
      <c r="I15" s="166"/>
      <c r="J15" s="166"/>
      <c r="K15" s="166"/>
      <c r="L15" s="166"/>
      <c r="M15" s="165"/>
      <c r="N15" s="165"/>
      <c r="O15" s="168"/>
      <c r="P15" s="168"/>
      <c r="Q15" s="168"/>
      <c r="R15" s="168"/>
      <c r="S15" s="165"/>
    </row>
    <row r="16" spans="1:19" ht="27.75" customHeight="1" x14ac:dyDescent="0.3">
      <c r="A16" s="273" t="s">
        <v>102</v>
      </c>
      <c r="B16" s="273"/>
      <c r="C16" s="234"/>
      <c r="D16" s="234"/>
      <c r="E16" s="234"/>
      <c r="F16" s="234"/>
      <c r="G16" s="166"/>
      <c r="H16" s="166"/>
      <c r="I16" s="165"/>
      <c r="J16" s="165"/>
      <c r="K16" s="165"/>
      <c r="L16" s="165"/>
      <c r="M16" s="165"/>
      <c r="N16" s="165"/>
      <c r="O16" s="168"/>
      <c r="P16" s="168"/>
      <c r="Q16" s="168"/>
      <c r="R16" s="168"/>
      <c r="S16" s="165"/>
    </row>
    <row r="17" spans="1:19" ht="27.75" customHeight="1" x14ac:dyDescent="0.3">
      <c r="A17" s="346" t="s">
        <v>103</v>
      </c>
      <c r="B17" s="347"/>
      <c r="C17" s="337" t="s">
        <v>104</v>
      </c>
      <c r="D17" s="338"/>
      <c r="E17" s="338"/>
      <c r="F17" s="339"/>
      <c r="G17" s="166"/>
      <c r="H17" s="166"/>
      <c r="I17" s="165"/>
      <c r="J17" s="165"/>
      <c r="K17" s="165"/>
      <c r="L17" s="165"/>
      <c r="M17" s="165"/>
      <c r="N17" s="165"/>
      <c r="O17" s="168"/>
      <c r="P17" s="168"/>
      <c r="Q17" s="168"/>
      <c r="R17" s="168"/>
      <c r="S17" s="165"/>
    </row>
    <row r="18" spans="1:19" ht="27.75" customHeight="1" x14ac:dyDescent="0.3">
      <c r="A18" s="348"/>
      <c r="B18" s="349"/>
      <c r="C18" s="337" t="s">
        <v>105</v>
      </c>
      <c r="D18" s="338"/>
      <c r="E18" s="338"/>
      <c r="F18" s="339"/>
      <c r="G18" s="166"/>
      <c r="H18" s="166"/>
      <c r="I18" s="165"/>
    </row>
    <row r="19" spans="1:19" ht="13" x14ac:dyDescent="0.3">
      <c r="A19" s="51"/>
      <c r="B19" s="51"/>
      <c r="C19" s="51"/>
      <c r="D19" s="51"/>
      <c r="E19" s="51"/>
      <c r="F19" s="51"/>
      <c r="G19" s="51"/>
    </row>
    <row r="20" spans="1:19" ht="52.5" customHeight="1" x14ac:dyDescent="0.25">
      <c r="A20" s="340" t="s">
        <v>106</v>
      </c>
      <c r="B20" s="229"/>
      <c r="C20" s="229"/>
      <c r="D20" s="229"/>
      <c r="E20" s="229"/>
      <c r="F20" s="229"/>
      <c r="G20" s="229"/>
      <c r="H20" s="229"/>
      <c r="I20" s="229"/>
    </row>
    <row r="21" spans="1:19" s="46" customFormat="1" ht="33.75" customHeight="1" x14ac:dyDescent="0.25">
      <c r="A21" s="354"/>
      <c r="B21" s="355"/>
      <c r="C21" s="174" t="s">
        <v>107</v>
      </c>
      <c r="D21" s="134" t="s">
        <v>108</v>
      </c>
      <c r="E21" s="134" t="s">
        <v>109</v>
      </c>
      <c r="F21" s="53" t="s">
        <v>110</v>
      </c>
      <c r="G21" s="53" t="s">
        <v>111</v>
      </c>
      <c r="H21" s="53" t="s">
        <v>112</v>
      </c>
      <c r="I21" s="53" t="s">
        <v>113</v>
      </c>
      <c r="J21"/>
      <c r="K21"/>
      <c r="L21"/>
      <c r="M21"/>
      <c r="N21"/>
      <c r="O21" s="45"/>
      <c r="P21" s="45"/>
      <c r="Q21" s="45"/>
      <c r="R21" s="48"/>
    </row>
    <row r="22" spans="1:19" s="46" customFormat="1" ht="33.75" customHeight="1" x14ac:dyDescent="0.25">
      <c r="A22" s="350" t="s">
        <v>114</v>
      </c>
      <c r="B22" s="351"/>
      <c r="C22" s="110">
        <f>D104+E104+F104</f>
        <v>0</v>
      </c>
      <c r="D22" s="110">
        <f>G104+H104+I104+J104+K104+O104+P104+Q104+R104</f>
        <v>0</v>
      </c>
      <c r="E22" s="110">
        <f>C104+D104+E104+F104+G104+H104+I104+J104+K104+O104+P104+Q104+R104</f>
        <v>0</v>
      </c>
      <c r="F22" s="110">
        <f>G104+H104+I104+J104+K104</f>
        <v>0</v>
      </c>
      <c r="G22" s="110" t="e">
        <f>L104+N104</f>
        <v>#VALUE!</v>
      </c>
      <c r="H22" s="110">
        <f>O104+P104+Q104+R104</f>
        <v>0</v>
      </c>
      <c r="I22" s="110">
        <f>T104</f>
        <v>0</v>
      </c>
      <c r="J22"/>
      <c r="K22"/>
      <c r="L22"/>
      <c r="M22"/>
      <c r="N22"/>
      <c r="O22" s="45"/>
      <c r="P22" s="45"/>
      <c r="Q22" s="45"/>
      <c r="R22" s="48"/>
    </row>
    <row r="23" spans="1:19" ht="33.75" customHeight="1" x14ac:dyDescent="0.25">
      <c r="A23" s="286" t="s">
        <v>115</v>
      </c>
      <c r="B23" s="287"/>
      <c r="C23" s="121" t="e">
        <f t="shared" ref="C23:I23" si="0">C22/$C$6</f>
        <v>#DIV/0!</v>
      </c>
      <c r="D23" s="111" t="e">
        <f t="shared" si="0"/>
        <v>#DIV/0!</v>
      </c>
      <c r="E23" s="111" t="e">
        <f t="shared" si="0"/>
        <v>#DIV/0!</v>
      </c>
      <c r="F23" s="121" t="e">
        <f t="shared" si="0"/>
        <v>#DIV/0!</v>
      </c>
      <c r="G23" s="121" t="e">
        <f t="shared" si="0"/>
        <v>#VALUE!</v>
      </c>
      <c r="H23" s="121" t="e">
        <f t="shared" si="0"/>
        <v>#DIV/0!</v>
      </c>
      <c r="I23" s="121" t="e">
        <f t="shared" si="0"/>
        <v>#DIV/0!</v>
      </c>
    </row>
    <row r="24" spans="1:19" ht="33.75" customHeight="1" x14ac:dyDescent="0.25">
      <c r="A24" s="350" t="s">
        <v>116</v>
      </c>
      <c r="B24" s="351"/>
      <c r="C24" s="356" t="s">
        <v>117</v>
      </c>
      <c r="D24" s="357"/>
      <c r="E24" s="358"/>
      <c r="F24" s="359"/>
      <c r="G24" s="360"/>
      <c r="H24" s="360"/>
      <c r="I24" s="361"/>
    </row>
    <row r="25" spans="1:19" ht="33.75" customHeight="1" x14ac:dyDescent="0.3">
      <c r="A25" s="350" t="s">
        <v>118</v>
      </c>
      <c r="B25" s="351"/>
      <c r="C25" s="135" t="str">
        <f>VLOOKUP($C$24,'WLC benchmarks'!$B$10:$E$13,2, TRUE)</f>
        <v>&lt;850</v>
      </c>
      <c r="D25" s="135" t="str">
        <f>VLOOKUP($C$24,'WLC benchmarks'!$B$10:$E$13,3, TRUE)</f>
        <v>&lt;350</v>
      </c>
      <c r="E25" s="135" t="str">
        <f>VLOOKUP($C$24,'WLC benchmarks'!$B$10:$E$13,4, TRUE)</f>
        <v>&lt;1200</v>
      </c>
      <c r="F25" s="362"/>
      <c r="G25" s="363"/>
      <c r="H25" s="363"/>
      <c r="I25" s="364"/>
      <c r="J25" s="165"/>
      <c r="K25" s="166"/>
    </row>
    <row r="26" spans="1:19" ht="33.75" customHeight="1" x14ac:dyDescent="0.25">
      <c r="A26" s="350" t="s">
        <v>119</v>
      </c>
      <c r="B26" s="351"/>
      <c r="C26" s="135" t="str">
        <f>VLOOKUP($C$24,'WLC benchmarks'!$B$16:$E$19,2, TRUE)</f>
        <v>&lt;500</v>
      </c>
      <c r="D26" s="135" t="str">
        <f>VLOOKUP($C$24,'WLC benchmarks'!$B$16:$E$19,3, TRUE)</f>
        <v>&lt;300</v>
      </c>
      <c r="E26" s="135" t="str">
        <f>VLOOKUP($C$24,'WLC benchmarks'!$B$16:$E$19,4, TRUE)</f>
        <v>&lt;800</v>
      </c>
      <c r="F26" s="365"/>
      <c r="G26" s="366"/>
      <c r="H26" s="366"/>
      <c r="I26" s="367"/>
    </row>
    <row r="27" spans="1:19" ht="69" customHeight="1" x14ac:dyDescent="0.25">
      <c r="A27" s="350" t="s">
        <v>120</v>
      </c>
      <c r="B27" s="351"/>
      <c r="C27" s="234" t="s">
        <v>121</v>
      </c>
      <c r="D27" s="234"/>
      <c r="E27" s="234"/>
      <c r="F27" s="234"/>
      <c r="G27" s="234"/>
      <c r="H27" s="234"/>
      <c r="I27" s="234"/>
    </row>
    <row r="28" spans="1:19" ht="15.75" customHeight="1" x14ac:dyDescent="0.3">
      <c r="A28" s="55"/>
      <c r="B28" s="55"/>
      <c r="C28" s="45"/>
      <c r="D28" s="45"/>
      <c r="E28" s="45"/>
      <c r="F28" s="45"/>
      <c r="G28" s="51"/>
    </row>
    <row r="29" spans="1:19" ht="15.75" customHeight="1" x14ac:dyDescent="0.25">
      <c r="A29" s="352" t="s">
        <v>122</v>
      </c>
      <c r="B29" s="352"/>
      <c r="C29" s="352"/>
      <c r="D29" s="352"/>
      <c r="E29" s="352"/>
      <c r="F29" s="352"/>
      <c r="G29" s="165"/>
    </row>
    <row r="30" spans="1:19" ht="27.75" customHeight="1" x14ac:dyDescent="0.3">
      <c r="A30" s="269" t="s">
        <v>50</v>
      </c>
      <c r="B30" s="269"/>
      <c r="C30" s="270" t="s">
        <v>123</v>
      </c>
      <c r="D30" s="271"/>
      <c r="E30" s="271"/>
      <c r="F30" s="272"/>
      <c r="G30" s="51"/>
    </row>
    <row r="31" spans="1:19" ht="27" customHeight="1" x14ac:dyDescent="0.3">
      <c r="A31" s="273" t="s">
        <v>124</v>
      </c>
      <c r="B31" s="273"/>
      <c r="C31" s="236" t="s">
        <v>53</v>
      </c>
      <c r="D31" s="236"/>
      <c r="E31" s="236"/>
      <c r="F31" s="236"/>
      <c r="G31" s="51"/>
    </row>
    <row r="32" spans="1:19" ht="27" customHeight="1" x14ac:dyDescent="0.3">
      <c r="A32" s="273" t="s">
        <v>54</v>
      </c>
      <c r="B32" s="273"/>
      <c r="C32" s="236" t="s">
        <v>55</v>
      </c>
      <c r="D32" s="236"/>
      <c r="E32" s="236"/>
      <c r="F32" s="236"/>
      <c r="G32" s="51"/>
    </row>
    <row r="33" spans="1:48" ht="15.75" customHeight="1" x14ac:dyDescent="0.3">
      <c r="A33" s="55"/>
      <c r="B33" s="55"/>
      <c r="C33" s="45"/>
      <c r="D33" s="45"/>
      <c r="E33" s="45"/>
      <c r="F33" s="45"/>
      <c r="G33" s="51"/>
    </row>
    <row r="34" spans="1:48" ht="33" customHeight="1" x14ac:dyDescent="0.3">
      <c r="A34" s="229" t="s">
        <v>125</v>
      </c>
      <c r="B34" s="230"/>
      <c r="C34" s="233" t="s">
        <v>126</v>
      </c>
      <c r="D34" s="233"/>
      <c r="E34" s="233"/>
      <c r="F34" s="58" t="s">
        <v>127</v>
      </c>
      <c r="G34" s="51"/>
      <c r="H34" s="56"/>
      <c r="I34" s="56"/>
      <c r="J34" s="54"/>
      <c r="K34" s="54"/>
      <c r="L34" s="54"/>
      <c r="M34" s="54"/>
      <c r="N34" s="57"/>
      <c r="O34" s="54"/>
      <c r="P34" s="54"/>
      <c r="Q34" s="54"/>
    </row>
    <row r="35" spans="1:48" ht="24.75" customHeight="1" x14ac:dyDescent="0.3">
      <c r="A35" s="229"/>
      <c r="B35" s="230"/>
      <c r="C35" s="234" t="s">
        <v>128</v>
      </c>
      <c r="D35" s="234"/>
      <c r="E35" s="234"/>
      <c r="F35" s="39"/>
      <c r="G35" s="51"/>
      <c r="H35" s="56"/>
      <c r="I35" s="56"/>
      <c r="J35" s="59"/>
      <c r="K35" s="59"/>
      <c r="L35" s="59"/>
      <c r="M35" s="59"/>
      <c r="N35" s="57"/>
      <c r="O35" s="54"/>
      <c r="P35" s="54"/>
      <c r="Q35" s="54"/>
    </row>
    <row r="36" spans="1:48" ht="12.75" customHeight="1" x14ac:dyDescent="0.3">
      <c r="A36" s="229"/>
      <c r="B36" s="230"/>
      <c r="C36" s="235"/>
      <c r="D36" s="235"/>
      <c r="E36" s="235"/>
      <c r="F36" s="39"/>
      <c r="G36" s="51"/>
      <c r="H36" s="56"/>
      <c r="I36" s="56"/>
      <c r="J36" s="54"/>
      <c r="K36" s="54"/>
      <c r="L36" s="54"/>
      <c r="M36" s="54"/>
      <c r="N36" s="57"/>
      <c r="O36" s="54"/>
      <c r="P36" s="54"/>
      <c r="Q36" s="54"/>
    </row>
    <row r="37" spans="1:48" ht="12.75" customHeight="1" x14ac:dyDescent="0.3">
      <c r="A37" s="229"/>
      <c r="B37" s="230"/>
      <c r="C37" s="235"/>
      <c r="D37" s="235"/>
      <c r="E37" s="235"/>
      <c r="F37" s="39"/>
      <c r="G37" s="51"/>
      <c r="H37" s="56"/>
      <c r="I37" s="56"/>
      <c r="J37" s="54"/>
      <c r="K37" s="54"/>
      <c r="L37" s="54"/>
      <c r="M37" s="54"/>
      <c r="N37" s="57"/>
      <c r="O37" s="54"/>
      <c r="P37" s="54"/>
      <c r="Q37" s="54"/>
    </row>
    <row r="38" spans="1:48" s="46" customFormat="1" ht="13" x14ac:dyDescent="0.3">
      <c r="A38" s="231"/>
      <c r="B38" s="232"/>
      <c r="C38" s="236"/>
      <c r="D38" s="236"/>
      <c r="E38" s="236"/>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29" t="s">
        <v>129</v>
      </c>
      <c r="B40" s="230"/>
      <c r="C40" s="233" t="s">
        <v>130</v>
      </c>
      <c r="D40" s="233"/>
      <c r="E40" s="233"/>
      <c r="F40" s="58" t="s">
        <v>131</v>
      </c>
      <c r="G40" s="51"/>
      <c r="O40" s="48"/>
      <c r="P40" s="48"/>
      <c r="Q40" s="48"/>
      <c r="R40" s="48"/>
    </row>
    <row r="41" spans="1:48" s="46" customFormat="1" ht="12.75" customHeight="1" x14ac:dyDescent="0.3">
      <c r="A41" s="229"/>
      <c r="B41" s="230"/>
      <c r="C41" s="236" t="s">
        <v>132</v>
      </c>
      <c r="D41" s="236"/>
      <c r="E41" s="236"/>
      <c r="F41" s="12"/>
      <c r="G41" s="51"/>
      <c r="O41" s="48"/>
      <c r="P41" s="48"/>
      <c r="Q41" s="48"/>
      <c r="R41" s="48"/>
    </row>
    <row r="42" spans="1:48" x14ac:dyDescent="0.25">
      <c r="A42" s="229"/>
      <c r="B42" s="230"/>
      <c r="C42" s="235"/>
      <c r="D42" s="235"/>
      <c r="E42" s="235"/>
      <c r="F42" s="12"/>
    </row>
    <row r="43" spans="1:48" x14ac:dyDescent="0.25">
      <c r="A43" s="229"/>
      <c r="B43" s="230"/>
      <c r="C43" s="239"/>
      <c r="D43" s="240"/>
      <c r="E43" s="241"/>
      <c r="F43" s="12"/>
      <c r="J43" s="46"/>
      <c r="K43" s="46"/>
      <c r="L43" s="46"/>
    </row>
    <row r="44" spans="1:48" x14ac:dyDescent="0.25">
      <c r="A44" s="229"/>
      <c r="B44" s="230"/>
      <c r="C44" s="239"/>
      <c r="D44" s="240"/>
      <c r="E44" s="241"/>
      <c r="F44" s="12"/>
      <c r="J44" s="46"/>
      <c r="K44" s="46"/>
      <c r="L44" s="46"/>
    </row>
    <row r="45" spans="1:48" x14ac:dyDescent="0.25">
      <c r="B45" s="221"/>
      <c r="C45" s="221"/>
      <c r="D45" s="221"/>
      <c r="E45" s="221"/>
      <c r="F45" s="221"/>
    </row>
    <row r="46" spans="1:48" s="52" customFormat="1" ht="13" x14ac:dyDescent="0.25">
      <c r="A46"/>
      <c r="B46" s="209"/>
      <c r="C46" s="209"/>
      <c r="D46" s="209"/>
      <c r="E46" s="209"/>
      <c r="F46" s="209"/>
      <c r="G46"/>
      <c r="H46"/>
      <c r="I46"/>
      <c r="J46"/>
      <c r="K46"/>
      <c r="L46"/>
      <c r="M46" s="165"/>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2" t="s">
        <v>133</v>
      </c>
      <c r="B47" s="222"/>
      <c r="C47" s="237" t="s">
        <v>134</v>
      </c>
      <c r="D47" s="238"/>
      <c r="E47" s="371" t="s">
        <v>135</v>
      </c>
      <c r="F47" s="249" t="s">
        <v>136</v>
      </c>
      <c r="G47" s="250"/>
      <c r="H47" s="237" t="s">
        <v>137</v>
      </c>
      <c r="I47" s="368"/>
      <c r="J47" s="165"/>
      <c r="K47" s="165"/>
      <c r="L47" s="165"/>
      <c r="M47" s="165"/>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69" t="s">
        <v>138</v>
      </c>
      <c r="B48" s="370"/>
      <c r="C48" s="64" t="s">
        <v>139</v>
      </c>
      <c r="D48" s="64" t="s">
        <v>140</v>
      </c>
      <c r="E48" s="372"/>
      <c r="F48" s="251"/>
      <c r="G48" s="252"/>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2" t="s">
        <v>143</v>
      </c>
      <c r="B49" s="243"/>
      <c r="C49" s="65" t="s">
        <v>144</v>
      </c>
      <c r="D49" s="66" t="s">
        <v>145</v>
      </c>
      <c r="E49" s="246" t="s">
        <v>146</v>
      </c>
      <c r="F49" s="223" t="s">
        <v>147</v>
      </c>
      <c r="G49" s="224"/>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244"/>
      <c r="B50" s="245"/>
      <c r="C50" s="67" t="s">
        <v>150</v>
      </c>
      <c r="D50" s="66" t="s">
        <v>151</v>
      </c>
      <c r="E50" s="247"/>
      <c r="F50" s="225"/>
      <c r="G50" s="226"/>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244"/>
      <c r="B51" s="245"/>
      <c r="C51" s="67" t="s">
        <v>154</v>
      </c>
      <c r="D51" s="68" t="s">
        <v>155</v>
      </c>
      <c r="E51" s="248"/>
      <c r="F51" s="227"/>
      <c r="G51" s="228"/>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73"/>
      <c r="F52" s="266"/>
      <c r="G52" s="267"/>
      <c r="H52" s="11"/>
      <c r="I52" s="11"/>
      <c r="J52" s="315" t="s">
        <v>157</v>
      </c>
      <c r="K52" s="316"/>
      <c r="L52" s="316"/>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74"/>
      <c r="F53" s="266"/>
      <c r="G53" s="267"/>
      <c r="H53" s="11"/>
      <c r="I53" s="11"/>
      <c r="J53" s="225"/>
      <c r="K53" s="297"/>
      <c r="L53" s="297"/>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74"/>
      <c r="F54" s="266"/>
      <c r="G54" s="267"/>
      <c r="H54" s="11"/>
      <c r="I54" s="11"/>
      <c r="J54" s="225"/>
      <c r="K54" s="297"/>
      <c r="L54" s="297"/>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75"/>
      <c r="F55" s="266"/>
      <c r="G55" s="267"/>
      <c r="H55" s="11"/>
      <c r="I55" s="11"/>
      <c r="J55" s="225"/>
      <c r="K55" s="297"/>
      <c r="L55" s="297"/>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66"/>
      <c r="G56" s="267"/>
      <c r="H56" s="11"/>
      <c r="I56" s="11"/>
      <c r="J56" s="225"/>
      <c r="K56" s="297"/>
      <c r="L56" s="297"/>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66"/>
      <c r="G57" s="267"/>
      <c r="H57" s="11"/>
      <c r="I57" s="11"/>
      <c r="J57" s="225"/>
      <c r="K57" s="297"/>
      <c r="L57" s="297"/>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66"/>
      <c r="G58" s="267"/>
      <c r="H58" s="11"/>
      <c r="I58" s="11"/>
      <c r="J58" s="225"/>
      <c r="K58" s="297"/>
      <c r="L58" s="297"/>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66"/>
      <c r="G59" s="267"/>
      <c r="H59" s="11"/>
      <c r="I59" s="11"/>
      <c r="J59" s="225"/>
      <c r="K59" s="297"/>
      <c r="L59" s="297"/>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66"/>
      <c r="G60" s="267"/>
      <c r="H60" s="11"/>
      <c r="I60" s="11"/>
      <c r="J60" s="225"/>
      <c r="K60" s="297"/>
      <c r="L60" s="297"/>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66"/>
      <c r="G61" s="267"/>
      <c r="H61" s="11"/>
      <c r="I61" s="11"/>
      <c r="J61" s="225"/>
      <c r="K61" s="297"/>
      <c r="L61" s="297"/>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66"/>
      <c r="G62" s="267"/>
      <c r="H62" s="11"/>
      <c r="I62" s="11"/>
      <c r="J62" s="225"/>
      <c r="K62" s="297"/>
      <c r="L62" s="297"/>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66"/>
      <c r="G63" s="267"/>
      <c r="H63" s="11"/>
      <c r="I63" s="11"/>
      <c r="J63" s="225"/>
      <c r="K63" s="297"/>
      <c r="L63" s="297"/>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66"/>
      <c r="G64" s="267"/>
      <c r="H64" s="11"/>
      <c r="I64" s="11"/>
      <c r="J64" s="225"/>
      <c r="K64" s="297"/>
      <c r="L64" s="297"/>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7"/>
      <c r="G65" s="108"/>
      <c r="H65" s="11"/>
      <c r="I65" s="11"/>
      <c r="J65" s="225"/>
      <c r="K65" s="297"/>
      <c r="L65" s="297"/>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7"/>
      <c r="G66" s="108"/>
      <c r="H66" s="11"/>
      <c r="I66" s="11"/>
      <c r="J66" s="225"/>
      <c r="K66" s="297"/>
      <c r="L66" s="297"/>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7"/>
      <c r="G67" s="108"/>
      <c r="H67" s="11"/>
      <c r="I67" s="11"/>
      <c r="J67" s="225"/>
      <c r="K67" s="297"/>
      <c r="L67" s="297"/>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7"/>
      <c r="G68" s="108"/>
      <c r="H68" s="11"/>
      <c r="I68" s="11"/>
      <c r="J68" s="225"/>
      <c r="K68" s="297"/>
      <c r="L68" s="297"/>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7"/>
      <c r="G69" s="108"/>
      <c r="H69" s="11"/>
      <c r="I69" s="11"/>
      <c r="J69" s="225"/>
      <c r="K69" s="297"/>
      <c r="L69" s="297"/>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7"/>
      <c r="G70" s="108"/>
      <c r="H70" s="11"/>
      <c r="I70" s="11"/>
      <c r="J70" s="225"/>
      <c r="K70" s="297"/>
      <c r="L70" s="297"/>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13"/>
      <c r="G71" s="314"/>
      <c r="H71" s="11"/>
      <c r="I71" s="11"/>
      <c r="J71" s="225"/>
      <c r="K71" s="297"/>
      <c r="L71" s="297"/>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6" t="s">
        <v>176</v>
      </c>
      <c r="B72" s="327"/>
      <c r="C72" s="64" t="s">
        <v>177</v>
      </c>
      <c r="D72" s="64" t="s">
        <v>178</v>
      </c>
      <c r="E72" s="158" t="s">
        <v>179</v>
      </c>
      <c r="F72" s="175" t="s">
        <v>180</v>
      </c>
      <c r="G72" s="175" t="s">
        <v>181</v>
      </c>
      <c r="H72" s="328"/>
      <c r="I72" s="328"/>
      <c r="J72" s="225"/>
      <c r="K72" s="297"/>
      <c r="L72" s="297"/>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5"/>
      <c r="G73" s="155"/>
      <c r="H73" s="298"/>
      <c r="I73" s="299"/>
      <c r="J73" s="315" t="s">
        <v>184</v>
      </c>
      <c r="K73" s="316"/>
      <c r="L73" s="316"/>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5"/>
      <c r="G74" s="155"/>
      <c r="H74" s="156"/>
      <c r="I74" s="131"/>
      <c r="J74" s="225"/>
      <c r="K74" s="297"/>
      <c r="L74" s="297"/>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47"/>
      <c r="D75" s="147"/>
      <c r="E75" s="147"/>
      <c r="F75" s="155"/>
      <c r="G75" s="155"/>
      <c r="H75" s="264"/>
      <c r="I75" s="265"/>
      <c r="J75" s="225"/>
      <c r="K75" s="297"/>
      <c r="L75" s="297"/>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48" t="s">
        <v>189</v>
      </c>
      <c r="D76" s="149">
        <f>SUM(D52:D71)+SUM(D73:D75)</f>
        <v>0</v>
      </c>
      <c r="E76" s="262"/>
      <c r="F76" s="263"/>
      <c r="G76" s="263"/>
      <c r="H76" s="150">
        <f>SUM(H52:H71)</f>
        <v>0</v>
      </c>
      <c r="I76" s="150">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4" customFormat="1" ht="34.5" customHeight="1" x14ac:dyDescent="0.25">
      <c r="A77" s="55"/>
      <c r="B77" s="55"/>
      <c r="C77" s="151" t="s">
        <v>190</v>
      </c>
      <c r="D77" s="152" t="e">
        <f>D76/$C$6</f>
        <v>#DIV/0!</v>
      </c>
      <c r="E77" s="262"/>
      <c r="F77" s="262"/>
      <c r="G77" s="262"/>
      <c r="H77" s="153" t="e">
        <f t="shared" ref="H77:I77" si="1">H76/$C$6</f>
        <v>#DIV/0!</v>
      </c>
      <c r="I77" s="153" t="e">
        <f t="shared" si="1"/>
        <v>#DIV/0!</v>
      </c>
      <c r="J77" s="323"/>
      <c r="K77" s="323"/>
      <c r="L77" s="323"/>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4"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05" t="s">
        <v>191</v>
      </c>
      <c r="B79" s="306"/>
      <c r="C79" s="311" t="s">
        <v>192</v>
      </c>
      <c r="D79" s="311" t="s">
        <v>193</v>
      </c>
      <c r="E79" s="253" t="s">
        <v>194</v>
      </c>
      <c r="F79" s="255"/>
      <c r="G79" s="254" t="s">
        <v>195</v>
      </c>
      <c r="H79" s="254"/>
      <c r="I79" s="254"/>
      <c r="J79" s="254"/>
      <c r="K79" s="254"/>
      <c r="L79" s="254"/>
      <c r="M79" s="254"/>
      <c r="N79" s="254"/>
      <c r="O79" s="253" t="s">
        <v>196</v>
      </c>
      <c r="P79" s="254"/>
      <c r="Q79" s="254"/>
      <c r="R79" s="255"/>
      <c r="S79" s="259" t="s">
        <v>197</v>
      </c>
      <c r="T79" s="255" t="s">
        <v>198</v>
      </c>
    </row>
    <row r="80" spans="1:48" ht="39.4" customHeight="1" x14ac:dyDescent="0.25">
      <c r="A80" s="307"/>
      <c r="B80" s="308"/>
      <c r="C80" s="324"/>
      <c r="D80" s="312"/>
      <c r="E80" s="256"/>
      <c r="F80" s="258"/>
      <c r="G80" s="257"/>
      <c r="H80" s="257"/>
      <c r="I80" s="257"/>
      <c r="J80" s="257"/>
      <c r="K80" s="257"/>
      <c r="L80" s="257"/>
      <c r="M80" s="257"/>
      <c r="N80" s="257"/>
      <c r="O80" s="256"/>
      <c r="P80" s="257"/>
      <c r="Q80" s="257"/>
      <c r="R80" s="258"/>
      <c r="S80" s="260"/>
      <c r="T80" s="258"/>
    </row>
    <row r="81" spans="1:20" ht="24.75" customHeight="1" x14ac:dyDescent="0.25">
      <c r="A81" s="309"/>
      <c r="B81" s="310"/>
      <c r="C81" s="324"/>
      <c r="D81" s="294" t="s">
        <v>199</v>
      </c>
      <c r="E81" s="295"/>
      <c r="F81" s="296"/>
      <c r="G81" s="294" t="s">
        <v>200</v>
      </c>
      <c r="H81" s="295"/>
      <c r="I81" s="295"/>
      <c r="J81" s="295"/>
      <c r="K81" s="295"/>
      <c r="L81" s="295"/>
      <c r="M81" s="295"/>
      <c r="N81" s="296"/>
      <c r="O81" s="294" t="s">
        <v>201</v>
      </c>
      <c r="P81" s="295"/>
      <c r="Q81" s="295"/>
      <c r="R81" s="296"/>
      <c r="S81" s="260"/>
      <c r="T81" s="255" t="s">
        <v>113</v>
      </c>
    </row>
    <row r="82" spans="1:20" ht="27" customHeight="1" x14ac:dyDescent="0.25">
      <c r="A82" s="75" t="s">
        <v>138</v>
      </c>
      <c r="B82" s="76"/>
      <c r="C82" s="325"/>
      <c r="D82" s="77" t="s">
        <v>202</v>
      </c>
      <c r="E82" s="77" t="s">
        <v>203</v>
      </c>
      <c r="F82" s="77" t="s">
        <v>204</v>
      </c>
      <c r="G82" s="77" t="s">
        <v>205</v>
      </c>
      <c r="H82" s="77" t="s">
        <v>206</v>
      </c>
      <c r="I82" s="77" t="s">
        <v>207</v>
      </c>
      <c r="J82" s="77" t="s">
        <v>208</v>
      </c>
      <c r="K82" s="77" t="s">
        <v>209</v>
      </c>
      <c r="L82" s="294" t="s">
        <v>210</v>
      </c>
      <c r="M82" s="296"/>
      <c r="N82" s="77" t="s">
        <v>211</v>
      </c>
      <c r="O82" s="77" t="s">
        <v>212</v>
      </c>
      <c r="P82" s="77" t="s">
        <v>213</v>
      </c>
      <c r="Q82" s="77" t="s">
        <v>214</v>
      </c>
      <c r="R82" s="77" t="s">
        <v>215</v>
      </c>
      <c r="S82" s="261"/>
      <c r="T82" s="258"/>
    </row>
    <row r="83" spans="1:20" ht="30" customHeight="1" x14ac:dyDescent="0.25">
      <c r="A83" s="78">
        <v>0.1</v>
      </c>
      <c r="B83" s="72" t="s">
        <v>156</v>
      </c>
      <c r="C83" s="317"/>
      <c r="D83" s="318"/>
      <c r="E83" s="318"/>
      <c r="F83" s="318"/>
      <c r="G83" s="318"/>
      <c r="H83" s="318"/>
      <c r="I83" s="318"/>
      <c r="J83" s="318"/>
      <c r="K83" s="318"/>
      <c r="L83" s="318"/>
      <c r="M83" s="318"/>
      <c r="N83" s="319"/>
      <c r="O83" s="21" t="s">
        <v>216</v>
      </c>
      <c r="P83" s="21"/>
      <c r="Q83" s="21"/>
      <c r="R83" s="21"/>
      <c r="S83" s="122">
        <f>SUM(C83:R83)</f>
        <v>0</v>
      </c>
      <c r="T83" s="23"/>
    </row>
    <row r="84" spans="1:20" ht="30" customHeight="1" x14ac:dyDescent="0.25">
      <c r="A84" s="71">
        <v>0.2</v>
      </c>
      <c r="B84" s="72" t="s">
        <v>158</v>
      </c>
      <c r="C84" s="320"/>
      <c r="D84" s="321"/>
      <c r="E84" s="321"/>
      <c r="F84" s="321"/>
      <c r="G84" s="321"/>
      <c r="H84" s="321"/>
      <c r="I84" s="321"/>
      <c r="J84" s="321"/>
      <c r="K84" s="321"/>
      <c r="L84" s="321"/>
      <c r="M84" s="321"/>
      <c r="N84" s="322"/>
      <c r="O84" s="21" t="s">
        <v>216</v>
      </c>
      <c r="P84" s="21"/>
      <c r="Q84" s="21"/>
      <c r="R84" s="21"/>
      <c r="S84" s="122">
        <f t="shared" ref="S84:S101" si="2">SUM(C84:R84)</f>
        <v>0</v>
      </c>
      <c r="T84" s="23"/>
    </row>
    <row r="85" spans="1:20" ht="30" customHeight="1" x14ac:dyDescent="0.25">
      <c r="A85" s="71">
        <v>0.3</v>
      </c>
      <c r="B85" s="72" t="s">
        <v>159</v>
      </c>
      <c r="C85" s="21"/>
      <c r="D85" s="21"/>
      <c r="E85" s="22"/>
      <c r="F85" s="21"/>
      <c r="G85" s="21"/>
      <c r="H85" s="21"/>
      <c r="I85" s="21"/>
      <c r="J85" s="21"/>
      <c r="K85" s="21"/>
      <c r="L85" s="277"/>
      <c r="M85" s="278"/>
      <c r="N85" s="279"/>
      <c r="O85" s="21" t="s">
        <v>216</v>
      </c>
      <c r="P85" s="21"/>
      <c r="Q85" s="21"/>
      <c r="R85" s="21"/>
      <c r="S85" s="122">
        <f t="shared" si="2"/>
        <v>0</v>
      </c>
      <c r="T85" s="23"/>
    </row>
    <row r="86" spans="1:20" ht="30" customHeight="1" x14ac:dyDescent="0.25">
      <c r="A86" s="71">
        <v>0.4</v>
      </c>
      <c r="B86" s="72" t="s">
        <v>160</v>
      </c>
      <c r="C86" s="21"/>
      <c r="D86" s="21"/>
      <c r="E86" s="22"/>
      <c r="F86" s="21"/>
      <c r="G86" s="21"/>
      <c r="H86" s="21"/>
      <c r="I86" s="21"/>
      <c r="J86" s="21"/>
      <c r="K86" s="21"/>
      <c r="L86" s="280"/>
      <c r="M86" s="281"/>
      <c r="N86" s="282"/>
      <c r="O86" s="21" t="s">
        <v>216</v>
      </c>
      <c r="P86" s="21"/>
      <c r="Q86" s="21"/>
      <c r="R86" s="21"/>
      <c r="S86" s="122">
        <f t="shared" si="2"/>
        <v>0</v>
      </c>
      <c r="T86" s="23"/>
    </row>
    <row r="87" spans="1:20" ht="30" customHeight="1" x14ac:dyDescent="0.25">
      <c r="A87" s="71">
        <v>0.5</v>
      </c>
      <c r="B87" s="72" t="s">
        <v>217</v>
      </c>
      <c r="C87" s="21"/>
      <c r="D87" s="21"/>
      <c r="E87" s="22"/>
      <c r="F87" s="21"/>
      <c r="G87" s="21"/>
      <c r="H87" s="21"/>
      <c r="I87" s="21"/>
      <c r="J87" s="21"/>
      <c r="K87" s="21"/>
      <c r="L87" s="280"/>
      <c r="M87" s="281"/>
      <c r="N87" s="282"/>
      <c r="O87" s="21" t="s">
        <v>216</v>
      </c>
      <c r="P87" s="21"/>
      <c r="Q87" s="21"/>
      <c r="R87" s="21"/>
      <c r="S87" s="122">
        <f t="shared" si="2"/>
        <v>0</v>
      </c>
      <c r="T87" s="23"/>
    </row>
    <row r="88" spans="1:20" ht="30" customHeight="1" x14ac:dyDescent="0.25">
      <c r="A88" s="71">
        <v>1</v>
      </c>
      <c r="B88" s="76" t="s">
        <v>161</v>
      </c>
      <c r="C88" s="21"/>
      <c r="D88" s="21"/>
      <c r="E88" s="22"/>
      <c r="F88" s="21"/>
      <c r="G88" s="21"/>
      <c r="H88" s="21"/>
      <c r="I88" s="21"/>
      <c r="J88" s="21"/>
      <c r="K88" s="21"/>
      <c r="L88" s="280"/>
      <c r="M88" s="281"/>
      <c r="N88" s="282"/>
      <c r="O88" s="21" t="s">
        <v>216</v>
      </c>
      <c r="P88" s="21"/>
      <c r="Q88" s="21"/>
      <c r="R88" s="21"/>
      <c r="S88" s="122">
        <f t="shared" si="2"/>
        <v>0</v>
      </c>
      <c r="T88" s="23"/>
    </row>
    <row r="89" spans="1:20" ht="30" customHeight="1" x14ac:dyDescent="0.25">
      <c r="A89" s="71">
        <v>2.1</v>
      </c>
      <c r="B89" s="72" t="s">
        <v>162</v>
      </c>
      <c r="C89" s="21"/>
      <c r="D89" s="21"/>
      <c r="E89" s="21"/>
      <c r="F89" s="21"/>
      <c r="G89" s="21"/>
      <c r="H89" s="21"/>
      <c r="I89" s="21"/>
      <c r="J89" s="21"/>
      <c r="K89" s="21"/>
      <c r="L89" s="280"/>
      <c r="M89" s="281"/>
      <c r="N89" s="282"/>
      <c r="O89" s="21" t="s">
        <v>216</v>
      </c>
      <c r="P89" s="21"/>
      <c r="Q89" s="21"/>
      <c r="R89" s="21"/>
      <c r="S89" s="122">
        <f t="shared" si="2"/>
        <v>0</v>
      </c>
      <c r="T89" s="23"/>
    </row>
    <row r="90" spans="1:20" ht="30" customHeight="1" x14ac:dyDescent="0.25">
      <c r="A90" s="71">
        <v>2.2000000000000002</v>
      </c>
      <c r="B90" s="72" t="s">
        <v>163</v>
      </c>
      <c r="C90" s="21"/>
      <c r="D90" s="21"/>
      <c r="E90" s="22"/>
      <c r="F90" s="21"/>
      <c r="G90" s="21"/>
      <c r="H90" s="21"/>
      <c r="I90" s="21"/>
      <c r="J90" s="21"/>
      <c r="K90" s="21"/>
      <c r="L90" s="280"/>
      <c r="M90" s="281"/>
      <c r="N90" s="282"/>
      <c r="O90" s="21" t="s">
        <v>216</v>
      </c>
      <c r="P90" s="21"/>
      <c r="Q90" s="21"/>
      <c r="R90" s="21"/>
      <c r="S90" s="122">
        <f t="shared" si="2"/>
        <v>0</v>
      </c>
      <c r="T90" s="23"/>
    </row>
    <row r="91" spans="1:20" ht="30" customHeight="1" x14ac:dyDescent="0.25">
      <c r="A91" s="71">
        <v>2.2999999999999998</v>
      </c>
      <c r="B91" s="72" t="s">
        <v>164</v>
      </c>
      <c r="C91" s="21"/>
      <c r="D91" s="21"/>
      <c r="E91" s="22"/>
      <c r="F91" s="21"/>
      <c r="G91" s="21"/>
      <c r="H91" s="21"/>
      <c r="I91" s="21"/>
      <c r="J91" s="21"/>
      <c r="K91" s="21"/>
      <c r="L91" s="280"/>
      <c r="M91" s="281"/>
      <c r="N91" s="282"/>
      <c r="O91" s="21" t="s">
        <v>216</v>
      </c>
      <c r="P91" s="21"/>
      <c r="Q91" s="21"/>
      <c r="R91" s="21"/>
      <c r="S91" s="122">
        <f t="shared" si="2"/>
        <v>0</v>
      </c>
      <c r="T91" s="23"/>
    </row>
    <row r="92" spans="1:20" ht="30" customHeight="1" x14ac:dyDescent="0.25">
      <c r="A92" s="71">
        <v>2.4</v>
      </c>
      <c r="B92" s="72" t="s">
        <v>165</v>
      </c>
      <c r="C92" s="21"/>
      <c r="D92" s="21"/>
      <c r="E92" s="22"/>
      <c r="F92" s="21"/>
      <c r="G92" s="21"/>
      <c r="H92" s="21"/>
      <c r="I92" s="21"/>
      <c r="J92" s="21"/>
      <c r="K92" s="21"/>
      <c r="L92" s="280"/>
      <c r="M92" s="281"/>
      <c r="N92" s="282"/>
      <c r="O92" s="21" t="s">
        <v>216</v>
      </c>
      <c r="P92" s="21"/>
      <c r="Q92" s="21"/>
      <c r="R92" s="21"/>
      <c r="S92" s="122">
        <f t="shared" si="2"/>
        <v>0</v>
      </c>
      <c r="T92" s="23"/>
    </row>
    <row r="93" spans="1:20" ht="30" customHeight="1" x14ac:dyDescent="0.25">
      <c r="A93" s="71">
        <v>2.5</v>
      </c>
      <c r="B93" s="72" t="s">
        <v>166</v>
      </c>
      <c r="C93" s="21"/>
      <c r="D93" s="21"/>
      <c r="E93" s="22"/>
      <c r="F93" s="21"/>
      <c r="G93" s="21"/>
      <c r="H93" s="21"/>
      <c r="I93" s="21"/>
      <c r="J93" s="21"/>
      <c r="K93" s="21"/>
      <c r="L93" s="280"/>
      <c r="M93" s="281"/>
      <c r="N93" s="282"/>
      <c r="O93" s="21" t="s">
        <v>216</v>
      </c>
      <c r="P93" s="21"/>
      <c r="Q93" s="21"/>
      <c r="R93" s="21"/>
      <c r="S93" s="122">
        <f t="shared" si="2"/>
        <v>0</v>
      </c>
      <c r="T93" s="23"/>
    </row>
    <row r="94" spans="1:20" ht="30" customHeight="1" x14ac:dyDescent="0.25">
      <c r="A94" s="71">
        <v>2.6</v>
      </c>
      <c r="B94" s="72" t="s">
        <v>167</v>
      </c>
      <c r="C94" s="21"/>
      <c r="D94" s="21"/>
      <c r="E94" s="22"/>
      <c r="F94" s="21"/>
      <c r="G94" s="21"/>
      <c r="H94" s="21"/>
      <c r="I94" s="21"/>
      <c r="J94" s="21"/>
      <c r="K94" s="21"/>
      <c r="L94" s="280"/>
      <c r="M94" s="281"/>
      <c r="N94" s="282"/>
      <c r="O94" s="21" t="s">
        <v>216</v>
      </c>
      <c r="P94" s="21"/>
      <c r="Q94" s="21"/>
      <c r="R94" s="21"/>
      <c r="S94" s="122">
        <f t="shared" si="2"/>
        <v>0</v>
      </c>
      <c r="T94" s="23"/>
    </row>
    <row r="95" spans="1:20" ht="30" customHeight="1" x14ac:dyDescent="0.25">
      <c r="A95" s="71">
        <v>2.7</v>
      </c>
      <c r="B95" s="72" t="s">
        <v>168</v>
      </c>
      <c r="C95" s="21"/>
      <c r="D95" s="21"/>
      <c r="E95" s="22"/>
      <c r="F95" s="21"/>
      <c r="G95" s="21"/>
      <c r="H95" s="21"/>
      <c r="I95" s="21"/>
      <c r="J95" s="21"/>
      <c r="K95" s="21"/>
      <c r="L95" s="280"/>
      <c r="M95" s="281"/>
      <c r="N95" s="282"/>
      <c r="O95" s="21" t="s">
        <v>216</v>
      </c>
      <c r="P95" s="21"/>
      <c r="Q95" s="21"/>
      <c r="R95" s="21"/>
      <c r="S95" s="122">
        <f t="shared" si="2"/>
        <v>0</v>
      </c>
      <c r="T95" s="23"/>
    </row>
    <row r="96" spans="1:20" ht="30" customHeight="1" x14ac:dyDescent="0.25">
      <c r="A96" s="71">
        <v>2.8</v>
      </c>
      <c r="B96" s="72" t="s">
        <v>169</v>
      </c>
      <c r="C96" s="21"/>
      <c r="D96" s="21"/>
      <c r="E96" s="22"/>
      <c r="F96" s="21"/>
      <c r="G96" s="21"/>
      <c r="H96" s="21"/>
      <c r="I96" s="21"/>
      <c r="J96" s="21"/>
      <c r="K96" s="21"/>
      <c r="L96" s="280"/>
      <c r="M96" s="281"/>
      <c r="N96" s="282"/>
      <c r="O96" s="21" t="s">
        <v>216</v>
      </c>
      <c r="P96" s="21"/>
      <c r="Q96" s="21"/>
      <c r="R96" s="21"/>
      <c r="S96" s="122">
        <f t="shared" si="2"/>
        <v>0</v>
      </c>
      <c r="T96" s="23"/>
    </row>
    <row r="97" spans="1:47" ht="30" customHeight="1" x14ac:dyDescent="0.25">
      <c r="A97" s="71">
        <v>3</v>
      </c>
      <c r="B97" s="72" t="s">
        <v>170</v>
      </c>
      <c r="C97" s="21"/>
      <c r="D97" s="21"/>
      <c r="E97" s="22"/>
      <c r="F97" s="21"/>
      <c r="G97" s="21"/>
      <c r="H97" s="21"/>
      <c r="I97" s="21"/>
      <c r="J97" s="21"/>
      <c r="K97" s="21"/>
      <c r="L97" s="280"/>
      <c r="M97" s="281"/>
      <c r="N97" s="282"/>
      <c r="O97" s="21" t="s">
        <v>216</v>
      </c>
      <c r="P97" s="21"/>
      <c r="Q97" s="21"/>
      <c r="R97" s="21"/>
      <c r="S97" s="122">
        <f t="shared" si="2"/>
        <v>0</v>
      </c>
      <c r="T97" s="23"/>
    </row>
    <row r="98" spans="1:47" ht="30" customHeight="1" x14ac:dyDescent="0.25">
      <c r="A98" s="71">
        <v>4</v>
      </c>
      <c r="B98" s="72" t="s">
        <v>218</v>
      </c>
      <c r="C98" s="21"/>
      <c r="D98" s="21"/>
      <c r="E98" s="22"/>
      <c r="F98" s="21"/>
      <c r="G98" s="21"/>
      <c r="H98" s="21"/>
      <c r="I98" s="21"/>
      <c r="J98" s="21"/>
      <c r="K98" s="21"/>
      <c r="L98" s="283"/>
      <c r="M98" s="284"/>
      <c r="N98" s="285"/>
      <c r="O98" s="21" t="s">
        <v>216</v>
      </c>
      <c r="P98" s="21"/>
      <c r="Q98" s="21"/>
      <c r="R98" s="21"/>
      <c r="S98" s="122">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2">
        <f>SUM(C99:R99)</f>
        <v>0</v>
      </c>
      <c r="T99" s="23"/>
    </row>
    <row r="100" spans="1:47" ht="30" customHeight="1" x14ac:dyDescent="0.25">
      <c r="A100" s="71">
        <v>6</v>
      </c>
      <c r="B100" s="72" t="s">
        <v>173</v>
      </c>
      <c r="C100" s="21"/>
      <c r="D100" s="21"/>
      <c r="E100" s="22"/>
      <c r="F100" s="21"/>
      <c r="G100" s="21"/>
      <c r="H100" s="21"/>
      <c r="I100" s="21"/>
      <c r="J100" s="21"/>
      <c r="K100" s="21"/>
      <c r="L100" s="277"/>
      <c r="M100" s="278"/>
      <c r="N100" s="279"/>
      <c r="O100" s="21" t="s">
        <v>216</v>
      </c>
      <c r="P100" s="21"/>
      <c r="Q100" s="21"/>
      <c r="R100" s="21"/>
      <c r="S100" s="122">
        <f t="shared" si="2"/>
        <v>0</v>
      </c>
      <c r="T100" s="23"/>
    </row>
    <row r="101" spans="1:47" ht="30" customHeight="1" x14ac:dyDescent="0.25">
      <c r="A101" s="71">
        <v>7</v>
      </c>
      <c r="B101" s="72" t="s">
        <v>174</v>
      </c>
      <c r="C101" s="21"/>
      <c r="D101" s="21"/>
      <c r="E101" s="22"/>
      <c r="F101" s="21"/>
      <c r="G101" s="21"/>
      <c r="H101" s="21"/>
      <c r="I101" s="21"/>
      <c r="J101" s="21"/>
      <c r="K101" s="21"/>
      <c r="L101" s="280"/>
      <c r="M101" s="281"/>
      <c r="N101" s="282"/>
      <c r="O101" s="21" t="s">
        <v>216</v>
      </c>
      <c r="P101" s="21"/>
      <c r="Q101" s="21"/>
      <c r="R101" s="21"/>
      <c r="S101" s="122">
        <f t="shared" si="2"/>
        <v>0</v>
      </c>
      <c r="T101" s="23"/>
    </row>
    <row r="102" spans="1:47" ht="30" customHeight="1" x14ac:dyDescent="0.25">
      <c r="A102" s="71">
        <v>8</v>
      </c>
      <c r="B102" s="72" t="s">
        <v>175</v>
      </c>
      <c r="C102" s="21"/>
      <c r="D102" s="21"/>
      <c r="E102" s="22"/>
      <c r="F102" s="21"/>
      <c r="G102" s="21"/>
      <c r="H102" s="21"/>
      <c r="I102" s="21"/>
      <c r="J102" s="21"/>
      <c r="K102" s="21"/>
      <c r="L102" s="283"/>
      <c r="M102" s="284"/>
      <c r="N102" s="285"/>
      <c r="O102" s="21" t="s">
        <v>216</v>
      </c>
      <c r="P102" s="21"/>
      <c r="Q102" s="21"/>
      <c r="R102" s="21"/>
      <c r="S102" s="122">
        <f>SUM(C102:R102)</f>
        <v>0</v>
      </c>
      <c r="T102" s="23"/>
    </row>
    <row r="103" spans="1:47" ht="30" customHeight="1" x14ac:dyDescent="0.25">
      <c r="A103" s="303" t="s">
        <v>222</v>
      </c>
      <c r="B103" s="304"/>
      <c r="C103" s="300"/>
      <c r="D103" s="301"/>
      <c r="E103" s="302"/>
      <c r="F103" s="24"/>
      <c r="G103" s="274"/>
      <c r="H103" s="275"/>
      <c r="I103" s="275"/>
      <c r="J103" s="275"/>
      <c r="K103" s="275"/>
      <c r="L103" s="275"/>
      <c r="M103" s="275"/>
      <c r="N103" s="275"/>
      <c r="O103" s="275"/>
      <c r="P103" s="275"/>
      <c r="Q103" s="275"/>
      <c r="R103" s="276"/>
      <c r="S103" s="116">
        <f>F103</f>
        <v>0</v>
      </c>
      <c r="T103" s="133"/>
    </row>
    <row r="104" spans="1:47" ht="27" customHeight="1" x14ac:dyDescent="0.25">
      <c r="A104" s="286" t="s">
        <v>114</v>
      </c>
      <c r="B104" s="287"/>
      <c r="C104" s="145">
        <f>SUM(C85:C102)</f>
        <v>0</v>
      </c>
      <c r="D104" s="145">
        <f t="shared" ref="D104:K104" si="3">SUM(D85:D102)</f>
        <v>0</v>
      </c>
      <c r="E104" s="146">
        <f t="shared" si="3"/>
        <v>0</v>
      </c>
      <c r="F104" s="145">
        <f>SUM(F85:F103)</f>
        <v>0</v>
      </c>
      <c r="G104" s="145">
        <f t="shared" si="3"/>
        <v>0</v>
      </c>
      <c r="H104" s="145">
        <f t="shared" si="3"/>
        <v>0</v>
      </c>
      <c r="I104" s="145">
        <f>SUM(I85:I102)</f>
        <v>0</v>
      </c>
      <c r="J104" s="145">
        <f t="shared" si="3"/>
        <v>0</v>
      </c>
      <c r="K104" s="145">
        <f t="shared" si="3"/>
        <v>0</v>
      </c>
      <c r="L104" s="288" t="e">
        <f>L99+M99</f>
        <v>#VALUE!</v>
      </c>
      <c r="M104" s="289"/>
      <c r="N104" s="145" t="str">
        <f>N99</f>
        <v>Operational Water</v>
      </c>
      <c r="O104" s="145">
        <f>SUM(O83:O102)</f>
        <v>0</v>
      </c>
      <c r="P104" s="145">
        <f t="shared" ref="P104:T104" si="4">SUM(P83:P102)</f>
        <v>0</v>
      </c>
      <c r="Q104" s="145">
        <f t="shared" si="4"/>
        <v>0</v>
      </c>
      <c r="R104" s="145">
        <f t="shared" si="4"/>
        <v>0</v>
      </c>
      <c r="S104" s="145">
        <f>SUM(S83:S103)</f>
        <v>0</v>
      </c>
      <c r="T104" s="145">
        <f t="shared" si="4"/>
        <v>0</v>
      </c>
    </row>
    <row r="105" spans="1:47" ht="27" customHeight="1" x14ac:dyDescent="0.25">
      <c r="A105" s="290" t="s">
        <v>115</v>
      </c>
      <c r="B105" s="291"/>
      <c r="C105" s="144" t="e">
        <f t="shared" ref="C105:K105" si="5">C104/$C$6</f>
        <v>#DIV/0!</v>
      </c>
      <c r="D105" s="144" t="e">
        <f t="shared" si="5"/>
        <v>#DIV/0!</v>
      </c>
      <c r="E105" s="144" t="e">
        <f t="shared" si="5"/>
        <v>#DIV/0!</v>
      </c>
      <c r="F105" s="144" t="e">
        <f t="shared" si="5"/>
        <v>#DIV/0!</v>
      </c>
      <c r="G105" s="144" t="e">
        <f t="shared" si="5"/>
        <v>#DIV/0!</v>
      </c>
      <c r="H105" s="144" t="e">
        <f t="shared" si="5"/>
        <v>#DIV/0!</v>
      </c>
      <c r="I105" s="144" t="e">
        <f t="shared" si="5"/>
        <v>#DIV/0!</v>
      </c>
      <c r="J105" s="144" t="e">
        <f t="shared" si="5"/>
        <v>#DIV/0!</v>
      </c>
      <c r="K105" s="144" t="e">
        <f t="shared" si="5"/>
        <v>#DIV/0!</v>
      </c>
      <c r="L105" s="292" t="e">
        <f>L104/$C$6</f>
        <v>#VALUE!</v>
      </c>
      <c r="M105" s="293"/>
      <c r="N105" s="144" t="e">
        <f t="shared" ref="N105:T105" si="6">N104/$C$6</f>
        <v>#VALUE!</v>
      </c>
      <c r="O105" s="144" t="e">
        <f t="shared" si="6"/>
        <v>#DIV/0!</v>
      </c>
      <c r="P105" s="144" t="e">
        <f t="shared" si="6"/>
        <v>#DIV/0!</v>
      </c>
      <c r="Q105" s="144" t="e">
        <f t="shared" si="6"/>
        <v>#DIV/0!</v>
      </c>
      <c r="R105" s="144" t="e">
        <f t="shared" si="6"/>
        <v>#DIV/0!</v>
      </c>
      <c r="S105" s="144" t="e">
        <f t="shared" si="6"/>
        <v>#DIV/0!</v>
      </c>
      <c r="T105" s="144" t="e">
        <f t="shared" si="6"/>
        <v>#DIV/0!</v>
      </c>
    </row>
    <row r="106" spans="1:47" ht="13" x14ac:dyDescent="0.25">
      <c r="A106" s="268" t="s">
        <v>223</v>
      </c>
      <c r="B106" s="268"/>
      <c r="C106" s="268"/>
      <c r="D106" s="268"/>
      <c r="E106" s="268"/>
      <c r="F106" s="268"/>
      <c r="G106" s="268"/>
      <c r="H106" s="268"/>
      <c r="I106" s="268"/>
      <c r="J106" s="268"/>
      <c r="K106" s="268"/>
      <c r="L106" s="268"/>
      <c r="M106" s="268"/>
      <c r="N106" s="268"/>
      <c r="O106" s="268"/>
      <c r="P106" s="268"/>
      <c r="Q106" s="268"/>
      <c r="R106" s="268"/>
      <c r="S106" s="268"/>
      <c r="T106" s="268"/>
    </row>
    <row r="107" spans="1:47" x14ac:dyDescent="0.25">
      <c r="A107" s="79" t="s">
        <v>224</v>
      </c>
      <c r="B107" s="79"/>
      <c r="C107" s="79"/>
      <c r="D107" s="80"/>
      <c r="E107" s="80"/>
      <c r="F107" s="79"/>
      <c r="G107" s="79"/>
      <c r="H107" s="79"/>
      <c r="I107" s="79"/>
      <c r="J107" s="79"/>
      <c r="K107" s="79"/>
      <c r="L107" s="79"/>
      <c r="M107" s="79"/>
      <c r="N107" s="79"/>
      <c r="O107" s="80"/>
      <c r="P107" s="80"/>
    </row>
    <row r="108" spans="1:47" s="83" customFormat="1" ht="57.75" customHeight="1" x14ac:dyDescent="0.25">
      <c r="A108" s="132"/>
      <c r="B108" s="132"/>
      <c r="C108" s="132"/>
      <c r="D108" s="132"/>
      <c r="E108" s="132"/>
      <c r="F108" s="132"/>
      <c r="G108" s="132"/>
      <c r="H108" s="132"/>
      <c r="I108" s="132"/>
      <c r="J108" s="132"/>
      <c r="K108" s="132"/>
      <c r="L108" s="132"/>
      <c r="M108" s="132"/>
      <c r="N108" s="132"/>
      <c r="O108" s="132"/>
      <c r="P108" s="132"/>
      <c r="Q108" s="143"/>
      <c r="R108" s="143"/>
      <c r="S108" s="143"/>
      <c r="T108" s="143"/>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row>
    <row r="109" spans="1:47" ht="0.75" customHeight="1" x14ac:dyDescent="0.25">
      <c r="A109" s="132"/>
      <c r="B109" s="132"/>
      <c r="C109" s="132"/>
      <c r="D109" s="132"/>
      <c r="E109" s="132"/>
      <c r="F109" s="132"/>
      <c r="G109" s="132"/>
      <c r="H109" s="132"/>
      <c r="I109" s="132"/>
      <c r="J109" s="132"/>
      <c r="K109" s="132"/>
      <c r="L109" s="132"/>
      <c r="M109" s="132"/>
      <c r="N109" s="132"/>
      <c r="O109" s="132"/>
      <c r="P109" s="132"/>
      <c r="Q109" s="143"/>
      <c r="R109" s="143"/>
      <c r="S109" s="143"/>
      <c r="T109" s="143"/>
      <c r="U109" s="82"/>
      <c r="V109" s="82"/>
    </row>
    <row r="110" spans="1:47" ht="35.25" customHeight="1" x14ac:dyDescent="0.25">
      <c r="A110" s="132"/>
      <c r="B110" s="132"/>
      <c r="C110" s="132"/>
      <c r="D110" s="132"/>
      <c r="E110" s="132"/>
      <c r="F110" s="132"/>
      <c r="G110" s="132"/>
      <c r="H110" s="132"/>
      <c r="I110" s="132"/>
      <c r="J110" s="132"/>
      <c r="K110" s="132"/>
      <c r="L110" s="132"/>
      <c r="M110" s="132"/>
      <c r="N110" s="132"/>
      <c r="O110" s="132"/>
      <c r="P110" s="132"/>
      <c r="Q110" s="143"/>
      <c r="R110" s="143"/>
      <c r="S110" s="143"/>
      <c r="T110" s="143"/>
      <c r="U110" s="82"/>
      <c r="V110" s="82"/>
    </row>
    <row r="111" spans="1:47" ht="12.75" customHeight="1" x14ac:dyDescent="0.25">
      <c r="A111" s="132"/>
      <c r="B111" s="132"/>
      <c r="C111" s="132"/>
      <c r="D111" s="132"/>
      <c r="E111" s="132"/>
      <c r="F111" s="132"/>
      <c r="G111" s="132"/>
      <c r="H111" s="132"/>
      <c r="I111" s="132"/>
      <c r="J111" s="132"/>
      <c r="K111" s="132"/>
      <c r="L111" s="132"/>
      <c r="M111" s="132"/>
      <c r="N111" s="132"/>
      <c r="O111" s="132"/>
      <c r="P111" s="132"/>
      <c r="Q111" s="132"/>
      <c r="R111" s="132"/>
      <c r="S111" s="132"/>
      <c r="T111" s="132"/>
      <c r="U111" s="82"/>
      <c r="V111" s="82"/>
    </row>
    <row r="112" spans="1:47" ht="26.65" customHeight="1" x14ac:dyDescent="0.25">
      <c r="A112" s="132"/>
      <c r="B112" s="132"/>
      <c r="C112" s="132"/>
      <c r="D112" s="132"/>
      <c r="E112" s="132"/>
      <c r="F112" s="132"/>
      <c r="G112" s="132"/>
      <c r="H112" s="132"/>
      <c r="I112" s="132"/>
      <c r="J112" s="132"/>
      <c r="K112" s="132"/>
      <c r="L112" s="132"/>
      <c r="M112" s="132"/>
      <c r="N112" s="132"/>
      <c r="O112" s="132"/>
      <c r="P112" s="132"/>
      <c r="Q112" s="132"/>
      <c r="R112" s="132"/>
      <c r="S112" s="132"/>
      <c r="T112" s="132"/>
      <c r="U112" s="82"/>
      <c r="V112" s="82"/>
    </row>
    <row r="113" spans="1:22" ht="25.5" customHeight="1" x14ac:dyDescent="0.25">
      <c r="A113" s="132"/>
      <c r="B113" s="132"/>
      <c r="C113" s="132"/>
      <c r="D113" s="132"/>
      <c r="E113" s="132"/>
      <c r="F113" s="132"/>
      <c r="G113" s="132"/>
      <c r="H113" s="132"/>
      <c r="I113" s="132"/>
      <c r="J113" s="132"/>
      <c r="K113" s="132"/>
      <c r="L113" s="132"/>
      <c r="M113" s="132"/>
      <c r="N113" s="132"/>
      <c r="O113" s="132"/>
      <c r="P113" s="132"/>
      <c r="Q113" s="132"/>
      <c r="R113" s="132"/>
      <c r="S113" s="132"/>
      <c r="T113" s="132"/>
      <c r="U113" s="82"/>
      <c r="V113" s="82"/>
    </row>
    <row r="114" spans="1:22" ht="29.65" customHeight="1" x14ac:dyDescent="0.25">
      <c r="A114" s="132"/>
      <c r="B114" s="132"/>
      <c r="C114" s="132"/>
      <c r="D114" s="132"/>
      <c r="E114" s="132"/>
      <c r="F114" s="132"/>
      <c r="G114" s="132"/>
      <c r="H114" s="132"/>
      <c r="I114" s="132"/>
      <c r="J114" s="132"/>
      <c r="K114" s="132"/>
      <c r="L114" s="132"/>
      <c r="M114" s="132"/>
      <c r="N114" s="132"/>
      <c r="O114" s="132"/>
      <c r="P114" s="132"/>
      <c r="Q114" s="132"/>
      <c r="R114" s="132"/>
      <c r="S114" s="132"/>
      <c r="T114" s="132"/>
      <c r="U114" s="82"/>
      <c r="V114" s="82"/>
    </row>
    <row r="115" spans="1:22" ht="29.25" customHeight="1" x14ac:dyDescent="0.25">
      <c r="A115" s="132"/>
      <c r="B115" s="132"/>
      <c r="C115" s="132"/>
      <c r="D115" s="132"/>
      <c r="E115" s="132"/>
      <c r="F115" s="132"/>
      <c r="G115" s="132"/>
      <c r="H115" s="132"/>
      <c r="I115" s="132"/>
      <c r="J115" s="132"/>
      <c r="K115" s="132"/>
      <c r="L115" s="132"/>
      <c r="M115" s="132"/>
      <c r="N115" s="132"/>
      <c r="O115" s="132"/>
      <c r="P115" s="132"/>
      <c r="Q115" s="132"/>
      <c r="R115" s="132"/>
      <c r="S115" s="132"/>
      <c r="T115" s="132"/>
      <c r="U115" s="82"/>
      <c r="V115" s="82"/>
    </row>
    <row r="116" spans="1:22" ht="33" customHeight="1" x14ac:dyDescent="0.25">
      <c r="A116" s="132"/>
      <c r="B116" s="132"/>
      <c r="C116" s="132"/>
      <c r="D116" s="132"/>
      <c r="E116" s="132"/>
      <c r="F116" s="132"/>
      <c r="G116" s="132"/>
      <c r="H116" s="132"/>
      <c r="I116" s="132"/>
      <c r="J116" s="132"/>
      <c r="K116" s="132"/>
      <c r="L116" s="132"/>
      <c r="M116" s="132"/>
      <c r="N116" s="132"/>
      <c r="O116" s="132"/>
      <c r="P116" s="132"/>
      <c r="Q116" s="132"/>
      <c r="R116" s="132"/>
      <c r="S116" s="132"/>
      <c r="T116" s="132"/>
      <c r="U116" s="82"/>
      <c r="V116" s="82"/>
    </row>
    <row r="117" spans="1:22" ht="33" customHeight="1" x14ac:dyDescent="0.25">
      <c r="A117" s="132"/>
      <c r="B117" s="132"/>
      <c r="C117" s="132"/>
      <c r="D117" s="132"/>
      <c r="E117" s="132"/>
      <c r="F117" s="132"/>
      <c r="G117" s="132"/>
      <c r="H117" s="132"/>
      <c r="I117" s="132"/>
      <c r="J117" s="132"/>
      <c r="K117" s="132"/>
      <c r="L117" s="132"/>
      <c r="M117" s="132"/>
      <c r="N117" s="132"/>
      <c r="O117" s="132"/>
      <c r="P117" s="132"/>
      <c r="Q117" s="132"/>
      <c r="R117" s="132"/>
      <c r="S117" s="132"/>
      <c r="T117" s="132"/>
      <c r="U117" s="82"/>
      <c r="V117" s="82"/>
    </row>
    <row r="118" spans="1:22" ht="33.4" customHeight="1" x14ac:dyDescent="0.25">
      <c r="A118" s="132"/>
      <c r="B118" s="132"/>
      <c r="C118" s="132"/>
      <c r="D118" s="132"/>
      <c r="E118" s="132"/>
      <c r="F118" s="132"/>
      <c r="G118" s="132"/>
      <c r="H118" s="132"/>
      <c r="I118" s="132"/>
      <c r="J118" s="132"/>
      <c r="K118" s="132"/>
      <c r="L118" s="132"/>
      <c r="M118" s="132"/>
      <c r="N118" s="132"/>
      <c r="O118" s="132"/>
      <c r="P118" s="132"/>
      <c r="Q118" s="132"/>
      <c r="R118" s="132"/>
      <c r="S118" s="132"/>
      <c r="T118" s="132"/>
      <c r="U118" s="82"/>
      <c r="V118" s="82"/>
    </row>
    <row r="119" spans="1:22" ht="29.65" customHeight="1" x14ac:dyDescent="0.25">
      <c r="A119" s="132"/>
      <c r="B119" s="132"/>
      <c r="C119" s="132"/>
      <c r="D119" s="132"/>
      <c r="E119" s="132"/>
      <c r="F119" s="132"/>
      <c r="G119" s="132"/>
      <c r="H119" s="132"/>
      <c r="I119" s="132"/>
      <c r="J119" s="132"/>
      <c r="K119" s="132"/>
      <c r="L119" s="132"/>
      <c r="M119" s="132"/>
      <c r="N119" s="132"/>
      <c r="O119" s="132"/>
      <c r="P119" s="132"/>
      <c r="Q119" s="132"/>
      <c r="R119" s="132"/>
      <c r="S119" s="132"/>
      <c r="T119" s="132"/>
      <c r="U119" s="82"/>
      <c r="V119" s="82"/>
    </row>
    <row r="120" spans="1:22" ht="34.9" customHeight="1" x14ac:dyDescent="0.25">
      <c r="A120" s="132"/>
      <c r="B120" s="132"/>
      <c r="C120" s="132"/>
      <c r="D120" s="132"/>
      <c r="E120" s="132"/>
      <c r="F120" s="132"/>
      <c r="G120" s="132"/>
      <c r="H120" s="132"/>
      <c r="I120" s="132"/>
      <c r="J120" s="132"/>
      <c r="K120" s="132"/>
      <c r="L120" s="132"/>
      <c r="M120" s="132"/>
      <c r="N120" s="132"/>
      <c r="O120" s="132"/>
      <c r="P120" s="132"/>
      <c r="Q120" s="132"/>
      <c r="R120" s="132"/>
      <c r="S120" s="132"/>
      <c r="T120" s="132"/>
      <c r="U120" s="82"/>
      <c r="V120" s="82"/>
    </row>
    <row r="121" spans="1:22" ht="28.9" customHeight="1" x14ac:dyDescent="0.25">
      <c r="A121" s="132"/>
      <c r="B121" s="132"/>
      <c r="C121" s="132"/>
      <c r="D121" s="132"/>
      <c r="E121" s="132"/>
      <c r="F121" s="132"/>
      <c r="G121" s="132"/>
      <c r="H121" s="132"/>
      <c r="I121" s="132"/>
      <c r="J121" s="132"/>
      <c r="K121" s="132"/>
      <c r="L121" s="132"/>
      <c r="M121" s="132"/>
      <c r="N121" s="132"/>
      <c r="O121" s="132"/>
      <c r="P121" s="132"/>
      <c r="Q121" s="132"/>
      <c r="R121" s="132"/>
      <c r="S121" s="132"/>
      <c r="T121" s="132"/>
      <c r="U121" s="82"/>
      <c r="V121" s="82"/>
    </row>
    <row r="122" spans="1:22" ht="31.9" customHeight="1" x14ac:dyDescent="0.25">
      <c r="A122" s="132"/>
      <c r="B122" s="132"/>
      <c r="C122" s="132"/>
      <c r="D122" s="132"/>
      <c r="E122" s="132"/>
      <c r="F122" s="132"/>
      <c r="G122" s="132"/>
      <c r="H122" s="132"/>
      <c r="I122" s="132"/>
      <c r="J122" s="132"/>
      <c r="K122" s="132"/>
      <c r="L122" s="132"/>
      <c r="M122" s="132"/>
      <c r="N122" s="132"/>
      <c r="O122" s="132"/>
      <c r="P122" s="132"/>
      <c r="Q122" s="132"/>
      <c r="R122" s="132"/>
      <c r="S122" s="132"/>
      <c r="T122" s="132"/>
      <c r="U122" s="82"/>
      <c r="V122" s="82"/>
    </row>
    <row r="123" spans="1:22" ht="33" customHeight="1" x14ac:dyDescent="0.25">
      <c r="A123" s="132"/>
      <c r="B123" s="132"/>
      <c r="C123" s="132"/>
      <c r="D123" s="132"/>
      <c r="E123" s="132"/>
      <c r="F123" s="132"/>
      <c r="G123" s="132"/>
      <c r="H123" s="132"/>
      <c r="I123" s="132"/>
      <c r="J123" s="132"/>
      <c r="K123" s="132"/>
      <c r="L123" s="132"/>
      <c r="M123" s="132"/>
      <c r="N123" s="132"/>
      <c r="O123" s="132"/>
      <c r="P123" s="132"/>
      <c r="Q123" s="132"/>
      <c r="R123" s="132"/>
      <c r="S123" s="132"/>
      <c r="T123" s="132"/>
      <c r="U123" s="82"/>
      <c r="V123" s="82"/>
    </row>
    <row r="124" spans="1:22" ht="34.15" customHeight="1" x14ac:dyDescent="0.25">
      <c r="A124" s="132"/>
      <c r="B124" s="132"/>
      <c r="C124" s="132"/>
      <c r="D124" s="132"/>
      <c r="E124" s="132"/>
      <c r="F124" s="132"/>
      <c r="G124" s="132"/>
      <c r="H124" s="132"/>
      <c r="I124" s="132"/>
      <c r="J124" s="132"/>
      <c r="K124" s="132"/>
      <c r="L124" s="132"/>
      <c r="M124" s="132"/>
      <c r="N124" s="132"/>
      <c r="O124" s="132"/>
      <c r="P124" s="132"/>
      <c r="Q124" s="132"/>
      <c r="R124" s="132"/>
      <c r="S124" s="132"/>
      <c r="T124" s="132"/>
      <c r="U124" s="82"/>
      <c r="V124" s="82"/>
    </row>
    <row r="125" spans="1:22" ht="30.4" customHeight="1" x14ac:dyDescent="0.25">
      <c r="A125" s="132"/>
      <c r="B125" s="132"/>
      <c r="C125" s="132"/>
      <c r="D125" s="132"/>
      <c r="E125" s="132"/>
      <c r="F125" s="132"/>
      <c r="G125" s="132"/>
      <c r="H125" s="132"/>
      <c r="I125" s="132"/>
      <c r="J125" s="132"/>
      <c r="K125" s="132"/>
      <c r="L125" s="132"/>
      <c r="M125" s="132"/>
      <c r="N125" s="132"/>
      <c r="O125" s="132"/>
      <c r="P125" s="132"/>
      <c r="Q125" s="132"/>
      <c r="R125" s="132"/>
      <c r="S125" s="132"/>
      <c r="T125" s="132"/>
      <c r="U125" s="82"/>
      <c r="V125" s="82"/>
    </row>
    <row r="126" spans="1:22" ht="32.65" customHeight="1" x14ac:dyDescent="0.25">
      <c r="A126" s="132"/>
      <c r="B126" s="132"/>
      <c r="C126" s="132"/>
      <c r="D126" s="132"/>
      <c r="E126" s="132"/>
      <c r="F126" s="132"/>
      <c r="G126" s="132"/>
      <c r="H126" s="132"/>
      <c r="I126" s="132"/>
      <c r="J126" s="132"/>
      <c r="K126" s="132"/>
      <c r="L126" s="132"/>
      <c r="M126" s="132"/>
      <c r="N126" s="132"/>
      <c r="O126" s="132"/>
      <c r="P126" s="132"/>
      <c r="Q126" s="132"/>
      <c r="R126" s="132"/>
      <c r="S126" s="132"/>
      <c r="T126" s="132"/>
      <c r="U126" s="82"/>
      <c r="V126" s="82"/>
    </row>
    <row r="127" spans="1:22" ht="31.5" customHeight="1" x14ac:dyDescent="0.25">
      <c r="A127" s="132"/>
      <c r="B127" s="132"/>
      <c r="C127" s="132"/>
      <c r="D127" s="132"/>
      <c r="E127" s="132"/>
      <c r="F127" s="132"/>
      <c r="G127" s="132"/>
      <c r="H127" s="132"/>
      <c r="I127" s="132"/>
      <c r="J127" s="132"/>
      <c r="K127" s="132"/>
      <c r="L127" s="132"/>
      <c r="M127" s="132"/>
      <c r="N127" s="132"/>
      <c r="O127" s="132"/>
      <c r="P127" s="132"/>
      <c r="Q127" s="132"/>
      <c r="R127" s="132"/>
      <c r="S127" s="132"/>
      <c r="T127" s="132"/>
      <c r="U127" s="82"/>
      <c r="V127" s="82"/>
    </row>
    <row r="128" spans="1:22" ht="38.25" customHeight="1" x14ac:dyDescent="0.25">
      <c r="A128" s="132"/>
      <c r="B128" s="132"/>
      <c r="C128" s="132"/>
      <c r="D128" s="132"/>
      <c r="E128" s="132"/>
      <c r="F128" s="132"/>
      <c r="G128" s="132"/>
      <c r="H128" s="132"/>
      <c r="I128" s="132"/>
      <c r="J128" s="132"/>
      <c r="K128" s="132"/>
      <c r="L128" s="132"/>
      <c r="M128" s="132"/>
      <c r="N128" s="132"/>
      <c r="O128" s="132"/>
      <c r="P128" s="132"/>
      <c r="Q128" s="132"/>
      <c r="R128" s="132"/>
      <c r="S128" s="132"/>
      <c r="T128" s="132"/>
      <c r="U128" s="82"/>
      <c r="V128" s="82"/>
    </row>
    <row r="129" spans="1:22" ht="24.75" customHeight="1" x14ac:dyDescent="0.25">
      <c r="A129" s="132"/>
      <c r="B129" s="132"/>
      <c r="C129" s="132"/>
      <c r="D129" s="132"/>
      <c r="E129" s="132"/>
      <c r="F129" s="132"/>
      <c r="G129" s="132"/>
      <c r="H129" s="132"/>
      <c r="I129" s="132"/>
      <c r="J129" s="132"/>
      <c r="K129" s="132"/>
      <c r="L129" s="132"/>
      <c r="M129" s="132"/>
      <c r="N129" s="132"/>
      <c r="O129" s="132"/>
      <c r="P129" s="132"/>
      <c r="Q129" s="132"/>
      <c r="R129" s="132"/>
      <c r="S129" s="132"/>
      <c r="T129" s="132"/>
      <c r="U129" s="82"/>
      <c r="V129" s="82"/>
    </row>
    <row r="130" spans="1:22" ht="23" x14ac:dyDescent="0.25">
      <c r="A130" s="132"/>
      <c r="B130" s="132"/>
      <c r="C130" s="132"/>
      <c r="D130" s="132"/>
      <c r="E130" s="132"/>
      <c r="F130" s="132"/>
      <c r="G130" s="132"/>
      <c r="H130" s="132"/>
      <c r="I130" s="132"/>
      <c r="J130" s="132"/>
      <c r="K130" s="132"/>
      <c r="L130" s="132"/>
      <c r="M130" s="132"/>
      <c r="N130" s="132"/>
      <c r="O130" s="132"/>
      <c r="P130" s="132"/>
      <c r="Q130" s="132"/>
      <c r="R130" s="132"/>
      <c r="S130" s="132"/>
      <c r="T130" s="132"/>
      <c r="U130" s="82"/>
      <c r="V130" s="82"/>
    </row>
    <row r="131" spans="1:22" ht="31.5" customHeight="1" x14ac:dyDescent="0.25">
      <c r="A131" s="132"/>
      <c r="B131" s="132"/>
      <c r="C131" s="132"/>
      <c r="D131" s="132"/>
      <c r="E131" s="132"/>
      <c r="F131" s="132"/>
      <c r="G131" s="132"/>
      <c r="H131" s="132"/>
      <c r="I131" s="132"/>
      <c r="J131" s="132"/>
      <c r="K131" s="132"/>
      <c r="L131" s="132"/>
      <c r="M131" s="132"/>
      <c r="N131" s="132"/>
      <c r="O131" s="132"/>
      <c r="P131" s="132"/>
      <c r="Q131" s="132"/>
      <c r="R131" s="132"/>
      <c r="S131" s="132"/>
      <c r="T131" s="132"/>
      <c r="U131" s="82"/>
      <c r="V131" s="82"/>
    </row>
    <row r="132" spans="1:22" ht="25.9" customHeight="1" x14ac:dyDescent="0.25">
      <c r="A132" s="132"/>
      <c r="B132" s="132"/>
      <c r="C132" s="132"/>
      <c r="D132" s="132"/>
      <c r="E132" s="132"/>
      <c r="F132" s="132"/>
      <c r="G132" s="132"/>
      <c r="H132" s="132"/>
      <c r="I132" s="132"/>
      <c r="J132" s="132"/>
      <c r="K132" s="132"/>
      <c r="L132" s="132"/>
      <c r="M132" s="132"/>
      <c r="N132" s="132"/>
      <c r="O132" s="132"/>
      <c r="P132" s="132"/>
      <c r="Q132" s="132"/>
      <c r="R132" s="132"/>
      <c r="S132" s="132"/>
      <c r="T132" s="132"/>
      <c r="U132" s="82"/>
      <c r="V132" s="82"/>
    </row>
    <row r="133" spans="1:22" ht="33" customHeight="1" x14ac:dyDescent="0.25">
      <c r="A133" s="132"/>
      <c r="B133" s="132"/>
      <c r="C133" s="132"/>
      <c r="D133" s="132"/>
      <c r="E133" s="132"/>
      <c r="F133" s="132"/>
      <c r="G133" s="132"/>
      <c r="H133" s="132"/>
      <c r="I133" s="132"/>
      <c r="J133" s="132"/>
      <c r="K133" s="132"/>
      <c r="L133" s="132"/>
      <c r="M133" s="132"/>
      <c r="N133" s="132"/>
      <c r="O133" s="132"/>
      <c r="P133" s="132"/>
      <c r="Q133" s="132"/>
      <c r="R133" s="132"/>
      <c r="S133" s="132"/>
      <c r="T133" s="132"/>
      <c r="U133" s="82"/>
      <c r="V133" s="82"/>
    </row>
    <row r="134" spans="1:22" ht="37.9" customHeight="1" x14ac:dyDescent="0.25">
      <c r="A134" s="132"/>
      <c r="B134" s="132"/>
      <c r="C134" s="132"/>
      <c r="D134" s="132"/>
      <c r="E134" s="132"/>
      <c r="F134" s="132"/>
      <c r="G134" s="132"/>
      <c r="H134" s="132"/>
      <c r="I134" s="132"/>
      <c r="J134" s="132"/>
      <c r="K134" s="132"/>
      <c r="L134" s="132"/>
      <c r="M134" s="132"/>
      <c r="N134" s="132"/>
      <c r="O134" s="132"/>
      <c r="P134" s="132"/>
      <c r="Q134" s="132"/>
      <c r="R134" s="132"/>
      <c r="S134" s="132"/>
      <c r="T134" s="132"/>
      <c r="U134" s="82"/>
      <c r="V134" s="82"/>
    </row>
    <row r="135" spans="1:22" ht="37.9" customHeight="1" x14ac:dyDescent="0.25">
      <c r="A135" s="132"/>
      <c r="B135" s="132"/>
      <c r="C135" s="132"/>
      <c r="D135" s="132"/>
      <c r="E135" s="132"/>
      <c r="F135" s="132"/>
      <c r="G135" s="132"/>
      <c r="H135" s="132"/>
      <c r="I135" s="132"/>
      <c r="J135" s="132"/>
      <c r="K135" s="132"/>
      <c r="L135" s="132"/>
      <c r="M135" s="132"/>
      <c r="N135" s="132"/>
      <c r="O135" s="132"/>
      <c r="P135" s="132"/>
      <c r="Q135" s="132"/>
      <c r="R135" s="132"/>
      <c r="S135" s="132"/>
      <c r="T135" s="132"/>
      <c r="U135" s="82"/>
      <c r="V135" s="82"/>
    </row>
    <row r="136" spans="1:22" ht="23" x14ac:dyDescent="0.25">
      <c r="A136" s="132"/>
      <c r="B136" s="132"/>
      <c r="C136" s="132"/>
      <c r="D136" s="132"/>
      <c r="E136" s="132"/>
      <c r="F136" s="132"/>
      <c r="G136" s="132"/>
      <c r="H136" s="132"/>
      <c r="I136" s="132"/>
      <c r="J136" s="132"/>
      <c r="K136" s="132"/>
      <c r="L136" s="132"/>
      <c r="M136" s="132"/>
      <c r="N136" s="132"/>
      <c r="O136" s="132"/>
      <c r="P136" s="132"/>
      <c r="Q136" s="132"/>
      <c r="R136" s="132"/>
      <c r="S136" s="132"/>
      <c r="T136" s="132"/>
      <c r="U136" s="82"/>
      <c r="V136" s="82"/>
    </row>
    <row r="137" spans="1:22" ht="12.75" customHeight="1" x14ac:dyDescent="0.25">
      <c r="A137" s="132"/>
      <c r="B137" s="132"/>
      <c r="C137" s="132"/>
      <c r="D137" s="132"/>
      <c r="E137" s="132"/>
      <c r="F137" s="132"/>
      <c r="G137" s="132"/>
      <c r="H137" s="132"/>
      <c r="I137" s="132"/>
      <c r="J137" s="132"/>
      <c r="K137" s="132"/>
      <c r="L137" s="132"/>
      <c r="M137" s="132"/>
      <c r="N137" s="132"/>
      <c r="O137" s="132"/>
      <c r="P137" s="132"/>
      <c r="Q137" s="132"/>
      <c r="R137" s="132"/>
      <c r="S137" s="132"/>
      <c r="T137" s="132"/>
      <c r="U137" s="82"/>
      <c r="V137" s="82"/>
    </row>
    <row r="138" spans="1:22" ht="23" x14ac:dyDescent="0.25">
      <c r="A138" s="132"/>
      <c r="B138" s="132"/>
      <c r="C138" s="132"/>
      <c r="D138" s="132"/>
      <c r="E138" s="132"/>
      <c r="F138" s="132"/>
      <c r="G138" s="132"/>
      <c r="H138" s="132"/>
      <c r="I138" s="132"/>
      <c r="J138" s="132"/>
      <c r="K138" s="132"/>
      <c r="L138" s="132"/>
      <c r="M138" s="132"/>
      <c r="N138" s="132"/>
      <c r="O138" s="132"/>
      <c r="P138" s="132"/>
      <c r="Q138" s="132"/>
      <c r="R138" s="132"/>
      <c r="S138" s="132"/>
      <c r="T138" s="132"/>
      <c r="U138" s="82"/>
      <c r="V138" s="82"/>
    </row>
    <row r="139" spans="1:22" ht="23" x14ac:dyDescent="0.25">
      <c r="A139" s="132"/>
      <c r="B139" s="132"/>
      <c r="C139" s="132"/>
      <c r="D139" s="132"/>
      <c r="E139" s="132"/>
      <c r="F139" s="132"/>
      <c r="G139" s="132"/>
      <c r="H139" s="132"/>
      <c r="I139" s="132"/>
      <c r="J139" s="132"/>
      <c r="K139" s="132"/>
      <c r="L139" s="132"/>
      <c r="M139" s="132"/>
      <c r="N139" s="132"/>
      <c r="O139" s="132"/>
      <c r="P139" s="132"/>
      <c r="Q139" s="132"/>
      <c r="R139" s="132"/>
      <c r="S139" s="132"/>
      <c r="T139" s="132"/>
      <c r="U139" s="82"/>
      <c r="V139" s="82"/>
    </row>
    <row r="140" spans="1:22" ht="23" x14ac:dyDescent="0.25">
      <c r="A140" s="132"/>
      <c r="B140" s="132"/>
      <c r="C140" s="132"/>
      <c r="D140" s="132"/>
      <c r="E140" s="132"/>
      <c r="F140" s="132"/>
      <c r="G140" s="132"/>
      <c r="H140" s="132"/>
      <c r="I140" s="132"/>
      <c r="J140" s="132"/>
      <c r="K140" s="132"/>
      <c r="L140" s="132"/>
      <c r="M140" s="132"/>
      <c r="N140" s="132"/>
      <c r="O140" s="132"/>
      <c r="P140" s="132"/>
      <c r="Q140" s="132"/>
      <c r="R140" s="132"/>
      <c r="S140" s="132"/>
      <c r="T140" s="132"/>
      <c r="U140" s="82"/>
      <c r="V140" s="82"/>
    </row>
    <row r="141" spans="1:22" ht="23" x14ac:dyDescent="0.25">
      <c r="A141" s="132"/>
      <c r="B141" s="132"/>
      <c r="C141" s="132"/>
      <c r="D141" s="132"/>
      <c r="E141" s="132"/>
      <c r="F141" s="132"/>
      <c r="G141" s="132"/>
      <c r="H141" s="132"/>
      <c r="I141" s="132"/>
      <c r="J141" s="132"/>
      <c r="K141" s="132"/>
      <c r="L141" s="132"/>
      <c r="M141" s="132"/>
      <c r="N141" s="132"/>
      <c r="O141" s="132"/>
      <c r="P141" s="132"/>
      <c r="Q141" s="132"/>
      <c r="R141" s="132"/>
      <c r="S141" s="132"/>
      <c r="T141" s="132"/>
      <c r="U141" s="82"/>
      <c r="V141" s="82"/>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47"/>
  <sheetViews>
    <sheetView showGridLines="0" tabSelected="1" topLeftCell="A47" zoomScale="55" zoomScaleNormal="55" workbookViewId="0">
      <selection activeCell="F24" sqref="F24:I26"/>
    </sheetView>
  </sheetViews>
  <sheetFormatPr defaultColWidth="9.1796875" defaultRowHeight="12.5" x14ac:dyDescent="0.25"/>
  <cols>
    <col min="1" max="1" width="14.26953125" style="45" customWidth="1"/>
    <col min="2" max="2" width="68.453125" customWidth="1"/>
    <col min="3" max="3" width="44.7265625" style="507"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0.90625" customWidth="1"/>
    <col min="17" max="17" width="24.54296875" customWidth="1"/>
    <col min="18" max="18" width="15.81640625" customWidth="1"/>
    <col min="19" max="19" width="23.81640625" customWidth="1"/>
    <col min="20" max="20" width="26.453125" customWidth="1"/>
    <col min="26" max="26" width="46" bestFit="1" customWidth="1"/>
    <col min="27" max="27" width="126.453125" customWidth="1"/>
  </cols>
  <sheetData>
    <row r="1" spans="1:11" ht="13" x14ac:dyDescent="0.3">
      <c r="A1" s="405" t="s">
        <v>36</v>
      </c>
      <c r="B1" s="405"/>
      <c r="C1" s="406"/>
      <c r="D1" s="406"/>
      <c r="E1" s="406"/>
      <c r="F1" s="406"/>
    </row>
    <row r="2" spans="1:11" ht="13" x14ac:dyDescent="0.3">
      <c r="A2" s="194" t="s">
        <v>37</v>
      </c>
      <c r="B2" s="194"/>
      <c r="C2" s="236" t="s">
        <v>302</v>
      </c>
      <c r="D2" s="236"/>
      <c r="E2" s="236"/>
      <c r="F2" s="236"/>
      <c r="H2" s="427" t="s">
        <v>86</v>
      </c>
      <c r="I2" s="427"/>
      <c r="J2" s="427"/>
      <c r="K2" s="50"/>
    </row>
    <row r="3" spans="1:11" ht="13" x14ac:dyDescent="0.25">
      <c r="A3" s="195" t="s">
        <v>38</v>
      </c>
      <c r="B3" s="333"/>
      <c r="C3" s="236"/>
      <c r="D3" s="236"/>
      <c r="E3" s="236"/>
      <c r="F3" s="236"/>
      <c r="H3" s="123"/>
      <c r="I3" s="341" t="s">
        <v>87</v>
      </c>
      <c r="J3" s="342"/>
      <c r="K3" s="46"/>
    </row>
    <row r="4" spans="1:11" ht="13" x14ac:dyDescent="0.25">
      <c r="A4" s="194" t="s">
        <v>88</v>
      </c>
      <c r="B4" s="194"/>
      <c r="C4" s="236" t="s">
        <v>304</v>
      </c>
      <c r="D4" s="236"/>
      <c r="E4" s="236"/>
      <c r="F4" s="236"/>
      <c r="H4" s="154"/>
      <c r="I4" s="425" t="s">
        <v>89</v>
      </c>
      <c r="J4" s="426"/>
      <c r="K4" s="46"/>
    </row>
    <row r="5" spans="1:11" ht="35.25" customHeight="1" x14ac:dyDescent="0.3">
      <c r="A5" s="194" t="s">
        <v>40</v>
      </c>
      <c r="B5" s="194"/>
      <c r="C5" s="234" t="s">
        <v>303</v>
      </c>
      <c r="D5" s="234"/>
      <c r="E5" s="234"/>
      <c r="F5" s="234"/>
      <c r="H5" s="142"/>
      <c r="I5" s="423" t="s">
        <v>90</v>
      </c>
      <c r="J5" s="424"/>
    </row>
    <row r="6" spans="1:11" ht="14.5" x14ac:dyDescent="0.25">
      <c r="A6" s="194" t="s">
        <v>41</v>
      </c>
      <c r="B6" s="194"/>
      <c r="C6" s="236">
        <v>6554</v>
      </c>
      <c r="D6" s="236"/>
      <c r="E6" s="236"/>
      <c r="F6" s="236"/>
    </row>
    <row r="7" spans="1:11" x14ac:dyDescent="0.25">
      <c r="A7"/>
      <c r="C7" s="491"/>
      <c r="D7"/>
      <c r="E7"/>
      <c r="F7"/>
    </row>
    <row r="8" spans="1:11" ht="22.5" customHeight="1" x14ac:dyDescent="0.25">
      <c r="A8" s="376" t="s">
        <v>91</v>
      </c>
      <c r="B8" s="377"/>
      <c r="C8" s="377"/>
      <c r="D8" s="377"/>
      <c r="E8" s="377"/>
      <c r="F8" s="378"/>
    </row>
    <row r="9" spans="1:11" s="43" customFormat="1" x14ac:dyDescent="0.25">
      <c r="A9" s="194" t="s">
        <v>42</v>
      </c>
      <c r="B9" s="194"/>
      <c r="C9" s="236" t="s">
        <v>301</v>
      </c>
      <c r="D9" s="236"/>
      <c r="E9" s="236"/>
      <c r="F9" s="236"/>
    </row>
    <row r="10" spans="1:11" s="43" customFormat="1" ht="13" x14ac:dyDescent="0.25">
      <c r="A10" s="194" t="s">
        <v>92</v>
      </c>
      <c r="B10" s="194"/>
      <c r="C10" s="407" t="s">
        <v>431</v>
      </c>
      <c r="D10" s="407"/>
      <c r="E10" s="407"/>
      <c r="F10" s="407"/>
      <c r="G10" s="44"/>
    </row>
    <row r="11" spans="1:11" ht="13" x14ac:dyDescent="0.3">
      <c r="A11" s="102"/>
      <c r="B11" s="103" t="s">
        <v>93</v>
      </c>
      <c r="C11" s="104" t="s">
        <v>300</v>
      </c>
      <c r="D11" s="105"/>
      <c r="E11" s="105"/>
      <c r="F11" s="106"/>
      <c r="G11" s="50"/>
    </row>
    <row r="12" spans="1:11" ht="64.5" customHeight="1" x14ac:dyDescent="0.3">
      <c r="A12" s="195" t="s">
        <v>95</v>
      </c>
      <c r="B12" s="333"/>
      <c r="C12" s="337">
        <v>60</v>
      </c>
      <c r="D12" s="338"/>
      <c r="E12" s="338"/>
      <c r="F12" s="339"/>
      <c r="G12" s="50"/>
    </row>
    <row r="13" spans="1:11" ht="39" customHeight="1" x14ac:dyDescent="0.3">
      <c r="A13" s="194" t="s">
        <v>97</v>
      </c>
      <c r="B13" s="194"/>
      <c r="C13" s="334" t="s">
        <v>299</v>
      </c>
      <c r="D13" s="335"/>
      <c r="E13" s="335"/>
      <c r="F13" s="336"/>
      <c r="G13" s="51"/>
    </row>
    <row r="14" spans="1:11" ht="39.75" customHeight="1" x14ac:dyDescent="0.3">
      <c r="A14" s="195" t="s">
        <v>225</v>
      </c>
      <c r="B14" s="333"/>
      <c r="C14" s="334" t="s">
        <v>299</v>
      </c>
      <c r="D14" s="335"/>
      <c r="E14" s="335"/>
      <c r="F14" s="336"/>
      <c r="G14" s="51"/>
    </row>
    <row r="15" spans="1:11" ht="39.75" customHeight="1" x14ac:dyDescent="0.3">
      <c r="A15" s="273" t="s">
        <v>100</v>
      </c>
      <c r="B15" s="273"/>
      <c r="C15" s="234" t="s">
        <v>298</v>
      </c>
      <c r="D15" s="234"/>
      <c r="E15" s="234"/>
      <c r="F15" s="234"/>
      <c r="G15" s="51"/>
    </row>
    <row r="16" spans="1:11" ht="39.75" customHeight="1" x14ac:dyDescent="0.3">
      <c r="A16" s="273" t="s">
        <v>227</v>
      </c>
      <c r="B16" s="273"/>
      <c r="C16" s="337" t="s">
        <v>305</v>
      </c>
      <c r="D16" s="338"/>
      <c r="E16" s="338"/>
      <c r="F16" s="339"/>
      <c r="G16" s="51"/>
    </row>
    <row r="17" spans="1:17" ht="39.75" customHeight="1" x14ac:dyDescent="0.3">
      <c r="A17" s="346" t="s">
        <v>103</v>
      </c>
      <c r="B17" s="347"/>
      <c r="C17" s="337" t="s">
        <v>104</v>
      </c>
      <c r="D17" s="338"/>
      <c r="E17" s="338"/>
      <c r="F17" s="339"/>
      <c r="G17" s="51"/>
    </row>
    <row r="18" spans="1:17" ht="39.75" customHeight="1" x14ac:dyDescent="0.3">
      <c r="A18" s="348"/>
      <c r="B18" s="349"/>
      <c r="C18" s="337" t="s">
        <v>105</v>
      </c>
      <c r="D18" s="338"/>
      <c r="E18" s="338"/>
      <c r="F18" s="339"/>
      <c r="G18" s="51"/>
    </row>
    <row r="19" spans="1:17" ht="16.149999999999999" customHeight="1" x14ac:dyDescent="0.3">
      <c r="A19" s="51"/>
      <c r="B19" s="51"/>
      <c r="C19" s="492"/>
      <c r="D19" s="51"/>
      <c r="E19" s="51"/>
      <c r="F19" s="51"/>
      <c r="G19" s="51"/>
    </row>
    <row r="20" spans="1:17" ht="40.15" customHeight="1" x14ac:dyDescent="0.25">
      <c r="A20" s="340" t="s">
        <v>228</v>
      </c>
      <c r="B20" s="229"/>
      <c r="C20" s="229"/>
      <c r="D20" s="229"/>
      <c r="E20" s="229"/>
      <c r="F20" s="229"/>
      <c r="G20" s="229"/>
      <c r="H20" s="229"/>
      <c r="I20" s="229"/>
    </row>
    <row r="21" spans="1:17" s="46" customFormat="1" ht="33.75" customHeight="1" x14ac:dyDescent="0.25">
      <c r="A21" s="354"/>
      <c r="B21" s="355"/>
      <c r="C21" s="493" t="s">
        <v>107</v>
      </c>
      <c r="D21" s="134" t="s">
        <v>108</v>
      </c>
      <c r="E21" s="134" t="s">
        <v>229</v>
      </c>
      <c r="F21" s="84" t="s">
        <v>110</v>
      </c>
      <c r="G21" s="84" t="s">
        <v>111</v>
      </c>
      <c r="H21" s="84" t="s">
        <v>112</v>
      </c>
      <c r="I21" s="84" t="s">
        <v>113</v>
      </c>
      <c r="K21"/>
      <c r="L21"/>
      <c r="M21"/>
      <c r="N21"/>
      <c r="O21"/>
      <c r="P21"/>
      <c r="Q21"/>
    </row>
    <row r="22" spans="1:17" s="46" customFormat="1" ht="33.75" customHeight="1" x14ac:dyDescent="0.25">
      <c r="A22" s="350" t="s">
        <v>114</v>
      </c>
      <c r="B22" s="351"/>
      <c r="C22" s="110">
        <f>D208+E208+F208</f>
        <v>5004952.4800000004</v>
      </c>
      <c r="D22" s="110">
        <f>G208+H208+I208+J208+K208+O208+P208+Q208+R208</f>
        <v>3649920.85</v>
      </c>
      <c r="E22" s="110">
        <f>C208+D208+E208+F208+G208+H208+I208+J208+K208+O208+P208+Q208+R208</f>
        <v>6590271.3500000006</v>
      </c>
      <c r="F22" s="110">
        <f>G208+H208+I208+J208+K208</f>
        <v>1513429.96</v>
      </c>
      <c r="G22" s="110">
        <f>L208+N208</f>
        <v>761760.53999999992</v>
      </c>
      <c r="H22" s="110">
        <f>O208+P208+Q208+R208</f>
        <v>2136490.89</v>
      </c>
      <c r="I22" s="110">
        <f>T208</f>
        <v>-2006734.25</v>
      </c>
      <c r="K22"/>
      <c r="L22"/>
      <c r="M22"/>
      <c r="N22"/>
      <c r="O22"/>
      <c r="P22"/>
      <c r="Q22"/>
    </row>
    <row r="23" spans="1:17" s="46" customFormat="1" ht="33.75" customHeight="1" x14ac:dyDescent="0.25">
      <c r="A23" s="286" t="s">
        <v>115</v>
      </c>
      <c r="B23" s="287"/>
      <c r="C23" s="111">
        <f t="shared" ref="C23:I23" si="0">C22/$C$6</f>
        <v>763.64853219408008</v>
      </c>
      <c r="D23" s="111">
        <f t="shared" si="0"/>
        <v>556.89973298748862</v>
      </c>
      <c r="E23" s="111">
        <f t="shared" si="0"/>
        <v>1005.5342310039671</v>
      </c>
      <c r="F23" s="111">
        <f t="shared" si="0"/>
        <v>230.91699115044247</v>
      </c>
      <c r="G23" s="111">
        <f t="shared" si="0"/>
        <v>116.2283399450717</v>
      </c>
      <c r="H23" s="111">
        <f t="shared" si="0"/>
        <v>325.98274183704609</v>
      </c>
      <c r="I23" s="111">
        <f t="shared" si="0"/>
        <v>-306.18465822398537</v>
      </c>
      <c r="K23"/>
      <c r="L23"/>
      <c r="M23"/>
      <c r="N23"/>
      <c r="O23"/>
      <c r="P23"/>
      <c r="Q23"/>
    </row>
    <row r="24" spans="1:17" s="46" customFormat="1" ht="33.75" customHeight="1" x14ac:dyDescent="0.25">
      <c r="A24" s="350" t="s">
        <v>116</v>
      </c>
      <c r="B24" s="351"/>
      <c r="C24" s="411" t="s">
        <v>117</v>
      </c>
      <c r="D24" s="412"/>
      <c r="E24" s="413"/>
      <c r="F24" s="414"/>
      <c r="G24" s="415"/>
      <c r="H24" s="415"/>
      <c r="I24" s="416"/>
      <c r="K24"/>
      <c r="L24"/>
      <c r="M24"/>
      <c r="N24"/>
      <c r="O24"/>
      <c r="P24"/>
      <c r="Q24"/>
    </row>
    <row r="25" spans="1:17" s="46" customFormat="1" ht="33.75" customHeight="1" x14ac:dyDescent="0.25">
      <c r="A25" s="350" t="s">
        <v>230</v>
      </c>
      <c r="B25" s="351"/>
      <c r="C25" s="135" t="str">
        <f>VLOOKUP($C$24,'WLC benchmarks'!$B$10:$E$13,2, TRUE)</f>
        <v>&lt;850</v>
      </c>
      <c r="D25" s="135" t="str">
        <f>VLOOKUP($C$24,'WLC benchmarks'!$B$10:$E$13,3, TRUE)</f>
        <v>&lt;350</v>
      </c>
      <c r="E25" s="135" t="str">
        <f>VLOOKUP($C$24,'WLC benchmarks'!$B$10:$E$13,4, TRUE)</f>
        <v>&lt;1200</v>
      </c>
      <c r="F25" s="417"/>
      <c r="G25" s="418"/>
      <c r="H25" s="418"/>
      <c r="I25" s="419"/>
      <c r="K25"/>
      <c r="L25"/>
      <c r="M25"/>
      <c r="N25"/>
      <c r="O25"/>
      <c r="P25"/>
      <c r="Q25"/>
    </row>
    <row r="26" spans="1:17" s="46" customFormat="1" ht="33.75" customHeight="1" x14ac:dyDescent="0.25">
      <c r="A26" s="350" t="s">
        <v>119</v>
      </c>
      <c r="B26" s="351"/>
      <c r="C26" s="135" t="str">
        <f>VLOOKUP($C$24,'WLC benchmarks'!$B$16:$E$19,2, TRUE)</f>
        <v>&lt;500</v>
      </c>
      <c r="D26" s="135" t="str">
        <f>VLOOKUP($C$24,'WLC benchmarks'!$B$16:$E$19,3, TRUE)</f>
        <v>&lt;300</v>
      </c>
      <c r="E26" s="135" t="str">
        <f>VLOOKUP($C$24,'WLC benchmarks'!$B$16:$E$19,4, TRUE)</f>
        <v>&lt;800</v>
      </c>
      <c r="F26" s="420"/>
      <c r="G26" s="421"/>
      <c r="H26" s="421"/>
      <c r="I26" s="422"/>
      <c r="K26"/>
      <c r="L26"/>
      <c r="M26"/>
      <c r="N26"/>
      <c r="O26"/>
      <c r="P26"/>
      <c r="Q26"/>
    </row>
    <row r="27" spans="1:17" ht="57.75" customHeight="1" x14ac:dyDescent="0.25">
      <c r="A27" s="350" t="s">
        <v>120</v>
      </c>
      <c r="B27" s="351"/>
      <c r="C27" s="234" t="s">
        <v>435</v>
      </c>
      <c r="D27" s="234"/>
      <c r="E27" s="234"/>
      <c r="F27" s="234"/>
      <c r="G27" s="234"/>
      <c r="H27" s="234"/>
      <c r="I27" s="234"/>
    </row>
    <row r="28" spans="1:17" ht="15.75" customHeight="1" x14ac:dyDescent="0.3">
      <c r="A28" s="55"/>
      <c r="B28" s="55"/>
      <c r="C28" s="491"/>
      <c r="D28" s="45"/>
      <c r="E28" s="45"/>
      <c r="F28" s="45"/>
      <c r="G28" s="51"/>
      <c r="H28" s="56"/>
    </row>
    <row r="29" spans="1:17" ht="15.75" customHeight="1" x14ac:dyDescent="0.3">
      <c r="A29" s="340" t="s">
        <v>122</v>
      </c>
      <c r="B29" s="229"/>
      <c r="C29" s="229"/>
      <c r="D29" s="229"/>
      <c r="E29" s="229"/>
      <c r="F29" s="229"/>
      <c r="G29" s="51"/>
      <c r="H29" s="56"/>
    </row>
    <row r="30" spans="1:17" ht="39" customHeight="1" x14ac:dyDescent="0.3">
      <c r="A30" s="273" t="s">
        <v>50</v>
      </c>
      <c r="B30" s="273"/>
      <c r="C30" s="234" t="s">
        <v>306</v>
      </c>
      <c r="D30" s="234"/>
      <c r="E30" s="234"/>
      <c r="F30" s="234"/>
      <c r="G30" s="51"/>
      <c r="H30" s="56"/>
    </row>
    <row r="31" spans="1:17" ht="42" customHeight="1" x14ac:dyDescent="0.3">
      <c r="A31" s="273" t="s">
        <v>52</v>
      </c>
      <c r="B31" s="273"/>
      <c r="C31" s="236">
        <v>75600</v>
      </c>
      <c r="D31" s="236"/>
      <c r="E31" s="236"/>
      <c r="F31" s="236"/>
      <c r="G31" s="51"/>
      <c r="H31" s="56"/>
    </row>
    <row r="32" spans="1:17" ht="39" customHeight="1" x14ac:dyDescent="0.3">
      <c r="A32" s="273" t="s">
        <v>54</v>
      </c>
      <c r="B32" s="273"/>
      <c r="C32" s="410" t="s">
        <v>427</v>
      </c>
      <c r="D32" s="234"/>
      <c r="E32" s="234"/>
      <c r="F32" s="234"/>
      <c r="G32" s="51"/>
      <c r="H32" s="56"/>
    </row>
    <row r="33" spans="1:47" ht="15.75" customHeight="1" x14ac:dyDescent="0.3">
      <c r="A33" s="55"/>
      <c r="B33" s="55"/>
      <c r="C33" s="491"/>
      <c r="D33" s="45"/>
      <c r="E33" s="45"/>
      <c r="F33" s="45"/>
      <c r="G33" s="51"/>
      <c r="H33" s="56"/>
    </row>
    <row r="34" spans="1:47" ht="40.5" customHeight="1" x14ac:dyDescent="0.3">
      <c r="A34" s="229" t="s">
        <v>125</v>
      </c>
      <c r="B34" s="230"/>
      <c r="C34" s="233" t="s">
        <v>126</v>
      </c>
      <c r="D34" s="233"/>
      <c r="E34" s="233"/>
      <c r="F34" s="58" t="s">
        <v>231</v>
      </c>
      <c r="G34" s="51"/>
      <c r="H34" s="56"/>
      <c r="I34" s="56"/>
      <c r="J34" s="54"/>
      <c r="K34" s="54"/>
      <c r="L34" s="54"/>
      <c r="M34" s="54"/>
      <c r="N34" s="57"/>
      <c r="O34" s="57"/>
      <c r="P34" s="57"/>
      <c r="Q34" s="57"/>
    </row>
    <row r="35" spans="1:47" ht="12.75" customHeight="1" x14ac:dyDescent="0.3">
      <c r="A35" s="229"/>
      <c r="B35" s="230"/>
      <c r="C35" s="234" t="s">
        <v>426</v>
      </c>
      <c r="D35" s="234"/>
      <c r="E35" s="234"/>
      <c r="F35" s="39">
        <v>132.22</v>
      </c>
      <c r="G35" s="51"/>
      <c r="H35" s="56"/>
      <c r="I35" s="56"/>
      <c r="J35" s="59"/>
      <c r="K35" s="59"/>
      <c r="L35" s="59"/>
      <c r="M35" s="59"/>
      <c r="N35" s="57"/>
      <c r="O35" s="57"/>
      <c r="P35" s="57"/>
      <c r="Q35" s="57"/>
    </row>
    <row r="36" spans="1:47" ht="12.75" customHeight="1" x14ac:dyDescent="0.3">
      <c r="A36" s="229"/>
      <c r="B36" s="230"/>
      <c r="C36" s="236" t="s">
        <v>425</v>
      </c>
      <c r="D36" s="236"/>
      <c r="E36" s="236"/>
      <c r="F36" s="39">
        <v>45.33</v>
      </c>
      <c r="G36" s="51"/>
      <c r="H36" s="56"/>
      <c r="I36" s="56"/>
      <c r="J36" s="54"/>
      <c r="K36" s="54"/>
      <c r="L36" s="54"/>
      <c r="M36" s="54"/>
      <c r="N36" s="57"/>
      <c r="O36" s="57"/>
      <c r="P36" s="57"/>
      <c r="Q36" s="57"/>
    </row>
    <row r="37" spans="1:47" s="46" customFormat="1" ht="13" x14ac:dyDescent="0.25">
      <c r="A37" s="229"/>
      <c r="B37" s="230"/>
      <c r="C37" s="235"/>
      <c r="D37" s="235"/>
      <c r="E37" s="235"/>
      <c r="F37" s="39"/>
      <c r="H37" s="56"/>
      <c r="I37" s="56"/>
      <c r="J37" s="59"/>
      <c r="K37" s="59"/>
      <c r="L37" s="59"/>
      <c r="M37" s="59"/>
      <c r="N37" s="57"/>
      <c r="O37" s="57"/>
      <c r="P37" s="57"/>
      <c r="Q37" s="57"/>
    </row>
    <row r="38" spans="1:47" s="46" customFormat="1" ht="13" x14ac:dyDescent="0.3">
      <c r="A38" s="231"/>
      <c r="B38" s="232"/>
      <c r="C38" s="236"/>
      <c r="D38" s="236"/>
      <c r="E38" s="236"/>
      <c r="F38" s="39"/>
      <c r="G38" s="51"/>
      <c r="H38" s="56"/>
      <c r="I38" s="56"/>
      <c r="J38" s="59"/>
      <c r="K38" s="59"/>
      <c r="L38" s="59"/>
      <c r="M38" s="59"/>
      <c r="N38" s="57"/>
      <c r="O38" s="57"/>
      <c r="P38" s="57"/>
      <c r="Q38" s="57"/>
    </row>
    <row r="39" spans="1:47" s="46" customFormat="1" ht="13" x14ac:dyDescent="0.3">
      <c r="A39" s="51"/>
      <c r="B39" s="51"/>
      <c r="C39" s="492"/>
      <c r="D39" s="51"/>
      <c r="E39" s="51"/>
      <c r="F39" s="85"/>
      <c r="G39" s="51"/>
      <c r="H39" s="56"/>
      <c r="I39" s="56"/>
      <c r="J39" s="59"/>
      <c r="K39" s="59"/>
      <c r="L39" s="59"/>
      <c r="M39" s="59"/>
      <c r="N39" s="57"/>
      <c r="O39" s="57"/>
      <c r="P39" s="57"/>
      <c r="Q39" s="57"/>
    </row>
    <row r="40" spans="1:47" s="46" customFormat="1" ht="27.75" customHeight="1" x14ac:dyDescent="0.3">
      <c r="A40" s="229" t="s">
        <v>129</v>
      </c>
      <c r="B40" s="230"/>
      <c r="C40" s="233" t="s">
        <v>130</v>
      </c>
      <c r="D40" s="233"/>
      <c r="E40" s="233"/>
      <c r="F40" s="58" t="s">
        <v>131</v>
      </c>
      <c r="G40" s="51"/>
      <c r="H40" s="56"/>
      <c r="I40" s="56"/>
      <c r="J40" s="59"/>
      <c r="K40" s="59"/>
      <c r="L40" s="59"/>
      <c r="M40" s="59"/>
      <c r="N40" s="57"/>
      <c r="O40" s="57"/>
      <c r="P40" s="57"/>
      <c r="Q40" s="57"/>
    </row>
    <row r="41" spans="1:47" s="46" customFormat="1" ht="13" x14ac:dyDescent="0.3">
      <c r="A41" s="229"/>
      <c r="B41" s="230"/>
      <c r="C41" s="236" t="s">
        <v>432</v>
      </c>
      <c r="D41" s="236"/>
      <c r="E41" s="236"/>
      <c r="F41" s="39">
        <v>100.26</v>
      </c>
      <c r="G41" s="51"/>
      <c r="H41" s="56"/>
      <c r="I41" s="56"/>
      <c r="J41" s="59"/>
      <c r="K41" s="59"/>
      <c r="L41" s="59"/>
      <c r="M41" s="59"/>
      <c r="N41" s="57"/>
      <c r="O41" s="57"/>
      <c r="P41" s="57"/>
      <c r="Q41" s="57"/>
    </row>
    <row r="42" spans="1:47" s="46" customFormat="1" ht="13" x14ac:dyDescent="0.3">
      <c r="A42" s="229"/>
      <c r="B42" s="230"/>
      <c r="C42" s="236" t="s">
        <v>436</v>
      </c>
      <c r="D42" s="236"/>
      <c r="E42" s="236"/>
      <c r="F42" s="39">
        <v>5.3</v>
      </c>
      <c r="G42" s="51"/>
      <c r="H42" s="56"/>
      <c r="I42" s="56"/>
      <c r="J42" s="59"/>
      <c r="K42" s="59"/>
      <c r="L42" s="59"/>
      <c r="M42" s="59"/>
      <c r="N42" s="57"/>
      <c r="O42" s="57"/>
      <c r="P42" s="57"/>
      <c r="Q42" s="57"/>
    </row>
    <row r="43" spans="1:47" s="46" customFormat="1" ht="13" x14ac:dyDescent="0.3">
      <c r="A43" s="229"/>
      <c r="B43" s="230"/>
      <c r="C43" s="334" t="s">
        <v>437</v>
      </c>
      <c r="D43" s="408"/>
      <c r="E43" s="409"/>
      <c r="F43" s="39">
        <v>15.2</v>
      </c>
      <c r="G43" s="51"/>
      <c r="H43" s="56"/>
      <c r="I43" s="56"/>
      <c r="J43" s="59"/>
      <c r="K43" s="59"/>
      <c r="L43" s="59"/>
      <c r="M43" s="59"/>
      <c r="N43" s="57"/>
      <c r="O43" s="57"/>
      <c r="P43" s="57"/>
      <c r="Q43" s="57"/>
    </row>
    <row r="44" spans="1:47" s="46" customFormat="1" ht="13" x14ac:dyDescent="0.3">
      <c r="A44" s="229"/>
      <c r="B44" s="230"/>
      <c r="C44" s="334"/>
      <c r="D44" s="408"/>
      <c r="E44" s="409"/>
      <c r="F44" s="39"/>
      <c r="G44" s="51"/>
      <c r="H44" s="56"/>
      <c r="I44" s="56"/>
      <c r="J44" s="59"/>
      <c r="K44" s="59"/>
      <c r="L44" s="59"/>
      <c r="M44" s="59"/>
      <c r="N44" s="57"/>
      <c r="O44" s="57"/>
      <c r="P44" s="57"/>
      <c r="Q44" s="57"/>
    </row>
    <row r="45" spans="1:47" x14ac:dyDescent="0.25">
      <c r="B45" s="221"/>
      <c r="C45" s="221"/>
      <c r="D45" s="221"/>
      <c r="E45" s="221"/>
      <c r="F45" s="221"/>
    </row>
    <row r="46" spans="1:47" s="52" customFormat="1" ht="12.75" customHeight="1" x14ac:dyDescent="0.25">
      <c r="A46"/>
      <c r="B46" s="209"/>
      <c r="C46" s="209"/>
      <c r="D46" s="209"/>
      <c r="E46" s="209"/>
      <c r="F46" s="209"/>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222" t="s">
        <v>133</v>
      </c>
      <c r="B47" s="222"/>
      <c r="C47" s="237" t="s">
        <v>134</v>
      </c>
      <c r="D47" s="238"/>
      <c r="E47" s="371" t="s">
        <v>232</v>
      </c>
      <c r="F47" s="249" t="s">
        <v>136</v>
      </c>
      <c r="G47" s="250"/>
      <c r="H47" s="237" t="s">
        <v>137</v>
      </c>
      <c r="I47" s="368"/>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369" t="s">
        <v>138</v>
      </c>
      <c r="B48" s="370"/>
      <c r="C48" s="494" t="s">
        <v>139</v>
      </c>
      <c r="D48" s="64" t="s">
        <v>140</v>
      </c>
      <c r="E48" s="372"/>
      <c r="F48" s="251"/>
      <c r="G48" s="252"/>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242" t="s">
        <v>143</v>
      </c>
      <c r="B49" s="243"/>
      <c r="C49" s="495" t="s">
        <v>144</v>
      </c>
      <c r="D49" s="86" t="s">
        <v>145</v>
      </c>
      <c r="E49" s="246" t="s">
        <v>146</v>
      </c>
      <c r="F49" s="223" t="s">
        <v>147</v>
      </c>
      <c r="G49" s="224"/>
      <c r="H49" s="86" t="s">
        <v>148</v>
      </c>
      <c r="I49" s="86"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244"/>
      <c r="B50" s="245"/>
      <c r="C50" s="496" t="s">
        <v>150</v>
      </c>
      <c r="D50" s="86" t="s">
        <v>151</v>
      </c>
      <c r="E50" s="247"/>
      <c r="F50" s="225"/>
      <c r="G50" s="226"/>
      <c r="H50" s="86" t="s">
        <v>152</v>
      </c>
      <c r="I50" s="86"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244"/>
      <c r="B51" s="245"/>
      <c r="C51" s="496" t="s">
        <v>154</v>
      </c>
      <c r="D51" s="87" t="s">
        <v>155</v>
      </c>
      <c r="E51" s="248"/>
      <c r="F51" s="227"/>
      <c r="G51" s="228"/>
      <c r="H51" s="87" t="s">
        <v>148</v>
      </c>
      <c r="I51" s="87"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497"/>
      <c r="D52" s="9"/>
      <c r="E52" s="373"/>
      <c r="F52" s="266"/>
      <c r="G52" s="267"/>
      <c r="H52" s="11"/>
      <c r="I52" s="11"/>
      <c r="J52" s="315" t="s">
        <v>157</v>
      </c>
      <c r="K52" s="316"/>
      <c r="L52" s="316"/>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497"/>
      <c r="D53" s="9"/>
      <c r="E53" s="374"/>
      <c r="F53" s="266"/>
      <c r="G53" s="267"/>
      <c r="H53" s="11"/>
      <c r="I53" s="11"/>
      <c r="J53" s="225"/>
      <c r="K53" s="297"/>
      <c r="L53" s="297"/>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497"/>
      <c r="D54" s="9"/>
      <c r="E54" s="374"/>
      <c r="F54" s="266"/>
      <c r="G54" s="267"/>
      <c r="H54" s="11"/>
      <c r="I54" s="11"/>
      <c r="J54" s="225"/>
      <c r="K54" s="297"/>
      <c r="L54" s="297"/>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497"/>
      <c r="D55" s="9"/>
      <c r="E55" s="375"/>
      <c r="F55" s="266"/>
      <c r="G55" s="267"/>
      <c r="H55" s="11"/>
      <c r="I55" s="11"/>
      <c r="J55" s="225"/>
      <c r="K55" s="297"/>
      <c r="L55" s="297"/>
      <c r="M55"/>
      <c r="N55"/>
      <c r="O55"/>
      <c r="P55"/>
      <c r="Q55"/>
      <c r="R55"/>
      <c r="S55"/>
      <c r="T55"/>
      <c r="U55"/>
      <c r="V55"/>
      <c r="W55"/>
      <c r="X55"/>
      <c r="Y55"/>
      <c r="Z55"/>
      <c r="AA55"/>
      <c r="AB55"/>
      <c r="AC55"/>
      <c r="AD55"/>
      <c r="AE55"/>
      <c r="AF55"/>
      <c r="AG55"/>
      <c r="AH55"/>
      <c r="AI55"/>
      <c r="AJ55"/>
      <c r="AK55"/>
      <c r="AL55"/>
      <c r="AM55"/>
    </row>
    <row r="56" spans="1:39" s="52" customFormat="1" ht="25" x14ac:dyDescent="0.25">
      <c r="A56" s="71">
        <v>1</v>
      </c>
      <c r="B56" s="72" t="s">
        <v>161</v>
      </c>
      <c r="C56" s="498" t="s">
        <v>434</v>
      </c>
      <c r="D56" s="183">
        <v>20256</v>
      </c>
      <c r="E56" s="9">
        <v>60</v>
      </c>
      <c r="F56" s="266" t="s">
        <v>317</v>
      </c>
      <c r="G56" s="267" t="s">
        <v>317</v>
      </c>
      <c r="H56" s="11">
        <f>0.98*D56</f>
        <v>19850.88</v>
      </c>
      <c r="I56" s="11"/>
      <c r="J56" s="225"/>
      <c r="K56" s="297"/>
      <c r="L56" s="297"/>
      <c r="M56"/>
      <c r="N56"/>
      <c r="O56"/>
      <c r="P56"/>
      <c r="Q56"/>
      <c r="R56"/>
      <c r="S56"/>
      <c r="T56"/>
      <c r="U56"/>
      <c r="V56"/>
      <c r="W56"/>
      <c r="X56"/>
      <c r="Y56"/>
      <c r="Z56"/>
      <c r="AA56"/>
      <c r="AB56"/>
      <c r="AC56"/>
      <c r="AD56"/>
      <c r="AE56"/>
      <c r="AF56"/>
      <c r="AG56"/>
      <c r="AH56"/>
      <c r="AI56"/>
      <c r="AJ56"/>
      <c r="AK56"/>
      <c r="AL56"/>
      <c r="AM56"/>
    </row>
    <row r="57" spans="1:39" s="52" customFormat="1" ht="50" x14ac:dyDescent="0.25">
      <c r="A57" s="71"/>
      <c r="B57" s="72"/>
      <c r="C57" s="498" t="s">
        <v>307</v>
      </c>
      <c r="D57" s="183">
        <v>772923.55</v>
      </c>
      <c r="E57" s="9">
        <v>60</v>
      </c>
      <c r="F57" s="107" t="s">
        <v>318</v>
      </c>
      <c r="G57" s="108"/>
      <c r="H57" s="108">
        <f>D57</f>
        <v>772923.55</v>
      </c>
      <c r="I57" s="11"/>
      <c r="J57" s="109"/>
      <c r="K57" s="93"/>
      <c r="L57" s="93"/>
      <c r="M57"/>
      <c r="N57"/>
      <c r="O57"/>
      <c r="P57"/>
      <c r="Q57"/>
      <c r="R57"/>
      <c r="S57"/>
      <c r="T57"/>
      <c r="U57"/>
      <c r="V57"/>
      <c r="W57"/>
      <c r="X57"/>
      <c r="Y57"/>
      <c r="Z57"/>
      <c r="AA57"/>
      <c r="AB57"/>
      <c r="AC57"/>
      <c r="AD57"/>
      <c r="AE57"/>
      <c r="AF57"/>
      <c r="AG57"/>
      <c r="AH57"/>
      <c r="AI57"/>
      <c r="AJ57"/>
      <c r="AK57"/>
      <c r="AL57"/>
      <c r="AM57"/>
    </row>
    <row r="58" spans="1:39" s="52" customFormat="1" ht="37.5" x14ac:dyDescent="0.25">
      <c r="A58" s="71"/>
      <c r="B58" s="72"/>
      <c r="C58" s="498" t="s">
        <v>308</v>
      </c>
      <c r="D58" s="183">
        <v>264655</v>
      </c>
      <c r="E58" s="9">
        <v>60</v>
      </c>
      <c r="F58" s="107" t="s">
        <v>317</v>
      </c>
      <c r="G58" s="108"/>
      <c r="H58" s="11">
        <f>0.98*D58</f>
        <v>259361.9</v>
      </c>
      <c r="I58" s="11"/>
      <c r="J58" s="109"/>
      <c r="K58" s="93"/>
      <c r="L58" s="93"/>
      <c r="M58"/>
      <c r="N58"/>
      <c r="O58"/>
      <c r="P58"/>
      <c r="Q58"/>
      <c r="R58"/>
      <c r="S58"/>
      <c r="T58"/>
      <c r="U58"/>
      <c r="V58"/>
      <c r="W58"/>
      <c r="X58"/>
      <c r="Y58"/>
      <c r="Z58"/>
      <c r="AA58"/>
      <c r="AB58"/>
      <c r="AC58"/>
      <c r="AD58"/>
      <c r="AE58"/>
      <c r="AF58"/>
      <c r="AG58"/>
      <c r="AH58"/>
      <c r="AI58"/>
      <c r="AJ58"/>
      <c r="AK58"/>
      <c r="AL58"/>
      <c r="AM58"/>
    </row>
    <row r="59" spans="1:39" s="52" customFormat="1" ht="37.5" x14ac:dyDescent="0.25">
      <c r="A59" s="71"/>
      <c r="B59" s="72"/>
      <c r="C59" s="498" t="s">
        <v>308</v>
      </c>
      <c r="D59" s="183">
        <v>264655</v>
      </c>
      <c r="E59" s="9">
        <v>60</v>
      </c>
      <c r="F59" s="107" t="s">
        <v>317</v>
      </c>
      <c r="G59" s="108"/>
      <c r="H59" s="11">
        <f>0.98*D59</f>
        <v>259361.9</v>
      </c>
      <c r="I59" s="11"/>
      <c r="J59" s="109"/>
      <c r="K59" s="93"/>
      <c r="L59" s="93"/>
      <c r="M59"/>
      <c r="N59"/>
      <c r="O59"/>
      <c r="P59"/>
      <c r="Q59"/>
      <c r="R59"/>
      <c r="S59"/>
      <c r="T59"/>
      <c r="U59"/>
      <c r="V59"/>
      <c r="W59"/>
      <c r="X59"/>
      <c r="Y59"/>
      <c r="Z59"/>
      <c r="AA59"/>
      <c r="AB59"/>
      <c r="AC59"/>
      <c r="AD59"/>
      <c r="AE59"/>
      <c r="AF59"/>
      <c r="AG59"/>
      <c r="AH59"/>
      <c r="AI59"/>
      <c r="AJ59"/>
      <c r="AK59"/>
      <c r="AL59"/>
      <c r="AM59"/>
    </row>
    <row r="60" spans="1:39" s="52" customFormat="1" ht="37.5" x14ac:dyDescent="0.25">
      <c r="A60" s="71"/>
      <c r="B60" s="72"/>
      <c r="C60" s="498" t="s">
        <v>309</v>
      </c>
      <c r="D60" s="183">
        <v>24633.18</v>
      </c>
      <c r="E60" s="9">
        <v>25</v>
      </c>
      <c r="F60" s="107" t="s">
        <v>319</v>
      </c>
      <c r="G60" s="108"/>
      <c r="H60" s="11"/>
      <c r="I60" s="11"/>
      <c r="J60" s="109"/>
      <c r="K60" s="93"/>
      <c r="L60" s="93"/>
      <c r="M60"/>
      <c r="N60"/>
      <c r="O60"/>
      <c r="P60"/>
      <c r="Q60"/>
      <c r="R60"/>
      <c r="S60"/>
      <c r="T60"/>
      <c r="U60"/>
      <c r="V60"/>
      <c r="W60"/>
      <c r="X60"/>
      <c r="Y60"/>
      <c r="Z60"/>
      <c r="AA60"/>
      <c r="AB60"/>
      <c r="AC60"/>
      <c r="AD60"/>
      <c r="AE60"/>
      <c r="AF60"/>
      <c r="AG60"/>
      <c r="AH60"/>
      <c r="AI60"/>
      <c r="AJ60"/>
      <c r="AK60"/>
      <c r="AL60"/>
      <c r="AM60"/>
    </row>
    <row r="61" spans="1:39" s="52" customFormat="1" ht="25" x14ac:dyDescent="0.25">
      <c r="A61" s="71"/>
      <c r="B61" s="72"/>
      <c r="C61" s="498" t="s">
        <v>310</v>
      </c>
      <c r="D61" s="183">
        <v>39986</v>
      </c>
      <c r="E61" s="9">
        <v>60</v>
      </c>
      <c r="F61" s="107" t="s">
        <v>320</v>
      </c>
      <c r="G61" s="108"/>
      <c r="H61" s="11"/>
      <c r="I61" s="11">
        <f>D61</f>
        <v>39986</v>
      </c>
      <c r="J61" s="109"/>
      <c r="K61" s="93"/>
      <c r="L61" s="93"/>
      <c r="M61"/>
      <c r="N61"/>
      <c r="O61"/>
      <c r="P61"/>
      <c r="Q61"/>
      <c r="R61"/>
      <c r="S61"/>
      <c r="T61"/>
      <c r="U61"/>
      <c r="V61"/>
      <c r="W61"/>
      <c r="X61"/>
      <c r="Y61"/>
      <c r="Z61"/>
      <c r="AA61"/>
      <c r="AB61"/>
      <c r="AC61"/>
      <c r="AD61"/>
      <c r="AE61"/>
      <c r="AF61"/>
      <c r="AG61"/>
      <c r="AH61"/>
      <c r="AI61"/>
      <c r="AJ61"/>
      <c r="AK61"/>
      <c r="AL61"/>
      <c r="AM61"/>
    </row>
    <row r="62" spans="1:39" s="52" customFormat="1" ht="25" x14ac:dyDescent="0.25">
      <c r="A62" s="71"/>
      <c r="B62" s="72"/>
      <c r="C62" s="498" t="s">
        <v>311</v>
      </c>
      <c r="D62" s="183">
        <v>6476</v>
      </c>
      <c r="E62" s="9">
        <v>60</v>
      </c>
      <c r="F62" s="107" t="s">
        <v>319</v>
      </c>
      <c r="G62" s="108"/>
      <c r="H62" s="11"/>
      <c r="I62" s="11"/>
      <c r="J62" s="109"/>
      <c r="K62" s="93"/>
      <c r="L62" s="93"/>
      <c r="M62"/>
      <c r="N62"/>
      <c r="O62"/>
      <c r="P62"/>
      <c r="Q62"/>
      <c r="R62"/>
      <c r="S62"/>
      <c r="T62"/>
      <c r="U62"/>
      <c r="V62"/>
      <c r="W62"/>
      <c r="X62"/>
      <c r="Y62"/>
      <c r="Z62"/>
      <c r="AA62"/>
      <c r="AB62"/>
      <c r="AC62"/>
      <c r="AD62"/>
      <c r="AE62"/>
      <c r="AF62"/>
      <c r="AG62"/>
      <c r="AH62"/>
      <c r="AI62"/>
      <c r="AJ62"/>
      <c r="AK62"/>
      <c r="AL62"/>
      <c r="AM62"/>
    </row>
    <row r="63" spans="1:39" s="52" customFormat="1" ht="50" x14ac:dyDescent="0.25">
      <c r="A63" s="71"/>
      <c r="B63" s="72"/>
      <c r="C63" s="498" t="s">
        <v>312</v>
      </c>
      <c r="D63" s="183">
        <v>1165680</v>
      </c>
      <c r="E63" s="9">
        <v>60</v>
      </c>
      <c r="F63" s="107" t="s">
        <v>321</v>
      </c>
      <c r="G63" s="108"/>
      <c r="H63" s="11">
        <f>D63</f>
        <v>1165680</v>
      </c>
      <c r="I63" s="11"/>
      <c r="J63" s="109"/>
      <c r="K63" s="93"/>
      <c r="L63" s="93"/>
      <c r="M63"/>
      <c r="N63"/>
      <c r="O63"/>
      <c r="P63"/>
      <c r="Q63"/>
      <c r="R63"/>
      <c r="S63"/>
      <c r="T63"/>
      <c r="U63"/>
      <c r="V63"/>
      <c r="W63"/>
      <c r="X63"/>
      <c r="Y63"/>
      <c r="Z63"/>
      <c r="AA63"/>
      <c r="AB63"/>
      <c r="AC63"/>
      <c r="AD63"/>
      <c r="AE63"/>
      <c r="AF63"/>
      <c r="AG63"/>
      <c r="AH63"/>
      <c r="AI63"/>
      <c r="AJ63"/>
      <c r="AK63"/>
      <c r="AL63"/>
      <c r="AM63"/>
    </row>
    <row r="64" spans="1:39" s="52" customFormat="1" ht="25" x14ac:dyDescent="0.25">
      <c r="A64" s="71"/>
      <c r="B64" s="72"/>
      <c r="C64" s="498" t="s">
        <v>313</v>
      </c>
      <c r="D64" s="183">
        <v>299.52</v>
      </c>
      <c r="E64" s="9">
        <v>30</v>
      </c>
      <c r="F64" s="107" t="s">
        <v>319</v>
      </c>
      <c r="G64" s="108"/>
      <c r="H64" s="11"/>
      <c r="I64" s="11"/>
      <c r="J64" s="109"/>
      <c r="K64" s="93"/>
      <c r="L64" s="93"/>
      <c r="M64"/>
      <c r="N64"/>
      <c r="O64"/>
      <c r="P64"/>
      <c r="Q64"/>
      <c r="R64"/>
      <c r="S64"/>
      <c r="T64"/>
      <c r="U64"/>
      <c r="V64"/>
      <c r="W64"/>
      <c r="X64"/>
      <c r="Y64"/>
      <c r="Z64"/>
      <c r="AA64"/>
      <c r="AB64"/>
      <c r="AC64"/>
      <c r="AD64"/>
      <c r="AE64"/>
      <c r="AF64"/>
      <c r="AG64"/>
      <c r="AH64"/>
      <c r="AI64"/>
      <c r="AJ64"/>
      <c r="AK64"/>
      <c r="AL64"/>
      <c r="AM64"/>
    </row>
    <row r="65" spans="1:39" s="52" customFormat="1" ht="37.5" x14ac:dyDescent="0.25">
      <c r="A65" s="71"/>
      <c r="B65" s="72"/>
      <c r="C65" s="498" t="s">
        <v>314</v>
      </c>
      <c r="D65" s="183">
        <v>45332</v>
      </c>
      <c r="E65" s="9">
        <v>60</v>
      </c>
      <c r="F65" s="107" t="s">
        <v>322</v>
      </c>
      <c r="G65" s="108"/>
      <c r="H65" s="11">
        <f>D65</f>
        <v>45332</v>
      </c>
      <c r="I65" s="11"/>
      <c r="J65" s="109"/>
      <c r="K65" s="93"/>
      <c r="L65" s="93"/>
      <c r="M65"/>
      <c r="N65"/>
      <c r="O65"/>
      <c r="P65"/>
      <c r="Q65"/>
      <c r="R65"/>
      <c r="S65"/>
      <c r="T65"/>
      <c r="U65"/>
      <c r="V65"/>
      <c r="W65"/>
      <c r="X65"/>
      <c r="Y65"/>
      <c r="Z65"/>
      <c r="AA65"/>
      <c r="AB65"/>
      <c r="AC65"/>
      <c r="AD65"/>
      <c r="AE65"/>
      <c r="AF65"/>
      <c r="AG65"/>
      <c r="AH65"/>
      <c r="AI65"/>
      <c r="AJ65"/>
      <c r="AK65"/>
      <c r="AL65"/>
      <c r="AM65"/>
    </row>
    <row r="66" spans="1:39" s="52" customFormat="1" ht="25" x14ac:dyDescent="0.25">
      <c r="A66" s="71"/>
      <c r="B66" s="72"/>
      <c r="C66" s="498" t="s">
        <v>315</v>
      </c>
      <c r="D66" s="183">
        <v>43713</v>
      </c>
      <c r="E66" s="9">
        <v>60</v>
      </c>
      <c r="F66" s="107" t="s">
        <v>320</v>
      </c>
      <c r="G66" s="108"/>
      <c r="H66" s="11"/>
      <c r="I66" s="11">
        <f>D66</f>
        <v>43713</v>
      </c>
      <c r="J66" s="109"/>
      <c r="K66" s="93"/>
      <c r="L66" s="93"/>
      <c r="M66"/>
      <c r="N66"/>
      <c r="O66"/>
      <c r="P66"/>
      <c r="Q66"/>
      <c r="R66"/>
      <c r="S66"/>
      <c r="T66"/>
      <c r="U66"/>
      <c r="V66"/>
      <c r="W66"/>
      <c r="X66"/>
      <c r="Y66"/>
      <c r="Z66"/>
      <c r="AA66"/>
      <c r="AB66"/>
      <c r="AC66"/>
      <c r="AD66"/>
      <c r="AE66"/>
      <c r="AF66"/>
      <c r="AG66"/>
      <c r="AH66"/>
      <c r="AI66"/>
      <c r="AJ66"/>
      <c r="AK66"/>
      <c r="AL66"/>
      <c r="AM66"/>
    </row>
    <row r="67" spans="1:39" s="52" customFormat="1" ht="37.5" x14ac:dyDescent="0.25">
      <c r="A67" s="71"/>
      <c r="B67" s="72"/>
      <c r="C67" s="498" t="s">
        <v>308</v>
      </c>
      <c r="D67" s="183">
        <v>264655</v>
      </c>
      <c r="E67" s="9">
        <v>60</v>
      </c>
      <c r="F67" s="107" t="s">
        <v>317</v>
      </c>
      <c r="G67" s="108"/>
      <c r="H67" s="11">
        <f>0.98*D67</f>
        <v>259361.9</v>
      </c>
      <c r="I67" s="11"/>
      <c r="J67" s="109"/>
      <c r="K67" s="93"/>
      <c r="L67" s="93"/>
      <c r="M67"/>
      <c r="N67"/>
      <c r="O67"/>
      <c r="P67"/>
      <c r="Q67"/>
      <c r="R67"/>
      <c r="S67"/>
      <c r="T67"/>
      <c r="U67"/>
      <c r="V67"/>
      <c r="W67"/>
      <c r="X67"/>
      <c r="Y67"/>
      <c r="Z67"/>
      <c r="AA67"/>
      <c r="AB67"/>
      <c r="AC67"/>
      <c r="AD67"/>
      <c r="AE67"/>
      <c r="AF67"/>
      <c r="AG67"/>
      <c r="AH67"/>
      <c r="AI67"/>
      <c r="AJ67"/>
      <c r="AK67"/>
      <c r="AL67"/>
      <c r="AM67"/>
    </row>
    <row r="68" spans="1:39" s="52" customFormat="1" ht="25" x14ac:dyDescent="0.25">
      <c r="A68" s="71"/>
      <c r="B68" s="72"/>
      <c r="C68" s="498" t="s">
        <v>316</v>
      </c>
      <c r="D68" s="183">
        <v>33825</v>
      </c>
      <c r="E68" s="9">
        <v>60</v>
      </c>
      <c r="F68" s="107" t="s">
        <v>323</v>
      </c>
      <c r="G68" s="108"/>
      <c r="H68" s="11"/>
      <c r="I68" s="11"/>
      <c r="J68" s="109"/>
      <c r="K68" s="93"/>
      <c r="L68" s="93"/>
      <c r="M68"/>
      <c r="N68"/>
      <c r="O68"/>
      <c r="P68"/>
      <c r="Q68"/>
      <c r="R68"/>
      <c r="S68"/>
      <c r="T68"/>
      <c r="U68"/>
      <c r="V68"/>
      <c r="W68"/>
      <c r="X68"/>
      <c r="Y68"/>
      <c r="Z68"/>
      <c r="AA68"/>
      <c r="AB68"/>
      <c r="AC68"/>
      <c r="AD68"/>
      <c r="AE68"/>
      <c r="AF68"/>
      <c r="AG68"/>
      <c r="AH68"/>
      <c r="AI68"/>
      <c r="AJ68"/>
      <c r="AK68"/>
      <c r="AL68"/>
      <c r="AM68"/>
    </row>
    <row r="69" spans="1:39" s="52" customFormat="1" ht="25" x14ac:dyDescent="0.25">
      <c r="A69" s="71">
        <v>2.1</v>
      </c>
      <c r="B69" s="72" t="s">
        <v>162</v>
      </c>
      <c r="C69" s="498" t="s">
        <v>324</v>
      </c>
      <c r="D69" s="183">
        <v>5688</v>
      </c>
      <c r="E69" s="9">
        <v>60</v>
      </c>
      <c r="F69" s="266" t="s">
        <v>320</v>
      </c>
      <c r="G69" s="267"/>
      <c r="H69" s="11"/>
      <c r="I69" s="11">
        <f>D69</f>
        <v>5688</v>
      </c>
      <c r="J69" s="225"/>
      <c r="K69" s="297"/>
      <c r="L69" s="297"/>
      <c r="M69"/>
      <c r="N69"/>
      <c r="O69"/>
      <c r="P69"/>
      <c r="Q69"/>
      <c r="R69"/>
      <c r="S69"/>
      <c r="T69"/>
      <c r="U69"/>
      <c r="V69"/>
      <c r="W69"/>
      <c r="X69"/>
      <c r="Y69"/>
      <c r="Z69"/>
      <c r="AA69"/>
      <c r="AB69"/>
      <c r="AC69"/>
      <c r="AD69"/>
      <c r="AE69"/>
      <c r="AF69"/>
      <c r="AG69"/>
      <c r="AH69"/>
      <c r="AI69"/>
      <c r="AJ69"/>
      <c r="AK69"/>
      <c r="AL69"/>
      <c r="AM69"/>
    </row>
    <row r="70" spans="1:39" s="52" customFormat="1" ht="50" x14ac:dyDescent="0.25">
      <c r="A70" s="71"/>
      <c r="B70" s="72"/>
      <c r="C70" s="498" t="s">
        <v>325</v>
      </c>
      <c r="D70" s="183">
        <v>68572</v>
      </c>
      <c r="E70" s="9">
        <v>60</v>
      </c>
      <c r="F70" s="107" t="s">
        <v>326</v>
      </c>
      <c r="G70" s="108"/>
      <c r="H70" s="11">
        <f>D70</f>
        <v>68572</v>
      </c>
      <c r="I70" s="11"/>
      <c r="J70" s="109"/>
      <c r="K70" s="93"/>
      <c r="L70" s="93"/>
      <c r="M70"/>
      <c r="N70"/>
      <c r="O70"/>
      <c r="P70"/>
      <c r="Q70"/>
      <c r="R70"/>
      <c r="S70"/>
      <c r="T70"/>
      <c r="U70"/>
      <c r="V70"/>
      <c r="W70"/>
      <c r="X70"/>
      <c r="Y70"/>
      <c r="Z70"/>
      <c r="AA70"/>
      <c r="AB70"/>
      <c r="AC70"/>
      <c r="AD70"/>
      <c r="AE70"/>
      <c r="AF70"/>
      <c r="AG70"/>
      <c r="AH70"/>
      <c r="AI70"/>
      <c r="AJ70"/>
      <c r="AK70"/>
      <c r="AL70"/>
      <c r="AM70"/>
    </row>
    <row r="71" spans="1:39" s="52" customFormat="1" ht="37.5" x14ac:dyDescent="0.25">
      <c r="A71" s="71">
        <v>2.2000000000000002</v>
      </c>
      <c r="B71" s="72" t="s">
        <v>163</v>
      </c>
      <c r="C71" s="498" t="s">
        <v>309</v>
      </c>
      <c r="D71" s="183">
        <v>3049.2</v>
      </c>
      <c r="E71" s="9">
        <v>30</v>
      </c>
      <c r="F71" s="266" t="s">
        <v>319</v>
      </c>
      <c r="G71" s="267" t="s">
        <v>319</v>
      </c>
      <c r="H71" s="11"/>
      <c r="I71" s="11"/>
      <c r="J71" s="225"/>
      <c r="K71" s="297"/>
      <c r="L71" s="297"/>
      <c r="M71"/>
      <c r="N71"/>
      <c r="O71"/>
      <c r="P71"/>
      <c r="Q71"/>
      <c r="R71"/>
      <c r="S71"/>
      <c r="T71"/>
      <c r="U71"/>
      <c r="V71"/>
      <c r="W71"/>
      <c r="X71"/>
      <c r="Y71"/>
      <c r="Z71"/>
      <c r="AA71"/>
      <c r="AB71"/>
      <c r="AC71"/>
      <c r="AD71"/>
      <c r="AE71"/>
      <c r="AF71"/>
      <c r="AG71"/>
      <c r="AH71"/>
      <c r="AI71"/>
      <c r="AJ71"/>
      <c r="AK71"/>
      <c r="AL71"/>
      <c r="AM71"/>
    </row>
    <row r="72" spans="1:39" s="52" customFormat="1" ht="37.5" x14ac:dyDescent="0.25">
      <c r="A72" s="71"/>
      <c r="B72" s="72"/>
      <c r="C72" s="498" t="s">
        <v>327</v>
      </c>
      <c r="D72" s="183">
        <v>322320</v>
      </c>
      <c r="E72" s="9">
        <v>60</v>
      </c>
      <c r="F72" s="107" t="s">
        <v>322</v>
      </c>
      <c r="G72" s="108"/>
      <c r="H72" s="11">
        <f>D72</f>
        <v>322320</v>
      </c>
      <c r="I72" s="11"/>
      <c r="J72" s="109"/>
      <c r="K72" s="93"/>
      <c r="L72" s="93"/>
      <c r="M72"/>
      <c r="N72"/>
      <c r="O72"/>
      <c r="P72"/>
      <c r="Q72"/>
      <c r="R72"/>
      <c r="S72"/>
      <c r="T72"/>
      <c r="U72"/>
      <c r="V72"/>
      <c r="W72"/>
      <c r="X72"/>
      <c r="Y72"/>
      <c r="Z72"/>
      <c r="AA72"/>
      <c r="AB72"/>
      <c r="AC72"/>
      <c r="AD72"/>
      <c r="AE72"/>
      <c r="AF72"/>
      <c r="AG72"/>
      <c r="AH72"/>
      <c r="AI72"/>
      <c r="AJ72"/>
      <c r="AK72"/>
      <c r="AL72"/>
      <c r="AM72"/>
    </row>
    <row r="73" spans="1:39" s="52" customFormat="1" ht="37.5" x14ac:dyDescent="0.25">
      <c r="A73" s="71"/>
      <c r="B73" s="72"/>
      <c r="C73" s="498" t="s">
        <v>308</v>
      </c>
      <c r="D73" s="183">
        <v>256392.6</v>
      </c>
      <c r="E73" s="9">
        <v>60</v>
      </c>
      <c r="F73" s="107" t="s">
        <v>317</v>
      </c>
      <c r="G73" s="108"/>
      <c r="H73" s="11">
        <f>0.98*D73</f>
        <v>251264.74799999999</v>
      </c>
      <c r="I73" s="11"/>
      <c r="J73" s="109"/>
      <c r="K73" s="93"/>
      <c r="L73" s="93"/>
      <c r="M73"/>
      <c r="N73"/>
      <c r="O73"/>
      <c r="P73"/>
      <c r="Q73"/>
      <c r="R73"/>
      <c r="S73"/>
      <c r="T73"/>
      <c r="U73"/>
      <c r="V73"/>
      <c r="W73"/>
      <c r="X73"/>
      <c r="Y73"/>
      <c r="Z73"/>
      <c r="AA73"/>
      <c r="AB73"/>
      <c r="AC73"/>
      <c r="AD73"/>
      <c r="AE73"/>
      <c r="AF73"/>
      <c r="AG73"/>
      <c r="AH73"/>
      <c r="AI73"/>
      <c r="AJ73"/>
      <c r="AK73"/>
      <c r="AL73"/>
      <c r="AM73"/>
    </row>
    <row r="74" spans="1:39" s="52" customFormat="1" ht="13" x14ac:dyDescent="0.25">
      <c r="A74" s="71">
        <v>2.2999999999999998</v>
      </c>
      <c r="B74" s="72" t="s">
        <v>164</v>
      </c>
      <c r="C74" s="498" t="s">
        <v>328</v>
      </c>
      <c r="D74" s="183">
        <v>0</v>
      </c>
      <c r="E74" s="9">
        <v>60</v>
      </c>
      <c r="F74" s="266" t="s">
        <v>335</v>
      </c>
      <c r="G74" s="267" t="s">
        <v>335</v>
      </c>
      <c r="H74" s="11"/>
      <c r="I74" s="11"/>
      <c r="J74" s="225"/>
      <c r="K74" s="297"/>
      <c r="L74" s="297"/>
      <c r="M74"/>
      <c r="N74"/>
      <c r="O74"/>
      <c r="P74"/>
      <c r="Q74"/>
      <c r="R74"/>
      <c r="S74"/>
      <c r="T74"/>
      <c r="U74"/>
      <c r="V74"/>
      <c r="W74"/>
      <c r="X74"/>
      <c r="Y74"/>
      <c r="Z74"/>
      <c r="AA74"/>
      <c r="AB74"/>
      <c r="AC74"/>
      <c r="AD74"/>
      <c r="AE74"/>
      <c r="AF74"/>
      <c r="AG74"/>
      <c r="AH74"/>
      <c r="AI74"/>
      <c r="AJ74"/>
      <c r="AK74"/>
      <c r="AL74"/>
      <c r="AM74"/>
    </row>
    <row r="75" spans="1:39" s="52" customFormat="1" ht="25" x14ac:dyDescent="0.25">
      <c r="A75" s="71"/>
      <c r="B75" s="72"/>
      <c r="C75" s="498" t="s">
        <v>329</v>
      </c>
      <c r="D75" s="183">
        <v>291.42</v>
      </c>
      <c r="E75" s="9">
        <v>30</v>
      </c>
      <c r="F75" s="107" t="s">
        <v>319</v>
      </c>
      <c r="G75" s="108"/>
      <c r="H75" s="11"/>
      <c r="I75" s="11"/>
      <c r="J75" s="109"/>
      <c r="K75" s="93"/>
      <c r="L75" s="93"/>
      <c r="M75"/>
      <c r="N75"/>
      <c r="O75"/>
      <c r="P75"/>
      <c r="Q75"/>
      <c r="R75"/>
      <c r="S75"/>
      <c r="T75"/>
      <c r="U75"/>
      <c r="V75"/>
      <c r="W75"/>
      <c r="X75"/>
      <c r="Y75"/>
      <c r="Z75"/>
      <c r="AA75"/>
      <c r="AB75"/>
      <c r="AC75"/>
      <c r="AD75"/>
      <c r="AE75"/>
      <c r="AF75"/>
      <c r="AG75"/>
      <c r="AH75"/>
      <c r="AI75"/>
      <c r="AJ75"/>
      <c r="AK75"/>
      <c r="AL75"/>
      <c r="AM75"/>
    </row>
    <row r="76" spans="1:39" s="52" customFormat="1" ht="37.5" x14ac:dyDescent="0.25">
      <c r="A76" s="71"/>
      <c r="B76" s="72"/>
      <c r="C76" s="498" t="s">
        <v>330</v>
      </c>
      <c r="D76" s="183">
        <v>3715.61</v>
      </c>
      <c r="E76" s="9">
        <v>60</v>
      </c>
      <c r="F76" s="107" t="s">
        <v>323</v>
      </c>
      <c r="G76" s="108"/>
      <c r="H76" s="11"/>
      <c r="I76" s="11"/>
      <c r="J76" s="109"/>
      <c r="K76" s="93"/>
      <c r="L76" s="93"/>
      <c r="M76"/>
      <c r="N76"/>
      <c r="O76"/>
      <c r="P76"/>
      <c r="Q76"/>
      <c r="R76"/>
      <c r="S76"/>
      <c r="T76"/>
      <c r="U76"/>
      <c r="V76"/>
      <c r="W76"/>
      <c r="X76"/>
      <c r="Y76"/>
      <c r="Z76"/>
      <c r="AA76"/>
      <c r="AB76"/>
      <c r="AC76"/>
      <c r="AD76"/>
      <c r="AE76"/>
      <c r="AF76"/>
      <c r="AG76"/>
      <c r="AH76"/>
      <c r="AI76"/>
      <c r="AJ76"/>
      <c r="AK76"/>
      <c r="AL76"/>
      <c r="AM76"/>
    </row>
    <row r="77" spans="1:39" s="52" customFormat="1" ht="50" x14ac:dyDescent="0.25">
      <c r="A77" s="71"/>
      <c r="B77" s="72"/>
      <c r="C77" s="498" t="s">
        <v>331</v>
      </c>
      <c r="D77" s="183">
        <v>8807.36</v>
      </c>
      <c r="E77" s="9">
        <v>20</v>
      </c>
      <c r="F77" s="107" t="s">
        <v>433</v>
      </c>
      <c r="G77" s="108"/>
      <c r="H77" s="11"/>
      <c r="I77" s="11"/>
      <c r="J77" s="109"/>
      <c r="K77" s="93"/>
      <c r="L77" s="93"/>
      <c r="M77"/>
      <c r="N77"/>
      <c r="O77"/>
      <c r="P77"/>
      <c r="Q77"/>
      <c r="R77"/>
      <c r="S77"/>
      <c r="T77"/>
      <c r="U77"/>
      <c r="V77"/>
      <c r="W77"/>
      <c r="X77"/>
      <c r="Y77"/>
      <c r="Z77"/>
      <c r="AA77"/>
      <c r="AB77"/>
      <c r="AC77"/>
      <c r="AD77"/>
      <c r="AE77"/>
      <c r="AF77"/>
      <c r="AG77"/>
      <c r="AH77"/>
      <c r="AI77"/>
      <c r="AJ77"/>
      <c r="AK77"/>
      <c r="AL77"/>
      <c r="AM77"/>
    </row>
    <row r="78" spans="1:39" s="52" customFormat="1" ht="25" x14ac:dyDescent="0.25">
      <c r="A78" s="71"/>
      <c r="B78" s="72"/>
      <c r="C78" s="498" t="s">
        <v>332</v>
      </c>
      <c r="D78" s="183">
        <v>218.57</v>
      </c>
      <c r="E78" s="9">
        <v>30</v>
      </c>
      <c r="F78" s="107" t="s">
        <v>433</v>
      </c>
      <c r="G78" s="108"/>
      <c r="H78" s="11"/>
      <c r="I78" s="11"/>
      <c r="J78" s="109"/>
      <c r="K78" s="93"/>
      <c r="L78" s="93"/>
      <c r="M78"/>
      <c r="N78"/>
      <c r="O78"/>
      <c r="P78"/>
      <c r="Q78"/>
      <c r="R78"/>
      <c r="S78"/>
      <c r="T78"/>
      <c r="U78"/>
      <c r="V78"/>
      <c r="W78"/>
      <c r="X78"/>
      <c r="Y78"/>
      <c r="Z78"/>
      <c r="AA78"/>
      <c r="AB78"/>
      <c r="AC78"/>
      <c r="AD78"/>
      <c r="AE78"/>
      <c r="AF78"/>
      <c r="AG78"/>
      <c r="AH78"/>
      <c r="AI78"/>
      <c r="AJ78"/>
      <c r="AK78"/>
      <c r="AL78"/>
      <c r="AM78"/>
    </row>
    <row r="79" spans="1:39" s="52" customFormat="1" ht="25" x14ac:dyDescent="0.25">
      <c r="A79" s="71"/>
      <c r="B79" s="72"/>
      <c r="C79" s="498" t="s">
        <v>333</v>
      </c>
      <c r="D79" s="183">
        <v>793.31</v>
      </c>
      <c r="E79" s="9">
        <v>60</v>
      </c>
      <c r="F79" s="107" t="s">
        <v>319</v>
      </c>
      <c r="G79" s="108"/>
      <c r="H79" s="11"/>
      <c r="I79" s="11"/>
      <c r="J79" s="109"/>
      <c r="K79" s="93"/>
      <c r="L79" s="93"/>
      <c r="M79"/>
      <c r="N79"/>
      <c r="O79"/>
      <c r="P79"/>
      <c r="Q79"/>
      <c r="R79"/>
      <c r="S79"/>
      <c r="T79"/>
      <c r="U79"/>
      <c r="V79"/>
      <c r="W79"/>
      <c r="X79"/>
      <c r="Y79"/>
      <c r="Z79"/>
      <c r="AA79"/>
      <c r="AB79"/>
      <c r="AC79"/>
      <c r="AD79"/>
      <c r="AE79"/>
      <c r="AF79"/>
      <c r="AG79"/>
      <c r="AH79"/>
      <c r="AI79"/>
      <c r="AJ79"/>
      <c r="AK79"/>
      <c r="AL79"/>
      <c r="AM79"/>
    </row>
    <row r="80" spans="1:39" s="52" customFormat="1" ht="25" x14ac:dyDescent="0.25">
      <c r="A80" s="71"/>
      <c r="B80" s="72"/>
      <c r="C80" s="498" t="s">
        <v>334</v>
      </c>
      <c r="D80" s="183">
        <v>485.7</v>
      </c>
      <c r="E80" s="9">
        <v>10</v>
      </c>
      <c r="F80" s="107" t="s">
        <v>433</v>
      </c>
      <c r="G80" s="108"/>
      <c r="H80" s="11"/>
      <c r="I80" s="11"/>
      <c r="J80" s="109"/>
      <c r="K80" s="93"/>
      <c r="L80" s="93"/>
      <c r="M80"/>
      <c r="N80"/>
      <c r="O80"/>
      <c r="P80"/>
      <c r="Q80"/>
      <c r="R80"/>
      <c r="S80"/>
      <c r="T80"/>
      <c r="U80"/>
      <c r="V80"/>
      <c r="W80"/>
      <c r="X80"/>
      <c r="Y80"/>
      <c r="Z80"/>
      <c r="AA80"/>
      <c r="AB80"/>
      <c r="AC80"/>
      <c r="AD80"/>
      <c r="AE80"/>
      <c r="AF80"/>
      <c r="AG80"/>
      <c r="AH80"/>
      <c r="AI80"/>
      <c r="AJ80"/>
      <c r="AK80"/>
      <c r="AL80"/>
      <c r="AM80"/>
    </row>
    <row r="81" spans="1:39" s="52" customFormat="1" ht="25" x14ac:dyDescent="0.25">
      <c r="A81" s="71">
        <v>2.4</v>
      </c>
      <c r="B81" s="72" t="s">
        <v>165</v>
      </c>
      <c r="C81" s="498" t="s">
        <v>336</v>
      </c>
      <c r="D81" s="183">
        <v>6142.56</v>
      </c>
      <c r="E81" s="9">
        <v>60</v>
      </c>
      <c r="F81" s="107" t="s">
        <v>320</v>
      </c>
      <c r="G81" s="108"/>
      <c r="H81" s="11"/>
      <c r="I81" s="11">
        <f>D81</f>
        <v>6142.56</v>
      </c>
      <c r="J81" s="225"/>
      <c r="K81" s="297"/>
      <c r="L81" s="297"/>
      <c r="M81"/>
      <c r="N81"/>
      <c r="O81"/>
      <c r="P81"/>
      <c r="Q81"/>
      <c r="R81"/>
      <c r="S81"/>
      <c r="T81"/>
      <c r="U81"/>
      <c r="V81"/>
      <c r="W81"/>
      <c r="X81"/>
      <c r="Y81"/>
      <c r="Z81"/>
      <c r="AA81"/>
      <c r="AB81"/>
      <c r="AC81"/>
      <c r="AD81"/>
      <c r="AE81"/>
      <c r="AF81"/>
      <c r="AG81"/>
      <c r="AH81"/>
      <c r="AI81"/>
      <c r="AJ81"/>
      <c r="AK81"/>
      <c r="AL81"/>
      <c r="AM81"/>
    </row>
    <row r="82" spans="1:39" s="52" customFormat="1" ht="25" x14ac:dyDescent="0.25">
      <c r="A82" s="71"/>
      <c r="B82" s="72"/>
      <c r="C82" s="498" t="s">
        <v>337</v>
      </c>
      <c r="D82" s="183">
        <v>604.20000000000005</v>
      </c>
      <c r="E82" s="9">
        <v>60</v>
      </c>
      <c r="F82" s="107" t="s">
        <v>339</v>
      </c>
      <c r="G82" s="108"/>
      <c r="H82" s="11"/>
      <c r="I82" s="11"/>
      <c r="J82" s="109"/>
      <c r="K82" s="93"/>
      <c r="L82" s="93"/>
      <c r="M82"/>
      <c r="N82"/>
      <c r="O82"/>
      <c r="P82"/>
      <c r="Q82"/>
      <c r="R82"/>
      <c r="S82"/>
      <c r="T82"/>
      <c r="U82"/>
      <c r="V82"/>
      <c r="W82"/>
      <c r="X82"/>
      <c r="Y82"/>
      <c r="Z82"/>
      <c r="AA82"/>
      <c r="AB82"/>
      <c r="AC82"/>
      <c r="AD82"/>
      <c r="AE82"/>
      <c r="AF82"/>
      <c r="AG82"/>
      <c r="AH82"/>
      <c r="AI82"/>
      <c r="AJ82"/>
      <c r="AK82"/>
      <c r="AL82"/>
      <c r="AM82"/>
    </row>
    <row r="83" spans="1:39" s="52" customFormat="1" ht="50" x14ac:dyDescent="0.25">
      <c r="A83" s="71"/>
      <c r="B83" s="72"/>
      <c r="C83" s="498" t="s">
        <v>338</v>
      </c>
      <c r="D83" s="183">
        <v>31.8</v>
      </c>
      <c r="E83" s="9">
        <v>30</v>
      </c>
      <c r="F83" s="107" t="s">
        <v>319</v>
      </c>
      <c r="G83" s="108"/>
      <c r="H83" s="11"/>
      <c r="I83" s="11"/>
      <c r="J83" s="109"/>
      <c r="K83" s="93"/>
      <c r="L83" s="93"/>
      <c r="M83"/>
      <c r="N83"/>
      <c r="O83"/>
      <c r="P83"/>
      <c r="Q83"/>
      <c r="R83"/>
      <c r="S83"/>
      <c r="T83"/>
      <c r="U83"/>
      <c r="V83"/>
      <c r="W83"/>
      <c r="X83"/>
      <c r="Y83"/>
      <c r="Z83"/>
      <c r="AA83"/>
      <c r="AB83"/>
      <c r="AC83"/>
      <c r="AD83"/>
      <c r="AE83"/>
      <c r="AF83"/>
      <c r="AG83"/>
      <c r="AH83"/>
      <c r="AI83"/>
      <c r="AJ83"/>
      <c r="AK83"/>
      <c r="AL83"/>
      <c r="AM83"/>
    </row>
    <row r="84" spans="1:39" s="52" customFormat="1" ht="37.5" x14ac:dyDescent="0.25">
      <c r="A84" s="71">
        <v>2.5</v>
      </c>
      <c r="B84" s="72" t="s">
        <v>166</v>
      </c>
      <c r="C84" s="498" t="s">
        <v>340</v>
      </c>
      <c r="D84" s="183">
        <v>29700</v>
      </c>
      <c r="E84" s="9">
        <v>60</v>
      </c>
      <c r="F84" s="266" t="s">
        <v>322</v>
      </c>
      <c r="G84" s="267" t="s">
        <v>322</v>
      </c>
      <c r="H84" s="11">
        <f>D84</f>
        <v>29700</v>
      </c>
      <c r="I84" s="11"/>
      <c r="J84" s="225"/>
      <c r="K84" s="297"/>
      <c r="L84" s="297"/>
      <c r="M84"/>
      <c r="N84"/>
      <c r="O84"/>
      <c r="P84"/>
      <c r="Q84"/>
      <c r="R84"/>
      <c r="S84"/>
      <c r="T84"/>
      <c r="U84"/>
      <c r="V84"/>
      <c r="W84"/>
      <c r="X84"/>
      <c r="Y84"/>
      <c r="Z84"/>
      <c r="AA84"/>
      <c r="AB84"/>
      <c r="AC84"/>
      <c r="AD84"/>
      <c r="AE84"/>
      <c r="AF84"/>
      <c r="AG84"/>
      <c r="AH84"/>
      <c r="AI84"/>
      <c r="AJ84"/>
      <c r="AK84"/>
      <c r="AL84"/>
      <c r="AM84"/>
    </row>
    <row r="85" spans="1:39" s="52" customFormat="1" ht="37.5" x14ac:dyDescent="0.25">
      <c r="A85" s="71"/>
      <c r="B85" s="72"/>
      <c r="C85" s="498" t="s">
        <v>340</v>
      </c>
      <c r="D85" s="183">
        <v>63855</v>
      </c>
      <c r="E85" s="9">
        <v>60</v>
      </c>
      <c r="F85" s="107" t="s">
        <v>322</v>
      </c>
      <c r="G85" s="108"/>
      <c r="H85" s="11">
        <f>D85</f>
        <v>63855</v>
      </c>
      <c r="I85" s="11"/>
      <c r="J85" s="109"/>
      <c r="K85" s="93"/>
      <c r="L85" s="93"/>
      <c r="M85"/>
      <c r="N85"/>
      <c r="O85"/>
      <c r="P85"/>
      <c r="Q85"/>
      <c r="R85"/>
      <c r="S85"/>
      <c r="T85"/>
      <c r="U85"/>
      <c r="V85"/>
      <c r="W85"/>
      <c r="X85"/>
      <c r="Y85"/>
      <c r="Z85"/>
      <c r="AA85"/>
      <c r="AB85"/>
      <c r="AC85"/>
      <c r="AD85"/>
      <c r="AE85"/>
      <c r="AF85"/>
      <c r="AG85"/>
      <c r="AH85"/>
      <c r="AI85"/>
      <c r="AJ85"/>
      <c r="AK85"/>
      <c r="AL85"/>
      <c r="AM85"/>
    </row>
    <row r="86" spans="1:39" s="52" customFormat="1" ht="37.5" x14ac:dyDescent="0.25">
      <c r="A86" s="71"/>
      <c r="B86" s="72"/>
      <c r="C86" s="498" t="s">
        <v>341</v>
      </c>
      <c r="D86" s="183">
        <v>7566</v>
      </c>
      <c r="E86" s="9">
        <v>60</v>
      </c>
      <c r="F86" s="107" t="s">
        <v>349</v>
      </c>
      <c r="G86" s="108"/>
      <c r="H86" s="11"/>
      <c r="I86" s="11">
        <f>D86</f>
        <v>7566</v>
      </c>
      <c r="J86" s="109"/>
      <c r="K86" s="93"/>
      <c r="L86" s="93"/>
      <c r="M86"/>
      <c r="N86"/>
      <c r="O86"/>
      <c r="P86"/>
      <c r="Q86"/>
      <c r="R86"/>
      <c r="S86"/>
      <c r="T86"/>
      <c r="U86"/>
      <c r="V86"/>
      <c r="W86"/>
      <c r="X86"/>
      <c r="Y86"/>
      <c r="Z86"/>
      <c r="AA86"/>
      <c r="AB86"/>
      <c r="AC86"/>
      <c r="AD86"/>
      <c r="AE86"/>
      <c r="AF86"/>
      <c r="AG86"/>
      <c r="AH86"/>
      <c r="AI86"/>
      <c r="AJ86"/>
      <c r="AK86"/>
      <c r="AL86"/>
      <c r="AM86"/>
    </row>
    <row r="87" spans="1:39" s="52" customFormat="1" ht="37.5" x14ac:dyDescent="0.25">
      <c r="A87" s="71"/>
      <c r="B87" s="72"/>
      <c r="C87" s="498" t="s">
        <v>342</v>
      </c>
      <c r="D87" s="183">
        <v>29571.4</v>
      </c>
      <c r="E87" s="9">
        <v>60</v>
      </c>
      <c r="F87" s="107" t="s">
        <v>350</v>
      </c>
      <c r="G87" s="108"/>
      <c r="H87" s="11">
        <f>D87</f>
        <v>29571.4</v>
      </c>
      <c r="I87" s="11"/>
      <c r="J87" s="109"/>
      <c r="K87" s="93"/>
      <c r="L87" s="93"/>
      <c r="M87"/>
      <c r="N87"/>
      <c r="O87"/>
      <c r="P87"/>
      <c r="Q87"/>
      <c r="R87"/>
      <c r="S87"/>
      <c r="T87"/>
      <c r="U87"/>
      <c r="V87"/>
      <c r="W87"/>
      <c r="X87"/>
      <c r="Y87"/>
      <c r="Z87"/>
      <c r="AA87"/>
      <c r="AB87"/>
      <c r="AC87"/>
      <c r="AD87"/>
      <c r="AE87"/>
      <c r="AF87"/>
      <c r="AG87"/>
      <c r="AH87"/>
      <c r="AI87"/>
      <c r="AJ87"/>
      <c r="AK87"/>
      <c r="AL87"/>
      <c r="AM87"/>
    </row>
    <row r="88" spans="1:39" s="52" customFormat="1" ht="37.5" x14ac:dyDescent="0.25">
      <c r="A88" s="71"/>
      <c r="B88" s="72"/>
      <c r="C88" s="498" t="s">
        <v>343</v>
      </c>
      <c r="D88" s="183">
        <v>38750</v>
      </c>
      <c r="E88" s="9">
        <v>60</v>
      </c>
      <c r="F88" s="107" t="s">
        <v>322</v>
      </c>
      <c r="G88" s="108"/>
      <c r="H88" s="11">
        <f>D88</f>
        <v>38750</v>
      </c>
      <c r="I88" s="11"/>
      <c r="J88" s="109"/>
      <c r="K88" s="93"/>
      <c r="L88" s="93"/>
      <c r="M88"/>
      <c r="N88"/>
      <c r="O88"/>
      <c r="P88"/>
      <c r="Q88"/>
      <c r="R88"/>
      <c r="S88"/>
      <c r="T88"/>
      <c r="U88"/>
      <c r="V88"/>
      <c r="W88"/>
      <c r="X88"/>
      <c r="Y88"/>
      <c r="Z88"/>
      <c r="AA88"/>
      <c r="AB88"/>
      <c r="AC88"/>
      <c r="AD88"/>
      <c r="AE88"/>
      <c r="AF88"/>
      <c r="AG88"/>
      <c r="AH88"/>
      <c r="AI88"/>
      <c r="AJ88"/>
      <c r="AK88"/>
      <c r="AL88"/>
      <c r="AM88"/>
    </row>
    <row r="89" spans="1:39" s="52" customFormat="1" ht="50" x14ac:dyDescent="0.25">
      <c r="A89" s="71"/>
      <c r="B89" s="72"/>
      <c r="C89" s="498" t="s">
        <v>344</v>
      </c>
      <c r="D89" s="183">
        <v>225420</v>
      </c>
      <c r="E89" s="9">
        <v>60</v>
      </c>
      <c r="F89" s="107" t="s">
        <v>321</v>
      </c>
      <c r="G89" s="108"/>
      <c r="H89" s="11">
        <f>D89</f>
        <v>225420</v>
      </c>
      <c r="I89" s="11"/>
      <c r="J89" s="109"/>
      <c r="K89" s="93"/>
      <c r="L89" s="93"/>
      <c r="M89"/>
      <c r="N89"/>
      <c r="O89"/>
      <c r="P89"/>
      <c r="Q89"/>
      <c r="R89"/>
      <c r="S89"/>
      <c r="T89"/>
      <c r="U89"/>
      <c r="V89"/>
      <c r="W89"/>
      <c r="X89"/>
      <c r="Y89"/>
      <c r="Z89"/>
      <c r="AA89"/>
      <c r="AB89"/>
      <c r="AC89"/>
      <c r="AD89"/>
      <c r="AE89"/>
      <c r="AF89"/>
      <c r="AG89"/>
      <c r="AH89"/>
      <c r="AI89"/>
      <c r="AJ89"/>
      <c r="AK89"/>
      <c r="AL89"/>
      <c r="AM89"/>
    </row>
    <row r="90" spans="1:39" s="52" customFormat="1" ht="50" x14ac:dyDescent="0.25">
      <c r="A90" s="71"/>
      <c r="B90" s="72"/>
      <c r="C90" s="498" t="s">
        <v>344</v>
      </c>
      <c r="D90" s="183">
        <v>484653</v>
      </c>
      <c r="E90" s="9">
        <v>60</v>
      </c>
      <c r="F90" s="107" t="s">
        <v>321</v>
      </c>
      <c r="G90" s="108"/>
      <c r="H90" s="11">
        <f>D90</f>
        <v>484653</v>
      </c>
      <c r="I90" s="11"/>
      <c r="J90" s="109"/>
      <c r="K90" s="93"/>
      <c r="L90" s="93"/>
      <c r="M90"/>
      <c r="N90"/>
      <c r="O90"/>
      <c r="P90"/>
      <c r="Q90"/>
      <c r="R90"/>
      <c r="S90"/>
      <c r="T90"/>
      <c r="U90"/>
      <c r="V90"/>
      <c r="W90"/>
      <c r="X90"/>
      <c r="Y90"/>
      <c r="Z90"/>
      <c r="AA90"/>
      <c r="AB90"/>
      <c r="AC90"/>
      <c r="AD90"/>
      <c r="AE90"/>
      <c r="AF90"/>
      <c r="AG90"/>
      <c r="AH90"/>
      <c r="AI90"/>
      <c r="AJ90"/>
      <c r="AK90"/>
      <c r="AL90"/>
      <c r="AM90"/>
    </row>
    <row r="91" spans="1:39" s="52" customFormat="1" ht="37.5" x14ac:dyDescent="0.25">
      <c r="A91" s="71"/>
      <c r="B91" s="72"/>
      <c r="C91" s="498" t="s">
        <v>343</v>
      </c>
      <c r="D91" s="183">
        <v>113646</v>
      </c>
      <c r="E91" s="9">
        <v>60</v>
      </c>
      <c r="F91" s="107" t="s">
        <v>322</v>
      </c>
      <c r="G91" s="108"/>
      <c r="H91" s="11">
        <f>D91</f>
        <v>113646</v>
      </c>
      <c r="I91" s="11"/>
      <c r="J91" s="109"/>
      <c r="K91" s="93"/>
      <c r="L91" s="93"/>
      <c r="M91"/>
      <c r="N91"/>
      <c r="O91"/>
      <c r="P91"/>
      <c r="Q91"/>
      <c r="R91"/>
      <c r="S91"/>
      <c r="T91"/>
      <c r="U91"/>
      <c r="V91"/>
      <c r="W91"/>
      <c r="X91"/>
      <c r="Y91"/>
      <c r="Z91"/>
      <c r="AA91"/>
      <c r="AB91"/>
      <c r="AC91"/>
      <c r="AD91"/>
      <c r="AE91"/>
      <c r="AF91"/>
      <c r="AG91"/>
      <c r="AH91"/>
      <c r="AI91"/>
      <c r="AJ91"/>
      <c r="AK91"/>
      <c r="AL91"/>
      <c r="AM91"/>
    </row>
    <row r="92" spans="1:39" s="52" customFormat="1" ht="62.5" x14ac:dyDescent="0.25">
      <c r="A92" s="71"/>
      <c r="B92" s="72"/>
      <c r="C92" s="498" t="s">
        <v>345</v>
      </c>
      <c r="D92" s="183">
        <v>124644</v>
      </c>
      <c r="E92" s="9">
        <v>60</v>
      </c>
      <c r="F92" s="107" t="s">
        <v>323</v>
      </c>
      <c r="G92" s="108"/>
      <c r="H92" s="11"/>
      <c r="I92" s="11"/>
      <c r="J92" s="109"/>
      <c r="K92" s="93"/>
      <c r="L92" s="93"/>
      <c r="M92"/>
      <c r="N92"/>
      <c r="O92"/>
      <c r="P92"/>
      <c r="Q92"/>
      <c r="R92"/>
      <c r="S92"/>
      <c r="T92"/>
      <c r="U92"/>
      <c r="V92"/>
      <c r="W92"/>
      <c r="X92"/>
      <c r="Y92"/>
      <c r="Z92"/>
      <c r="AA92"/>
      <c r="AB92"/>
      <c r="AC92"/>
      <c r="AD92"/>
      <c r="AE92"/>
      <c r="AF92"/>
      <c r="AG92"/>
      <c r="AH92"/>
      <c r="AI92"/>
      <c r="AJ92"/>
      <c r="AK92"/>
      <c r="AL92"/>
      <c r="AM92"/>
    </row>
    <row r="93" spans="1:39" s="52" customFormat="1" ht="37.5" x14ac:dyDescent="0.25">
      <c r="A93" s="71"/>
      <c r="B93" s="72"/>
      <c r="C93" s="498" t="s">
        <v>346</v>
      </c>
      <c r="D93" s="183">
        <v>39319.14</v>
      </c>
      <c r="E93" s="9">
        <v>60</v>
      </c>
      <c r="F93" s="107" t="s">
        <v>351</v>
      </c>
      <c r="G93" s="108"/>
      <c r="H93" s="11"/>
      <c r="I93" s="11">
        <f>D93</f>
        <v>39319.14</v>
      </c>
      <c r="J93" s="109"/>
      <c r="K93" s="93"/>
      <c r="L93" s="93"/>
      <c r="M93"/>
      <c r="N93"/>
      <c r="O93"/>
      <c r="P93"/>
      <c r="Q93"/>
      <c r="R93"/>
      <c r="S93"/>
      <c r="T93"/>
      <c r="U93"/>
      <c r="V93"/>
      <c r="W93"/>
      <c r="X93"/>
      <c r="Y93"/>
      <c r="Z93"/>
      <c r="AA93"/>
      <c r="AB93"/>
      <c r="AC93"/>
      <c r="AD93"/>
      <c r="AE93"/>
      <c r="AF93"/>
      <c r="AG93"/>
      <c r="AH93"/>
      <c r="AI93"/>
      <c r="AJ93"/>
      <c r="AK93"/>
      <c r="AL93"/>
      <c r="AM93"/>
    </row>
    <row r="94" spans="1:39" s="52" customFormat="1" ht="25" x14ac:dyDescent="0.25">
      <c r="A94" s="71"/>
      <c r="B94" s="72"/>
      <c r="C94" s="498" t="s">
        <v>347</v>
      </c>
      <c r="D94" s="183">
        <v>12097.8</v>
      </c>
      <c r="E94" s="9">
        <v>30</v>
      </c>
      <c r="F94" s="107" t="s">
        <v>323</v>
      </c>
      <c r="G94" s="108"/>
      <c r="H94" s="11"/>
      <c r="I94" s="11"/>
      <c r="J94" s="109"/>
      <c r="K94" s="93"/>
      <c r="L94" s="93"/>
      <c r="M94"/>
      <c r="N94"/>
      <c r="O94"/>
      <c r="P94"/>
      <c r="Q94"/>
      <c r="R94"/>
      <c r="S94"/>
      <c r="T94"/>
      <c r="U94"/>
      <c r="V94"/>
      <c r="W94"/>
      <c r="X94"/>
      <c r="Y94"/>
      <c r="Z94"/>
      <c r="AA94"/>
      <c r="AB94"/>
      <c r="AC94"/>
      <c r="AD94"/>
      <c r="AE94"/>
      <c r="AF94"/>
      <c r="AG94"/>
      <c r="AH94"/>
      <c r="AI94"/>
      <c r="AJ94"/>
      <c r="AK94"/>
      <c r="AL94"/>
      <c r="AM94"/>
    </row>
    <row r="95" spans="1:39" s="52" customFormat="1" ht="50" x14ac:dyDescent="0.25">
      <c r="A95" s="71"/>
      <c r="B95" s="72"/>
      <c r="C95" s="498" t="s">
        <v>348</v>
      </c>
      <c r="D95" s="183">
        <v>576549</v>
      </c>
      <c r="E95" s="9">
        <v>60</v>
      </c>
      <c r="F95" s="107" t="s">
        <v>321</v>
      </c>
      <c r="G95" s="108"/>
      <c r="H95" s="11">
        <f>D95</f>
        <v>576549</v>
      </c>
      <c r="I95" s="11"/>
      <c r="J95" s="109"/>
      <c r="K95" s="93"/>
      <c r="L95" s="93"/>
      <c r="M95"/>
      <c r="N95"/>
      <c r="O95"/>
      <c r="P95"/>
      <c r="Q95"/>
      <c r="R95"/>
      <c r="S95"/>
      <c r="T95"/>
      <c r="U95"/>
      <c r="V95"/>
      <c r="W95"/>
      <c r="X95"/>
      <c r="Y95"/>
      <c r="Z95"/>
      <c r="AA95"/>
      <c r="AB95"/>
      <c r="AC95"/>
      <c r="AD95"/>
      <c r="AE95"/>
      <c r="AF95"/>
      <c r="AG95"/>
      <c r="AH95"/>
      <c r="AI95"/>
      <c r="AJ95"/>
      <c r="AK95"/>
      <c r="AL95"/>
      <c r="AM95"/>
    </row>
    <row r="96" spans="1:39" s="52" customFormat="1" ht="13" x14ac:dyDescent="0.25">
      <c r="A96" s="71">
        <v>2.6</v>
      </c>
      <c r="B96" s="72" t="s">
        <v>167</v>
      </c>
      <c r="C96" s="498" t="s">
        <v>352</v>
      </c>
      <c r="D96" s="183">
        <v>1230.9000000000001</v>
      </c>
      <c r="E96" s="9">
        <v>40</v>
      </c>
      <c r="F96" s="266" t="s">
        <v>354</v>
      </c>
      <c r="G96" s="267"/>
      <c r="H96" s="11"/>
      <c r="I96" s="11"/>
      <c r="J96" s="225"/>
      <c r="K96" s="297"/>
      <c r="L96" s="297"/>
      <c r="M96"/>
      <c r="N96"/>
      <c r="O96"/>
      <c r="P96"/>
      <c r="Q96"/>
      <c r="R96"/>
      <c r="S96"/>
      <c r="T96"/>
      <c r="U96"/>
      <c r="V96"/>
      <c r="W96"/>
      <c r="X96"/>
      <c r="Y96"/>
      <c r="Z96"/>
      <c r="AA96"/>
      <c r="AB96"/>
      <c r="AC96"/>
      <c r="AD96"/>
      <c r="AE96"/>
      <c r="AF96"/>
      <c r="AG96"/>
      <c r="AH96"/>
      <c r="AI96"/>
      <c r="AJ96"/>
      <c r="AK96"/>
      <c r="AL96"/>
      <c r="AM96"/>
    </row>
    <row r="97" spans="1:39" s="52" customFormat="1" ht="50" x14ac:dyDescent="0.25">
      <c r="A97" s="71"/>
      <c r="B97" s="72"/>
      <c r="C97" s="498" t="s">
        <v>353</v>
      </c>
      <c r="D97" s="183">
        <v>4279.2</v>
      </c>
      <c r="E97" s="9">
        <v>40</v>
      </c>
      <c r="F97" s="107" t="s">
        <v>355</v>
      </c>
      <c r="G97" s="108"/>
      <c r="H97" s="11"/>
      <c r="I97" s="11">
        <f>D97</f>
        <v>4279.2</v>
      </c>
      <c r="J97" s="109"/>
      <c r="K97" s="93"/>
      <c r="L97" s="93"/>
      <c r="M97"/>
      <c r="N97"/>
      <c r="O97"/>
      <c r="P97"/>
      <c r="Q97"/>
      <c r="R97"/>
      <c r="S97"/>
      <c r="T97"/>
      <c r="U97"/>
      <c r="V97"/>
      <c r="W97"/>
      <c r="X97"/>
      <c r="Y97"/>
      <c r="Z97"/>
      <c r="AA97"/>
      <c r="AB97"/>
      <c r="AC97"/>
      <c r="AD97"/>
      <c r="AE97"/>
      <c r="AF97"/>
      <c r="AG97"/>
      <c r="AH97"/>
      <c r="AI97"/>
      <c r="AJ97"/>
      <c r="AK97"/>
      <c r="AL97"/>
      <c r="AM97"/>
    </row>
    <row r="98" spans="1:39" s="52" customFormat="1" ht="25" x14ac:dyDescent="0.25">
      <c r="A98" s="71"/>
      <c r="B98" s="72"/>
      <c r="C98" s="498" t="s">
        <v>428</v>
      </c>
      <c r="D98" s="183">
        <v>42315.42</v>
      </c>
      <c r="E98" s="9">
        <v>40</v>
      </c>
      <c r="F98" s="107" t="s">
        <v>355</v>
      </c>
      <c r="G98" s="108"/>
      <c r="H98" s="11"/>
      <c r="I98" s="11">
        <f>D98</f>
        <v>42315.42</v>
      </c>
      <c r="J98" s="109"/>
      <c r="K98" s="93"/>
      <c r="L98" s="93"/>
      <c r="M98"/>
      <c r="N98"/>
      <c r="O98"/>
      <c r="P98"/>
      <c r="Q98"/>
      <c r="R98"/>
      <c r="S98"/>
      <c r="T98"/>
      <c r="U98"/>
      <c r="V98"/>
      <c r="W98"/>
      <c r="X98"/>
      <c r="Y98"/>
      <c r="Z98"/>
      <c r="AA98"/>
      <c r="AB98"/>
      <c r="AC98"/>
      <c r="AD98"/>
      <c r="AE98"/>
      <c r="AF98"/>
      <c r="AG98"/>
      <c r="AH98"/>
      <c r="AI98"/>
      <c r="AJ98"/>
      <c r="AK98"/>
      <c r="AL98"/>
      <c r="AM98"/>
    </row>
    <row r="99" spans="1:39" s="52" customFormat="1" ht="75" x14ac:dyDescent="0.25">
      <c r="A99" s="71">
        <v>2.7</v>
      </c>
      <c r="B99" s="72" t="s">
        <v>168</v>
      </c>
      <c r="C99" s="498" t="s">
        <v>429</v>
      </c>
      <c r="D99" s="183">
        <v>133515.04</v>
      </c>
      <c r="E99" s="9">
        <v>60</v>
      </c>
      <c r="F99" s="266" t="s">
        <v>421</v>
      </c>
      <c r="G99" s="267" t="s">
        <v>350</v>
      </c>
      <c r="H99" s="11">
        <f>D99</f>
        <v>133515.04</v>
      </c>
      <c r="I99" s="11"/>
      <c r="J99" s="225"/>
      <c r="K99" s="297"/>
      <c r="L99" s="297"/>
      <c r="M99"/>
      <c r="N99"/>
      <c r="O99"/>
      <c r="P99"/>
      <c r="Q99"/>
      <c r="R99"/>
      <c r="S99"/>
      <c r="T99"/>
      <c r="U99"/>
      <c r="V99"/>
      <c r="W99"/>
      <c r="X99"/>
      <c r="Y99"/>
      <c r="Z99"/>
      <c r="AA99"/>
      <c r="AB99"/>
      <c r="AC99"/>
      <c r="AD99"/>
      <c r="AE99"/>
      <c r="AF99"/>
      <c r="AG99"/>
      <c r="AH99"/>
      <c r="AI99"/>
      <c r="AJ99"/>
      <c r="AK99"/>
      <c r="AL99"/>
      <c r="AM99"/>
    </row>
    <row r="100" spans="1:39" s="52" customFormat="1" ht="37.5" x14ac:dyDescent="0.25">
      <c r="A100" s="71"/>
      <c r="B100" s="72"/>
      <c r="C100" s="498" t="s">
        <v>356</v>
      </c>
      <c r="D100" s="183">
        <v>6432.24</v>
      </c>
      <c r="E100" s="9">
        <v>40</v>
      </c>
      <c r="F100" s="107" t="s">
        <v>351</v>
      </c>
      <c r="G100" s="108"/>
      <c r="H100" s="11"/>
      <c r="I100" s="11">
        <f>D100</f>
        <v>6432.24</v>
      </c>
      <c r="J100" s="109"/>
      <c r="K100" s="93"/>
      <c r="L100" s="93"/>
      <c r="M100"/>
      <c r="N100"/>
      <c r="O100"/>
      <c r="P100"/>
      <c r="Q100"/>
      <c r="R100"/>
      <c r="S100"/>
      <c r="T100"/>
      <c r="U100"/>
      <c r="V100"/>
      <c r="W100"/>
      <c r="X100"/>
      <c r="Y100"/>
      <c r="Z100"/>
      <c r="AA100"/>
      <c r="AB100"/>
      <c r="AC100"/>
      <c r="AD100"/>
      <c r="AE100"/>
      <c r="AF100"/>
      <c r="AG100"/>
      <c r="AH100"/>
      <c r="AI100"/>
      <c r="AJ100"/>
      <c r="AK100"/>
      <c r="AL100"/>
      <c r="AM100"/>
    </row>
    <row r="101" spans="1:39" s="52" customFormat="1" ht="37.5" x14ac:dyDescent="0.25">
      <c r="A101" s="71"/>
      <c r="B101" s="72"/>
      <c r="C101" s="498" t="s">
        <v>357</v>
      </c>
      <c r="D101" s="183">
        <v>13770</v>
      </c>
      <c r="E101" s="9">
        <v>60</v>
      </c>
      <c r="F101" s="107" t="s">
        <v>351</v>
      </c>
      <c r="G101" s="108"/>
      <c r="H101" s="11"/>
      <c r="I101" s="11">
        <f>D101</f>
        <v>13770</v>
      </c>
      <c r="J101" s="109"/>
      <c r="K101" s="93"/>
      <c r="L101" s="93"/>
      <c r="M101"/>
      <c r="N101"/>
      <c r="O101"/>
      <c r="P101"/>
      <c r="Q101"/>
      <c r="R101"/>
      <c r="S101"/>
      <c r="T101"/>
      <c r="U101"/>
      <c r="V101"/>
      <c r="W101"/>
      <c r="X101"/>
      <c r="Y101"/>
      <c r="Z101"/>
      <c r="AA101"/>
      <c r="AB101"/>
      <c r="AC101"/>
      <c r="AD101"/>
      <c r="AE101"/>
      <c r="AF101"/>
      <c r="AG101"/>
      <c r="AH101"/>
      <c r="AI101"/>
      <c r="AJ101"/>
      <c r="AK101"/>
      <c r="AL101"/>
      <c r="AM101"/>
    </row>
    <row r="102" spans="1:39" s="52" customFormat="1" ht="37.5" x14ac:dyDescent="0.25">
      <c r="A102" s="71"/>
      <c r="B102" s="72"/>
      <c r="C102" s="498" t="s">
        <v>358</v>
      </c>
      <c r="D102" s="183">
        <v>73843.88</v>
      </c>
      <c r="E102" s="9">
        <v>60</v>
      </c>
      <c r="F102" s="107" t="s">
        <v>339</v>
      </c>
      <c r="G102" s="108"/>
      <c r="H102" s="11"/>
      <c r="I102" s="11"/>
      <c r="J102" s="109"/>
      <c r="K102" s="93"/>
      <c r="L102" s="93"/>
      <c r="M102"/>
      <c r="N102"/>
      <c r="O102"/>
      <c r="P102"/>
      <c r="Q102"/>
      <c r="R102"/>
      <c r="S102"/>
      <c r="T102"/>
      <c r="U102"/>
      <c r="V102"/>
      <c r="W102"/>
      <c r="X102"/>
      <c r="Y102"/>
      <c r="Z102"/>
      <c r="AA102"/>
      <c r="AB102"/>
      <c r="AC102"/>
      <c r="AD102"/>
      <c r="AE102"/>
      <c r="AF102"/>
      <c r="AG102"/>
      <c r="AH102"/>
      <c r="AI102"/>
      <c r="AJ102"/>
      <c r="AK102"/>
      <c r="AL102"/>
      <c r="AM102"/>
    </row>
    <row r="103" spans="1:39" s="52" customFormat="1" ht="50" x14ac:dyDescent="0.25">
      <c r="A103" s="71"/>
      <c r="B103" s="72"/>
      <c r="C103" s="498" t="s">
        <v>359</v>
      </c>
      <c r="D103" s="183">
        <v>1386000</v>
      </c>
      <c r="E103" s="9">
        <v>60</v>
      </c>
      <c r="F103" s="107" t="s">
        <v>321</v>
      </c>
      <c r="G103" s="108"/>
      <c r="H103" s="11">
        <f>D103</f>
        <v>1386000</v>
      </c>
      <c r="I103" s="11"/>
      <c r="J103" s="109"/>
      <c r="K103" s="93"/>
      <c r="L103" s="93"/>
      <c r="M103"/>
      <c r="N103"/>
      <c r="O103"/>
      <c r="P103"/>
      <c r="Q103"/>
      <c r="R103"/>
      <c r="S103"/>
      <c r="T103"/>
      <c r="U103"/>
      <c r="V103"/>
      <c r="W103"/>
      <c r="X103"/>
      <c r="Y103"/>
      <c r="Z103"/>
      <c r="AA103"/>
      <c r="AB103"/>
      <c r="AC103"/>
      <c r="AD103"/>
      <c r="AE103"/>
      <c r="AF103"/>
      <c r="AG103"/>
      <c r="AH103"/>
      <c r="AI103"/>
      <c r="AJ103"/>
      <c r="AK103"/>
      <c r="AL103"/>
      <c r="AM103"/>
    </row>
    <row r="104" spans="1:39" s="52" customFormat="1" ht="37.5" x14ac:dyDescent="0.25">
      <c r="A104" s="71"/>
      <c r="B104" s="72"/>
      <c r="C104" s="498" t="s">
        <v>343</v>
      </c>
      <c r="D104" s="183">
        <v>285835.5</v>
      </c>
      <c r="E104" s="9">
        <v>60</v>
      </c>
      <c r="F104" s="107" t="s">
        <v>322</v>
      </c>
      <c r="G104" s="108"/>
      <c r="H104" s="11">
        <f t="shared" ref="H104:H107" si="1">D104</f>
        <v>285835.5</v>
      </c>
      <c r="I104" s="11"/>
      <c r="J104" s="109"/>
      <c r="K104" s="93"/>
      <c r="L104" s="93"/>
      <c r="M104"/>
      <c r="N104"/>
      <c r="O104"/>
      <c r="P104"/>
      <c r="Q104"/>
      <c r="R104"/>
      <c r="S104"/>
      <c r="T104"/>
      <c r="U104"/>
      <c r="V104"/>
      <c r="W104"/>
      <c r="X104"/>
      <c r="Y104"/>
      <c r="Z104"/>
      <c r="AA104"/>
      <c r="AB104"/>
      <c r="AC104"/>
      <c r="AD104"/>
      <c r="AE104"/>
      <c r="AF104"/>
      <c r="AG104"/>
      <c r="AH104"/>
      <c r="AI104"/>
      <c r="AJ104"/>
      <c r="AK104"/>
      <c r="AL104"/>
      <c r="AM104"/>
    </row>
    <row r="105" spans="1:39" s="52" customFormat="1" ht="25" x14ac:dyDescent="0.25">
      <c r="A105" s="71"/>
      <c r="B105" s="72"/>
      <c r="C105" s="498" t="s">
        <v>360</v>
      </c>
      <c r="D105" s="183">
        <v>180000</v>
      </c>
      <c r="E105" s="9">
        <v>60</v>
      </c>
      <c r="F105" s="107" t="s">
        <v>322</v>
      </c>
      <c r="G105" s="108"/>
      <c r="H105" s="11">
        <f t="shared" si="1"/>
        <v>180000</v>
      </c>
      <c r="I105" s="11"/>
      <c r="J105" s="109"/>
      <c r="K105" s="93"/>
      <c r="L105" s="93"/>
      <c r="M105"/>
      <c r="N105"/>
      <c r="O105"/>
      <c r="P105"/>
      <c r="Q105"/>
      <c r="R105"/>
      <c r="S105"/>
      <c r="T105"/>
      <c r="U105"/>
      <c r="V105"/>
      <c r="W105"/>
      <c r="X105"/>
      <c r="Y105"/>
      <c r="Z105"/>
      <c r="AA105"/>
      <c r="AB105"/>
      <c r="AC105"/>
      <c r="AD105"/>
      <c r="AE105"/>
      <c r="AF105"/>
      <c r="AG105"/>
      <c r="AH105"/>
      <c r="AI105"/>
      <c r="AJ105"/>
      <c r="AK105"/>
      <c r="AL105"/>
      <c r="AM105"/>
    </row>
    <row r="106" spans="1:39" s="52" customFormat="1" ht="25" x14ac:dyDescent="0.25">
      <c r="A106" s="71"/>
      <c r="B106" s="72"/>
      <c r="C106" s="498" t="s">
        <v>360</v>
      </c>
      <c r="D106" s="183">
        <v>216000</v>
      </c>
      <c r="E106" s="9">
        <v>60</v>
      </c>
      <c r="F106" s="107" t="s">
        <v>322</v>
      </c>
      <c r="G106" s="108"/>
      <c r="H106" s="11">
        <f t="shared" si="1"/>
        <v>216000</v>
      </c>
      <c r="I106" s="11"/>
      <c r="J106" s="109"/>
      <c r="K106" s="93"/>
      <c r="L106" s="93"/>
      <c r="M106"/>
      <c r="N106"/>
      <c r="O106"/>
      <c r="P106"/>
      <c r="Q106"/>
      <c r="R106"/>
      <c r="S106"/>
      <c r="T106"/>
      <c r="U106"/>
      <c r="V106"/>
      <c r="W106"/>
      <c r="X106"/>
      <c r="Y106"/>
      <c r="Z106"/>
      <c r="AA106"/>
      <c r="AB106"/>
      <c r="AC106"/>
      <c r="AD106"/>
      <c r="AE106"/>
      <c r="AF106"/>
      <c r="AG106"/>
      <c r="AH106"/>
      <c r="AI106"/>
      <c r="AJ106"/>
      <c r="AK106"/>
      <c r="AL106"/>
      <c r="AM106"/>
    </row>
    <row r="107" spans="1:39" s="52" customFormat="1" ht="25" x14ac:dyDescent="0.25">
      <c r="A107" s="71"/>
      <c r="B107" s="72"/>
      <c r="C107" s="498" t="s">
        <v>360</v>
      </c>
      <c r="D107" s="183">
        <v>216000</v>
      </c>
      <c r="E107" s="9">
        <v>60</v>
      </c>
      <c r="F107" s="107" t="s">
        <v>322</v>
      </c>
      <c r="G107" s="108"/>
      <c r="H107" s="11">
        <f t="shared" si="1"/>
        <v>216000</v>
      </c>
      <c r="I107" s="11"/>
      <c r="J107" s="109"/>
      <c r="K107" s="93"/>
      <c r="L107" s="93"/>
      <c r="M107"/>
      <c r="N107"/>
      <c r="O107"/>
      <c r="P107"/>
      <c r="Q107"/>
      <c r="R107"/>
      <c r="S107"/>
      <c r="T107"/>
      <c r="U107"/>
      <c r="V107"/>
      <c r="W107"/>
      <c r="X107"/>
      <c r="Y107"/>
      <c r="Z107"/>
      <c r="AA107"/>
      <c r="AB107"/>
      <c r="AC107"/>
      <c r="AD107"/>
      <c r="AE107"/>
      <c r="AF107"/>
      <c r="AG107"/>
      <c r="AH107"/>
      <c r="AI107"/>
      <c r="AJ107"/>
      <c r="AK107"/>
      <c r="AL107"/>
      <c r="AM107"/>
    </row>
    <row r="108" spans="1:39" s="52" customFormat="1" ht="50" x14ac:dyDescent="0.25">
      <c r="A108" s="71">
        <v>2.8</v>
      </c>
      <c r="B108" s="72" t="s">
        <v>169</v>
      </c>
      <c r="C108" s="498" t="s">
        <v>361</v>
      </c>
      <c r="D108" s="183">
        <v>2706.28</v>
      </c>
      <c r="E108" s="9">
        <v>40</v>
      </c>
      <c r="F108" s="266" t="s">
        <v>430</v>
      </c>
      <c r="G108" s="267" t="s">
        <v>354</v>
      </c>
      <c r="H108" s="183">
        <v>2706.28</v>
      </c>
      <c r="I108" s="11"/>
      <c r="J108" s="225"/>
      <c r="K108" s="297"/>
      <c r="L108" s="297"/>
      <c r="M108"/>
      <c r="N108"/>
      <c r="O108"/>
      <c r="P108"/>
      <c r="Q108"/>
      <c r="R108"/>
      <c r="S108"/>
      <c r="T108"/>
      <c r="U108"/>
      <c r="V108"/>
      <c r="W108"/>
      <c r="X108"/>
      <c r="Y108"/>
      <c r="Z108"/>
      <c r="AA108"/>
      <c r="AB108"/>
      <c r="AC108"/>
      <c r="AD108"/>
      <c r="AE108"/>
      <c r="AF108"/>
      <c r="AG108"/>
      <c r="AH108"/>
      <c r="AI108"/>
      <c r="AJ108"/>
      <c r="AK108"/>
      <c r="AL108"/>
      <c r="AM108"/>
    </row>
    <row r="109" spans="1:39" s="52" customFormat="1" ht="50" x14ac:dyDescent="0.25">
      <c r="A109" s="71"/>
      <c r="B109" s="72"/>
      <c r="C109" s="498" t="s">
        <v>362</v>
      </c>
      <c r="D109" s="183">
        <v>882</v>
      </c>
      <c r="E109" s="9">
        <v>40</v>
      </c>
      <c r="F109" s="107" t="s">
        <v>430</v>
      </c>
      <c r="G109" s="108"/>
      <c r="H109" s="183">
        <v>882</v>
      </c>
      <c r="I109" s="11"/>
      <c r="J109" s="109"/>
      <c r="K109" s="93"/>
      <c r="L109" s="93"/>
      <c r="M109"/>
      <c r="N109"/>
      <c r="O109"/>
      <c r="P109"/>
      <c r="Q109"/>
      <c r="R109"/>
      <c r="S109"/>
      <c r="T109"/>
      <c r="U109"/>
      <c r="V109"/>
      <c r="W109"/>
      <c r="X109"/>
      <c r="Y109"/>
      <c r="Z109"/>
      <c r="AA109"/>
      <c r="AB109"/>
      <c r="AC109"/>
      <c r="AD109"/>
      <c r="AE109"/>
      <c r="AF109"/>
      <c r="AG109"/>
      <c r="AH109"/>
      <c r="AI109"/>
      <c r="AJ109"/>
      <c r="AK109"/>
      <c r="AL109"/>
      <c r="AM109"/>
    </row>
    <row r="110" spans="1:39" s="52" customFormat="1" ht="25" x14ac:dyDescent="0.25">
      <c r="A110" s="71"/>
      <c r="B110" s="72"/>
      <c r="C110" s="498" t="s">
        <v>363</v>
      </c>
      <c r="D110" s="183">
        <v>5980</v>
      </c>
      <c r="E110" s="9">
        <v>40</v>
      </c>
      <c r="F110" s="107" t="s">
        <v>430</v>
      </c>
      <c r="G110" s="108"/>
      <c r="H110" s="183">
        <v>5980</v>
      </c>
      <c r="I110" s="11"/>
      <c r="J110" s="109"/>
      <c r="K110" s="93"/>
      <c r="L110" s="93"/>
      <c r="M110"/>
      <c r="N110"/>
      <c r="O110"/>
      <c r="P110"/>
      <c r="Q110"/>
      <c r="R110"/>
      <c r="S110"/>
      <c r="T110"/>
      <c r="U110"/>
      <c r="V110"/>
      <c r="W110"/>
      <c r="X110"/>
      <c r="Y110"/>
      <c r="Z110"/>
      <c r="AA110"/>
      <c r="AB110"/>
      <c r="AC110"/>
      <c r="AD110"/>
      <c r="AE110"/>
      <c r="AF110"/>
      <c r="AG110"/>
      <c r="AH110"/>
      <c r="AI110"/>
      <c r="AJ110"/>
      <c r="AK110"/>
      <c r="AL110"/>
      <c r="AM110"/>
    </row>
    <row r="111" spans="1:39" s="52" customFormat="1" ht="25" x14ac:dyDescent="0.25">
      <c r="A111" s="71">
        <v>3</v>
      </c>
      <c r="B111" s="72" t="s">
        <v>170</v>
      </c>
      <c r="C111" s="498" t="s">
        <v>364</v>
      </c>
      <c r="D111" s="183">
        <v>11963.6</v>
      </c>
      <c r="E111" s="9">
        <v>30</v>
      </c>
      <c r="F111" s="266" t="s">
        <v>320</v>
      </c>
      <c r="G111" s="267"/>
      <c r="H111" s="11"/>
      <c r="I111" s="11">
        <f>D111</f>
        <v>11963.6</v>
      </c>
      <c r="J111" s="225"/>
      <c r="K111" s="297"/>
      <c r="L111" s="297"/>
      <c r="M111"/>
      <c r="N111"/>
      <c r="O111"/>
      <c r="P111"/>
      <c r="Q111"/>
      <c r="R111"/>
      <c r="S111"/>
      <c r="T111"/>
      <c r="U111"/>
      <c r="V111"/>
      <c r="W111"/>
      <c r="X111"/>
      <c r="Y111"/>
      <c r="Z111"/>
      <c r="AA111"/>
      <c r="AB111"/>
      <c r="AC111"/>
      <c r="AD111"/>
      <c r="AE111"/>
      <c r="AF111"/>
      <c r="AG111"/>
      <c r="AH111"/>
      <c r="AI111"/>
      <c r="AJ111"/>
      <c r="AK111"/>
      <c r="AL111"/>
      <c r="AM111"/>
    </row>
    <row r="112" spans="1:39" s="52" customFormat="1" ht="37.5" x14ac:dyDescent="0.25">
      <c r="A112" s="71"/>
      <c r="B112" s="72"/>
      <c r="C112" s="498" t="s">
        <v>365</v>
      </c>
      <c r="D112" s="183">
        <v>30</v>
      </c>
      <c r="E112" s="9">
        <v>60</v>
      </c>
      <c r="F112" s="107" t="s">
        <v>350</v>
      </c>
      <c r="G112" s="108"/>
      <c r="H112" s="11">
        <f>D112</f>
        <v>30</v>
      </c>
      <c r="I112" s="11"/>
      <c r="J112" s="109"/>
      <c r="K112" s="93"/>
      <c r="L112" s="93"/>
      <c r="M112"/>
      <c r="N112"/>
      <c r="O112"/>
      <c r="P112"/>
      <c r="Q112"/>
      <c r="R112"/>
      <c r="S112"/>
      <c r="T112"/>
      <c r="U112"/>
      <c r="V112"/>
      <c r="W112"/>
      <c r="X112"/>
      <c r="Y112"/>
      <c r="Z112"/>
      <c r="AA112"/>
      <c r="AB112"/>
      <c r="AC112"/>
      <c r="AD112"/>
      <c r="AE112"/>
      <c r="AF112"/>
      <c r="AG112"/>
      <c r="AH112"/>
      <c r="AI112"/>
      <c r="AJ112"/>
      <c r="AK112"/>
      <c r="AL112"/>
      <c r="AM112"/>
    </row>
    <row r="113" spans="1:39" s="52" customFormat="1" ht="25" x14ac:dyDescent="0.25">
      <c r="A113" s="71"/>
      <c r="B113" s="72"/>
      <c r="C113" s="498" t="s">
        <v>366</v>
      </c>
      <c r="D113" s="183">
        <v>22</v>
      </c>
      <c r="E113" s="9">
        <v>15</v>
      </c>
      <c r="F113" s="107" t="s">
        <v>319</v>
      </c>
      <c r="G113" s="108"/>
      <c r="H113" s="11"/>
      <c r="I113" s="11"/>
      <c r="J113" s="109"/>
      <c r="K113" s="93"/>
      <c r="L113" s="93"/>
      <c r="M113"/>
      <c r="N113"/>
      <c r="O113"/>
      <c r="P113"/>
      <c r="Q113"/>
      <c r="R113"/>
      <c r="S113"/>
      <c r="T113"/>
      <c r="U113"/>
      <c r="V113"/>
      <c r="W113"/>
      <c r="X113"/>
      <c r="Y113"/>
      <c r="Z113"/>
      <c r="AA113"/>
      <c r="AB113"/>
      <c r="AC113"/>
      <c r="AD113"/>
      <c r="AE113"/>
      <c r="AF113"/>
      <c r="AG113"/>
      <c r="AH113"/>
      <c r="AI113"/>
      <c r="AJ113"/>
      <c r="AK113"/>
      <c r="AL113"/>
      <c r="AM113"/>
    </row>
    <row r="114" spans="1:39" s="52" customFormat="1" ht="62.5" x14ac:dyDescent="0.25">
      <c r="A114" s="71"/>
      <c r="B114" s="72"/>
      <c r="C114" s="498" t="s">
        <v>367</v>
      </c>
      <c r="D114" s="183">
        <v>565</v>
      </c>
      <c r="E114" s="9">
        <v>15</v>
      </c>
      <c r="F114" s="107" t="s">
        <v>319</v>
      </c>
      <c r="G114" s="108"/>
      <c r="H114" s="11"/>
      <c r="I114" s="11"/>
      <c r="J114" s="109"/>
      <c r="K114" s="93"/>
      <c r="L114" s="93"/>
      <c r="M114"/>
      <c r="N114"/>
      <c r="O114"/>
      <c r="P114"/>
      <c r="Q114"/>
      <c r="R114"/>
      <c r="S114"/>
      <c r="T114"/>
      <c r="U114"/>
      <c r="V114"/>
      <c r="W114"/>
      <c r="X114"/>
      <c r="Y114"/>
      <c r="Z114"/>
      <c r="AA114"/>
      <c r="AB114"/>
      <c r="AC114"/>
      <c r="AD114"/>
      <c r="AE114"/>
      <c r="AF114"/>
      <c r="AG114"/>
      <c r="AH114"/>
      <c r="AI114"/>
      <c r="AJ114"/>
      <c r="AK114"/>
      <c r="AL114"/>
      <c r="AM114"/>
    </row>
    <row r="115" spans="1:39" s="52" customFormat="1" ht="25" x14ac:dyDescent="0.25">
      <c r="A115" s="71"/>
      <c r="B115" s="72"/>
      <c r="C115" s="498" t="s">
        <v>368</v>
      </c>
      <c r="D115" s="183">
        <v>170.72</v>
      </c>
      <c r="E115" s="9">
        <v>30</v>
      </c>
      <c r="F115" s="107" t="s">
        <v>323</v>
      </c>
      <c r="G115" s="108"/>
      <c r="H115" s="11"/>
      <c r="I115" s="11"/>
      <c r="J115" s="109"/>
      <c r="K115" s="93"/>
      <c r="L115" s="93"/>
      <c r="M115"/>
      <c r="N115"/>
      <c r="O115"/>
      <c r="P115"/>
      <c r="Q115"/>
      <c r="R115"/>
      <c r="S115"/>
      <c r="T115"/>
      <c r="U115"/>
      <c r="V115"/>
      <c r="W115"/>
      <c r="X115"/>
      <c r="Y115"/>
      <c r="Z115"/>
      <c r="AA115"/>
      <c r="AB115"/>
      <c r="AC115"/>
      <c r="AD115"/>
      <c r="AE115"/>
      <c r="AF115"/>
      <c r="AG115"/>
      <c r="AH115"/>
      <c r="AI115"/>
      <c r="AJ115"/>
      <c r="AK115"/>
      <c r="AL115"/>
      <c r="AM115"/>
    </row>
    <row r="116" spans="1:39" s="52" customFormat="1" ht="25" x14ac:dyDescent="0.25">
      <c r="A116" s="71"/>
      <c r="B116" s="72"/>
      <c r="C116" s="498" t="s">
        <v>369</v>
      </c>
      <c r="D116" s="183">
        <v>1448.24</v>
      </c>
      <c r="E116" s="9">
        <v>15</v>
      </c>
      <c r="F116" s="107" t="s">
        <v>319</v>
      </c>
      <c r="G116" s="108"/>
      <c r="H116" s="11"/>
      <c r="I116" s="11"/>
      <c r="J116" s="109"/>
      <c r="K116" s="93"/>
      <c r="L116" s="93"/>
      <c r="M116"/>
      <c r="N116"/>
      <c r="O116"/>
      <c r="P116"/>
      <c r="Q116"/>
      <c r="R116"/>
      <c r="S116"/>
      <c r="T116"/>
      <c r="U116"/>
      <c r="V116"/>
      <c r="W116"/>
      <c r="X116"/>
      <c r="Y116"/>
      <c r="Z116"/>
      <c r="AA116"/>
      <c r="AB116"/>
      <c r="AC116"/>
      <c r="AD116"/>
      <c r="AE116"/>
      <c r="AF116"/>
      <c r="AG116"/>
      <c r="AH116"/>
      <c r="AI116"/>
      <c r="AJ116"/>
      <c r="AK116"/>
      <c r="AL116"/>
      <c r="AM116"/>
    </row>
    <row r="117" spans="1:39" s="52" customFormat="1" ht="37.5" x14ac:dyDescent="0.25">
      <c r="A117" s="71"/>
      <c r="B117" s="72"/>
      <c r="C117" s="498" t="s">
        <v>370</v>
      </c>
      <c r="D117" s="183">
        <v>1006000</v>
      </c>
      <c r="E117" s="9">
        <v>30</v>
      </c>
      <c r="F117" s="107" t="s">
        <v>350</v>
      </c>
      <c r="G117" s="108"/>
      <c r="H117" s="11">
        <f>D117</f>
        <v>1006000</v>
      </c>
      <c r="I117" s="11"/>
      <c r="J117" s="109"/>
      <c r="K117" s="93"/>
      <c r="L117" s="93"/>
      <c r="M117"/>
      <c r="N117"/>
      <c r="O117"/>
      <c r="P117"/>
      <c r="Q117"/>
      <c r="R117"/>
      <c r="S117"/>
      <c r="T117"/>
      <c r="U117"/>
      <c r="V117"/>
      <c r="W117"/>
      <c r="X117"/>
      <c r="Y117"/>
      <c r="Z117"/>
      <c r="AA117"/>
      <c r="AB117"/>
      <c r="AC117"/>
      <c r="AD117"/>
      <c r="AE117"/>
      <c r="AF117"/>
      <c r="AG117"/>
      <c r="AH117"/>
      <c r="AI117"/>
      <c r="AJ117"/>
      <c r="AK117"/>
      <c r="AL117"/>
      <c r="AM117"/>
    </row>
    <row r="118" spans="1:39" s="52" customFormat="1" ht="25" x14ac:dyDescent="0.25">
      <c r="A118" s="71"/>
      <c r="B118" s="72"/>
      <c r="C118" s="498" t="s">
        <v>371</v>
      </c>
      <c r="D118" s="183">
        <v>1118640</v>
      </c>
      <c r="E118" s="9">
        <v>60</v>
      </c>
      <c r="F118" s="107" t="s">
        <v>430</v>
      </c>
      <c r="G118" s="108"/>
      <c r="H118" s="11"/>
      <c r="I118" s="11"/>
      <c r="J118" s="109"/>
      <c r="K118" s="93"/>
      <c r="L118" s="93"/>
      <c r="M118"/>
      <c r="N118"/>
      <c r="O118"/>
      <c r="P118"/>
      <c r="Q118"/>
      <c r="R118"/>
      <c r="S118"/>
      <c r="T118"/>
      <c r="U118"/>
      <c r="V118"/>
      <c r="W118"/>
      <c r="X118"/>
      <c r="Y118"/>
      <c r="Z118"/>
      <c r="AA118"/>
      <c r="AB118"/>
      <c r="AC118"/>
      <c r="AD118"/>
      <c r="AE118"/>
      <c r="AF118"/>
      <c r="AG118"/>
      <c r="AH118"/>
      <c r="AI118"/>
      <c r="AJ118"/>
      <c r="AK118"/>
      <c r="AL118"/>
      <c r="AM118"/>
    </row>
    <row r="119" spans="1:39" s="52" customFormat="1" ht="37.5" x14ac:dyDescent="0.25">
      <c r="A119" s="71"/>
      <c r="B119" s="72"/>
      <c r="C119" s="498" t="s">
        <v>327</v>
      </c>
      <c r="D119" s="183">
        <v>45000</v>
      </c>
      <c r="E119" s="9">
        <v>60</v>
      </c>
      <c r="F119" s="107" t="s">
        <v>322</v>
      </c>
      <c r="G119" s="108"/>
      <c r="H119" s="11">
        <f>D119</f>
        <v>45000</v>
      </c>
      <c r="I119" s="11"/>
      <c r="J119" s="109"/>
      <c r="K119" s="93"/>
      <c r="L119" s="93"/>
      <c r="M119"/>
      <c r="N119"/>
      <c r="O119"/>
      <c r="P119"/>
      <c r="Q119"/>
      <c r="R119"/>
      <c r="S119"/>
      <c r="T119"/>
      <c r="U119"/>
      <c r="V119"/>
      <c r="W119"/>
      <c r="X119"/>
      <c r="Y119"/>
      <c r="Z119"/>
      <c r="AA119"/>
      <c r="AB119"/>
      <c r="AC119"/>
      <c r="AD119"/>
      <c r="AE119"/>
      <c r="AF119"/>
      <c r="AG119"/>
      <c r="AH119"/>
      <c r="AI119"/>
      <c r="AJ119"/>
      <c r="AK119"/>
      <c r="AL119"/>
      <c r="AM119"/>
    </row>
    <row r="120" spans="1:39" s="52" customFormat="1" ht="50" x14ac:dyDescent="0.25">
      <c r="A120" s="71"/>
      <c r="B120" s="72"/>
      <c r="C120" s="498" t="s">
        <v>338</v>
      </c>
      <c r="D120" s="183">
        <v>1900.58</v>
      </c>
      <c r="E120" s="9">
        <v>15</v>
      </c>
      <c r="F120" s="107" t="s">
        <v>319</v>
      </c>
      <c r="G120" s="108"/>
      <c r="H120" s="11"/>
      <c r="I120" s="11"/>
      <c r="J120" s="109"/>
      <c r="K120" s="93"/>
      <c r="L120" s="93"/>
      <c r="M120"/>
      <c r="N120"/>
      <c r="O120"/>
      <c r="P120"/>
      <c r="Q120"/>
      <c r="R120"/>
      <c r="S120"/>
      <c r="T120"/>
      <c r="U120"/>
      <c r="V120"/>
      <c r="W120"/>
      <c r="X120"/>
      <c r="Y120"/>
      <c r="Z120"/>
      <c r="AA120"/>
      <c r="AB120"/>
      <c r="AC120"/>
      <c r="AD120"/>
      <c r="AE120"/>
      <c r="AF120"/>
      <c r="AG120"/>
      <c r="AH120"/>
      <c r="AI120"/>
      <c r="AJ120"/>
      <c r="AK120"/>
      <c r="AL120"/>
      <c r="AM120"/>
    </row>
    <row r="121" spans="1:39" s="52" customFormat="1" ht="37.5" x14ac:dyDescent="0.25">
      <c r="A121" s="71"/>
      <c r="B121" s="72"/>
      <c r="C121" s="498" t="s">
        <v>372</v>
      </c>
      <c r="D121" s="183">
        <v>241332</v>
      </c>
      <c r="E121" s="9">
        <v>60</v>
      </c>
      <c r="F121" s="107" t="s">
        <v>350</v>
      </c>
      <c r="G121" s="108"/>
      <c r="H121" s="11">
        <f>D121</f>
        <v>241332</v>
      </c>
      <c r="I121" s="11"/>
      <c r="J121" s="109"/>
      <c r="K121" s="93"/>
      <c r="L121" s="93"/>
      <c r="M121"/>
      <c r="N121"/>
      <c r="O121"/>
      <c r="P121"/>
      <c r="Q121"/>
      <c r="R121"/>
      <c r="S121"/>
      <c r="T121"/>
      <c r="U121"/>
      <c r="V121"/>
      <c r="W121"/>
      <c r="X121"/>
      <c r="Y121"/>
      <c r="Z121"/>
      <c r="AA121"/>
      <c r="AB121"/>
      <c r="AC121"/>
      <c r="AD121"/>
      <c r="AE121"/>
      <c r="AF121"/>
      <c r="AG121"/>
      <c r="AH121"/>
      <c r="AI121"/>
      <c r="AJ121"/>
      <c r="AK121"/>
      <c r="AL121"/>
      <c r="AM121"/>
    </row>
    <row r="122" spans="1:39" s="52" customFormat="1" ht="25" x14ac:dyDescent="0.25">
      <c r="A122" s="71"/>
      <c r="B122" s="72"/>
      <c r="C122" s="498" t="s">
        <v>373</v>
      </c>
      <c r="D122" s="183">
        <v>2294.44</v>
      </c>
      <c r="E122" s="9">
        <v>60</v>
      </c>
      <c r="F122" s="107" t="s">
        <v>339</v>
      </c>
      <c r="G122" s="108"/>
      <c r="H122" s="11"/>
      <c r="I122" s="11"/>
      <c r="J122" s="109"/>
      <c r="K122" s="93"/>
      <c r="L122" s="93"/>
      <c r="M122"/>
      <c r="N122"/>
      <c r="O122"/>
      <c r="P122"/>
      <c r="Q122"/>
      <c r="R122"/>
      <c r="S122"/>
      <c r="T122"/>
      <c r="U122"/>
      <c r="V122"/>
      <c r="W122"/>
      <c r="X122"/>
      <c r="Y122"/>
      <c r="Z122"/>
      <c r="AA122"/>
      <c r="AB122"/>
      <c r="AC122"/>
      <c r="AD122"/>
      <c r="AE122"/>
      <c r="AF122"/>
      <c r="AG122"/>
      <c r="AH122"/>
      <c r="AI122"/>
      <c r="AJ122"/>
      <c r="AK122"/>
      <c r="AL122"/>
      <c r="AM122"/>
    </row>
    <row r="123" spans="1:39" s="52" customFormat="1" ht="50" x14ac:dyDescent="0.25">
      <c r="A123" s="71"/>
      <c r="B123" s="72"/>
      <c r="C123" s="498" t="s">
        <v>374</v>
      </c>
      <c r="D123" s="183">
        <v>2040</v>
      </c>
      <c r="E123" s="9">
        <v>12</v>
      </c>
      <c r="F123" s="107" t="s">
        <v>323</v>
      </c>
      <c r="G123" s="108"/>
      <c r="H123" s="11"/>
      <c r="I123" s="11"/>
      <c r="J123" s="109"/>
      <c r="K123" s="93"/>
      <c r="L123" s="93"/>
      <c r="M123"/>
      <c r="N123"/>
      <c r="O123"/>
      <c r="P123"/>
      <c r="Q123"/>
      <c r="R123"/>
      <c r="S123"/>
      <c r="T123"/>
      <c r="U123"/>
      <c r="V123"/>
      <c r="W123"/>
      <c r="X123"/>
      <c r="Y123"/>
      <c r="Z123"/>
      <c r="AA123"/>
      <c r="AB123"/>
      <c r="AC123"/>
      <c r="AD123"/>
      <c r="AE123"/>
      <c r="AF123"/>
      <c r="AG123"/>
      <c r="AH123"/>
      <c r="AI123"/>
      <c r="AJ123"/>
      <c r="AK123"/>
      <c r="AL123"/>
      <c r="AM123"/>
    </row>
    <row r="124" spans="1:39" s="52" customFormat="1" ht="37.5" x14ac:dyDescent="0.25">
      <c r="A124" s="71">
        <v>4</v>
      </c>
      <c r="B124" s="72" t="s">
        <v>171</v>
      </c>
      <c r="C124" s="498" t="s">
        <v>375</v>
      </c>
      <c r="D124" s="183">
        <v>874.8</v>
      </c>
      <c r="E124" s="9">
        <v>20</v>
      </c>
      <c r="F124" s="266" t="s">
        <v>430</v>
      </c>
      <c r="G124" s="267" t="s">
        <v>354</v>
      </c>
      <c r="H124" s="11">
        <v>874.8</v>
      </c>
      <c r="I124" s="11"/>
      <c r="J124" s="225"/>
      <c r="K124" s="297"/>
      <c r="L124" s="297"/>
      <c r="M124"/>
      <c r="N124"/>
      <c r="O124"/>
      <c r="P124"/>
      <c r="Q124"/>
      <c r="R124"/>
      <c r="S124"/>
      <c r="T124"/>
      <c r="U124"/>
      <c r="V124"/>
      <c r="W124"/>
      <c r="X124"/>
      <c r="Y124"/>
      <c r="Z124"/>
      <c r="AA124"/>
      <c r="AB124"/>
      <c r="AC124"/>
      <c r="AD124"/>
      <c r="AE124"/>
      <c r="AF124"/>
      <c r="AG124"/>
      <c r="AH124"/>
      <c r="AI124"/>
      <c r="AJ124"/>
      <c r="AK124"/>
      <c r="AL124"/>
      <c r="AM124"/>
    </row>
    <row r="125" spans="1:39" s="52" customFormat="1" ht="37.5" x14ac:dyDescent="0.25">
      <c r="A125" s="71"/>
      <c r="B125" s="72"/>
      <c r="C125" s="498" t="s">
        <v>376</v>
      </c>
      <c r="D125" s="183">
        <v>642</v>
      </c>
      <c r="E125" s="9">
        <v>12</v>
      </c>
      <c r="F125" s="107" t="s">
        <v>430</v>
      </c>
      <c r="G125" s="108"/>
      <c r="H125" s="11">
        <v>642</v>
      </c>
      <c r="I125" s="11"/>
      <c r="J125" s="109"/>
      <c r="K125" s="93"/>
      <c r="L125" s="93"/>
      <c r="M125"/>
      <c r="N125"/>
      <c r="O125"/>
      <c r="P125"/>
      <c r="Q125"/>
      <c r="R125"/>
      <c r="S125"/>
      <c r="T125"/>
      <c r="U125"/>
      <c r="V125"/>
      <c r="W125"/>
      <c r="X125"/>
      <c r="Y125"/>
      <c r="Z125"/>
      <c r="AA125"/>
      <c r="AB125"/>
      <c r="AC125"/>
      <c r="AD125"/>
      <c r="AE125"/>
      <c r="AF125"/>
      <c r="AG125"/>
      <c r="AH125"/>
      <c r="AI125"/>
      <c r="AJ125"/>
      <c r="AK125"/>
      <c r="AL125"/>
      <c r="AM125"/>
    </row>
    <row r="126" spans="1:39" s="52" customFormat="1" ht="37.5" x14ac:dyDescent="0.25">
      <c r="A126" s="71"/>
      <c r="B126" s="72"/>
      <c r="C126" s="498" t="s">
        <v>377</v>
      </c>
      <c r="D126" s="183">
        <v>421.2</v>
      </c>
      <c r="E126" s="9">
        <v>20</v>
      </c>
      <c r="F126" s="107" t="s">
        <v>430</v>
      </c>
      <c r="G126" s="108"/>
      <c r="H126" s="11">
        <v>421.2</v>
      </c>
      <c r="I126" s="11"/>
      <c r="J126" s="109"/>
      <c r="K126" s="93"/>
      <c r="L126" s="93"/>
      <c r="M126"/>
      <c r="N126"/>
      <c r="O126"/>
      <c r="P126"/>
      <c r="Q126"/>
      <c r="R126"/>
      <c r="S126"/>
      <c r="T126"/>
      <c r="U126"/>
      <c r="V126"/>
      <c r="W126"/>
      <c r="X126"/>
      <c r="Y126"/>
      <c r="Z126"/>
      <c r="AA126"/>
      <c r="AB126"/>
      <c r="AC126"/>
      <c r="AD126"/>
      <c r="AE126"/>
      <c r="AF126"/>
      <c r="AG126"/>
      <c r="AH126"/>
      <c r="AI126"/>
      <c r="AJ126"/>
      <c r="AK126"/>
      <c r="AL126"/>
      <c r="AM126"/>
    </row>
    <row r="127" spans="1:39" s="52" customFormat="1" ht="37.5" x14ac:dyDescent="0.25">
      <c r="A127" s="71"/>
      <c r="B127" s="72"/>
      <c r="C127" s="498" t="s">
        <v>378</v>
      </c>
      <c r="D127" s="183">
        <v>3691.2</v>
      </c>
      <c r="E127" s="9">
        <v>20</v>
      </c>
      <c r="F127" s="107" t="s">
        <v>430</v>
      </c>
      <c r="G127" s="108"/>
      <c r="H127" s="11">
        <v>3691.2</v>
      </c>
      <c r="I127" s="11"/>
      <c r="J127" s="109"/>
      <c r="K127" s="93"/>
      <c r="L127" s="93"/>
      <c r="M127"/>
      <c r="N127"/>
      <c r="O127"/>
      <c r="P127"/>
      <c r="Q127"/>
      <c r="R127"/>
      <c r="S127"/>
      <c r="T127"/>
      <c r="U127"/>
      <c r="V127"/>
      <c r="W127"/>
      <c r="X127"/>
      <c r="Y127"/>
      <c r="Z127"/>
      <c r="AA127"/>
      <c r="AB127"/>
      <c r="AC127"/>
      <c r="AD127"/>
      <c r="AE127"/>
      <c r="AF127"/>
      <c r="AG127"/>
      <c r="AH127"/>
      <c r="AI127"/>
      <c r="AJ127"/>
      <c r="AK127"/>
      <c r="AL127"/>
      <c r="AM127"/>
    </row>
    <row r="128" spans="1:39" s="52" customFormat="1" ht="13" x14ac:dyDescent="0.25">
      <c r="A128" s="71"/>
      <c r="B128" s="72"/>
      <c r="C128" s="498" t="s">
        <v>379</v>
      </c>
      <c r="D128" s="183">
        <v>1564.8</v>
      </c>
      <c r="E128" s="9">
        <v>12</v>
      </c>
      <c r="F128" s="107" t="s">
        <v>430</v>
      </c>
      <c r="G128" s="108"/>
      <c r="H128" s="11">
        <v>1564.8</v>
      </c>
      <c r="I128" s="11"/>
      <c r="J128" s="109"/>
      <c r="K128" s="93"/>
      <c r="L128" s="93"/>
      <c r="M128"/>
      <c r="N128"/>
      <c r="O128"/>
      <c r="P128"/>
      <c r="Q128"/>
      <c r="R128"/>
      <c r="S128"/>
      <c r="T128"/>
      <c r="U128"/>
      <c r="V128"/>
      <c r="W128"/>
      <c r="X128"/>
      <c r="Y128"/>
      <c r="Z128"/>
      <c r="AA128"/>
      <c r="AB128"/>
      <c r="AC128"/>
      <c r="AD128"/>
      <c r="AE128"/>
      <c r="AF128"/>
      <c r="AG128"/>
      <c r="AH128"/>
      <c r="AI128"/>
      <c r="AJ128"/>
      <c r="AK128"/>
      <c r="AL128"/>
      <c r="AM128"/>
    </row>
    <row r="129" spans="1:39" s="52" customFormat="1" ht="62.5" x14ac:dyDescent="0.25">
      <c r="A129" s="71"/>
      <c r="B129" s="72"/>
      <c r="C129" s="498" t="s">
        <v>380</v>
      </c>
      <c r="D129" s="183">
        <v>2544</v>
      </c>
      <c r="E129" s="9">
        <v>60</v>
      </c>
      <c r="F129" s="107" t="s">
        <v>355</v>
      </c>
      <c r="G129" s="108"/>
      <c r="H129" s="11"/>
      <c r="I129" s="11">
        <f>D129</f>
        <v>2544</v>
      </c>
      <c r="J129" s="109"/>
      <c r="K129" s="93"/>
      <c r="L129" s="93"/>
      <c r="M129"/>
      <c r="N129"/>
      <c r="O129"/>
      <c r="P129"/>
      <c r="Q129"/>
      <c r="R129"/>
      <c r="S129"/>
      <c r="T129"/>
      <c r="U129"/>
      <c r="V129"/>
      <c r="W129"/>
      <c r="X129"/>
      <c r="Y129"/>
      <c r="Z129"/>
      <c r="AA129"/>
      <c r="AB129"/>
      <c r="AC129"/>
      <c r="AD129"/>
      <c r="AE129"/>
      <c r="AF129"/>
      <c r="AG129"/>
      <c r="AH129"/>
      <c r="AI129"/>
      <c r="AJ129"/>
      <c r="AK129"/>
      <c r="AL129"/>
      <c r="AM129"/>
    </row>
    <row r="130" spans="1:39" s="52" customFormat="1" ht="150" x14ac:dyDescent="0.25">
      <c r="A130" s="71">
        <v>5</v>
      </c>
      <c r="B130" s="72" t="s">
        <v>172</v>
      </c>
      <c r="C130" s="498" t="s">
        <v>381</v>
      </c>
      <c r="D130" s="183">
        <v>499.2</v>
      </c>
      <c r="E130" s="9">
        <v>60</v>
      </c>
      <c r="F130" s="266" t="s">
        <v>430</v>
      </c>
      <c r="G130" s="267" t="s">
        <v>323</v>
      </c>
      <c r="H130" s="11"/>
      <c r="I130" s="11"/>
      <c r="J130" s="225"/>
      <c r="K130" s="297"/>
      <c r="L130" s="297"/>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498" t="s">
        <v>382</v>
      </c>
      <c r="D131" s="183">
        <v>29.35</v>
      </c>
      <c r="E131" s="9">
        <v>35</v>
      </c>
      <c r="F131" s="107" t="s">
        <v>323</v>
      </c>
      <c r="G131" s="108"/>
      <c r="H131" s="11"/>
      <c r="I131" s="11"/>
      <c r="J131" s="109"/>
      <c r="K131" s="93"/>
      <c r="L131" s="93"/>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498" t="s">
        <v>383</v>
      </c>
      <c r="D132" s="183">
        <v>1152</v>
      </c>
      <c r="E132" s="9">
        <v>60</v>
      </c>
      <c r="F132" s="107" t="s">
        <v>430</v>
      </c>
      <c r="G132" s="108"/>
      <c r="H132" s="11">
        <v>1152</v>
      </c>
      <c r="I132" s="11"/>
      <c r="J132" s="109"/>
      <c r="K132" s="93"/>
      <c r="L132" s="93"/>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498" t="s">
        <v>384</v>
      </c>
      <c r="D133" s="183">
        <v>3440.8</v>
      </c>
      <c r="E133" s="9">
        <v>60</v>
      </c>
      <c r="F133" s="107" t="s">
        <v>430</v>
      </c>
      <c r="G133" s="108"/>
      <c r="H133" s="11">
        <v>3440.8</v>
      </c>
      <c r="I133" s="11"/>
      <c r="J133" s="109"/>
      <c r="K133" s="93"/>
      <c r="L133" s="93"/>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498" t="s">
        <v>385</v>
      </c>
      <c r="D134" s="183">
        <v>5564.8</v>
      </c>
      <c r="E134" s="9">
        <v>60</v>
      </c>
      <c r="F134" s="107" t="s">
        <v>430</v>
      </c>
      <c r="G134" s="108"/>
      <c r="H134" s="11">
        <v>5564.8</v>
      </c>
      <c r="I134" s="11"/>
      <c r="J134" s="109"/>
      <c r="K134" s="93"/>
      <c r="L134" s="93"/>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498" t="s">
        <v>386</v>
      </c>
      <c r="D135" s="183">
        <v>67.900000000000006</v>
      </c>
      <c r="E135" s="9">
        <v>30</v>
      </c>
      <c r="F135" s="107" t="s">
        <v>323</v>
      </c>
      <c r="G135" s="108"/>
      <c r="H135" s="11"/>
      <c r="I135" s="11"/>
      <c r="J135" s="109"/>
      <c r="K135" s="93"/>
      <c r="L135" s="93"/>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498" t="s">
        <v>387</v>
      </c>
      <c r="D136" s="183">
        <v>44</v>
      </c>
      <c r="E136" s="9">
        <v>30</v>
      </c>
      <c r="F136" s="107" t="s">
        <v>323</v>
      </c>
      <c r="G136" s="108"/>
      <c r="H136" s="11"/>
      <c r="I136" s="11"/>
      <c r="J136" s="109"/>
      <c r="K136" s="93"/>
      <c r="L136" s="93"/>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498" t="s">
        <v>388</v>
      </c>
      <c r="D137" s="183">
        <v>74.400000000000006</v>
      </c>
      <c r="E137" s="9">
        <v>30</v>
      </c>
      <c r="F137" s="107" t="s">
        <v>421</v>
      </c>
      <c r="G137" s="108"/>
      <c r="H137" s="11"/>
      <c r="I137" s="11">
        <f>D137</f>
        <v>74.400000000000006</v>
      </c>
      <c r="J137" s="109"/>
      <c r="K137" s="93"/>
      <c r="L137" s="93"/>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498" t="s">
        <v>389</v>
      </c>
      <c r="D138" s="183">
        <v>1642.2</v>
      </c>
      <c r="E138" s="9">
        <v>30</v>
      </c>
      <c r="F138" s="107" t="s">
        <v>323</v>
      </c>
      <c r="G138" s="108"/>
      <c r="H138" s="11"/>
      <c r="I138" s="11"/>
      <c r="J138" s="109"/>
      <c r="K138" s="93"/>
      <c r="L138" s="93"/>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c r="B139" s="72"/>
      <c r="C139" s="498" t="s">
        <v>390</v>
      </c>
      <c r="D139" s="183">
        <v>4706</v>
      </c>
      <c r="E139" s="9">
        <v>30</v>
      </c>
      <c r="F139" s="107" t="s">
        <v>421</v>
      </c>
      <c r="G139" s="108"/>
      <c r="H139" s="11"/>
      <c r="I139" s="11">
        <f>D139</f>
        <v>4706</v>
      </c>
      <c r="J139" s="109"/>
      <c r="K139" s="93"/>
      <c r="L139" s="93"/>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498" t="s">
        <v>391</v>
      </c>
      <c r="D140" s="183">
        <v>2016</v>
      </c>
      <c r="E140" s="9">
        <v>30</v>
      </c>
      <c r="F140" s="107" t="s">
        <v>421</v>
      </c>
      <c r="G140" s="108"/>
      <c r="H140" s="11"/>
      <c r="I140" s="11">
        <f t="shared" ref="I140:I141" si="2">D140</f>
        <v>2016</v>
      </c>
      <c r="J140" s="109"/>
      <c r="K140" s="93"/>
      <c r="L140" s="93"/>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c r="B141" s="72"/>
      <c r="C141" s="498" t="s">
        <v>392</v>
      </c>
      <c r="D141" s="183">
        <v>4018</v>
      </c>
      <c r="E141" s="9">
        <v>30</v>
      </c>
      <c r="F141" s="107" t="s">
        <v>421</v>
      </c>
      <c r="G141" s="108"/>
      <c r="H141" s="11"/>
      <c r="I141" s="11">
        <f t="shared" si="2"/>
        <v>4018</v>
      </c>
      <c r="J141" s="109"/>
      <c r="K141" s="93"/>
      <c r="L141" s="93"/>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498" t="s">
        <v>393</v>
      </c>
      <c r="D142" s="183">
        <v>3011</v>
      </c>
      <c r="E142" s="9">
        <v>60</v>
      </c>
      <c r="F142" s="107" t="s">
        <v>323</v>
      </c>
      <c r="G142" s="108"/>
      <c r="H142" s="11"/>
      <c r="I142" s="11"/>
      <c r="J142" s="109"/>
      <c r="K142" s="93"/>
      <c r="L142" s="93"/>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498" t="s">
        <v>394</v>
      </c>
      <c r="D143" s="183">
        <v>120</v>
      </c>
      <c r="E143" s="9">
        <v>60</v>
      </c>
      <c r="F143" s="107" t="s">
        <v>421</v>
      </c>
      <c r="G143" s="108"/>
      <c r="H143" s="11"/>
      <c r="I143" s="11">
        <f>D143</f>
        <v>120</v>
      </c>
      <c r="J143" s="109"/>
      <c r="K143" s="93"/>
      <c r="L143" s="93"/>
      <c r="M143"/>
      <c r="N143"/>
      <c r="O143"/>
      <c r="P143"/>
      <c r="Q143"/>
      <c r="R143"/>
      <c r="S143"/>
      <c r="T143"/>
      <c r="U143"/>
      <c r="V143"/>
      <c r="W143"/>
      <c r="X143"/>
      <c r="Y143"/>
      <c r="Z143"/>
      <c r="AA143"/>
      <c r="AB143"/>
      <c r="AC143"/>
      <c r="AD143"/>
      <c r="AE143"/>
      <c r="AF143"/>
      <c r="AG143"/>
      <c r="AH143"/>
      <c r="AI143"/>
      <c r="AJ143"/>
      <c r="AK143"/>
      <c r="AL143"/>
      <c r="AM143"/>
    </row>
    <row r="144" spans="1:39" s="52" customFormat="1" ht="50" x14ac:dyDescent="0.25">
      <c r="A144" s="71"/>
      <c r="B144" s="72"/>
      <c r="C144" s="498" t="s">
        <v>395</v>
      </c>
      <c r="D144" s="183">
        <v>23.82</v>
      </c>
      <c r="E144" s="9">
        <v>30</v>
      </c>
      <c r="F144" s="107" t="s">
        <v>421</v>
      </c>
      <c r="G144" s="108"/>
      <c r="H144" s="11"/>
      <c r="I144" s="11">
        <f t="shared" ref="I144:I159" si="3">D144</f>
        <v>23.82</v>
      </c>
      <c r="J144" s="109"/>
      <c r="K144" s="93"/>
      <c r="L144" s="93"/>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498" t="s">
        <v>396</v>
      </c>
      <c r="D145" s="183">
        <v>155</v>
      </c>
      <c r="E145" s="9">
        <v>60</v>
      </c>
      <c r="F145" s="107" t="s">
        <v>421</v>
      </c>
      <c r="G145" s="108"/>
      <c r="H145" s="11"/>
      <c r="I145" s="11">
        <f t="shared" si="3"/>
        <v>155</v>
      </c>
      <c r="J145" s="109"/>
      <c r="K145" s="93"/>
      <c r="L145" s="93"/>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498" t="s">
        <v>397</v>
      </c>
      <c r="D146" s="183">
        <v>161.80000000000001</v>
      </c>
      <c r="E146" s="9">
        <v>30</v>
      </c>
      <c r="F146" s="107" t="s">
        <v>421</v>
      </c>
      <c r="G146" s="108"/>
      <c r="H146" s="11"/>
      <c r="I146" s="11">
        <f t="shared" si="3"/>
        <v>161.80000000000001</v>
      </c>
      <c r="J146" s="109"/>
      <c r="K146" s="93"/>
      <c r="L146" s="93"/>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498" t="s">
        <v>398</v>
      </c>
      <c r="D147" s="183">
        <v>780</v>
      </c>
      <c r="E147" s="9">
        <v>60</v>
      </c>
      <c r="F147" s="107" t="s">
        <v>421</v>
      </c>
      <c r="G147" s="108"/>
      <c r="H147" s="11"/>
      <c r="I147" s="11">
        <f t="shared" si="3"/>
        <v>780</v>
      </c>
      <c r="J147" s="109"/>
      <c r="K147" s="93"/>
      <c r="L147" s="93"/>
      <c r="M147"/>
      <c r="N147"/>
      <c r="O147"/>
      <c r="P147"/>
      <c r="Q147"/>
      <c r="R147"/>
      <c r="S147"/>
      <c r="T147"/>
      <c r="U147"/>
      <c r="V147"/>
      <c r="W147"/>
      <c r="X147"/>
      <c r="Y147"/>
      <c r="Z147"/>
      <c r="AA147"/>
      <c r="AB147"/>
      <c r="AC147"/>
      <c r="AD147"/>
      <c r="AE147"/>
      <c r="AF147"/>
      <c r="AG147"/>
      <c r="AH147"/>
      <c r="AI147"/>
      <c r="AJ147"/>
      <c r="AK147"/>
      <c r="AL147"/>
      <c r="AM147"/>
    </row>
    <row r="148" spans="1:39" s="52" customFormat="1" ht="37.5" x14ac:dyDescent="0.25">
      <c r="A148" s="71"/>
      <c r="B148" s="72"/>
      <c r="C148" s="498" t="s">
        <v>399</v>
      </c>
      <c r="D148" s="183">
        <v>1613</v>
      </c>
      <c r="E148" s="9">
        <v>60</v>
      </c>
      <c r="F148" s="107" t="s">
        <v>421</v>
      </c>
      <c r="G148" s="108"/>
      <c r="H148" s="11"/>
      <c r="I148" s="11">
        <f t="shared" si="3"/>
        <v>1613</v>
      </c>
      <c r="J148" s="109"/>
      <c r="K148" s="93"/>
      <c r="L148" s="93"/>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498" t="s">
        <v>400</v>
      </c>
      <c r="D149" s="183">
        <v>1921</v>
      </c>
      <c r="E149" s="9">
        <v>60</v>
      </c>
      <c r="F149" s="107" t="s">
        <v>421</v>
      </c>
      <c r="G149" s="108"/>
      <c r="H149" s="11"/>
      <c r="I149" s="11">
        <f t="shared" si="3"/>
        <v>1921</v>
      </c>
      <c r="J149" s="109"/>
      <c r="K149" s="93"/>
      <c r="L149" s="93"/>
      <c r="M149"/>
      <c r="N149"/>
      <c r="O149"/>
      <c r="P149"/>
      <c r="Q149"/>
      <c r="R149"/>
      <c r="S149"/>
      <c r="T149"/>
      <c r="U149"/>
      <c r="V149"/>
      <c r="W149"/>
      <c r="X149"/>
      <c r="Y149"/>
      <c r="Z149"/>
      <c r="AA149"/>
      <c r="AB149"/>
      <c r="AC149"/>
      <c r="AD149"/>
      <c r="AE149"/>
      <c r="AF149"/>
      <c r="AG149"/>
      <c r="AH149"/>
      <c r="AI149"/>
      <c r="AJ149"/>
      <c r="AK149"/>
      <c r="AL149"/>
      <c r="AM149"/>
    </row>
    <row r="150" spans="1:39" s="52" customFormat="1" ht="37.5" x14ac:dyDescent="0.25">
      <c r="A150" s="71"/>
      <c r="B150" s="72"/>
      <c r="C150" s="498" t="s">
        <v>401</v>
      </c>
      <c r="D150" s="183">
        <v>2134.44</v>
      </c>
      <c r="E150" s="9">
        <v>25</v>
      </c>
      <c r="F150" s="107" t="s">
        <v>421</v>
      </c>
      <c r="G150" s="108"/>
      <c r="H150" s="11"/>
      <c r="I150" s="11">
        <f t="shared" si="3"/>
        <v>2134.44</v>
      </c>
      <c r="J150" s="109"/>
      <c r="K150" s="93"/>
      <c r="L150" s="93"/>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498" t="s">
        <v>402</v>
      </c>
      <c r="D151" s="183">
        <v>2040</v>
      </c>
      <c r="E151" s="9">
        <v>25</v>
      </c>
      <c r="F151" s="107" t="s">
        <v>421</v>
      </c>
      <c r="G151" s="108"/>
      <c r="H151" s="11"/>
      <c r="I151" s="11">
        <f t="shared" si="3"/>
        <v>2040</v>
      </c>
      <c r="J151" s="109"/>
      <c r="K151" s="93"/>
      <c r="L151" s="93"/>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498" t="s">
        <v>403</v>
      </c>
      <c r="D152" s="183">
        <v>189.39</v>
      </c>
      <c r="E152" s="9">
        <v>15</v>
      </c>
      <c r="F152" s="107" t="s">
        <v>421</v>
      </c>
      <c r="G152" s="108"/>
      <c r="H152" s="11"/>
      <c r="I152" s="11">
        <f t="shared" si="3"/>
        <v>189.39</v>
      </c>
      <c r="J152" s="109"/>
      <c r="K152" s="93"/>
      <c r="L152" s="93"/>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498" t="s">
        <v>404</v>
      </c>
      <c r="D153" s="183">
        <v>9600</v>
      </c>
      <c r="E153" s="9">
        <v>40</v>
      </c>
      <c r="F153" s="107" t="s">
        <v>421</v>
      </c>
      <c r="G153" s="108"/>
      <c r="H153" s="11"/>
      <c r="I153" s="11">
        <f t="shared" si="3"/>
        <v>9600</v>
      </c>
      <c r="J153" s="109"/>
      <c r="K153" s="93"/>
      <c r="L153" s="93"/>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498" t="s">
        <v>405</v>
      </c>
      <c r="D154" s="183">
        <v>6.97</v>
      </c>
      <c r="E154" s="9">
        <v>25</v>
      </c>
      <c r="F154" s="107" t="s">
        <v>421</v>
      </c>
      <c r="G154" s="108"/>
      <c r="H154" s="11"/>
      <c r="I154" s="11">
        <f t="shared" si="3"/>
        <v>6.97</v>
      </c>
      <c r="J154" s="109"/>
      <c r="K154" s="93"/>
      <c r="L154" s="93"/>
      <c r="M154"/>
      <c r="N154"/>
      <c r="O154"/>
      <c r="P154"/>
      <c r="Q154"/>
      <c r="R154"/>
      <c r="S154"/>
      <c r="T154"/>
      <c r="U154"/>
      <c r="V154"/>
      <c r="W154"/>
      <c r="X154"/>
      <c r="Y154"/>
      <c r="Z154"/>
      <c r="AA154"/>
      <c r="AB154"/>
      <c r="AC154"/>
      <c r="AD154"/>
      <c r="AE154"/>
      <c r="AF154"/>
      <c r="AG154"/>
      <c r="AH154"/>
      <c r="AI154"/>
      <c r="AJ154"/>
      <c r="AK154"/>
      <c r="AL154"/>
      <c r="AM154"/>
    </row>
    <row r="155" spans="1:39" s="52" customFormat="1" ht="50" x14ac:dyDescent="0.25">
      <c r="A155" s="71"/>
      <c r="B155" s="72"/>
      <c r="C155" s="498" t="s">
        <v>406</v>
      </c>
      <c r="D155" s="183">
        <v>1992</v>
      </c>
      <c r="E155" s="9">
        <v>22</v>
      </c>
      <c r="F155" s="107" t="s">
        <v>421</v>
      </c>
      <c r="G155" s="108"/>
      <c r="H155" s="11"/>
      <c r="I155" s="11">
        <f t="shared" si="3"/>
        <v>1992</v>
      </c>
      <c r="J155" s="109"/>
      <c r="K155" s="93"/>
      <c r="L155" s="93"/>
      <c r="M155"/>
      <c r="N155"/>
      <c r="O155"/>
      <c r="P155"/>
      <c r="Q155"/>
      <c r="R155"/>
      <c r="S155"/>
      <c r="T155"/>
      <c r="U155"/>
      <c r="V155"/>
      <c r="W155"/>
      <c r="X155"/>
      <c r="Y155"/>
      <c r="Z155"/>
      <c r="AA155"/>
      <c r="AB155"/>
      <c r="AC155"/>
      <c r="AD155"/>
      <c r="AE155"/>
      <c r="AF155"/>
      <c r="AG155"/>
      <c r="AH155"/>
      <c r="AI155"/>
      <c r="AJ155"/>
      <c r="AK155"/>
      <c r="AL155"/>
      <c r="AM155"/>
    </row>
    <row r="156" spans="1:39" s="52" customFormat="1" ht="37.5" x14ac:dyDescent="0.25">
      <c r="A156" s="71"/>
      <c r="B156" s="72"/>
      <c r="C156" s="498" t="s">
        <v>407</v>
      </c>
      <c r="D156" s="183">
        <v>176.4</v>
      </c>
      <c r="E156" s="9">
        <v>45</v>
      </c>
      <c r="F156" s="107" t="s">
        <v>421</v>
      </c>
      <c r="G156" s="108"/>
      <c r="H156" s="11"/>
      <c r="I156" s="11">
        <f t="shared" si="3"/>
        <v>176.4</v>
      </c>
      <c r="J156" s="109"/>
      <c r="K156" s="93"/>
      <c r="L156" s="93"/>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498" t="s">
        <v>408</v>
      </c>
      <c r="D157" s="183">
        <v>1161.5999999999999</v>
      </c>
      <c r="E157" s="9">
        <v>30</v>
      </c>
      <c r="F157" s="107" t="s">
        <v>421</v>
      </c>
      <c r="G157" s="108"/>
      <c r="H157" s="11"/>
      <c r="I157" s="11">
        <f t="shared" si="3"/>
        <v>1161.5999999999999</v>
      </c>
      <c r="J157" s="109"/>
      <c r="K157" s="93"/>
      <c r="L157" s="93"/>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c r="B158" s="72"/>
      <c r="C158" s="498" t="s">
        <v>409</v>
      </c>
      <c r="D158" s="183">
        <v>744</v>
      </c>
      <c r="E158" s="9">
        <v>30</v>
      </c>
      <c r="F158" s="107" t="s">
        <v>421</v>
      </c>
      <c r="G158" s="108"/>
      <c r="H158" s="11"/>
      <c r="I158" s="11">
        <f t="shared" si="3"/>
        <v>744</v>
      </c>
      <c r="J158" s="109"/>
      <c r="K158" s="93"/>
      <c r="L158" s="93"/>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c r="B159" s="72"/>
      <c r="C159" s="498" t="s">
        <v>410</v>
      </c>
      <c r="D159" s="183">
        <v>1941.2</v>
      </c>
      <c r="E159" s="9">
        <v>30</v>
      </c>
      <c r="F159" s="107" t="s">
        <v>421</v>
      </c>
      <c r="G159" s="108"/>
      <c r="H159" s="11"/>
      <c r="I159" s="11">
        <f t="shared" si="3"/>
        <v>1941.2</v>
      </c>
      <c r="J159" s="109"/>
      <c r="K159" s="93"/>
      <c r="L159" s="93"/>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c r="B160" s="72"/>
      <c r="C160" s="498" t="s">
        <v>411</v>
      </c>
      <c r="D160" s="183">
        <v>725.5</v>
      </c>
      <c r="E160" s="9">
        <v>17</v>
      </c>
      <c r="F160" s="107" t="s">
        <v>323</v>
      </c>
      <c r="G160" s="108"/>
      <c r="H160" s="11"/>
      <c r="I160" s="11"/>
      <c r="J160" s="109"/>
      <c r="K160" s="93"/>
      <c r="L160" s="93"/>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x14ac:dyDescent="0.25">
      <c r="A161" s="71"/>
      <c r="B161" s="72"/>
      <c r="C161" s="498" t="s">
        <v>412</v>
      </c>
      <c r="D161" s="183">
        <v>33818.69</v>
      </c>
      <c r="E161" s="9">
        <v>30</v>
      </c>
      <c r="F161" s="107" t="s">
        <v>421</v>
      </c>
      <c r="G161" s="108"/>
      <c r="H161" s="11"/>
      <c r="I161" s="11">
        <f>D161</f>
        <v>33818.69</v>
      </c>
      <c r="J161" s="109"/>
      <c r="K161" s="93"/>
      <c r="L161" s="93"/>
      <c r="M161"/>
      <c r="N161"/>
      <c r="O161"/>
      <c r="P161"/>
      <c r="Q161"/>
      <c r="R161"/>
      <c r="S161"/>
      <c r="T161"/>
      <c r="U161"/>
      <c r="V161"/>
      <c r="W161"/>
      <c r="X161"/>
      <c r="Y161"/>
      <c r="Z161"/>
      <c r="AA161"/>
      <c r="AB161"/>
      <c r="AC161"/>
      <c r="AD161"/>
      <c r="AE161"/>
      <c r="AF161"/>
      <c r="AG161"/>
      <c r="AH161"/>
      <c r="AI161"/>
      <c r="AJ161"/>
      <c r="AK161"/>
      <c r="AL161"/>
      <c r="AM161"/>
    </row>
    <row r="162" spans="1:39" s="52" customFormat="1" ht="50" x14ac:dyDescent="0.25">
      <c r="A162" s="71"/>
      <c r="B162" s="72"/>
      <c r="C162" s="498" t="s">
        <v>413</v>
      </c>
      <c r="D162" s="183">
        <v>1364</v>
      </c>
      <c r="E162" s="9">
        <v>60</v>
      </c>
      <c r="F162" s="107" t="s">
        <v>323</v>
      </c>
      <c r="G162" s="108"/>
      <c r="H162" s="11"/>
      <c r="I162" s="11"/>
      <c r="J162" s="109"/>
      <c r="K162" s="93"/>
      <c r="L162" s="93"/>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5">
      <c r="A163" s="71"/>
      <c r="B163" s="72"/>
      <c r="C163" s="498" t="s">
        <v>414</v>
      </c>
      <c r="D163" s="183">
        <v>1810.5</v>
      </c>
      <c r="E163" s="9">
        <v>60</v>
      </c>
      <c r="F163" s="107" t="s">
        <v>421</v>
      </c>
      <c r="G163" s="108"/>
      <c r="H163" s="11"/>
      <c r="I163" s="11">
        <f>D163</f>
        <v>1810.5</v>
      </c>
      <c r="J163" s="109"/>
      <c r="K163" s="93"/>
      <c r="L163" s="93"/>
      <c r="M163"/>
      <c r="N163"/>
      <c r="O163"/>
      <c r="P163"/>
      <c r="Q163"/>
      <c r="R163"/>
      <c r="S163"/>
      <c r="T163"/>
      <c r="U163"/>
      <c r="V163"/>
      <c r="W163"/>
      <c r="X163"/>
      <c r="Y163"/>
      <c r="Z163"/>
      <c r="AA163"/>
      <c r="AB163"/>
      <c r="AC163"/>
      <c r="AD163"/>
      <c r="AE163"/>
      <c r="AF163"/>
      <c r="AG163"/>
      <c r="AH163"/>
      <c r="AI163"/>
      <c r="AJ163"/>
      <c r="AK163"/>
      <c r="AL163"/>
      <c r="AM163"/>
    </row>
    <row r="164" spans="1:39" s="52" customFormat="1" ht="37.5" x14ac:dyDescent="0.25">
      <c r="A164" s="71"/>
      <c r="B164" s="72"/>
      <c r="C164" s="498" t="s">
        <v>415</v>
      </c>
      <c r="D164" s="183">
        <v>89.01</v>
      </c>
      <c r="E164" s="9">
        <v>30</v>
      </c>
      <c r="F164" s="107" t="s">
        <v>319</v>
      </c>
      <c r="G164" s="108"/>
      <c r="H164" s="11"/>
      <c r="I164" s="11"/>
      <c r="J164" s="109"/>
      <c r="K164" s="93"/>
      <c r="L164" s="93"/>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25">
      <c r="A165" s="71"/>
      <c r="B165" s="72"/>
      <c r="C165" s="498" t="s">
        <v>414</v>
      </c>
      <c r="D165" s="183">
        <v>4692</v>
      </c>
      <c r="E165" s="9">
        <v>25</v>
      </c>
      <c r="F165" s="107" t="s">
        <v>421</v>
      </c>
      <c r="G165" s="108"/>
      <c r="H165" s="11"/>
      <c r="I165" s="11">
        <f>D165</f>
        <v>4692</v>
      </c>
      <c r="J165" s="109"/>
      <c r="K165" s="93"/>
      <c r="L165" s="93"/>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5">
      <c r="A166" s="71"/>
      <c r="B166" s="72"/>
      <c r="C166" s="498" t="s">
        <v>416</v>
      </c>
      <c r="D166" s="183">
        <v>1198.3399999999999</v>
      </c>
      <c r="E166" s="9">
        <v>30</v>
      </c>
      <c r="F166" s="107" t="s">
        <v>421</v>
      </c>
      <c r="G166" s="108"/>
      <c r="H166" s="11"/>
      <c r="I166" s="11">
        <f>D166</f>
        <v>1198.3399999999999</v>
      </c>
      <c r="J166" s="109"/>
      <c r="K166" s="93"/>
      <c r="L166" s="93"/>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25">
      <c r="A167" s="71"/>
      <c r="B167" s="72"/>
      <c r="C167" s="498" t="s">
        <v>417</v>
      </c>
      <c r="D167" s="183">
        <v>8157.24</v>
      </c>
      <c r="E167" s="9">
        <v>35</v>
      </c>
      <c r="F167" s="107" t="s">
        <v>323</v>
      </c>
      <c r="G167" s="108"/>
      <c r="H167" s="11"/>
      <c r="I167" s="11"/>
      <c r="J167" s="109"/>
      <c r="K167" s="93"/>
      <c r="L167" s="93"/>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5">
      <c r="A168" s="71"/>
      <c r="B168" s="72"/>
      <c r="C168" s="498" t="s">
        <v>418</v>
      </c>
      <c r="D168" s="183">
        <v>1193.81</v>
      </c>
      <c r="E168" s="9">
        <v>30</v>
      </c>
      <c r="F168" s="107" t="s">
        <v>421</v>
      </c>
      <c r="G168" s="108"/>
      <c r="H168" s="11"/>
      <c r="I168" s="11">
        <f>D168</f>
        <v>1193.81</v>
      </c>
      <c r="J168" s="109"/>
      <c r="K168" s="93"/>
      <c r="L168" s="93"/>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c r="B169" s="72"/>
      <c r="C169" s="498" t="s">
        <v>419</v>
      </c>
      <c r="D169" s="183">
        <v>25637.040000000001</v>
      </c>
      <c r="E169" s="9">
        <v>30</v>
      </c>
      <c r="F169" s="107" t="s">
        <v>421</v>
      </c>
      <c r="G169" s="108"/>
      <c r="H169" s="11"/>
      <c r="I169" s="11">
        <f t="shared" ref="I169:I170" si="4">D169</f>
        <v>25637.040000000001</v>
      </c>
      <c r="J169" s="109"/>
      <c r="K169" s="93"/>
      <c r="L169" s="93"/>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5">
      <c r="A170" s="71"/>
      <c r="B170" s="72"/>
      <c r="C170" s="498" t="s">
        <v>420</v>
      </c>
      <c r="D170" s="183">
        <v>1690.36</v>
      </c>
      <c r="E170" s="9">
        <v>30</v>
      </c>
      <c r="F170" s="107" t="s">
        <v>421</v>
      </c>
      <c r="G170" s="108"/>
      <c r="H170" s="11"/>
      <c r="I170" s="11">
        <f t="shared" si="4"/>
        <v>1690.36</v>
      </c>
      <c r="J170" s="109"/>
      <c r="K170" s="93"/>
      <c r="L170" s="93"/>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25">
      <c r="A171" s="71">
        <v>6</v>
      </c>
      <c r="B171" s="72" t="s">
        <v>173</v>
      </c>
      <c r="C171" s="498"/>
      <c r="D171" s="183"/>
      <c r="E171" s="9"/>
      <c r="F171" s="266"/>
      <c r="G171" s="267"/>
      <c r="H171" s="11"/>
      <c r="I171" s="11"/>
      <c r="J171" s="225"/>
      <c r="K171" s="297"/>
      <c r="L171" s="297"/>
      <c r="M171"/>
      <c r="N171"/>
      <c r="O171"/>
      <c r="P171"/>
      <c r="Q171"/>
      <c r="R171"/>
      <c r="S171"/>
      <c r="T171"/>
      <c r="U171"/>
      <c r="V171"/>
      <c r="W171"/>
      <c r="X171"/>
      <c r="Y171"/>
      <c r="Z171"/>
      <c r="AA171"/>
      <c r="AB171"/>
      <c r="AC171"/>
      <c r="AD171"/>
      <c r="AE171"/>
      <c r="AF171"/>
      <c r="AG171"/>
      <c r="AH171"/>
      <c r="AI171"/>
      <c r="AJ171"/>
      <c r="AK171"/>
      <c r="AL171"/>
      <c r="AM171"/>
    </row>
    <row r="172" spans="1:39" s="52" customFormat="1" ht="30" customHeight="1" x14ac:dyDescent="0.25">
      <c r="A172" s="71">
        <v>7</v>
      </c>
      <c r="B172" s="72" t="s">
        <v>174</v>
      </c>
      <c r="C172" s="497"/>
      <c r="D172" s="9"/>
      <c r="E172" s="9"/>
      <c r="F172" s="266"/>
      <c r="G172" s="267"/>
      <c r="H172" s="11"/>
      <c r="I172" s="11"/>
      <c r="J172" s="225"/>
      <c r="K172" s="297"/>
      <c r="L172" s="297"/>
      <c r="M172"/>
      <c r="N172"/>
      <c r="O172"/>
      <c r="P172"/>
      <c r="Q172"/>
      <c r="R172"/>
      <c r="S172"/>
      <c r="T172"/>
      <c r="U172"/>
      <c r="V172"/>
      <c r="W172"/>
      <c r="X172"/>
      <c r="Y172"/>
      <c r="Z172"/>
      <c r="AA172"/>
      <c r="AB172"/>
      <c r="AC172"/>
      <c r="AD172"/>
      <c r="AE172"/>
      <c r="AF172"/>
      <c r="AG172"/>
      <c r="AH172"/>
      <c r="AI172"/>
      <c r="AJ172"/>
      <c r="AK172"/>
      <c r="AL172"/>
      <c r="AM172"/>
    </row>
    <row r="173" spans="1:39" s="52" customFormat="1" ht="37.5" x14ac:dyDescent="0.25">
      <c r="A173" s="71">
        <v>8</v>
      </c>
      <c r="B173" s="72" t="s">
        <v>175</v>
      </c>
      <c r="C173" s="498" t="s">
        <v>422</v>
      </c>
      <c r="D173" s="183">
        <v>18196.2</v>
      </c>
      <c r="E173" s="9">
        <v>60</v>
      </c>
      <c r="F173" s="107" t="s">
        <v>350</v>
      </c>
      <c r="G173" s="108"/>
      <c r="H173" s="11">
        <f>D173</f>
        <v>18196.2</v>
      </c>
      <c r="I173" s="11"/>
      <c r="J173" s="225"/>
      <c r="K173" s="297"/>
      <c r="L173" s="297"/>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5">
      <c r="A174" s="71"/>
      <c r="B174" s="72"/>
      <c r="C174" s="498" t="s">
        <v>423</v>
      </c>
      <c r="D174" s="183">
        <v>1958.4</v>
      </c>
      <c r="E174" s="9">
        <v>60</v>
      </c>
      <c r="F174" s="266" t="s">
        <v>355</v>
      </c>
      <c r="G174" s="267"/>
      <c r="H174" s="11"/>
      <c r="I174" s="11">
        <f>D174</f>
        <v>1958.4</v>
      </c>
      <c r="J174" s="225"/>
      <c r="K174" s="297"/>
      <c r="L174" s="297"/>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326" t="s">
        <v>176</v>
      </c>
      <c r="B175" s="327"/>
      <c r="C175" s="494" t="s">
        <v>177</v>
      </c>
      <c r="D175" s="64" t="s">
        <v>233</v>
      </c>
      <c r="E175" s="126" t="s">
        <v>234</v>
      </c>
      <c r="F175" s="175" t="s">
        <v>180</v>
      </c>
      <c r="G175" s="175" t="s">
        <v>181</v>
      </c>
      <c r="H175" s="428"/>
      <c r="I175" s="299"/>
      <c r="J175" s="225"/>
      <c r="K175" s="297"/>
      <c r="L175" s="297"/>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5">
      <c r="A176" s="71" t="s">
        <v>182</v>
      </c>
      <c r="B176" s="72" t="s">
        <v>183</v>
      </c>
      <c r="C176" s="497" t="s">
        <v>424</v>
      </c>
      <c r="D176" s="9">
        <v>40</v>
      </c>
      <c r="E176" s="9">
        <v>5</v>
      </c>
      <c r="F176" s="155">
        <v>700.01</v>
      </c>
      <c r="G176" s="155">
        <v>10</v>
      </c>
      <c r="H176" s="298"/>
      <c r="I176" s="299"/>
      <c r="J176" s="315" t="s">
        <v>184</v>
      </c>
      <c r="K176" s="316"/>
      <c r="L176" s="316"/>
      <c r="M176"/>
      <c r="N176"/>
      <c r="O176"/>
      <c r="P176"/>
      <c r="Q176"/>
      <c r="R176"/>
      <c r="S176"/>
      <c r="T176"/>
      <c r="U176"/>
      <c r="V176"/>
      <c r="W176"/>
      <c r="X176"/>
      <c r="Y176"/>
      <c r="Z176"/>
      <c r="AA176"/>
      <c r="AB176"/>
      <c r="AC176"/>
      <c r="AD176"/>
      <c r="AE176"/>
      <c r="AF176"/>
      <c r="AG176"/>
      <c r="AH176"/>
      <c r="AI176"/>
      <c r="AJ176"/>
      <c r="AK176"/>
      <c r="AL176"/>
      <c r="AM176"/>
    </row>
    <row r="177" spans="1:47" s="52" customFormat="1" ht="30" customHeight="1" x14ac:dyDescent="0.25">
      <c r="A177" s="71" t="s">
        <v>185</v>
      </c>
      <c r="B177" s="72" t="s">
        <v>186</v>
      </c>
      <c r="C177" s="497"/>
      <c r="D177" s="9"/>
      <c r="E177" s="9"/>
      <c r="F177" s="155"/>
      <c r="G177" s="155"/>
      <c r="H177" s="156"/>
      <c r="I177" s="131"/>
      <c r="J177" s="225"/>
      <c r="K177" s="297"/>
      <c r="L177" s="297"/>
      <c r="M177"/>
      <c r="N177"/>
      <c r="O177"/>
      <c r="P177"/>
      <c r="Q177"/>
      <c r="R177"/>
      <c r="S177"/>
      <c r="T177"/>
      <c r="U177"/>
      <c r="V177"/>
      <c r="W177"/>
      <c r="X177"/>
      <c r="Y177"/>
      <c r="Z177"/>
      <c r="AA177"/>
      <c r="AB177"/>
      <c r="AC177"/>
      <c r="AD177"/>
      <c r="AE177"/>
      <c r="AF177"/>
      <c r="AG177"/>
      <c r="AH177"/>
      <c r="AI177"/>
      <c r="AJ177"/>
      <c r="AK177"/>
      <c r="AL177"/>
      <c r="AM177"/>
    </row>
    <row r="178" spans="1:47" s="52" customFormat="1" ht="30" customHeight="1" x14ac:dyDescent="0.25">
      <c r="A178" s="71" t="s">
        <v>187</v>
      </c>
      <c r="B178" s="72" t="s">
        <v>188</v>
      </c>
      <c r="C178" s="497"/>
      <c r="D178" s="9"/>
      <c r="E178" s="9"/>
      <c r="F178" s="155"/>
      <c r="G178" s="155"/>
      <c r="H178" s="298"/>
      <c r="I178" s="299"/>
      <c r="J178" s="225"/>
      <c r="K178" s="297"/>
      <c r="L178" s="297"/>
      <c r="M178"/>
      <c r="N178"/>
      <c r="O178"/>
      <c r="P178"/>
      <c r="Q178"/>
      <c r="R178"/>
      <c r="S178"/>
      <c r="T178"/>
      <c r="U178"/>
      <c r="V178"/>
      <c r="W178"/>
      <c r="X178"/>
      <c r="Y178"/>
      <c r="Z178"/>
      <c r="AA178"/>
      <c r="AB178"/>
      <c r="AC178"/>
      <c r="AD178"/>
      <c r="AE178"/>
      <c r="AF178"/>
      <c r="AG178"/>
      <c r="AH178"/>
      <c r="AI178"/>
      <c r="AJ178"/>
      <c r="AK178"/>
      <c r="AL178"/>
      <c r="AM178"/>
    </row>
    <row r="179" spans="1:47" s="74" customFormat="1" ht="33" customHeight="1" x14ac:dyDescent="0.25">
      <c r="A179" s="52"/>
      <c r="B179" s="52"/>
      <c r="C179" s="499" t="s">
        <v>189</v>
      </c>
      <c r="D179" s="117">
        <f>SUM(D52:D174)+SUM(D176:D178)</f>
        <v>10531505.32</v>
      </c>
      <c r="E179" s="393"/>
      <c r="F179" s="394"/>
      <c r="G179" s="394"/>
      <c r="H179" s="119">
        <f>SUM(H52:H174)</f>
        <v>8741001.8980000019</v>
      </c>
      <c r="I179" s="119">
        <f>SUM(I52:I174)</f>
        <v>331293.32</v>
      </c>
      <c r="J179"/>
      <c r="K179"/>
      <c r="L179"/>
      <c r="M179"/>
      <c r="N179"/>
      <c r="O179"/>
      <c r="P179"/>
      <c r="Q179"/>
      <c r="R179"/>
      <c r="S179"/>
      <c r="T179"/>
      <c r="U179"/>
      <c r="V179"/>
      <c r="W179"/>
      <c r="X179"/>
      <c r="Y179"/>
      <c r="Z179"/>
      <c r="AA179"/>
      <c r="AB179"/>
      <c r="AC179"/>
      <c r="AD179"/>
      <c r="AE179"/>
      <c r="AF179"/>
      <c r="AG179"/>
      <c r="AH179"/>
      <c r="AI179"/>
      <c r="AJ179"/>
      <c r="AK179"/>
    </row>
    <row r="180" spans="1:47" s="74" customFormat="1" ht="33" customHeight="1" thickBot="1" x14ac:dyDescent="0.3">
      <c r="A180" s="55"/>
      <c r="B180" s="55"/>
      <c r="C180" s="500" t="s">
        <v>190</v>
      </c>
      <c r="D180" s="118">
        <f>D179/$C$6</f>
        <v>1606.8821055843759</v>
      </c>
      <c r="E180" s="395"/>
      <c r="F180" s="395"/>
      <c r="G180" s="395"/>
      <c r="H180" s="120">
        <f t="shared" ref="H180:I180" si="5">H179/$C$6</f>
        <v>1333.6896396093991</v>
      </c>
      <c r="I180" s="120">
        <f t="shared" si="5"/>
        <v>50.548263655782726</v>
      </c>
      <c r="J180"/>
      <c r="K180"/>
      <c r="L180"/>
      <c r="M180"/>
      <c r="N180"/>
      <c r="O180"/>
      <c r="P180"/>
      <c r="Q180"/>
      <c r="R180"/>
      <c r="S180"/>
      <c r="T180"/>
      <c r="U180"/>
      <c r="V180"/>
      <c r="W180"/>
      <c r="X180"/>
      <c r="Y180"/>
      <c r="Z180"/>
      <c r="AA180"/>
      <c r="AB180"/>
      <c r="AC180"/>
      <c r="AD180"/>
      <c r="AE180"/>
      <c r="AF180"/>
      <c r="AG180"/>
      <c r="AH180"/>
      <c r="AI180"/>
      <c r="AJ180"/>
      <c r="AK180"/>
    </row>
    <row r="181" spans="1:47" s="74" customFormat="1" ht="27" customHeight="1" x14ac:dyDescent="0.25">
      <c r="A181" s="55"/>
      <c r="B181" s="55"/>
      <c r="C181" s="501"/>
      <c r="D181" s="54"/>
      <c r="E181" s="54"/>
      <c r="F181" s="54"/>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row>
    <row r="182" spans="1:47" s="74" customFormat="1" ht="36" customHeight="1" x14ac:dyDescent="0.25">
      <c r="A182" s="400"/>
      <c r="B182" s="400"/>
      <c r="C182" s="400"/>
      <c r="D182" s="400"/>
      <c r="E182" s="400"/>
      <c r="F182" s="400"/>
      <c r="G182" s="400"/>
      <c r="H182" s="400"/>
      <c r="I182" s="400"/>
      <c r="J182" s="400"/>
      <c r="K182" s="400"/>
      <c r="L182" s="400"/>
      <c r="M182" s="400"/>
      <c r="N182" s="400"/>
      <c r="O182" s="400"/>
      <c r="P182" s="400"/>
      <c r="Q182" s="400"/>
      <c r="R182" s="400"/>
      <c r="S182" s="400"/>
      <c r="T182" s="400"/>
      <c r="U182"/>
      <c r="V182"/>
      <c r="W182"/>
      <c r="X182"/>
      <c r="Y182"/>
      <c r="Z182"/>
      <c r="AA182"/>
      <c r="AB182"/>
      <c r="AC182"/>
      <c r="AD182"/>
      <c r="AE182"/>
      <c r="AF182"/>
      <c r="AG182"/>
      <c r="AH182"/>
      <c r="AI182"/>
      <c r="AJ182"/>
      <c r="AK182"/>
      <c r="AL182"/>
      <c r="AM182"/>
      <c r="AN182"/>
      <c r="AO182"/>
      <c r="AP182"/>
      <c r="AQ182"/>
      <c r="AR182"/>
      <c r="AS182"/>
      <c r="AT182"/>
      <c r="AU182"/>
    </row>
    <row r="183" spans="1:47" ht="23.25" customHeight="1" x14ac:dyDescent="0.25">
      <c r="A183" s="305" t="s">
        <v>235</v>
      </c>
      <c r="B183" s="306"/>
      <c r="C183" s="502" t="s">
        <v>236</v>
      </c>
      <c r="D183" s="311" t="s">
        <v>193</v>
      </c>
      <c r="E183" s="253" t="s">
        <v>194</v>
      </c>
      <c r="F183" s="255"/>
      <c r="G183" s="254" t="s">
        <v>195</v>
      </c>
      <c r="H183" s="254"/>
      <c r="I183" s="254"/>
      <c r="J183" s="254"/>
      <c r="K183" s="254"/>
      <c r="L183" s="254"/>
      <c r="M183" s="254"/>
      <c r="N183" s="254"/>
      <c r="O183" s="253" t="s">
        <v>196</v>
      </c>
      <c r="P183" s="254"/>
      <c r="Q183" s="254"/>
      <c r="R183" s="255"/>
      <c r="S183" s="259" t="s">
        <v>197</v>
      </c>
      <c r="T183" s="255" t="s">
        <v>198</v>
      </c>
    </row>
    <row r="184" spans="1:47" ht="39.4" customHeight="1" x14ac:dyDescent="0.25">
      <c r="A184" s="401"/>
      <c r="B184" s="402"/>
      <c r="C184" s="503"/>
      <c r="D184" s="312"/>
      <c r="E184" s="256"/>
      <c r="F184" s="258"/>
      <c r="G184" s="257"/>
      <c r="H184" s="257"/>
      <c r="I184" s="257"/>
      <c r="J184" s="257"/>
      <c r="K184" s="257"/>
      <c r="L184" s="257"/>
      <c r="M184" s="257"/>
      <c r="N184" s="257"/>
      <c r="O184" s="256"/>
      <c r="P184" s="257"/>
      <c r="Q184" s="257"/>
      <c r="R184" s="258"/>
      <c r="S184" s="260"/>
      <c r="T184" s="258"/>
    </row>
    <row r="185" spans="1:47" ht="24.75" customHeight="1" x14ac:dyDescent="0.25">
      <c r="A185" s="403"/>
      <c r="B185" s="404"/>
      <c r="C185" s="504"/>
      <c r="D185" s="294" t="s">
        <v>199</v>
      </c>
      <c r="E185" s="295"/>
      <c r="F185" s="296"/>
      <c r="G185" s="294" t="s">
        <v>200</v>
      </c>
      <c r="H185" s="295"/>
      <c r="I185" s="295"/>
      <c r="J185" s="295"/>
      <c r="K185" s="295"/>
      <c r="L185" s="295"/>
      <c r="M185" s="295"/>
      <c r="N185" s="296"/>
      <c r="O185" s="294" t="s">
        <v>201</v>
      </c>
      <c r="P185" s="295"/>
      <c r="Q185" s="295"/>
      <c r="R185" s="296"/>
      <c r="S185" s="260"/>
      <c r="T185" s="255" t="s">
        <v>113</v>
      </c>
    </row>
    <row r="186" spans="1:47" ht="30" customHeight="1" x14ac:dyDescent="0.25">
      <c r="A186" s="75" t="s">
        <v>138</v>
      </c>
      <c r="B186" s="76"/>
      <c r="C186" s="505"/>
      <c r="D186" s="77" t="s">
        <v>202</v>
      </c>
      <c r="E186" s="77" t="s">
        <v>203</v>
      </c>
      <c r="F186" s="77" t="s">
        <v>204</v>
      </c>
      <c r="G186" s="77" t="s">
        <v>205</v>
      </c>
      <c r="H186" s="77" t="s">
        <v>206</v>
      </c>
      <c r="I186" s="77" t="s">
        <v>207</v>
      </c>
      <c r="J186" s="77" t="s">
        <v>208</v>
      </c>
      <c r="K186" s="77" t="s">
        <v>209</v>
      </c>
      <c r="L186" s="294" t="s">
        <v>210</v>
      </c>
      <c r="M186" s="296"/>
      <c r="N186" s="77" t="s">
        <v>211</v>
      </c>
      <c r="O186" s="77" t="s">
        <v>212</v>
      </c>
      <c r="P186" s="77" t="s">
        <v>213</v>
      </c>
      <c r="Q186" s="77" t="s">
        <v>214</v>
      </c>
      <c r="R186" s="77" t="s">
        <v>215</v>
      </c>
      <c r="S186" s="261"/>
      <c r="T186" s="258"/>
    </row>
    <row r="187" spans="1:47" ht="30" customHeight="1" x14ac:dyDescent="0.25">
      <c r="A187" s="78">
        <v>0.1</v>
      </c>
      <c r="B187" s="72" t="s">
        <v>156</v>
      </c>
      <c r="C187" s="317"/>
      <c r="D187" s="318"/>
      <c r="E187" s="318"/>
      <c r="F187" s="318"/>
      <c r="G187" s="318"/>
      <c r="H187" s="318"/>
      <c r="I187" s="318"/>
      <c r="J187" s="318"/>
      <c r="K187" s="318"/>
      <c r="L187" s="318"/>
      <c r="M187" s="318"/>
      <c r="N187" s="319"/>
      <c r="O187" s="28"/>
      <c r="P187" s="28"/>
      <c r="Q187" s="28"/>
      <c r="R187" s="28"/>
      <c r="S187" s="116">
        <f>SUM(C187:R187)</f>
        <v>0</v>
      </c>
      <c r="T187" s="25"/>
    </row>
    <row r="188" spans="1:47" ht="30" customHeight="1" x14ac:dyDescent="0.25">
      <c r="A188" s="71">
        <v>0.2</v>
      </c>
      <c r="B188" s="72" t="s">
        <v>158</v>
      </c>
      <c r="C188" s="320"/>
      <c r="D188" s="321"/>
      <c r="E188" s="321"/>
      <c r="F188" s="321"/>
      <c r="G188" s="321"/>
      <c r="H188" s="321"/>
      <c r="I188" s="321"/>
      <c r="J188" s="321"/>
      <c r="K188" s="321"/>
      <c r="L188" s="321"/>
      <c r="M188" s="321"/>
      <c r="N188" s="322"/>
      <c r="O188" s="28"/>
      <c r="P188" s="28"/>
      <c r="Q188" s="28"/>
      <c r="R188" s="28"/>
      <c r="S188" s="116">
        <f t="shared" ref="S188:S202" si="6">SUM(C188:R188)</f>
        <v>0</v>
      </c>
      <c r="T188" s="24"/>
    </row>
    <row r="189" spans="1:47" ht="30" customHeight="1" x14ac:dyDescent="0.25">
      <c r="A189" s="71">
        <v>0.3</v>
      </c>
      <c r="B189" s="72" t="s">
        <v>159</v>
      </c>
      <c r="C189" s="506"/>
      <c r="D189" s="24"/>
      <c r="E189" s="26"/>
      <c r="F189" s="27"/>
      <c r="G189" s="27"/>
      <c r="H189" s="28"/>
      <c r="I189" s="28"/>
      <c r="J189" s="28"/>
      <c r="K189" s="28"/>
      <c r="L189" s="381"/>
      <c r="M189" s="382"/>
      <c r="N189" s="383"/>
      <c r="O189" s="28"/>
      <c r="P189" s="28"/>
      <c r="Q189" s="28"/>
      <c r="R189" s="28"/>
      <c r="S189" s="116">
        <f t="shared" si="6"/>
        <v>0</v>
      </c>
      <c r="T189" s="24"/>
    </row>
    <row r="190" spans="1:47" ht="30" customHeight="1" x14ac:dyDescent="0.25">
      <c r="A190" s="71">
        <v>0.4</v>
      </c>
      <c r="B190" s="72" t="s">
        <v>160</v>
      </c>
      <c r="C190" s="506"/>
      <c r="D190" s="24"/>
      <c r="E190" s="26"/>
      <c r="F190" s="27"/>
      <c r="G190" s="29"/>
      <c r="H190" s="28"/>
      <c r="I190" s="28"/>
      <c r="J190" s="28"/>
      <c r="K190" s="28"/>
      <c r="L190" s="317"/>
      <c r="M190" s="318"/>
      <c r="N190" s="319"/>
      <c r="O190" s="28"/>
      <c r="P190" s="28"/>
      <c r="Q190" s="28"/>
      <c r="R190" s="28"/>
      <c r="S190" s="116">
        <f t="shared" si="6"/>
        <v>0</v>
      </c>
      <c r="T190" s="28"/>
    </row>
    <row r="191" spans="1:47" ht="30" customHeight="1" x14ac:dyDescent="0.25">
      <c r="A191" s="71">
        <v>0.5</v>
      </c>
      <c r="B191" s="72" t="s">
        <v>217</v>
      </c>
      <c r="C191" s="506"/>
      <c r="D191" s="24"/>
      <c r="E191" s="26"/>
      <c r="F191" s="27"/>
      <c r="G191" s="29"/>
      <c r="H191" s="28"/>
      <c r="I191" s="28"/>
      <c r="J191" s="28"/>
      <c r="K191" s="28"/>
      <c r="L191" s="317"/>
      <c r="M191" s="318"/>
      <c r="N191" s="319"/>
      <c r="O191" s="28"/>
      <c r="P191" s="28"/>
      <c r="Q191" s="28"/>
      <c r="R191" s="28"/>
      <c r="S191" s="116">
        <f t="shared" si="6"/>
        <v>0</v>
      </c>
      <c r="T191" s="28"/>
    </row>
    <row r="192" spans="1:47" ht="30" customHeight="1" x14ac:dyDescent="0.25">
      <c r="A192" s="71">
        <v>1</v>
      </c>
      <c r="B192" s="76" t="s">
        <v>161</v>
      </c>
      <c r="C192" s="24">
        <v>0</v>
      </c>
      <c r="D192" s="24">
        <v>577271.1</v>
      </c>
      <c r="E192" s="30">
        <v>22282</v>
      </c>
      <c r="F192" s="24">
        <v>57156.6</v>
      </c>
      <c r="G192" s="24"/>
      <c r="H192" s="24"/>
      <c r="I192" s="24">
        <v>0</v>
      </c>
      <c r="J192" s="24">
        <v>5753.05</v>
      </c>
      <c r="K192" s="24">
        <v>0</v>
      </c>
      <c r="L192" s="317"/>
      <c r="M192" s="318"/>
      <c r="N192" s="319"/>
      <c r="O192" s="28"/>
      <c r="P192" s="24">
        <v>11800.84</v>
      </c>
      <c r="Q192" s="24">
        <v>15359.18</v>
      </c>
      <c r="R192" s="24">
        <v>87.95</v>
      </c>
      <c r="S192" s="116">
        <f t="shared" si="6"/>
        <v>689710.72</v>
      </c>
      <c r="T192" s="21">
        <v>-182915</v>
      </c>
    </row>
    <row r="193" spans="1:20" ht="30" customHeight="1" x14ac:dyDescent="0.25">
      <c r="A193" s="71">
        <v>2.1</v>
      </c>
      <c r="B193" s="72" t="s">
        <v>162</v>
      </c>
      <c r="C193" s="24">
        <v>0</v>
      </c>
      <c r="D193" s="24">
        <v>9359.2800000000007</v>
      </c>
      <c r="E193" s="30">
        <v>558.82000000000005</v>
      </c>
      <c r="F193" s="24">
        <v>427.49</v>
      </c>
      <c r="G193" s="24"/>
      <c r="H193" s="24"/>
      <c r="I193" s="24">
        <v>0</v>
      </c>
      <c r="J193" s="24"/>
      <c r="K193" s="24"/>
      <c r="L193" s="317"/>
      <c r="M193" s="318"/>
      <c r="N193" s="319"/>
      <c r="O193" s="28"/>
      <c r="P193" s="24">
        <v>418.46</v>
      </c>
      <c r="Q193" s="24">
        <v>36.090000000000003</v>
      </c>
      <c r="R193" s="24"/>
      <c r="S193" s="116">
        <f t="shared" si="6"/>
        <v>10800.14</v>
      </c>
      <c r="T193" s="21">
        <v>-2263.6</v>
      </c>
    </row>
    <row r="194" spans="1:20" ht="30" customHeight="1" x14ac:dyDescent="0.25">
      <c r="A194" s="71">
        <v>2.2000000000000002</v>
      </c>
      <c r="B194" s="72" t="s">
        <v>163</v>
      </c>
      <c r="C194" s="24">
        <v>0</v>
      </c>
      <c r="D194" s="24">
        <v>89318.53</v>
      </c>
      <c r="E194" s="30">
        <v>1338.97</v>
      </c>
      <c r="F194" s="24">
        <v>0</v>
      </c>
      <c r="G194" s="24"/>
      <c r="H194" s="24"/>
      <c r="I194" s="24">
        <v>0</v>
      </c>
      <c r="J194" s="24">
        <v>22642.73</v>
      </c>
      <c r="K194" s="24">
        <v>0</v>
      </c>
      <c r="L194" s="317"/>
      <c r="M194" s="318"/>
      <c r="N194" s="319"/>
      <c r="O194" s="28"/>
      <c r="P194" s="24">
        <v>1705.09</v>
      </c>
      <c r="Q194" s="24">
        <v>6497.88</v>
      </c>
      <c r="R194" s="24"/>
      <c r="S194" s="116">
        <f>SUM(C194:R194)</f>
        <v>121503.2</v>
      </c>
      <c r="T194" s="21">
        <v>-37934</v>
      </c>
    </row>
    <row r="195" spans="1:20" ht="30" customHeight="1" x14ac:dyDescent="0.25">
      <c r="A195" s="71">
        <v>2.2999999999999998</v>
      </c>
      <c r="B195" s="72" t="s">
        <v>164</v>
      </c>
      <c r="C195" s="24">
        <v>0</v>
      </c>
      <c r="D195" s="24">
        <v>43904.32</v>
      </c>
      <c r="E195" s="30">
        <v>41</v>
      </c>
      <c r="F195" s="24">
        <v>3703.06</v>
      </c>
      <c r="G195" s="24"/>
      <c r="H195" s="24">
        <v>2352</v>
      </c>
      <c r="I195" s="24">
        <v>0</v>
      </c>
      <c r="J195" s="24">
        <v>37753.47</v>
      </c>
      <c r="K195" s="24">
        <v>0</v>
      </c>
      <c r="L195" s="317"/>
      <c r="M195" s="318"/>
      <c r="N195" s="319"/>
      <c r="O195" s="28"/>
      <c r="P195" s="24">
        <v>43.49</v>
      </c>
      <c r="Q195" s="24">
        <v>3694.93</v>
      </c>
      <c r="R195" s="24">
        <v>32.56</v>
      </c>
      <c r="S195" s="116">
        <f t="shared" si="6"/>
        <v>91524.83</v>
      </c>
      <c r="T195" s="21">
        <v>-10000.299999999999</v>
      </c>
    </row>
    <row r="196" spans="1:20" ht="30" customHeight="1" x14ac:dyDescent="0.25">
      <c r="A196" s="71">
        <v>2.4</v>
      </c>
      <c r="B196" s="72" t="s">
        <v>165</v>
      </c>
      <c r="C196" s="24">
        <v>-610.20000000000005</v>
      </c>
      <c r="D196" s="24">
        <v>26641.24</v>
      </c>
      <c r="E196" s="30">
        <v>29.04</v>
      </c>
      <c r="F196" s="24">
        <v>538.39</v>
      </c>
      <c r="G196" s="24"/>
      <c r="H196" s="24"/>
      <c r="I196" s="24">
        <v>37.51</v>
      </c>
      <c r="J196" s="24">
        <v>125.04</v>
      </c>
      <c r="K196" s="24">
        <v>0</v>
      </c>
      <c r="L196" s="317"/>
      <c r="M196" s="318"/>
      <c r="N196" s="319"/>
      <c r="O196" s="28"/>
      <c r="P196" s="24">
        <v>235.58</v>
      </c>
      <c r="Q196" s="24">
        <v>623.84</v>
      </c>
      <c r="R196" s="24"/>
      <c r="S196" s="116">
        <f t="shared" si="6"/>
        <v>27620.440000000002</v>
      </c>
      <c r="T196" s="21">
        <v>-14182.8</v>
      </c>
    </row>
    <row r="197" spans="1:20" ht="30" customHeight="1" x14ac:dyDescent="0.25">
      <c r="A197" s="71">
        <v>2.5</v>
      </c>
      <c r="B197" s="72" t="s">
        <v>166</v>
      </c>
      <c r="C197" s="24">
        <v>0</v>
      </c>
      <c r="D197" s="24">
        <v>594930.69999999995</v>
      </c>
      <c r="E197" s="30">
        <v>7590.27</v>
      </c>
      <c r="F197" s="24">
        <v>44189.43</v>
      </c>
      <c r="G197" s="24"/>
      <c r="H197" s="24"/>
      <c r="I197" s="24">
        <v>18900.78</v>
      </c>
      <c r="J197" s="24">
        <v>1729.73</v>
      </c>
      <c r="K197" s="24">
        <v>0</v>
      </c>
      <c r="L197" s="317"/>
      <c r="M197" s="318"/>
      <c r="N197" s="319"/>
      <c r="O197" s="28"/>
      <c r="P197" s="24">
        <v>6123.86</v>
      </c>
      <c r="Q197" s="24">
        <v>570.15</v>
      </c>
      <c r="R197" s="24">
        <v>355.55</v>
      </c>
      <c r="S197" s="116">
        <f t="shared" si="6"/>
        <v>674390.47000000009</v>
      </c>
      <c r="T197" s="21">
        <v>-35814.800000000003</v>
      </c>
    </row>
    <row r="198" spans="1:20" ht="30" customHeight="1" x14ac:dyDescent="0.25">
      <c r="A198" s="71">
        <v>2.6</v>
      </c>
      <c r="B198" s="72" t="s">
        <v>167</v>
      </c>
      <c r="C198" s="24">
        <v>-37998.400000000001</v>
      </c>
      <c r="D198" s="24">
        <v>110836</v>
      </c>
      <c r="E198" s="30">
        <v>301.77999999999997</v>
      </c>
      <c r="F198" s="24">
        <v>0</v>
      </c>
      <c r="G198" s="24"/>
      <c r="H198" s="24">
        <v>3528</v>
      </c>
      <c r="I198" s="24">
        <v>61406.15</v>
      </c>
      <c r="J198" s="24">
        <v>113077.7</v>
      </c>
      <c r="K198" s="24">
        <v>0</v>
      </c>
      <c r="L198" s="317"/>
      <c r="M198" s="318"/>
      <c r="N198" s="319"/>
      <c r="O198" s="28"/>
      <c r="P198" s="24">
        <v>1903.69</v>
      </c>
      <c r="Q198" s="24">
        <v>38008.75</v>
      </c>
      <c r="R198" s="24">
        <v>25.85</v>
      </c>
      <c r="S198" s="116">
        <f t="shared" si="6"/>
        <v>291089.51999999996</v>
      </c>
      <c r="T198" s="21">
        <v>-24324.5</v>
      </c>
    </row>
    <row r="199" spans="1:20" ht="30" customHeight="1" x14ac:dyDescent="0.25">
      <c r="A199" s="71">
        <v>2.7</v>
      </c>
      <c r="B199" s="72" t="s">
        <v>168</v>
      </c>
      <c r="C199" s="24">
        <v>-111596</v>
      </c>
      <c r="D199" s="24">
        <v>252674.1</v>
      </c>
      <c r="E199" s="30">
        <v>2415.81</v>
      </c>
      <c r="F199" s="24">
        <v>0</v>
      </c>
      <c r="G199" s="24"/>
      <c r="H199" s="24"/>
      <c r="I199" s="24">
        <v>2764.21</v>
      </c>
      <c r="J199" s="24">
        <v>2026.43</v>
      </c>
      <c r="K199" s="24">
        <v>0</v>
      </c>
      <c r="L199" s="317"/>
      <c r="M199" s="318"/>
      <c r="N199" s="319"/>
      <c r="O199" s="28"/>
      <c r="P199" s="24">
        <v>11588.42</v>
      </c>
      <c r="Q199" s="24">
        <v>112075.9</v>
      </c>
      <c r="R199" s="24"/>
      <c r="S199" s="116">
        <f t="shared" si="6"/>
        <v>271948.87</v>
      </c>
      <c r="T199" s="21">
        <v>-17071.8</v>
      </c>
    </row>
    <row r="200" spans="1:20" ht="30" customHeight="1" x14ac:dyDescent="0.25">
      <c r="A200" s="71">
        <v>2.8</v>
      </c>
      <c r="B200" s="72" t="s">
        <v>169</v>
      </c>
      <c r="C200" s="24">
        <v>-14742.1</v>
      </c>
      <c r="D200" s="24">
        <v>12464.27</v>
      </c>
      <c r="E200" s="30">
        <v>47.63</v>
      </c>
      <c r="F200" s="24">
        <v>0</v>
      </c>
      <c r="G200" s="24"/>
      <c r="H200" s="24"/>
      <c r="I200" s="24">
        <v>3417.66</v>
      </c>
      <c r="J200" s="24">
        <v>12511.9</v>
      </c>
      <c r="K200" s="24">
        <v>0</v>
      </c>
      <c r="L200" s="317"/>
      <c r="M200" s="318"/>
      <c r="N200" s="319"/>
      <c r="O200" s="28"/>
      <c r="P200" s="24"/>
      <c r="Q200" s="24">
        <v>14742.13</v>
      </c>
      <c r="R200" s="24"/>
      <c r="S200" s="116">
        <f t="shared" si="6"/>
        <v>28441.489999999998</v>
      </c>
      <c r="T200" s="21">
        <v>-26989</v>
      </c>
    </row>
    <row r="201" spans="1:20" ht="30" customHeight="1" x14ac:dyDescent="0.25">
      <c r="A201" s="71">
        <v>3</v>
      </c>
      <c r="B201" s="76" t="s">
        <v>170</v>
      </c>
      <c r="C201" s="24">
        <v>-1858530</v>
      </c>
      <c r="D201" s="24">
        <v>1675842</v>
      </c>
      <c r="E201" s="24">
        <v>8645.93</v>
      </c>
      <c r="F201" s="24">
        <v>4929.7</v>
      </c>
      <c r="G201" s="24"/>
      <c r="H201" s="24"/>
      <c r="I201" s="24">
        <v>37323.629999999997</v>
      </c>
      <c r="J201" s="24">
        <v>472383.3</v>
      </c>
      <c r="K201" s="24">
        <v>0</v>
      </c>
      <c r="L201" s="317"/>
      <c r="M201" s="318"/>
      <c r="N201" s="319"/>
      <c r="O201" s="28"/>
      <c r="P201" s="24">
        <v>4287.1499999999996</v>
      </c>
      <c r="Q201" s="24">
        <v>1860199</v>
      </c>
      <c r="R201" s="24">
        <v>5.75</v>
      </c>
      <c r="S201" s="116">
        <f t="shared" ref="S201" si="7">SUM(C201:R201)</f>
        <v>2205086.46</v>
      </c>
      <c r="T201" s="21">
        <v>-1149731</v>
      </c>
    </row>
    <row r="202" spans="1:20" ht="30" customHeight="1" x14ac:dyDescent="0.25">
      <c r="A202" s="71">
        <v>4</v>
      </c>
      <c r="B202" s="76" t="s">
        <v>218</v>
      </c>
      <c r="C202" s="24">
        <v>-1370.48</v>
      </c>
      <c r="D202" s="24">
        <v>21301.89</v>
      </c>
      <c r="E202" s="30">
        <v>79.39</v>
      </c>
      <c r="F202" s="24">
        <v>0</v>
      </c>
      <c r="G202" s="24"/>
      <c r="H202" s="24"/>
      <c r="I202" s="24">
        <v>6241.68</v>
      </c>
      <c r="J202" s="24">
        <v>13968.11</v>
      </c>
      <c r="K202" s="24">
        <v>0</v>
      </c>
      <c r="L202" s="320"/>
      <c r="M202" s="321"/>
      <c r="N202" s="322"/>
      <c r="O202" s="28"/>
      <c r="P202" s="24">
        <v>99.03</v>
      </c>
      <c r="Q202" s="24">
        <v>1375.34</v>
      </c>
      <c r="R202" s="24">
        <v>1.54</v>
      </c>
      <c r="S202" s="116">
        <f t="shared" si="6"/>
        <v>41696.499999999993</v>
      </c>
      <c r="T202" s="21">
        <v>-40106.300000000003</v>
      </c>
    </row>
    <row r="203" spans="1:20" ht="30" customHeight="1" x14ac:dyDescent="0.25">
      <c r="A203" s="71">
        <v>5</v>
      </c>
      <c r="B203" s="76" t="s">
        <v>172</v>
      </c>
      <c r="C203" s="24">
        <v>0</v>
      </c>
      <c r="D203" s="24">
        <v>623781.5</v>
      </c>
      <c r="E203" s="30">
        <v>1680.5</v>
      </c>
      <c r="F203" s="24">
        <v>5736.64</v>
      </c>
      <c r="G203" s="24">
        <v>78401.08</v>
      </c>
      <c r="H203" s="24">
        <v>1764.6</v>
      </c>
      <c r="I203" s="24">
        <v>0</v>
      </c>
      <c r="J203" s="24">
        <v>614145.19999999995</v>
      </c>
      <c r="K203" s="24">
        <v>0</v>
      </c>
      <c r="L203" s="21">
        <v>746452.2</v>
      </c>
      <c r="M203" s="21">
        <v>1196.3399999999999</v>
      </c>
      <c r="N203" s="21">
        <v>14112</v>
      </c>
      <c r="O203" s="28"/>
      <c r="P203" s="24">
        <v>4088.57</v>
      </c>
      <c r="Q203" s="24">
        <v>547.07000000000005</v>
      </c>
      <c r="R203" s="24">
        <v>66.489999999999995</v>
      </c>
      <c r="S203" s="116">
        <f t="shared" ref="S203:S206" si="8">SUM(C203:R203)</f>
        <v>2091972.1900000002</v>
      </c>
      <c r="T203" s="21">
        <v>-465306</v>
      </c>
    </row>
    <row r="204" spans="1:20" ht="30" customHeight="1" x14ac:dyDescent="0.25">
      <c r="A204" s="71">
        <v>6</v>
      </c>
      <c r="B204" s="76" t="s">
        <v>173</v>
      </c>
      <c r="C204" s="24"/>
      <c r="D204" s="24"/>
      <c r="E204" s="30"/>
      <c r="F204" s="24"/>
      <c r="G204" s="24"/>
      <c r="H204" s="24"/>
      <c r="I204" s="24"/>
      <c r="J204" s="24"/>
      <c r="K204" s="24"/>
      <c r="L204" s="384"/>
      <c r="M204" s="385"/>
      <c r="N204" s="386"/>
      <c r="O204" s="28"/>
      <c r="P204" s="24"/>
      <c r="Q204" s="24"/>
      <c r="R204" s="24"/>
      <c r="S204" s="116">
        <f t="shared" si="8"/>
        <v>0</v>
      </c>
      <c r="T204" s="21"/>
    </row>
    <row r="205" spans="1:20" ht="30" customHeight="1" x14ac:dyDescent="0.25">
      <c r="A205" s="71">
        <v>7</v>
      </c>
      <c r="B205" s="76" t="s">
        <v>174</v>
      </c>
      <c r="C205" s="24"/>
      <c r="D205" s="24"/>
      <c r="E205" s="30"/>
      <c r="F205" s="24"/>
      <c r="G205" s="24"/>
      <c r="H205" s="24"/>
      <c r="I205" s="24"/>
      <c r="J205" s="24"/>
      <c r="K205" s="24"/>
      <c r="L205" s="387"/>
      <c r="M205" s="388"/>
      <c r="N205" s="389"/>
      <c r="O205" s="28"/>
      <c r="P205" s="24"/>
      <c r="Q205" s="24"/>
      <c r="R205" s="24"/>
      <c r="S205" s="116">
        <f t="shared" si="8"/>
        <v>0</v>
      </c>
      <c r="T205" s="21"/>
    </row>
    <row r="206" spans="1:20" ht="30" customHeight="1" x14ac:dyDescent="0.25">
      <c r="A206" s="71">
        <v>8</v>
      </c>
      <c r="B206" s="76" t="s">
        <v>175</v>
      </c>
      <c r="C206" s="24">
        <v>-39754.800000000003</v>
      </c>
      <c r="D206" s="24">
        <v>29205.34</v>
      </c>
      <c r="E206" s="30">
        <v>51.56</v>
      </c>
      <c r="F206" s="24">
        <v>78.2</v>
      </c>
      <c r="G206" s="24">
        <v>0</v>
      </c>
      <c r="H206" s="24">
        <v>1176</v>
      </c>
      <c r="I206" s="24">
        <v>0</v>
      </c>
      <c r="J206" s="24"/>
      <c r="K206" s="24"/>
      <c r="L206" s="390"/>
      <c r="M206" s="391"/>
      <c r="N206" s="392"/>
      <c r="O206" s="28"/>
      <c r="P206" s="24">
        <v>128.24</v>
      </c>
      <c r="Q206" s="24">
        <v>39761.5</v>
      </c>
      <c r="R206" s="24">
        <v>1.02</v>
      </c>
      <c r="S206" s="116">
        <f t="shared" si="8"/>
        <v>30647.059999999998</v>
      </c>
      <c r="T206" s="21">
        <v>-95.15</v>
      </c>
    </row>
    <row r="207" spans="1:20" ht="30" customHeight="1" x14ac:dyDescent="0.25">
      <c r="A207" s="303" t="s">
        <v>222</v>
      </c>
      <c r="B207" s="304"/>
      <c r="C207" s="300"/>
      <c r="D207" s="301"/>
      <c r="E207" s="302"/>
      <c r="F207" s="24">
        <v>775600</v>
      </c>
      <c r="G207" s="274"/>
      <c r="H207" s="275"/>
      <c r="I207" s="275"/>
      <c r="J207" s="275"/>
      <c r="K207" s="275"/>
      <c r="L207" s="275"/>
      <c r="M207" s="275"/>
      <c r="N207" s="275"/>
      <c r="O207" s="275"/>
      <c r="P207" s="275"/>
      <c r="Q207" s="275"/>
      <c r="R207" s="276"/>
      <c r="S207" s="116">
        <f>F207</f>
        <v>775600</v>
      </c>
      <c r="T207" s="133"/>
    </row>
    <row r="208" spans="1:20" ht="27" customHeight="1" x14ac:dyDescent="0.25">
      <c r="A208" s="350" t="s">
        <v>114</v>
      </c>
      <c r="B208" s="351"/>
      <c r="C208" s="112">
        <f>SUM(C189:C206)</f>
        <v>-2064601.98</v>
      </c>
      <c r="D208" s="112">
        <f t="shared" ref="D208:K208" si="9">SUM(D189:D206)</f>
        <v>4067530.27</v>
      </c>
      <c r="E208" s="113">
        <f t="shared" si="9"/>
        <v>45062.7</v>
      </c>
      <c r="F208" s="112">
        <f>SUM(F189:F207)</f>
        <v>892359.51</v>
      </c>
      <c r="G208" s="112">
        <f>SUM(G189:G206)</f>
        <v>78401.08</v>
      </c>
      <c r="H208" s="112">
        <f t="shared" si="9"/>
        <v>8820.6</v>
      </c>
      <c r="I208" s="112">
        <f t="shared" si="9"/>
        <v>130091.62</v>
      </c>
      <c r="J208" s="112">
        <f t="shared" si="9"/>
        <v>1296116.6599999999</v>
      </c>
      <c r="K208" s="112">
        <f t="shared" si="9"/>
        <v>0</v>
      </c>
      <c r="L208" s="396">
        <f>L203+M203</f>
        <v>747648.53999999992</v>
      </c>
      <c r="M208" s="397"/>
      <c r="N208" s="112">
        <f>N203</f>
        <v>14112</v>
      </c>
      <c r="O208" s="112">
        <f>SUM(O187:O206)</f>
        <v>0</v>
      </c>
      <c r="P208" s="112">
        <f t="shared" ref="P208:R208" si="10">SUM(P187:P206)</f>
        <v>42422.42</v>
      </c>
      <c r="Q208" s="112">
        <f t="shared" si="10"/>
        <v>2093491.7600000002</v>
      </c>
      <c r="R208" s="112">
        <f t="shared" si="10"/>
        <v>576.71</v>
      </c>
      <c r="S208" s="112">
        <f>SUM(S187:S207)</f>
        <v>7352031.8900000006</v>
      </c>
      <c r="T208" s="112">
        <f>SUM(T187:T206)</f>
        <v>-2006734.25</v>
      </c>
    </row>
    <row r="209" spans="1:47" ht="27" customHeight="1" x14ac:dyDescent="0.25">
      <c r="A209" s="350" t="s">
        <v>237</v>
      </c>
      <c r="B209" s="351"/>
      <c r="C209" s="114">
        <f t="shared" ref="C209:K209" si="11">C208/$C$6</f>
        <v>-315.01403417760145</v>
      </c>
      <c r="D209" s="114">
        <f t="shared" si="11"/>
        <v>620.61798443698501</v>
      </c>
      <c r="E209" s="114">
        <f t="shared" si="11"/>
        <v>6.8756026853829715</v>
      </c>
      <c r="F209" s="114">
        <f t="shared" si="11"/>
        <v>136.15494507171192</v>
      </c>
      <c r="G209" s="114">
        <f t="shared" si="11"/>
        <v>11.962325297528228</v>
      </c>
      <c r="H209" s="114">
        <f t="shared" si="11"/>
        <v>1.3458346048214831</v>
      </c>
      <c r="I209" s="114">
        <f t="shared" si="11"/>
        <v>19.84919438510833</v>
      </c>
      <c r="J209" s="114">
        <f t="shared" si="11"/>
        <v>197.75963686298442</v>
      </c>
      <c r="K209" s="114">
        <f t="shared" si="11"/>
        <v>0</v>
      </c>
      <c r="L209" s="398">
        <f>L208/$C$6</f>
        <v>114.07515105279218</v>
      </c>
      <c r="M209" s="399"/>
      <c r="N209" s="114">
        <f t="shared" ref="N209" si="12">N208/$C$6</f>
        <v>2.1531888922795241</v>
      </c>
      <c r="O209" s="114">
        <f t="shared" ref="O209" si="13">O208/$C$6</f>
        <v>0</v>
      </c>
      <c r="P209" s="114">
        <f t="shared" ref="P209" si="14">P208/$C$6</f>
        <v>6.4727525175465361</v>
      </c>
      <c r="Q209" s="114">
        <f t="shared" ref="Q209" si="15">Q208/$C$6</f>
        <v>319.42199572779987</v>
      </c>
      <c r="R209" s="114">
        <f t="shared" ref="R209" si="16">R208/$C$6</f>
        <v>8.7993591699725371E-2</v>
      </c>
      <c r="S209" s="114">
        <f t="shared" ref="S209" si="17">S208/$C$6</f>
        <v>1121.7625709490389</v>
      </c>
      <c r="T209" s="114">
        <f t="shared" ref="T209" si="18">T208/$C$6</f>
        <v>-306.18465822398537</v>
      </c>
    </row>
    <row r="210" spans="1:47" ht="15.75" customHeight="1" x14ac:dyDescent="0.25">
      <c r="A210" s="379" t="s">
        <v>223</v>
      </c>
      <c r="B210" s="380"/>
      <c r="C210" s="380"/>
      <c r="D210" s="380"/>
      <c r="E210" s="380"/>
      <c r="F210" s="380"/>
      <c r="G210" s="380"/>
      <c r="H210" s="380"/>
      <c r="I210" s="380"/>
      <c r="J210" s="380"/>
      <c r="K210" s="380"/>
      <c r="L210" s="380"/>
      <c r="M210" s="380"/>
      <c r="N210" s="380"/>
      <c r="O210" s="380"/>
      <c r="P210" s="380"/>
      <c r="Q210" s="380"/>
      <c r="R210" s="380"/>
      <c r="S210" s="380"/>
      <c r="T210" s="380"/>
    </row>
    <row r="211" spans="1:47" ht="15" customHeight="1" x14ac:dyDescent="0.25">
      <c r="A211" s="79" t="s">
        <v>224</v>
      </c>
      <c r="B211" s="79"/>
      <c r="C211" s="79"/>
      <c r="D211" s="79"/>
      <c r="E211" s="79"/>
      <c r="F211" s="79"/>
      <c r="G211" s="79"/>
      <c r="H211" s="79"/>
      <c r="I211" s="79"/>
      <c r="J211" s="79"/>
      <c r="K211" s="79"/>
      <c r="L211" s="79"/>
      <c r="M211" s="79"/>
      <c r="N211" s="79"/>
      <c r="O211" s="79"/>
      <c r="P211" s="132"/>
      <c r="Q211" s="132"/>
      <c r="R211" s="132"/>
      <c r="S211" s="132"/>
      <c r="T211" s="132"/>
    </row>
    <row r="212" spans="1:47" s="83" customFormat="1" ht="37.5" customHeight="1" x14ac:dyDescent="0.25">
      <c r="A212" s="132"/>
      <c r="B212" s="132"/>
      <c r="C212" s="184"/>
      <c r="D212" s="132"/>
      <c r="E212" s="132"/>
      <c r="F212" s="132"/>
      <c r="G212" s="132"/>
      <c r="H212" s="132"/>
      <c r="I212" s="132"/>
      <c r="J212" s="132"/>
      <c r="K212" s="132"/>
      <c r="L212" s="132"/>
      <c r="M212" s="132"/>
      <c r="N212" s="132"/>
      <c r="O212" s="132"/>
      <c r="P212" s="132"/>
      <c r="Q212" s="132"/>
      <c r="R212" s="132"/>
      <c r="S212" s="132"/>
      <c r="T212" s="13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row>
    <row r="213" spans="1:47" ht="12.75" customHeight="1" x14ac:dyDescent="0.25">
      <c r="A213" s="132"/>
      <c r="B213" s="132"/>
      <c r="C213" s="184"/>
      <c r="D213" s="132"/>
      <c r="E213" s="132"/>
      <c r="F213" s="132"/>
      <c r="G213" s="132"/>
      <c r="H213" s="132"/>
      <c r="I213" s="132"/>
      <c r="J213" s="132"/>
      <c r="K213" s="132"/>
      <c r="L213" s="132"/>
      <c r="M213" s="132"/>
      <c r="N213" s="132"/>
      <c r="O213" s="132"/>
      <c r="P213" s="132"/>
      <c r="Q213" s="132"/>
      <c r="R213" s="132"/>
      <c r="S213" s="132"/>
      <c r="T213" s="132"/>
    </row>
    <row r="214" spans="1:47" ht="65.25" customHeight="1" x14ac:dyDescent="0.25">
      <c r="A214" s="132"/>
      <c r="B214" s="132"/>
      <c r="C214" s="184"/>
      <c r="D214" s="132"/>
      <c r="E214" s="132"/>
      <c r="F214" s="132"/>
      <c r="G214" s="132"/>
      <c r="H214" s="132"/>
      <c r="I214" s="132"/>
      <c r="J214" s="132"/>
      <c r="K214" s="132"/>
      <c r="L214" s="132"/>
      <c r="M214" s="132"/>
      <c r="N214" s="132"/>
      <c r="O214" s="132"/>
      <c r="P214" s="132"/>
      <c r="Q214" s="132"/>
      <c r="R214" s="132"/>
      <c r="S214" s="132"/>
      <c r="T214" s="132"/>
      <c r="U214" s="82"/>
    </row>
    <row r="215" spans="1:47" ht="12.75" customHeight="1" x14ac:dyDescent="0.25">
      <c r="A215" s="132"/>
      <c r="B215" s="132"/>
      <c r="C215" s="184"/>
      <c r="D215" s="132"/>
      <c r="E215" s="132"/>
      <c r="F215" s="132"/>
      <c r="G215" s="132"/>
      <c r="H215" s="132"/>
      <c r="I215" s="132"/>
      <c r="J215" s="132"/>
      <c r="K215" s="132"/>
      <c r="L215" s="132"/>
      <c r="M215" s="132"/>
      <c r="N215" s="132"/>
      <c r="O215" s="132"/>
      <c r="P215" s="132"/>
      <c r="Q215" s="132"/>
      <c r="R215" s="132"/>
      <c r="S215" s="132"/>
      <c r="T215" s="132"/>
    </row>
    <row r="216" spans="1:47" ht="26.65" customHeight="1" x14ac:dyDescent="0.25">
      <c r="A216" s="132"/>
      <c r="B216" s="132"/>
      <c r="C216" s="184"/>
      <c r="D216" s="132"/>
      <c r="E216" s="132"/>
      <c r="F216" s="132"/>
      <c r="G216" s="132"/>
      <c r="H216" s="132"/>
      <c r="I216" s="132"/>
      <c r="J216" s="132"/>
      <c r="K216" s="132"/>
      <c r="L216" s="132"/>
      <c r="M216" s="132"/>
      <c r="N216" s="132"/>
      <c r="O216" s="132"/>
      <c r="P216" s="132"/>
      <c r="Q216" s="132"/>
      <c r="R216" s="132"/>
      <c r="S216" s="132"/>
      <c r="T216" s="132"/>
      <c r="U216" s="82"/>
    </row>
    <row r="217" spans="1:47" ht="25.5" customHeight="1" x14ac:dyDescent="0.25">
      <c r="A217" s="132"/>
      <c r="B217" s="132"/>
      <c r="C217" s="184"/>
      <c r="D217" s="132"/>
      <c r="E217" s="132"/>
      <c r="F217" s="132"/>
      <c r="G217" s="132"/>
      <c r="H217" s="132"/>
      <c r="I217" s="132"/>
      <c r="J217" s="132"/>
      <c r="K217" s="132"/>
      <c r="L217" s="132"/>
      <c r="M217" s="132"/>
      <c r="N217" s="132"/>
      <c r="O217" s="132"/>
      <c r="P217" s="132"/>
      <c r="Q217" s="132"/>
      <c r="R217" s="132"/>
      <c r="S217" s="132"/>
      <c r="T217" s="132"/>
    </row>
    <row r="218" spans="1:47" ht="29.65" customHeight="1" x14ac:dyDescent="0.25">
      <c r="A218" s="132"/>
      <c r="B218" s="132"/>
      <c r="C218" s="184"/>
      <c r="D218" s="132"/>
      <c r="E218" s="132"/>
      <c r="F218" s="132"/>
      <c r="G218" s="132"/>
      <c r="H218" s="132"/>
      <c r="I218" s="132"/>
      <c r="J218" s="132"/>
      <c r="K218" s="132"/>
      <c r="L218" s="132"/>
      <c r="M218" s="132"/>
      <c r="N218" s="132"/>
      <c r="O218" s="132"/>
      <c r="P218" s="132"/>
      <c r="Q218" s="132"/>
      <c r="R218" s="132"/>
      <c r="S218" s="132"/>
      <c r="T218" s="132"/>
      <c r="U218" s="82"/>
    </row>
    <row r="219" spans="1:47" ht="29.25" customHeight="1" x14ac:dyDescent="0.25">
      <c r="A219" s="132"/>
      <c r="B219" s="132"/>
      <c r="C219" s="184"/>
      <c r="D219" s="132"/>
      <c r="E219" s="132"/>
      <c r="F219" s="132"/>
      <c r="G219" s="132"/>
      <c r="H219" s="132"/>
      <c r="I219" s="132"/>
      <c r="J219" s="132"/>
      <c r="K219" s="132"/>
      <c r="L219" s="132"/>
      <c r="M219" s="132"/>
      <c r="N219" s="132"/>
      <c r="O219" s="132"/>
      <c r="P219" s="132"/>
      <c r="Q219" s="132"/>
      <c r="R219" s="132"/>
      <c r="S219" s="132"/>
      <c r="T219" s="132"/>
    </row>
    <row r="220" spans="1:47" ht="33" customHeight="1" x14ac:dyDescent="0.25">
      <c r="A220" s="132"/>
      <c r="B220" s="132"/>
      <c r="C220" s="184"/>
      <c r="D220" s="132"/>
      <c r="E220" s="132"/>
      <c r="F220" s="132"/>
      <c r="G220" s="132"/>
      <c r="H220" s="132"/>
      <c r="I220" s="132"/>
      <c r="J220" s="132"/>
      <c r="K220" s="132"/>
      <c r="L220" s="132"/>
      <c r="M220" s="132"/>
      <c r="N220" s="132"/>
      <c r="O220" s="132"/>
      <c r="P220" s="132"/>
      <c r="Q220" s="132"/>
      <c r="R220" s="132"/>
      <c r="S220" s="132"/>
      <c r="T220" s="132"/>
      <c r="U220" s="82"/>
    </row>
    <row r="221" spans="1:47" ht="33" customHeight="1" x14ac:dyDescent="0.25">
      <c r="A221" s="132"/>
      <c r="B221" s="132"/>
      <c r="C221" s="184"/>
      <c r="D221" s="132"/>
      <c r="E221" s="132"/>
      <c r="F221" s="132"/>
      <c r="G221" s="132"/>
      <c r="H221" s="132"/>
      <c r="I221" s="132"/>
      <c r="J221" s="132"/>
      <c r="K221" s="132"/>
      <c r="L221" s="132"/>
      <c r="M221" s="132"/>
      <c r="N221" s="132"/>
      <c r="O221" s="132"/>
      <c r="P221" s="132"/>
      <c r="Q221" s="132"/>
      <c r="R221" s="132"/>
      <c r="S221" s="132"/>
      <c r="T221" s="132"/>
    </row>
    <row r="222" spans="1:47" ht="33.4" customHeight="1" x14ac:dyDescent="0.25">
      <c r="A222" s="132"/>
      <c r="B222" s="132"/>
      <c r="C222" s="184"/>
      <c r="D222" s="132"/>
      <c r="E222" s="132"/>
      <c r="F222" s="132"/>
      <c r="G222" s="132"/>
      <c r="H222" s="132"/>
      <c r="I222" s="132"/>
      <c r="J222" s="132"/>
      <c r="K222" s="132"/>
      <c r="L222" s="132"/>
      <c r="M222" s="132"/>
      <c r="N222" s="132"/>
      <c r="O222" s="132"/>
      <c r="P222" s="132"/>
      <c r="Q222" s="132"/>
      <c r="R222" s="132"/>
      <c r="S222" s="132"/>
      <c r="T222" s="132"/>
      <c r="U222" s="82"/>
    </row>
    <row r="223" spans="1:47" ht="29.65" customHeight="1" x14ac:dyDescent="0.25">
      <c r="A223" s="132"/>
      <c r="B223" s="132"/>
      <c r="C223" s="184"/>
      <c r="D223" s="132"/>
      <c r="E223" s="132"/>
      <c r="F223" s="132"/>
      <c r="G223" s="132"/>
      <c r="H223" s="132"/>
      <c r="I223" s="132"/>
      <c r="J223" s="132"/>
      <c r="K223" s="132"/>
      <c r="L223" s="132"/>
      <c r="M223" s="132"/>
      <c r="N223" s="132"/>
      <c r="O223" s="132"/>
      <c r="P223" s="132"/>
      <c r="Q223" s="132"/>
      <c r="R223" s="132"/>
      <c r="S223" s="132"/>
      <c r="T223" s="132"/>
    </row>
    <row r="224" spans="1:47" ht="34.9" customHeight="1" x14ac:dyDescent="0.25">
      <c r="A224" s="132"/>
      <c r="B224" s="132"/>
      <c r="C224" s="184"/>
      <c r="D224" s="132"/>
      <c r="E224" s="132"/>
      <c r="F224" s="132"/>
      <c r="G224" s="132"/>
      <c r="H224" s="132"/>
      <c r="I224" s="132"/>
      <c r="J224" s="132"/>
      <c r="K224" s="132"/>
      <c r="L224" s="132"/>
      <c r="M224" s="132"/>
      <c r="N224" s="132"/>
      <c r="O224" s="132"/>
      <c r="P224" s="132"/>
      <c r="Q224" s="132"/>
      <c r="R224" s="132"/>
      <c r="S224" s="132"/>
      <c r="T224" s="132"/>
      <c r="U224" s="82"/>
    </row>
    <row r="225" spans="1:21" ht="28.9" customHeight="1" x14ac:dyDescent="0.25">
      <c r="A225" s="132"/>
      <c r="B225" s="132"/>
      <c r="C225" s="184"/>
      <c r="D225" s="132"/>
      <c r="E225" s="132"/>
      <c r="F225" s="132"/>
      <c r="G225" s="132"/>
      <c r="H225" s="132"/>
      <c r="I225" s="132"/>
      <c r="J225" s="132"/>
      <c r="K225" s="132"/>
      <c r="L225" s="132"/>
      <c r="M225" s="132"/>
      <c r="N225" s="132"/>
      <c r="O225" s="132"/>
      <c r="P225" s="132"/>
      <c r="Q225" s="132"/>
      <c r="R225" s="132"/>
      <c r="S225" s="132"/>
      <c r="T225" s="132"/>
    </row>
    <row r="226" spans="1:21" ht="31.9" customHeight="1" x14ac:dyDescent="0.25">
      <c r="A226" s="132"/>
      <c r="B226" s="132"/>
      <c r="C226" s="184"/>
      <c r="D226" s="132"/>
      <c r="E226" s="132"/>
      <c r="F226" s="132"/>
      <c r="G226" s="132"/>
      <c r="H226" s="132"/>
      <c r="I226" s="132"/>
      <c r="J226" s="132"/>
      <c r="K226" s="132"/>
      <c r="L226" s="132"/>
      <c r="M226" s="132"/>
      <c r="N226" s="132"/>
      <c r="O226" s="132"/>
      <c r="P226" s="132"/>
      <c r="Q226" s="132"/>
      <c r="R226" s="132"/>
      <c r="S226" s="132"/>
      <c r="T226" s="132"/>
      <c r="U226" s="82"/>
    </row>
    <row r="227" spans="1:21" ht="33" customHeight="1" x14ac:dyDescent="0.25">
      <c r="A227" s="132"/>
      <c r="B227" s="132"/>
      <c r="C227" s="184"/>
      <c r="D227" s="132"/>
      <c r="E227" s="132"/>
      <c r="F227" s="132"/>
      <c r="G227" s="132"/>
      <c r="H227" s="132"/>
      <c r="I227" s="132"/>
      <c r="J227" s="132"/>
      <c r="K227" s="132"/>
      <c r="L227" s="132"/>
      <c r="M227" s="132"/>
      <c r="N227" s="132"/>
      <c r="O227" s="132"/>
      <c r="P227" s="132"/>
      <c r="Q227" s="132"/>
      <c r="R227" s="132"/>
      <c r="S227" s="132"/>
      <c r="T227" s="132"/>
    </row>
    <row r="228" spans="1:21" ht="34.15" customHeight="1" x14ac:dyDescent="0.25">
      <c r="A228" s="132"/>
      <c r="B228" s="132"/>
      <c r="C228" s="184"/>
      <c r="D228" s="132"/>
      <c r="E228" s="132"/>
      <c r="F228" s="132"/>
      <c r="G228" s="132"/>
      <c r="H228" s="132"/>
      <c r="I228" s="132"/>
      <c r="J228" s="132"/>
      <c r="K228" s="132"/>
      <c r="L228" s="132"/>
      <c r="M228" s="132"/>
      <c r="N228" s="132"/>
      <c r="O228" s="132"/>
      <c r="P228" s="132"/>
      <c r="Q228" s="132"/>
      <c r="R228" s="132"/>
      <c r="S228" s="132"/>
      <c r="T228" s="132"/>
      <c r="U228" s="82"/>
    </row>
    <row r="229" spans="1:21" ht="30.4" customHeight="1" x14ac:dyDescent="0.25">
      <c r="A229" s="132"/>
      <c r="B229" s="132"/>
      <c r="C229" s="184"/>
      <c r="D229" s="132"/>
      <c r="E229" s="132"/>
      <c r="F229" s="132"/>
      <c r="G229" s="132"/>
      <c r="H229" s="132"/>
      <c r="I229" s="132"/>
      <c r="J229" s="132"/>
      <c r="K229" s="132"/>
      <c r="L229" s="132"/>
      <c r="M229" s="132"/>
      <c r="N229" s="132"/>
      <c r="O229" s="132"/>
      <c r="P229" s="132"/>
      <c r="Q229" s="132"/>
      <c r="R229" s="132"/>
      <c r="S229" s="132"/>
      <c r="T229" s="132"/>
    </row>
    <row r="230" spans="1:21" ht="32.65" customHeight="1" x14ac:dyDescent="0.25">
      <c r="A230" s="132"/>
      <c r="B230" s="132"/>
      <c r="C230" s="184"/>
      <c r="D230" s="132"/>
      <c r="E230" s="132"/>
      <c r="F230" s="132"/>
      <c r="G230" s="132"/>
      <c r="H230" s="132"/>
      <c r="I230" s="132"/>
      <c r="J230" s="132"/>
      <c r="K230" s="132"/>
      <c r="L230" s="132"/>
      <c r="M230" s="132"/>
      <c r="N230" s="132"/>
      <c r="O230" s="132"/>
      <c r="P230" s="132"/>
      <c r="Q230" s="132"/>
      <c r="R230" s="132"/>
      <c r="S230" s="132"/>
      <c r="T230" s="132"/>
      <c r="U230" s="82"/>
    </row>
    <row r="231" spans="1:21" ht="31.5" customHeight="1" x14ac:dyDescent="0.25">
      <c r="A231" s="132"/>
      <c r="B231" s="132"/>
      <c r="C231" s="184"/>
      <c r="D231" s="132"/>
      <c r="E231" s="132"/>
      <c r="F231" s="132"/>
      <c r="G231" s="132"/>
      <c r="H231" s="132"/>
      <c r="I231" s="132"/>
      <c r="J231" s="132"/>
      <c r="K231" s="132"/>
      <c r="L231" s="132"/>
      <c r="M231" s="132"/>
      <c r="N231" s="132"/>
      <c r="O231" s="132"/>
      <c r="P231" s="132"/>
      <c r="Q231" s="132"/>
      <c r="R231" s="132"/>
      <c r="S231" s="132"/>
      <c r="T231" s="132"/>
    </row>
    <row r="232" spans="1:21" ht="38.25" customHeight="1" x14ac:dyDescent="0.25">
      <c r="A232" s="132"/>
      <c r="B232" s="132"/>
      <c r="C232" s="184"/>
      <c r="D232" s="132"/>
      <c r="E232" s="132"/>
      <c r="F232" s="132"/>
      <c r="G232" s="132"/>
      <c r="H232" s="132"/>
      <c r="I232" s="132"/>
      <c r="J232" s="132"/>
      <c r="K232" s="132"/>
      <c r="L232" s="132"/>
      <c r="M232" s="132"/>
      <c r="N232" s="132"/>
      <c r="O232" s="132"/>
      <c r="P232" s="132"/>
      <c r="Q232" s="132"/>
      <c r="R232" s="132"/>
      <c r="S232" s="132"/>
      <c r="T232" s="132"/>
      <c r="U232" s="82"/>
    </row>
    <row r="233" spans="1:21" ht="24.75" customHeight="1" x14ac:dyDescent="0.25">
      <c r="A233" s="132"/>
      <c r="B233" s="132"/>
      <c r="C233" s="184"/>
      <c r="D233" s="132"/>
      <c r="E233" s="132"/>
      <c r="F233" s="132"/>
      <c r="G233" s="132"/>
      <c r="H233" s="132"/>
      <c r="I233" s="132"/>
      <c r="J233" s="132"/>
      <c r="K233" s="132"/>
      <c r="L233" s="132"/>
      <c r="M233" s="132"/>
      <c r="N233" s="132"/>
      <c r="O233" s="132"/>
      <c r="P233" s="132"/>
      <c r="Q233" s="132"/>
      <c r="R233" s="132"/>
      <c r="S233" s="132"/>
      <c r="T233" s="132"/>
    </row>
    <row r="234" spans="1:21" ht="25.5" customHeight="1" x14ac:dyDescent="0.25">
      <c r="A234" s="132"/>
      <c r="B234" s="132"/>
      <c r="C234" s="184"/>
      <c r="D234" s="132"/>
      <c r="E234" s="132"/>
      <c r="F234" s="132"/>
      <c r="G234" s="132"/>
      <c r="H234" s="132"/>
      <c r="I234" s="132"/>
      <c r="J234" s="132"/>
      <c r="K234" s="132"/>
      <c r="L234" s="132"/>
      <c r="M234" s="132"/>
      <c r="N234" s="132"/>
      <c r="O234" s="132"/>
      <c r="P234" s="132"/>
      <c r="Q234" s="132"/>
      <c r="R234" s="132"/>
      <c r="S234" s="132"/>
      <c r="T234" s="132"/>
      <c r="U234" s="82"/>
    </row>
    <row r="235" spans="1:21" ht="31.5" customHeight="1" x14ac:dyDescent="0.25">
      <c r="A235" s="132"/>
      <c r="B235" s="132"/>
      <c r="C235" s="184"/>
      <c r="D235" s="132"/>
      <c r="E235" s="132"/>
      <c r="F235" s="132"/>
      <c r="G235" s="132"/>
      <c r="H235" s="132"/>
      <c r="I235" s="132"/>
      <c r="J235" s="132"/>
      <c r="K235" s="132"/>
      <c r="L235" s="132"/>
      <c r="M235" s="132"/>
      <c r="N235" s="132"/>
      <c r="O235" s="132"/>
      <c r="P235" s="132"/>
      <c r="Q235" s="132"/>
      <c r="R235" s="132"/>
      <c r="S235" s="132"/>
      <c r="T235" s="132"/>
    </row>
    <row r="236" spans="1:21" ht="25.9" customHeight="1" x14ac:dyDescent="0.25">
      <c r="A236" s="132"/>
      <c r="B236" s="132"/>
      <c r="C236" s="184"/>
      <c r="D236" s="132"/>
      <c r="E236" s="132"/>
      <c r="F236" s="132"/>
      <c r="G236" s="132"/>
      <c r="H236" s="132"/>
      <c r="I236" s="132"/>
      <c r="J236" s="132"/>
      <c r="K236" s="132"/>
      <c r="L236" s="132"/>
      <c r="M236" s="132"/>
      <c r="N236" s="132"/>
      <c r="O236" s="132"/>
      <c r="P236" s="132"/>
      <c r="Q236" s="132"/>
      <c r="R236" s="132"/>
      <c r="S236" s="132"/>
      <c r="T236" s="132"/>
      <c r="U236" s="82"/>
    </row>
    <row r="237" spans="1:21" ht="33" customHeight="1" x14ac:dyDescent="0.25">
      <c r="A237" s="132"/>
      <c r="B237" s="132"/>
      <c r="C237" s="184"/>
      <c r="D237" s="132"/>
      <c r="E237" s="132"/>
      <c r="F237" s="132"/>
      <c r="G237" s="132"/>
      <c r="H237" s="132"/>
      <c r="I237" s="132"/>
      <c r="J237" s="132"/>
      <c r="K237" s="132"/>
      <c r="L237" s="132"/>
      <c r="M237" s="132"/>
      <c r="N237" s="132"/>
      <c r="O237" s="132"/>
      <c r="P237" s="132"/>
      <c r="Q237" s="132"/>
      <c r="R237" s="132"/>
      <c r="S237" s="132"/>
      <c r="T237" s="132"/>
    </row>
    <row r="238" spans="1:21" ht="37.9" customHeight="1" x14ac:dyDescent="0.25">
      <c r="A238" s="132"/>
      <c r="B238" s="132"/>
      <c r="C238" s="184"/>
      <c r="D238" s="132"/>
      <c r="E238" s="132"/>
      <c r="F238" s="132"/>
      <c r="G238" s="132"/>
      <c r="H238" s="132"/>
      <c r="I238" s="132"/>
      <c r="J238" s="132"/>
      <c r="K238" s="132"/>
      <c r="L238" s="132"/>
      <c r="M238" s="132"/>
      <c r="N238" s="132"/>
      <c r="O238" s="132"/>
      <c r="P238" s="132"/>
      <c r="Q238" s="132"/>
      <c r="R238" s="132"/>
      <c r="S238" s="132"/>
      <c r="T238" s="132"/>
      <c r="U238" s="82"/>
    </row>
    <row r="239" spans="1:21" ht="37.9" customHeight="1" x14ac:dyDescent="0.25">
      <c r="A239" s="132"/>
      <c r="B239" s="132"/>
      <c r="C239" s="184"/>
      <c r="D239" s="132"/>
      <c r="E239" s="132"/>
      <c r="F239" s="132"/>
      <c r="G239" s="132"/>
      <c r="H239" s="132"/>
      <c r="I239" s="132"/>
      <c r="J239" s="132"/>
      <c r="K239" s="132"/>
      <c r="L239" s="132"/>
      <c r="M239" s="132"/>
      <c r="N239" s="132"/>
      <c r="O239" s="132"/>
      <c r="P239" s="132"/>
      <c r="Q239" s="132"/>
      <c r="R239" s="132"/>
      <c r="S239" s="132"/>
      <c r="T239" s="132"/>
    </row>
    <row r="240" spans="1:21" ht="23" x14ac:dyDescent="0.25">
      <c r="A240" s="132"/>
      <c r="B240" s="132"/>
      <c r="C240" s="184"/>
      <c r="D240" s="132"/>
      <c r="E240" s="132"/>
      <c r="F240" s="132"/>
      <c r="G240" s="132"/>
      <c r="H240" s="132"/>
      <c r="I240" s="132"/>
      <c r="J240" s="132"/>
      <c r="K240" s="132"/>
      <c r="L240" s="132"/>
      <c r="M240" s="132"/>
      <c r="N240" s="132"/>
      <c r="O240" s="132"/>
      <c r="P240" s="132"/>
      <c r="Q240" s="132"/>
      <c r="R240" s="132"/>
      <c r="S240" s="132"/>
      <c r="T240" s="132"/>
      <c r="U240" s="82"/>
    </row>
    <row r="241" spans="1:21" ht="12.75" customHeight="1" x14ac:dyDescent="0.25">
      <c r="A241" s="132"/>
      <c r="B241" s="132"/>
      <c r="C241" s="184"/>
      <c r="D241" s="132"/>
      <c r="E241" s="132"/>
      <c r="F241" s="132"/>
      <c r="G241" s="132"/>
      <c r="H241" s="132"/>
      <c r="I241" s="132"/>
      <c r="J241" s="132"/>
      <c r="K241" s="132"/>
      <c r="L241" s="132"/>
      <c r="M241" s="132"/>
      <c r="N241" s="132"/>
      <c r="O241" s="132"/>
      <c r="P241" s="132"/>
      <c r="Q241" s="132"/>
      <c r="R241" s="132"/>
      <c r="S241" s="132"/>
      <c r="T241" s="132"/>
    </row>
    <row r="242" spans="1:21" ht="23" x14ac:dyDescent="0.25">
      <c r="A242" s="132"/>
      <c r="B242" s="132"/>
      <c r="C242" s="184"/>
      <c r="D242" s="132"/>
      <c r="E242" s="132"/>
      <c r="F242" s="132"/>
      <c r="G242" s="132"/>
      <c r="H242" s="132"/>
      <c r="I242" s="132"/>
      <c r="J242" s="132"/>
      <c r="K242" s="132"/>
      <c r="L242" s="132"/>
      <c r="M242" s="132"/>
      <c r="N242" s="132"/>
      <c r="O242" s="132"/>
      <c r="P242" s="132"/>
      <c r="Q242" s="132"/>
      <c r="R242" s="132"/>
      <c r="S242" s="132"/>
      <c r="T242" s="132"/>
      <c r="U242" s="82"/>
    </row>
    <row r="243" spans="1:21" ht="23" x14ac:dyDescent="0.25">
      <c r="A243" s="132"/>
      <c r="B243" s="132"/>
      <c r="C243" s="184"/>
      <c r="D243" s="132"/>
      <c r="E243" s="132"/>
      <c r="F243" s="132"/>
      <c r="G243" s="132"/>
      <c r="H243" s="132"/>
      <c r="I243" s="132"/>
      <c r="J243" s="132"/>
      <c r="K243" s="132"/>
      <c r="L243" s="132"/>
      <c r="M243" s="132"/>
      <c r="N243" s="132"/>
      <c r="O243" s="132"/>
      <c r="P243" s="132"/>
      <c r="Q243" s="132"/>
      <c r="R243" s="132"/>
      <c r="S243" s="132"/>
      <c r="T243" s="132"/>
    </row>
    <row r="244" spans="1:21" ht="23" x14ac:dyDescent="0.25">
      <c r="A244" s="132"/>
      <c r="B244" s="132"/>
      <c r="C244" s="184"/>
      <c r="D244" s="132"/>
      <c r="E244" s="132"/>
      <c r="F244" s="132"/>
      <c r="G244" s="132"/>
      <c r="H244" s="132"/>
      <c r="I244" s="132"/>
      <c r="J244" s="132"/>
      <c r="K244" s="132"/>
      <c r="L244" s="132"/>
      <c r="M244" s="132"/>
      <c r="N244" s="132"/>
      <c r="O244" s="132"/>
      <c r="P244" s="132"/>
      <c r="Q244" s="132"/>
      <c r="R244" s="132"/>
      <c r="S244" s="132"/>
      <c r="T244" s="132"/>
      <c r="U244" s="82"/>
    </row>
    <row r="245" spans="1:21" ht="23" x14ac:dyDescent="0.25">
      <c r="A245" s="132"/>
      <c r="B245" s="132"/>
      <c r="C245" s="184"/>
      <c r="D245" s="132"/>
      <c r="E245" s="132"/>
      <c r="F245" s="132"/>
      <c r="G245" s="132"/>
      <c r="H245" s="132"/>
      <c r="I245" s="132"/>
      <c r="J245" s="132"/>
      <c r="K245" s="132"/>
      <c r="L245" s="132"/>
      <c r="M245" s="132"/>
      <c r="N245" s="132"/>
      <c r="O245" s="132"/>
      <c r="P245" s="132"/>
      <c r="Q245" s="132"/>
      <c r="R245" s="132"/>
      <c r="S245" s="132"/>
      <c r="T245" s="132"/>
    </row>
    <row r="246" spans="1:21" ht="23" x14ac:dyDescent="0.25">
      <c r="A246" s="132"/>
      <c r="B246" s="132"/>
      <c r="C246" s="184"/>
      <c r="D246" s="132"/>
      <c r="E246" s="132"/>
      <c r="F246" s="132"/>
      <c r="G246" s="132"/>
      <c r="H246" s="132"/>
      <c r="I246" s="132"/>
      <c r="J246" s="132"/>
      <c r="K246" s="132"/>
      <c r="L246" s="132"/>
      <c r="M246" s="132"/>
      <c r="N246" s="132"/>
      <c r="O246" s="132"/>
      <c r="P246" s="132"/>
      <c r="Q246" s="132"/>
      <c r="R246" s="132"/>
      <c r="S246" s="132"/>
      <c r="T246" s="132"/>
      <c r="U246" s="82"/>
    </row>
    <row r="247" spans="1:21" ht="23" x14ac:dyDescent="0.25">
      <c r="A247" s="132"/>
      <c r="B247" s="132"/>
      <c r="C247" s="184"/>
      <c r="D247" s="132"/>
      <c r="E247" s="132"/>
      <c r="F247" s="132"/>
      <c r="G247" s="132"/>
      <c r="H247" s="132"/>
      <c r="I247" s="132"/>
      <c r="J247" s="132"/>
      <c r="K247" s="132"/>
      <c r="L247" s="132"/>
      <c r="M247" s="132"/>
      <c r="N247" s="132"/>
      <c r="O247" s="132"/>
      <c r="P247" s="132"/>
      <c r="Q247" s="132"/>
      <c r="R247" s="132"/>
      <c r="S247" s="132"/>
      <c r="T247" s="132"/>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I5:J5"/>
    <mergeCell ref="A29:F29"/>
    <mergeCell ref="A17:B18"/>
    <mergeCell ref="C17:F17"/>
    <mergeCell ref="I4:J4"/>
    <mergeCell ref="I3:J3"/>
    <mergeCell ref="H2:J2"/>
    <mergeCell ref="J178:L178"/>
    <mergeCell ref="A175:B175"/>
    <mergeCell ref="H175:I175"/>
    <mergeCell ref="H176:I176"/>
    <mergeCell ref="H178:I178"/>
    <mergeCell ref="F174:G174"/>
    <mergeCell ref="F172:G172"/>
    <mergeCell ref="F171:G171"/>
    <mergeCell ref="F130:G130"/>
    <mergeCell ref="J84:L84"/>
    <mergeCell ref="J96:L96"/>
    <mergeCell ref="J99:L99"/>
    <mergeCell ref="J108:L108"/>
    <mergeCell ref="J111:L111"/>
    <mergeCell ref="J124:L124"/>
    <mergeCell ref="J175:L175"/>
    <mergeCell ref="J176:L176"/>
    <mergeCell ref="J177:L177"/>
    <mergeCell ref="J173:L173"/>
    <mergeCell ref="J174:L174"/>
    <mergeCell ref="J52:L52"/>
    <mergeCell ref="J53:L53"/>
    <mergeCell ref="J54:L54"/>
    <mergeCell ref="J55:L55"/>
    <mergeCell ref="J56:L56"/>
    <mergeCell ref="J69:L69"/>
    <mergeCell ref="J71:L71"/>
    <mergeCell ref="J74:L74"/>
    <mergeCell ref="J81:L81"/>
    <mergeCell ref="J171:L171"/>
    <mergeCell ref="J172:L172"/>
    <mergeCell ref="J130:L130"/>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99:G99"/>
    <mergeCell ref="F108:G108"/>
    <mergeCell ref="F111:G111"/>
    <mergeCell ref="F124:G124"/>
    <mergeCell ref="C41:E41"/>
    <mergeCell ref="C42:E42"/>
    <mergeCell ref="C43:E43"/>
    <mergeCell ref="C38:E38"/>
    <mergeCell ref="C34:E34"/>
    <mergeCell ref="C35:E35"/>
    <mergeCell ref="B45:F46"/>
    <mergeCell ref="F71:G71"/>
    <mergeCell ref="A182:T182"/>
    <mergeCell ref="A183:B185"/>
    <mergeCell ref="C183:C185"/>
    <mergeCell ref="D183:D184"/>
    <mergeCell ref="E183:F184"/>
    <mergeCell ref="G183:N184"/>
    <mergeCell ref="O183:R184"/>
    <mergeCell ref="S183:S186"/>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4:G84"/>
    <mergeCell ref="F96:G96"/>
    <mergeCell ref="A208:B208"/>
    <mergeCell ref="L208:M208"/>
    <mergeCell ref="A209:B209"/>
    <mergeCell ref="L209:M209"/>
    <mergeCell ref="C207:E207"/>
    <mergeCell ref="T183:T184"/>
    <mergeCell ref="D185:F185"/>
    <mergeCell ref="G185:N185"/>
    <mergeCell ref="O185:R185"/>
    <mergeCell ref="T185:T186"/>
    <mergeCell ref="L186:M186"/>
    <mergeCell ref="A207:B207"/>
    <mergeCell ref="A210:T210"/>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07:R207"/>
    <mergeCell ref="C187:N188"/>
    <mergeCell ref="L189:N202"/>
    <mergeCell ref="L204:N206"/>
    <mergeCell ref="F56:G56"/>
    <mergeCell ref="F69:G69"/>
    <mergeCell ref="E179:G179"/>
    <mergeCell ref="E180:G180"/>
    <mergeCell ref="F74:G74"/>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69850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61" t="s">
        <v>36</v>
      </c>
      <c r="B1" s="461"/>
      <c r="C1" s="461"/>
      <c r="D1" s="461"/>
      <c r="E1" s="461"/>
      <c r="F1" s="461"/>
    </row>
    <row r="2" spans="1:11" ht="13" x14ac:dyDescent="0.3">
      <c r="A2" s="194" t="s">
        <v>37</v>
      </c>
      <c r="B2" s="194"/>
      <c r="C2" s="432"/>
      <c r="D2" s="432"/>
      <c r="E2" s="432"/>
      <c r="F2" s="432"/>
      <c r="H2" s="470" t="s">
        <v>86</v>
      </c>
      <c r="I2" s="471"/>
      <c r="J2" s="472"/>
    </row>
    <row r="3" spans="1:11" ht="13" x14ac:dyDescent="0.25">
      <c r="A3" s="195" t="s">
        <v>38</v>
      </c>
      <c r="B3" s="333"/>
      <c r="C3" s="432"/>
      <c r="D3" s="432"/>
      <c r="E3" s="432"/>
      <c r="F3" s="432"/>
      <c r="H3" s="123"/>
      <c r="I3" s="473" t="s">
        <v>87</v>
      </c>
      <c r="J3" s="474"/>
      <c r="K3" s="140"/>
    </row>
    <row r="4" spans="1:11" ht="13" x14ac:dyDescent="0.25">
      <c r="A4" s="194" t="s">
        <v>88</v>
      </c>
      <c r="B4" s="194"/>
      <c r="C4" s="432"/>
      <c r="D4" s="432"/>
      <c r="E4" s="432"/>
      <c r="F4" s="432"/>
      <c r="H4" s="141"/>
      <c r="I4" s="473" t="s">
        <v>89</v>
      </c>
      <c r="J4" s="474"/>
      <c r="K4" s="140"/>
    </row>
    <row r="5" spans="1:11" ht="22.5" customHeight="1" x14ac:dyDescent="0.25">
      <c r="A5" s="194" t="s">
        <v>40</v>
      </c>
      <c r="B5" s="194"/>
      <c r="C5" s="432"/>
      <c r="D5" s="432"/>
      <c r="E5" s="432"/>
      <c r="F5" s="432"/>
      <c r="H5" s="142"/>
      <c r="I5" s="486" t="s">
        <v>90</v>
      </c>
      <c r="J5" s="332"/>
    </row>
    <row r="6" spans="1:11" ht="14.5" x14ac:dyDescent="0.25">
      <c r="A6" s="194" t="s">
        <v>41</v>
      </c>
      <c r="B6" s="194"/>
      <c r="C6" s="432"/>
      <c r="D6" s="432"/>
      <c r="E6" s="432"/>
      <c r="F6" s="432"/>
    </row>
    <row r="7" spans="1:11" x14ac:dyDescent="0.25">
      <c r="A7"/>
      <c r="C7"/>
      <c r="D7"/>
      <c r="E7"/>
      <c r="F7"/>
    </row>
    <row r="8" spans="1:11" ht="21" customHeight="1" x14ac:dyDescent="0.25">
      <c r="A8" s="461" t="s">
        <v>91</v>
      </c>
      <c r="B8" s="461"/>
      <c r="C8" s="461"/>
      <c r="D8" s="461"/>
      <c r="E8" s="461"/>
      <c r="F8" s="461"/>
    </row>
    <row r="9" spans="1:11" s="43" customFormat="1" x14ac:dyDescent="0.25">
      <c r="A9" s="194" t="s">
        <v>42</v>
      </c>
      <c r="B9" s="194"/>
      <c r="C9" s="432"/>
      <c r="D9" s="432"/>
      <c r="E9" s="432"/>
      <c r="F9" s="432"/>
      <c r="G9" s="172"/>
      <c r="H9" s="172"/>
      <c r="I9" s="172"/>
      <c r="J9" s="172"/>
    </row>
    <row r="10" spans="1:11" s="43" customFormat="1" ht="13" x14ac:dyDescent="0.25">
      <c r="A10" s="194" t="s">
        <v>92</v>
      </c>
      <c r="B10" s="194"/>
      <c r="C10" s="462"/>
      <c r="D10" s="462"/>
      <c r="E10" s="462"/>
      <c r="F10" s="462"/>
      <c r="G10" s="173"/>
      <c r="H10" s="172"/>
      <c r="I10" s="172"/>
      <c r="J10" s="172"/>
    </row>
    <row r="11" spans="1:11" ht="13" x14ac:dyDescent="0.3">
      <c r="A11" s="102"/>
      <c r="B11" s="103" t="s">
        <v>93</v>
      </c>
      <c r="C11" s="467" t="s">
        <v>94</v>
      </c>
      <c r="D11" s="468"/>
      <c r="E11" s="468"/>
      <c r="F11" s="469"/>
      <c r="G11" s="166"/>
      <c r="H11" s="165"/>
      <c r="I11" s="165"/>
      <c r="J11" s="165"/>
    </row>
    <row r="12" spans="1:11" ht="64.5" customHeight="1" x14ac:dyDescent="0.3">
      <c r="A12" s="195" t="s">
        <v>95</v>
      </c>
      <c r="B12" s="333"/>
      <c r="C12" s="463" t="s">
        <v>96</v>
      </c>
      <c r="D12" s="464"/>
      <c r="E12" s="464"/>
      <c r="F12" s="465"/>
      <c r="G12" s="166"/>
      <c r="H12" s="165"/>
      <c r="I12" s="165"/>
      <c r="J12" s="165"/>
    </row>
    <row r="13" spans="1:11" ht="32.25" customHeight="1" x14ac:dyDescent="0.3">
      <c r="A13" s="194" t="s">
        <v>97</v>
      </c>
      <c r="B13" s="194"/>
      <c r="C13" s="433" t="s">
        <v>238</v>
      </c>
      <c r="D13" s="433"/>
      <c r="E13" s="433"/>
      <c r="F13" s="433"/>
      <c r="G13" s="167"/>
      <c r="H13" s="165"/>
      <c r="I13" s="165"/>
      <c r="J13" s="165"/>
    </row>
    <row r="14" spans="1:11" ht="32.25" customHeight="1" x14ac:dyDescent="0.3">
      <c r="A14" s="195" t="s">
        <v>98</v>
      </c>
      <c r="B14" s="333"/>
      <c r="C14" s="432" t="s">
        <v>99</v>
      </c>
      <c r="D14" s="432"/>
      <c r="E14" s="432"/>
      <c r="F14" s="432"/>
      <c r="G14" s="166"/>
      <c r="H14" s="166"/>
      <c r="I14" s="165"/>
      <c r="J14" s="165"/>
    </row>
    <row r="15" spans="1:11" ht="32.25" customHeight="1" x14ac:dyDescent="0.3">
      <c r="A15" s="273" t="s">
        <v>100</v>
      </c>
      <c r="B15" s="273"/>
      <c r="C15" s="433" t="s">
        <v>226</v>
      </c>
      <c r="D15" s="433"/>
      <c r="E15" s="433"/>
      <c r="F15" s="433"/>
      <c r="G15" s="167"/>
      <c r="H15" s="165"/>
      <c r="I15" s="165"/>
      <c r="J15" s="165"/>
    </row>
    <row r="16" spans="1:11" ht="37.15" customHeight="1" x14ac:dyDescent="0.3">
      <c r="A16" s="273" t="s">
        <v>227</v>
      </c>
      <c r="B16" s="273"/>
      <c r="C16" s="433"/>
      <c r="D16" s="433"/>
      <c r="E16" s="433"/>
      <c r="F16" s="433"/>
      <c r="G16" s="51"/>
    </row>
    <row r="17" spans="1:47" ht="37.15" customHeight="1" x14ac:dyDescent="0.3">
      <c r="A17" s="346" t="s">
        <v>103</v>
      </c>
      <c r="B17" s="347"/>
      <c r="C17" s="463" t="s">
        <v>104</v>
      </c>
      <c r="D17" s="464"/>
      <c r="E17" s="464"/>
      <c r="F17" s="465"/>
      <c r="G17" s="51"/>
    </row>
    <row r="18" spans="1:47" ht="37.15" customHeight="1" x14ac:dyDescent="0.3">
      <c r="A18" s="348"/>
      <c r="B18" s="349"/>
      <c r="C18" s="463" t="s">
        <v>105</v>
      </c>
      <c r="D18" s="464"/>
      <c r="E18" s="464"/>
      <c r="F18" s="465"/>
      <c r="G18" s="51"/>
    </row>
    <row r="19" spans="1:47" ht="37.15" customHeight="1" x14ac:dyDescent="0.3">
      <c r="A19" s="51"/>
      <c r="B19" s="51"/>
      <c r="C19" s="51"/>
      <c r="D19" s="51"/>
      <c r="E19" s="51"/>
      <c r="F19" s="51"/>
      <c r="G19" s="51"/>
    </row>
    <row r="20" spans="1:47" ht="29.25" customHeight="1" x14ac:dyDescent="0.3">
      <c r="A20" s="479" t="s">
        <v>239</v>
      </c>
      <c r="B20" s="437"/>
      <c r="C20" s="233" t="s">
        <v>240</v>
      </c>
      <c r="D20" s="233"/>
      <c r="E20" s="233"/>
      <c r="F20" s="58" t="s">
        <v>241</v>
      </c>
      <c r="G20" s="51"/>
    </row>
    <row r="21" spans="1:47" ht="37.15" customHeight="1" x14ac:dyDescent="0.3">
      <c r="A21" s="479"/>
      <c r="B21" s="437"/>
      <c r="C21" s="432" t="s">
        <v>242</v>
      </c>
      <c r="D21" s="432"/>
      <c r="E21" s="432"/>
      <c r="F21" s="41"/>
      <c r="G21" s="51"/>
    </row>
    <row r="22" spans="1:47" ht="37.15" customHeight="1" x14ac:dyDescent="0.3">
      <c r="A22" s="479"/>
      <c r="B22" s="437"/>
      <c r="C22" s="483"/>
      <c r="D22" s="483"/>
      <c r="E22" s="483"/>
      <c r="F22" s="41"/>
      <c r="G22" s="51"/>
    </row>
    <row r="23" spans="1:47" ht="37.15" customHeight="1" x14ac:dyDescent="0.3">
      <c r="A23" s="480"/>
      <c r="B23" s="439"/>
      <c r="C23" s="432"/>
      <c r="D23" s="432"/>
      <c r="E23" s="432"/>
      <c r="F23" s="41"/>
      <c r="G23" s="51"/>
    </row>
    <row r="24" spans="1:47" ht="32.25" customHeight="1" x14ac:dyDescent="0.3">
      <c r="A24" s="51"/>
      <c r="B24" s="51"/>
      <c r="C24" s="51"/>
      <c r="D24" s="51"/>
      <c r="E24" s="51"/>
      <c r="F24" s="51"/>
      <c r="G24" s="51"/>
    </row>
    <row r="25" spans="1:47" ht="32.25" customHeight="1" x14ac:dyDescent="0.3">
      <c r="A25" s="490" t="s">
        <v>243</v>
      </c>
      <c r="B25" s="490"/>
      <c r="C25" s="461"/>
      <c r="D25" s="461"/>
      <c r="E25" s="461"/>
      <c r="F25" s="461"/>
      <c r="G25" s="51"/>
    </row>
    <row r="26" spans="1:47" ht="32.25" customHeight="1" x14ac:dyDescent="0.3">
      <c r="A26" s="273" t="s">
        <v>244</v>
      </c>
      <c r="B26" s="273"/>
      <c r="C26" s="433" t="s">
        <v>226</v>
      </c>
      <c r="D26" s="433"/>
      <c r="E26" s="433"/>
      <c r="F26" s="433"/>
      <c r="G26" s="51"/>
    </row>
    <row r="27" spans="1:47" ht="32.25" customHeight="1" x14ac:dyDescent="0.3">
      <c r="A27" s="273" t="s">
        <v>245</v>
      </c>
      <c r="B27" s="273"/>
      <c r="C27" s="433" t="s">
        <v>226</v>
      </c>
      <c r="D27" s="433"/>
      <c r="E27" s="433"/>
      <c r="F27" s="433"/>
      <c r="G27" s="51"/>
    </row>
    <row r="28" spans="1:47" ht="32.25" customHeight="1" x14ac:dyDescent="0.3">
      <c r="A28" s="273" t="s">
        <v>246</v>
      </c>
      <c r="B28" s="273"/>
      <c r="C28" s="433" t="s">
        <v>226</v>
      </c>
      <c r="D28" s="433"/>
      <c r="E28" s="433"/>
      <c r="F28" s="433"/>
      <c r="G28" s="51"/>
    </row>
    <row r="29" spans="1:47" ht="32.25" customHeight="1" x14ac:dyDescent="0.3">
      <c r="A29" s="273" t="s">
        <v>247</v>
      </c>
      <c r="B29" s="273"/>
      <c r="C29" s="433" t="s">
        <v>226</v>
      </c>
      <c r="D29" s="433"/>
      <c r="E29" s="433"/>
      <c r="F29" s="433"/>
      <c r="G29" s="51"/>
    </row>
    <row r="30" spans="1:47" s="52" customFormat="1" ht="13" x14ac:dyDescent="0.3">
      <c r="A30" s="88"/>
      <c r="B30" s="88"/>
      <c r="C30" s="89"/>
      <c r="D30" s="89"/>
      <c r="E30" s="89"/>
      <c r="F30" s="89"/>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45"/>
      <c r="B31" s="445"/>
      <c r="C31" s="446"/>
      <c r="D31" s="446"/>
      <c r="E31" s="446"/>
      <c r="F31" s="446"/>
      <c r="G31" s="51"/>
    </row>
    <row r="32" spans="1:47" ht="40.15" customHeight="1" x14ac:dyDescent="0.25">
      <c r="A32" s="436" t="s">
        <v>248</v>
      </c>
      <c r="B32" s="479"/>
      <c r="C32" s="479"/>
      <c r="D32" s="479"/>
      <c r="E32" s="479"/>
      <c r="F32" s="479"/>
      <c r="G32" s="479"/>
      <c r="H32" s="479"/>
      <c r="I32" s="479"/>
    </row>
    <row r="33" spans="1:47" s="46" customFormat="1" ht="33.75" customHeight="1" x14ac:dyDescent="0.25">
      <c r="A33" s="354"/>
      <c r="B33" s="355"/>
      <c r="C33" s="134" t="s">
        <v>107</v>
      </c>
      <c r="D33" s="134" t="s">
        <v>108</v>
      </c>
      <c r="E33" s="134" t="s">
        <v>249</v>
      </c>
      <c r="F33" s="84" t="s">
        <v>110</v>
      </c>
      <c r="G33" s="84" t="s">
        <v>111</v>
      </c>
      <c r="H33" s="84" t="s">
        <v>112</v>
      </c>
      <c r="I33" s="84" t="s">
        <v>113</v>
      </c>
      <c r="J33"/>
      <c r="K33"/>
      <c r="L33"/>
      <c r="M33"/>
      <c r="N33"/>
      <c r="O33"/>
      <c r="P33"/>
    </row>
    <row r="34" spans="1:47" s="46" customFormat="1" ht="33.75" customHeight="1" x14ac:dyDescent="0.25">
      <c r="A34" s="350" t="s">
        <v>114</v>
      </c>
      <c r="B34" s="351"/>
      <c r="C34" s="110">
        <f>'Detailed planning stage'!C22</f>
        <v>5004952.4800000004</v>
      </c>
      <c r="D34" s="110">
        <f>'Detailed planning stage'!D22</f>
        <v>3649920.85</v>
      </c>
      <c r="E34" s="110">
        <f>'Detailed planning stage'!E22</f>
        <v>6590271.3500000006</v>
      </c>
      <c r="F34" s="110">
        <f>'Detailed planning stage'!F22</f>
        <v>1513429.96</v>
      </c>
      <c r="G34" s="110">
        <f>'Detailed planning stage'!G22</f>
        <v>761760.53999999992</v>
      </c>
      <c r="H34" s="110">
        <f>'Detailed planning stage'!H22</f>
        <v>2136490.89</v>
      </c>
      <c r="I34" s="110">
        <f>'Detailed planning stage'!I22</f>
        <v>-2006734.25</v>
      </c>
      <c r="J34"/>
      <c r="K34"/>
      <c r="L34"/>
      <c r="M34"/>
      <c r="N34"/>
      <c r="O34"/>
      <c r="P34"/>
    </row>
    <row r="35" spans="1:47" ht="33.75" customHeight="1" x14ac:dyDescent="0.25">
      <c r="A35" s="350" t="s">
        <v>115</v>
      </c>
      <c r="B35" s="351"/>
      <c r="C35" s="111">
        <f>'Detailed planning stage'!C23</f>
        <v>763.64853219408008</v>
      </c>
      <c r="D35" s="111">
        <f>'Detailed planning stage'!D23</f>
        <v>556.89973298748862</v>
      </c>
      <c r="E35" s="111">
        <f>'Detailed planning stage'!E23</f>
        <v>1005.5342310039671</v>
      </c>
      <c r="F35" s="111">
        <f>'Detailed planning stage'!F23</f>
        <v>230.91699115044247</v>
      </c>
      <c r="G35" s="111">
        <f>'Detailed planning stage'!G23</f>
        <v>116.2283399450717</v>
      </c>
      <c r="H35" s="111">
        <f>'Detailed planning stage'!H23</f>
        <v>325.98274183704609</v>
      </c>
      <c r="I35" s="111">
        <f>'Detailed planning stage'!I23</f>
        <v>-306.18465822398537</v>
      </c>
      <c r="Q35" s="57"/>
    </row>
    <row r="36" spans="1:47" s="52" customFormat="1" ht="13" x14ac:dyDescent="0.3">
      <c r="A36" s="445"/>
      <c r="B36" s="445"/>
      <c r="C36" s="446"/>
      <c r="D36" s="446"/>
      <c r="E36" s="446"/>
      <c r="F36" s="446"/>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88"/>
      <c r="B37" s="88"/>
      <c r="C37" s="89"/>
      <c r="D37" s="89"/>
      <c r="E37" s="89"/>
      <c r="F37" s="89"/>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38" t="s">
        <v>250</v>
      </c>
      <c r="B38" s="480"/>
      <c r="C38" s="480"/>
      <c r="D38" s="480"/>
      <c r="E38" s="480"/>
      <c r="F38" s="480"/>
      <c r="G38" s="480"/>
      <c r="H38" s="480"/>
      <c r="I38" s="480"/>
      <c r="Q38" s="57"/>
    </row>
    <row r="39" spans="1:47" ht="33.75" customHeight="1" x14ac:dyDescent="0.25">
      <c r="A39" s="477"/>
      <c r="B39" s="478"/>
      <c r="C39" s="53" t="s">
        <v>251</v>
      </c>
      <c r="D39" s="134" t="s">
        <v>108</v>
      </c>
      <c r="E39" s="134" t="s">
        <v>249</v>
      </c>
      <c r="F39" s="53" t="s">
        <v>110</v>
      </c>
      <c r="G39" s="53" t="s">
        <v>111</v>
      </c>
      <c r="H39" s="53" t="s">
        <v>112</v>
      </c>
      <c r="I39" s="53" t="s">
        <v>113</v>
      </c>
      <c r="Q39" s="57"/>
    </row>
    <row r="40" spans="1:47" ht="35.65" customHeight="1" x14ac:dyDescent="0.25">
      <c r="A40" s="350" t="s">
        <v>114</v>
      </c>
      <c r="B40" s="351"/>
      <c r="C40" s="110">
        <f>D121+E121+F121</f>
        <v>0</v>
      </c>
      <c r="D40" s="110">
        <f>G121+H121+I121+J121+K121+O121+P121+Q121+R121</f>
        <v>0</v>
      </c>
      <c r="E40" s="110">
        <f>C121+D121+E121+F121+G121+H121+I121+J121+K121+O121+P121+Q121+R121</f>
        <v>0</v>
      </c>
      <c r="F40" s="110">
        <f>G121+H121+I121+J121+K121</f>
        <v>0</v>
      </c>
      <c r="G40" s="110" t="e">
        <f>L121+N121</f>
        <v>#VALUE!</v>
      </c>
      <c r="H40" s="110">
        <f>O121+P121+Q121+R121</f>
        <v>0</v>
      </c>
      <c r="I40" s="110">
        <f>T121</f>
        <v>0</v>
      </c>
      <c r="Q40" s="57"/>
    </row>
    <row r="41" spans="1:47" ht="37.9" customHeight="1" x14ac:dyDescent="0.25">
      <c r="A41" s="350" t="s">
        <v>115</v>
      </c>
      <c r="B41" s="351"/>
      <c r="C41" s="111" t="e">
        <f t="shared" ref="C41:I41" si="0">C40/$C$6</f>
        <v>#DIV/0!</v>
      </c>
      <c r="D41" s="111" t="e">
        <f t="shared" si="0"/>
        <v>#DIV/0!</v>
      </c>
      <c r="E41" s="111" t="e">
        <f t="shared" si="0"/>
        <v>#DIV/0!</v>
      </c>
      <c r="F41" s="111" t="e">
        <f t="shared" si="0"/>
        <v>#DIV/0!</v>
      </c>
      <c r="G41" s="111" t="e">
        <f t="shared" si="0"/>
        <v>#VALUE!</v>
      </c>
      <c r="H41" s="111" t="e">
        <f t="shared" si="0"/>
        <v>#DIV/0!</v>
      </c>
      <c r="I41" s="111" t="e">
        <f t="shared" si="0"/>
        <v>#DIV/0!</v>
      </c>
      <c r="Q41" s="57"/>
    </row>
    <row r="42" spans="1:47" ht="37.9" customHeight="1" x14ac:dyDescent="0.25">
      <c r="A42" s="350" t="s">
        <v>116</v>
      </c>
      <c r="B42" s="351"/>
      <c r="C42" s="442"/>
      <c r="D42" s="443"/>
      <c r="E42" s="444"/>
      <c r="F42" s="414"/>
      <c r="G42" s="415"/>
      <c r="H42" s="415"/>
      <c r="I42" s="416"/>
      <c r="Q42" s="57"/>
    </row>
    <row r="43" spans="1:47" ht="37.9" customHeight="1" x14ac:dyDescent="0.25">
      <c r="A43" s="350" t="s">
        <v>230</v>
      </c>
      <c r="B43" s="351"/>
      <c r="C43" s="135" t="e">
        <f>VLOOKUP($C$42,'WLC benchmarks'!$B$10:$E$13,2, TRUE)</f>
        <v>#N/A</v>
      </c>
      <c r="D43" s="135" t="e">
        <f>VLOOKUP($C$42,'WLC benchmarks'!$B$10:$E$13,3, TRUE)</f>
        <v>#N/A</v>
      </c>
      <c r="E43" s="135" t="e">
        <f>VLOOKUP($C$42,'WLC benchmarks'!$B$10:$E$13,4, TRUE)</f>
        <v>#N/A</v>
      </c>
      <c r="F43" s="417"/>
      <c r="G43" s="418"/>
      <c r="H43" s="418"/>
      <c r="I43" s="419"/>
      <c r="Q43" s="57"/>
    </row>
    <row r="44" spans="1:47" ht="37.9" customHeight="1" x14ac:dyDescent="0.25">
      <c r="A44" s="350" t="s">
        <v>252</v>
      </c>
      <c r="B44" s="351"/>
      <c r="C44" s="136" t="e">
        <f>VLOOKUP($C$42,'WLC benchmarks'!$B$16:$E$19,2, TRUE)</f>
        <v>#N/A</v>
      </c>
      <c r="D44" s="136" t="e">
        <f>VLOOKUP($C$42,'WLC benchmarks'!$B$16:$E$19,3, TRUE)</f>
        <v>#N/A</v>
      </c>
      <c r="E44" s="136" t="e">
        <f>VLOOKUP($C$42,'WLC benchmarks'!$B$16:$E$19,4, TRUE)</f>
        <v>#N/A</v>
      </c>
      <c r="F44" s="420"/>
      <c r="G44" s="421"/>
      <c r="H44" s="421"/>
      <c r="I44" s="422"/>
      <c r="Q44" s="57"/>
    </row>
    <row r="45" spans="1:47" ht="47.25" customHeight="1" x14ac:dyDescent="0.25">
      <c r="A45" s="350" t="s">
        <v>253</v>
      </c>
      <c r="B45" s="351"/>
      <c r="C45" s="433" t="s">
        <v>254</v>
      </c>
      <c r="D45" s="433"/>
      <c r="E45" s="433"/>
      <c r="F45" s="433"/>
      <c r="G45" s="433"/>
      <c r="H45" s="433"/>
      <c r="I45" s="433"/>
      <c r="Q45" s="57"/>
    </row>
    <row r="46" spans="1:47" ht="84" customHeight="1" x14ac:dyDescent="0.25">
      <c r="A46" s="350" t="s">
        <v>255</v>
      </c>
      <c r="B46" s="351"/>
      <c r="C46" s="432" t="s">
        <v>121</v>
      </c>
      <c r="D46" s="432"/>
      <c r="E46" s="432"/>
      <c r="F46" s="432"/>
      <c r="G46" s="432"/>
      <c r="H46" s="432"/>
      <c r="I46" s="432"/>
      <c r="Q46" s="57"/>
    </row>
    <row r="47" spans="1:47" s="52" customFormat="1" ht="13" x14ac:dyDescent="0.3">
      <c r="A47" s="88"/>
      <c r="B47" s="88"/>
      <c r="C47" s="89"/>
      <c r="D47" s="89"/>
      <c r="E47" s="89"/>
      <c r="F47" s="89"/>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87" t="s">
        <v>122</v>
      </c>
      <c r="B48" s="488"/>
      <c r="C48" s="488"/>
      <c r="D48" s="488"/>
      <c r="E48" s="488"/>
      <c r="F48" s="489"/>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73" t="s">
        <v>256</v>
      </c>
      <c r="B49" s="273"/>
      <c r="C49" s="433"/>
      <c r="D49" s="433"/>
      <c r="E49" s="433"/>
      <c r="F49" s="433"/>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73" t="s">
        <v>257</v>
      </c>
      <c r="B50" s="273"/>
      <c r="C50" s="432"/>
      <c r="D50" s="432"/>
      <c r="E50" s="432"/>
      <c r="F50" s="432"/>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73" t="s">
        <v>258</v>
      </c>
      <c r="B51" s="273"/>
      <c r="C51" s="432" t="s">
        <v>55</v>
      </c>
      <c r="D51" s="432"/>
      <c r="E51" s="432"/>
      <c r="F51" s="432"/>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88"/>
      <c r="B52" s="88"/>
      <c r="C52" s="89"/>
      <c r="D52" s="89"/>
      <c r="E52" s="89"/>
      <c r="F52" s="89"/>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79" t="s">
        <v>259</v>
      </c>
      <c r="B53" s="437"/>
      <c r="C53" s="233" t="s">
        <v>260</v>
      </c>
      <c r="D53" s="233"/>
      <c r="E53" s="233"/>
      <c r="F53" s="58" t="s">
        <v>261</v>
      </c>
      <c r="G53" s="51"/>
      <c r="H53" s="56"/>
      <c r="I53" s="56"/>
      <c r="J53" s="59"/>
      <c r="K53" s="59"/>
      <c r="L53" s="59"/>
      <c r="M53" s="59"/>
      <c r="N53" s="57"/>
      <c r="O53" s="57"/>
      <c r="P53" s="57"/>
      <c r="Q53" s="57"/>
    </row>
    <row r="54" spans="1:49" s="63" customFormat="1" ht="13" x14ac:dyDescent="0.3">
      <c r="A54" s="479"/>
      <c r="B54" s="437"/>
      <c r="C54" s="432" t="s">
        <v>128</v>
      </c>
      <c r="D54" s="432"/>
      <c r="E54" s="432"/>
      <c r="F54" s="41"/>
      <c r="G54" s="51"/>
    </row>
    <row r="55" spans="1:49" s="46" customFormat="1" ht="13" x14ac:dyDescent="0.3">
      <c r="A55" s="479"/>
      <c r="B55" s="437"/>
      <c r="C55" s="483"/>
      <c r="D55" s="483"/>
      <c r="E55" s="483"/>
      <c r="F55" s="41"/>
      <c r="G55" s="51"/>
    </row>
    <row r="56" spans="1:49" s="46" customFormat="1" ht="12.75" customHeight="1" x14ac:dyDescent="0.3">
      <c r="A56" s="480"/>
      <c r="B56" s="439"/>
      <c r="C56" s="432"/>
      <c r="D56" s="432"/>
      <c r="E56" s="432"/>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34" t="s">
        <v>262</v>
      </c>
      <c r="B58" s="435"/>
      <c r="C58" s="429" t="s">
        <v>263</v>
      </c>
      <c r="D58" s="430"/>
      <c r="E58" s="430"/>
      <c r="F58" s="43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36"/>
      <c r="B59" s="437"/>
      <c r="C59" s="429" t="s">
        <v>264</v>
      </c>
      <c r="D59" s="430"/>
      <c r="E59" s="430"/>
      <c r="F59" s="43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36"/>
      <c r="B60" s="437"/>
      <c r="C60" s="429"/>
      <c r="D60" s="430"/>
      <c r="E60" s="430"/>
      <c r="F60" s="43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38"/>
      <c r="B61" s="439"/>
      <c r="C61" s="429"/>
      <c r="D61" s="430"/>
      <c r="E61" s="430"/>
      <c r="F61" s="43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1" t="s">
        <v>133</v>
      </c>
      <c r="B63" s="482"/>
      <c r="C63" s="237" t="s">
        <v>134</v>
      </c>
      <c r="D63" s="238"/>
      <c r="E63" s="371" t="s">
        <v>135</v>
      </c>
      <c r="F63" s="249" t="s">
        <v>136</v>
      </c>
      <c r="G63" s="250"/>
      <c r="H63" s="237" t="s">
        <v>137</v>
      </c>
      <c r="I63" s="368"/>
      <c r="J63" s="90"/>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75" t="s">
        <v>138</v>
      </c>
      <c r="B64" s="476"/>
      <c r="C64" s="64" t="s">
        <v>139</v>
      </c>
      <c r="D64" s="64" t="s">
        <v>140</v>
      </c>
      <c r="E64" s="372"/>
      <c r="F64" s="251"/>
      <c r="G64" s="252"/>
      <c r="H64" s="64" t="s">
        <v>141</v>
      </c>
      <c r="I64" s="64" t="s">
        <v>142</v>
      </c>
      <c r="J64" s="91"/>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49" t="s">
        <v>143</v>
      </c>
      <c r="B65" s="450"/>
      <c r="C65" s="65" t="s">
        <v>144</v>
      </c>
      <c r="D65" s="86" t="s">
        <v>145</v>
      </c>
      <c r="E65" s="246" t="s">
        <v>146</v>
      </c>
      <c r="F65" s="223" t="s">
        <v>147</v>
      </c>
      <c r="G65" s="224"/>
      <c r="H65" s="86" t="s">
        <v>148</v>
      </c>
      <c r="I65" s="86" t="s">
        <v>149</v>
      </c>
      <c r="J65" s="92"/>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51"/>
      <c r="B66" s="452"/>
      <c r="C66" s="67" t="s">
        <v>150</v>
      </c>
      <c r="D66" s="86" t="s">
        <v>151</v>
      </c>
      <c r="E66" s="247"/>
      <c r="F66" s="225"/>
      <c r="G66" s="226"/>
      <c r="H66" s="86" t="s">
        <v>152</v>
      </c>
      <c r="I66" s="86" t="s">
        <v>153</v>
      </c>
      <c r="J66" s="92"/>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51"/>
      <c r="B67" s="452"/>
      <c r="C67" s="67" t="s">
        <v>154</v>
      </c>
      <c r="D67" s="87" t="s">
        <v>155</v>
      </c>
      <c r="E67" s="248"/>
      <c r="F67" s="227"/>
      <c r="G67" s="228"/>
      <c r="H67" s="87" t="s">
        <v>148</v>
      </c>
      <c r="I67" s="87" t="s">
        <v>148</v>
      </c>
      <c r="J67" s="92"/>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73"/>
      <c r="F68" s="440"/>
      <c r="G68" s="441"/>
      <c r="H68" s="17"/>
      <c r="I68" s="17"/>
      <c r="J68" s="225" t="s">
        <v>157</v>
      </c>
      <c r="K68" s="297"/>
      <c r="L68" s="297"/>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74"/>
      <c r="F69" s="440"/>
      <c r="G69" s="441"/>
      <c r="H69" s="17"/>
      <c r="I69" s="17"/>
      <c r="J69" s="225"/>
      <c r="K69" s="297"/>
      <c r="L69" s="297"/>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74"/>
      <c r="F70" s="440"/>
      <c r="G70" s="441"/>
      <c r="H70" s="17"/>
      <c r="I70" s="17"/>
      <c r="J70" s="225"/>
      <c r="K70" s="297"/>
      <c r="L70" s="297"/>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75"/>
      <c r="F71" s="440"/>
      <c r="G71" s="441"/>
      <c r="H71" s="17"/>
      <c r="I71" s="17"/>
      <c r="J71" s="225"/>
      <c r="K71" s="297"/>
      <c r="L71" s="297"/>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0"/>
      <c r="G72" s="441"/>
      <c r="H72" s="17"/>
      <c r="I72" s="17"/>
      <c r="J72" s="225"/>
      <c r="K72" s="297"/>
      <c r="L72" s="297"/>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0"/>
      <c r="G73" s="441"/>
      <c r="H73" s="17"/>
      <c r="I73" s="17"/>
      <c r="J73" s="225"/>
      <c r="K73" s="297"/>
      <c r="L73" s="297"/>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0"/>
      <c r="G74" s="441"/>
      <c r="H74" s="17"/>
      <c r="I74" s="17"/>
      <c r="J74" s="225"/>
      <c r="K74" s="297"/>
      <c r="L74" s="297"/>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0"/>
      <c r="G75" s="441"/>
      <c r="H75" s="17"/>
      <c r="I75" s="17"/>
      <c r="J75" s="225"/>
      <c r="K75" s="297"/>
      <c r="L75" s="297"/>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0"/>
      <c r="G76" s="441"/>
      <c r="H76" s="17"/>
      <c r="I76" s="17"/>
      <c r="J76" s="225"/>
      <c r="K76" s="297"/>
      <c r="L76" s="297"/>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0"/>
      <c r="G77" s="441"/>
      <c r="H77" s="17"/>
      <c r="I77" s="17"/>
      <c r="J77" s="225"/>
      <c r="K77" s="297"/>
      <c r="L77" s="297"/>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0"/>
      <c r="G78" s="441"/>
      <c r="H78" s="17"/>
      <c r="I78" s="17"/>
      <c r="J78" s="225"/>
      <c r="K78" s="297"/>
      <c r="L78" s="297"/>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0"/>
      <c r="G79" s="441"/>
      <c r="H79" s="17"/>
      <c r="I79" s="17"/>
      <c r="J79" s="225"/>
      <c r="K79" s="297"/>
      <c r="L79" s="297"/>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0"/>
      <c r="G80" s="441"/>
      <c r="H80" s="17"/>
      <c r="I80" s="17"/>
      <c r="J80" s="225"/>
      <c r="K80" s="297"/>
      <c r="L80" s="297"/>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0"/>
      <c r="G81" s="441"/>
      <c r="H81" s="17"/>
      <c r="I81" s="17"/>
      <c r="J81" s="225"/>
      <c r="K81" s="297"/>
      <c r="L81" s="297"/>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0"/>
      <c r="G82" s="441"/>
      <c r="H82" s="17"/>
      <c r="I82" s="17"/>
      <c r="J82" s="225"/>
      <c r="K82" s="297"/>
      <c r="L82" s="297"/>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0"/>
      <c r="G83" s="441"/>
      <c r="H83" s="17"/>
      <c r="I83" s="17"/>
      <c r="J83" s="109"/>
      <c r="K83" s="93"/>
      <c r="L83" s="93"/>
      <c r="M83"/>
      <c r="N83"/>
      <c r="O83"/>
      <c r="P83"/>
      <c r="Q83"/>
      <c r="R83"/>
      <c r="S83"/>
      <c r="T83"/>
      <c r="U83"/>
      <c r="V83"/>
      <c r="W83"/>
      <c r="X83"/>
      <c r="Y83"/>
      <c r="Z83"/>
      <c r="AA83"/>
      <c r="AB83"/>
      <c r="AC83"/>
      <c r="AD83"/>
      <c r="AE83"/>
      <c r="AF83"/>
      <c r="AG83"/>
      <c r="AH83"/>
      <c r="AI83"/>
      <c r="AJ83"/>
      <c r="AK83"/>
      <c r="AL83"/>
    </row>
    <row r="84" spans="1:47" s="74" customFormat="1" ht="30" customHeight="1" x14ac:dyDescent="0.25">
      <c r="A84" s="71">
        <v>6</v>
      </c>
      <c r="B84" s="72" t="s">
        <v>173</v>
      </c>
      <c r="C84" s="14"/>
      <c r="D84" s="15"/>
      <c r="E84" s="19"/>
      <c r="F84" s="440"/>
      <c r="G84" s="441"/>
      <c r="H84" s="17"/>
      <c r="I84" s="17"/>
      <c r="J84" s="225"/>
      <c r="K84" s="297"/>
      <c r="L84" s="297"/>
      <c r="M84"/>
      <c r="N84"/>
      <c r="O84"/>
      <c r="P84"/>
      <c r="Q84"/>
      <c r="R84"/>
      <c r="S84"/>
      <c r="T84"/>
      <c r="U84"/>
      <c r="V84"/>
      <c r="W84"/>
      <c r="X84"/>
      <c r="Y84"/>
      <c r="Z84"/>
      <c r="AA84"/>
      <c r="AB84"/>
      <c r="AC84"/>
      <c r="AD84"/>
      <c r="AE84"/>
      <c r="AF84"/>
      <c r="AG84"/>
      <c r="AH84"/>
      <c r="AI84"/>
      <c r="AJ84"/>
    </row>
    <row r="85" spans="1:47" s="74" customFormat="1" ht="30" customHeight="1" x14ac:dyDescent="0.25">
      <c r="A85" s="71">
        <v>7</v>
      </c>
      <c r="B85" s="72" t="s">
        <v>174</v>
      </c>
      <c r="C85" s="14"/>
      <c r="D85" s="15"/>
      <c r="E85" s="19"/>
      <c r="F85" s="440"/>
      <c r="G85" s="441"/>
      <c r="H85" s="17"/>
      <c r="I85" s="17"/>
      <c r="J85" s="225"/>
      <c r="K85" s="297"/>
      <c r="L85" s="297"/>
      <c r="M85"/>
      <c r="N85"/>
      <c r="O85"/>
      <c r="P85"/>
      <c r="Q85"/>
      <c r="R85"/>
      <c r="S85"/>
      <c r="T85"/>
      <c r="U85"/>
      <c r="V85"/>
      <c r="W85"/>
      <c r="X85"/>
      <c r="Y85"/>
      <c r="Z85"/>
      <c r="AA85"/>
      <c r="AB85"/>
      <c r="AC85"/>
      <c r="AD85"/>
      <c r="AE85"/>
      <c r="AF85"/>
      <c r="AG85"/>
      <c r="AH85"/>
      <c r="AI85"/>
      <c r="AJ85"/>
    </row>
    <row r="86" spans="1:47" s="74" customFormat="1" ht="30" customHeight="1" x14ac:dyDescent="0.25">
      <c r="A86" s="69">
        <v>8</v>
      </c>
      <c r="B86" s="70" t="s">
        <v>175</v>
      </c>
      <c r="C86" s="16"/>
      <c r="D86" s="13"/>
      <c r="E86" s="124"/>
      <c r="F86" s="440"/>
      <c r="G86" s="441"/>
      <c r="H86" s="18"/>
      <c r="I86" s="18"/>
      <c r="J86" s="109"/>
      <c r="K86" s="93"/>
      <c r="L86" s="93"/>
      <c r="M86"/>
      <c r="N86"/>
      <c r="O86"/>
      <c r="P86"/>
      <c r="Q86"/>
      <c r="R86"/>
      <c r="S86"/>
      <c r="T86"/>
      <c r="U86"/>
      <c r="V86"/>
      <c r="W86"/>
      <c r="X86"/>
      <c r="Y86"/>
      <c r="Z86"/>
      <c r="AA86"/>
      <c r="AB86"/>
      <c r="AC86"/>
      <c r="AD86"/>
      <c r="AE86"/>
      <c r="AF86"/>
      <c r="AG86"/>
      <c r="AH86"/>
      <c r="AI86"/>
      <c r="AJ86"/>
    </row>
    <row r="87" spans="1:47" s="74" customFormat="1" ht="30" customHeight="1" x14ac:dyDescent="0.25">
      <c r="A87" s="69"/>
      <c r="B87" s="70"/>
      <c r="C87" s="16"/>
      <c r="D87" s="13"/>
      <c r="E87" s="20"/>
      <c r="F87" s="447"/>
      <c r="G87" s="448"/>
      <c r="H87" s="18"/>
      <c r="I87" s="18"/>
      <c r="J87" s="225"/>
      <c r="K87" s="297"/>
      <c r="L87" s="297"/>
      <c r="M87"/>
      <c r="N87"/>
      <c r="O87"/>
      <c r="P87"/>
      <c r="Q87"/>
      <c r="R87"/>
      <c r="S87"/>
      <c r="T87"/>
      <c r="U87"/>
      <c r="V87"/>
      <c r="W87"/>
      <c r="X87"/>
      <c r="Y87"/>
      <c r="Z87"/>
      <c r="AA87"/>
      <c r="AB87"/>
      <c r="AC87"/>
      <c r="AD87"/>
      <c r="AE87"/>
      <c r="AF87"/>
      <c r="AG87"/>
      <c r="AH87"/>
      <c r="AI87"/>
      <c r="AJ87"/>
    </row>
    <row r="88" spans="1:47" s="74" customFormat="1" ht="31.5" customHeight="1" x14ac:dyDescent="0.25">
      <c r="A88" s="475" t="s">
        <v>176</v>
      </c>
      <c r="B88" s="476"/>
      <c r="C88" s="64" t="s">
        <v>177</v>
      </c>
      <c r="D88" s="64" t="s">
        <v>233</v>
      </c>
      <c r="E88" s="158" t="s">
        <v>234</v>
      </c>
      <c r="F88" s="176" t="s">
        <v>180</v>
      </c>
      <c r="G88" s="177" t="s">
        <v>181</v>
      </c>
      <c r="H88" s="466"/>
      <c r="I88" s="466"/>
      <c r="J88" s="93"/>
      <c r="K88" s="93"/>
      <c r="L88" s="93"/>
      <c r="M88"/>
      <c r="N88"/>
      <c r="O88"/>
      <c r="P88"/>
      <c r="Q88"/>
      <c r="R88"/>
      <c r="S88"/>
      <c r="T88"/>
      <c r="U88"/>
      <c r="V88"/>
      <c r="W88"/>
      <c r="X88"/>
      <c r="Y88"/>
      <c r="Z88"/>
      <c r="AA88"/>
      <c r="AB88"/>
      <c r="AC88"/>
      <c r="AD88"/>
      <c r="AE88"/>
      <c r="AF88"/>
      <c r="AG88"/>
      <c r="AH88"/>
      <c r="AI88"/>
      <c r="AJ88"/>
    </row>
    <row r="89" spans="1:47" s="74" customFormat="1" ht="19.5" customHeight="1" x14ac:dyDescent="0.25">
      <c r="A89" s="71" t="s">
        <v>182</v>
      </c>
      <c r="B89" s="72" t="s">
        <v>183</v>
      </c>
      <c r="C89" s="14"/>
      <c r="D89" s="15"/>
      <c r="E89" s="19"/>
      <c r="F89" s="169"/>
      <c r="G89" s="170"/>
      <c r="H89" s="466"/>
      <c r="I89" s="466"/>
      <c r="J89" s="316" t="s">
        <v>184</v>
      </c>
      <c r="K89" s="316"/>
      <c r="L89" s="316"/>
      <c r="M89"/>
      <c r="N89"/>
      <c r="O89"/>
      <c r="P89"/>
      <c r="Q89"/>
      <c r="R89"/>
      <c r="S89"/>
      <c r="T89"/>
      <c r="U89"/>
      <c r="V89"/>
      <c r="W89"/>
      <c r="X89"/>
      <c r="Y89"/>
      <c r="Z89"/>
      <c r="AA89"/>
      <c r="AB89"/>
      <c r="AC89"/>
      <c r="AD89"/>
      <c r="AE89"/>
      <c r="AF89"/>
      <c r="AG89"/>
      <c r="AH89"/>
      <c r="AI89"/>
      <c r="AJ89"/>
    </row>
    <row r="90" spans="1:47" s="74" customFormat="1" ht="19.5" customHeight="1" x14ac:dyDescent="0.25">
      <c r="A90" s="71" t="s">
        <v>185</v>
      </c>
      <c r="B90" s="72" t="s">
        <v>186</v>
      </c>
      <c r="C90" s="14"/>
      <c r="D90" s="15"/>
      <c r="E90" s="19"/>
      <c r="F90" s="157"/>
      <c r="G90" s="171"/>
      <c r="H90" s="484"/>
      <c r="I90" s="485"/>
      <c r="J90" s="297"/>
      <c r="K90" s="297"/>
      <c r="L90" s="297"/>
      <c r="M90"/>
      <c r="N90"/>
      <c r="O90"/>
      <c r="P90"/>
      <c r="Q90"/>
      <c r="R90"/>
      <c r="S90"/>
      <c r="T90"/>
      <c r="U90"/>
      <c r="V90"/>
      <c r="W90"/>
      <c r="X90"/>
      <c r="Y90"/>
      <c r="Z90"/>
      <c r="AA90"/>
      <c r="AB90"/>
      <c r="AC90"/>
      <c r="AD90"/>
      <c r="AE90"/>
      <c r="AF90"/>
      <c r="AG90"/>
      <c r="AH90"/>
      <c r="AI90"/>
      <c r="AJ90"/>
    </row>
    <row r="91" spans="1:47" s="74" customFormat="1" ht="19.5" customHeight="1" x14ac:dyDescent="0.25">
      <c r="A91" s="71" t="s">
        <v>187</v>
      </c>
      <c r="B91" s="72" t="s">
        <v>188</v>
      </c>
      <c r="C91" s="14"/>
      <c r="D91" s="15"/>
      <c r="E91" s="19"/>
      <c r="F91" s="157"/>
      <c r="G91" s="171"/>
      <c r="H91" s="466"/>
      <c r="I91" s="466"/>
      <c r="J91" s="297"/>
      <c r="K91" s="297"/>
      <c r="L91" s="297"/>
      <c r="M91"/>
      <c r="N91"/>
      <c r="O91"/>
      <c r="P91"/>
      <c r="Q91"/>
      <c r="R91"/>
      <c r="S91"/>
      <c r="T91"/>
      <c r="U91"/>
      <c r="V91"/>
      <c r="W91"/>
      <c r="X91"/>
      <c r="Y91"/>
      <c r="Z91"/>
      <c r="AA91"/>
      <c r="AB91"/>
      <c r="AC91"/>
      <c r="AD91"/>
      <c r="AE91"/>
      <c r="AF91"/>
      <c r="AG91"/>
      <c r="AH91"/>
      <c r="AI91"/>
      <c r="AJ91"/>
    </row>
    <row r="92" spans="1:47" s="74" customFormat="1" ht="24.75" customHeight="1" x14ac:dyDescent="0.25">
      <c r="A92" s="52"/>
      <c r="B92" s="52"/>
      <c r="C92" s="129" t="s">
        <v>189</v>
      </c>
      <c r="D92" s="130">
        <f>SUM(D68:D87)+SUM(D89:D91)</f>
        <v>0</v>
      </c>
      <c r="E92" s="394"/>
      <c r="F92" s="394"/>
      <c r="G92" s="394"/>
      <c r="H92" s="125">
        <f>SUM(H68:H87)</f>
        <v>0</v>
      </c>
      <c r="I92" s="125">
        <f>SUM(I68:I87)</f>
        <v>0</v>
      </c>
      <c r="J92" s="93"/>
      <c r="K92"/>
      <c r="L92"/>
      <c r="M92"/>
      <c r="N92"/>
      <c r="O92"/>
      <c r="P92"/>
      <c r="Q92"/>
      <c r="R92"/>
      <c r="S92"/>
      <c r="T92"/>
      <c r="U92"/>
      <c r="V92"/>
      <c r="W92"/>
      <c r="X92"/>
      <c r="Y92"/>
      <c r="Z92"/>
      <c r="AA92"/>
      <c r="AB92"/>
      <c r="AC92"/>
      <c r="AD92"/>
      <c r="AE92"/>
      <c r="AF92"/>
      <c r="AG92"/>
      <c r="AH92"/>
      <c r="AI92"/>
      <c r="AJ92"/>
    </row>
    <row r="93" spans="1:47" s="74" customFormat="1" ht="23.5" thickBot="1" x14ac:dyDescent="0.3">
      <c r="A93" s="55"/>
      <c r="B93" s="55"/>
      <c r="C93" s="127" t="s">
        <v>190</v>
      </c>
      <c r="D93" s="128" t="e">
        <f>D92/$C$6</f>
        <v>#DIV/0!</v>
      </c>
      <c r="E93" s="395"/>
      <c r="F93" s="395"/>
      <c r="G93" s="395"/>
      <c r="H93" s="120" t="e">
        <f>H92/$C$6</f>
        <v>#DIV/0!</v>
      </c>
      <c r="I93" s="120" t="e">
        <f>I92/$C$6</f>
        <v>#DIV/0!</v>
      </c>
      <c r="J93" s="54"/>
      <c r="K93" s="94"/>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4"/>
      <c r="B95" s="94"/>
      <c r="C95" s="94"/>
      <c r="D95" s="94"/>
      <c r="E95" s="94"/>
      <c r="F95" s="94"/>
    </row>
    <row r="96" spans="1:47" ht="27" customHeight="1" x14ac:dyDescent="0.25">
      <c r="A96" s="453" t="s">
        <v>265</v>
      </c>
      <c r="B96" s="454"/>
      <c r="C96" s="311" t="s">
        <v>236</v>
      </c>
      <c r="D96" s="311" t="s">
        <v>193</v>
      </c>
      <c r="E96" s="253" t="s">
        <v>194</v>
      </c>
      <c r="F96" s="255"/>
      <c r="G96" s="254" t="s">
        <v>195</v>
      </c>
      <c r="H96" s="254"/>
      <c r="I96" s="254"/>
      <c r="J96" s="254"/>
      <c r="K96" s="254"/>
      <c r="L96" s="254"/>
      <c r="M96" s="254"/>
      <c r="N96" s="255"/>
      <c r="O96" s="253" t="s">
        <v>196</v>
      </c>
      <c r="P96" s="254"/>
      <c r="Q96" s="254"/>
      <c r="R96" s="255"/>
      <c r="S96" s="259" t="s">
        <v>197</v>
      </c>
      <c r="T96" s="311" t="s">
        <v>198</v>
      </c>
    </row>
    <row r="97" spans="1:20" ht="27" customHeight="1" x14ac:dyDescent="0.25">
      <c r="A97" s="455"/>
      <c r="B97" s="456"/>
      <c r="C97" s="460"/>
      <c r="D97" s="312"/>
      <c r="E97" s="256"/>
      <c r="F97" s="258"/>
      <c r="G97" s="257"/>
      <c r="H97" s="257"/>
      <c r="I97" s="257"/>
      <c r="J97" s="257"/>
      <c r="K97" s="257"/>
      <c r="L97" s="257"/>
      <c r="M97" s="257"/>
      <c r="N97" s="258"/>
      <c r="O97" s="256"/>
      <c r="P97" s="257"/>
      <c r="Q97" s="257"/>
      <c r="R97" s="258"/>
      <c r="S97" s="260"/>
      <c r="T97" s="312"/>
    </row>
    <row r="98" spans="1:20" ht="27" customHeight="1" x14ac:dyDescent="0.25">
      <c r="A98" s="457"/>
      <c r="B98" s="458"/>
      <c r="C98" s="460"/>
      <c r="D98" s="294" t="s">
        <v>199</v>
      </c>
      <c r="E98" s="295"/>
      <c r="F98" s="296"/>
      <c r="G98" s="294" t="s">
        <v>200</v>
      </c>
      <c r="H98" s="295"/>
      <c r="I98" s="295"/>
      <c r="J98" s="295"/>
      <c r="K98" s="295"/>
      <c r="L98" s="295"/>
      <c r="M98" s="295"/>
      <c r="N98" s="296"/>
      <c r="O98" s="294" t="s">
        <v>201</v>
      </c>
      <c r="P98" s="295"/>
      <c r="Q98" s="295"/>
      <c r="R98" s="296"/>
      <c r="S98" s="260"/>
      <c r="T98" s="311" t="s">
        <v>113</v>
      </c>
    </row>
    <row r="99" spans="1:20" ht="27" customHeight="1" x14ac:dyDescent="0.25">
      <c r="A99" s="75" t="s">
        <v>138</v>
      </c>
      <c r="B99" s="76"/>
      <c r="C99" s="312"/>
      <c r="D99" s="77" t="s">
        <v>202</v>
      </c>
      <c r="E99" s="77" t="s">
        <v>203</v>
      </c>
      <c r="F99" s="77" t="s">
        <v>204</v>
      </c>
      <c r="G99" s="77" t="s">
        <v>205</v>
      </c>
      <c r="H99" s="77" t="s">
        <v>206</v>
      </c>
      <c r="I99" s="77" t="s">
        <v>207</v>
      </c>
      <c r="J99" s="77" t="s">
        <v>208</v>
      </c>
      <c r="K99" s="77" t="s">
        <v>209</v>
      </c>
      <c r="L99" s="294" t="s">
        <v>210</v>
      </c>
      <c r="M99" s="296"/>
      <c r="N99" s="77" t="s">
        <v>211</v>
      </c>
      <c r="O99" s="77" t="s">
        <v>212</v>
      </c>
      <c r="P99" s="77" t="s">
        <v>213</v>
      </c>
      <c r="Q99" s="77" t="s">
        <v>214</v>
      </c>
      <c r="R99" s="77" t="s">
        <v>215</v>
      </c>
      <c r="S99" s="261"/>
      <c r="T99" s="312"/>
    </row>
    <row r="100" spans="1:20" ht="30" customHeight="1" x14ac:dyDescent="0.25">
      <c r="A100" s="78">
        <v>0.1</v>
      </c>
      <c r="B100" s="72" t="s">
        <v>156</v>
      </c>
      <c r="C100" s="381"/>
      <c r="D100" s="382"/>
      <c r="E100" s="382"/>
      <c r="F100" s="382"/>
      <c r="G100" s="382"/>
      <c r="H100" s="382"/>
      <c r="I100" s="382"/>
      <c r="J100" s="382"/>
      <c r="K100" s="382"/>
      <c r="L100" s="382"/>
      <c r="M100" s="382"/>
      <c r="N100" s="383"/>
      <c r="O100" s="34" t="s">
        <v>216</v>
      </c>
      <c r="P100" s="34"/>
      <c r="Q100" s="34"/>
      <c r="R100" s="34"/>
      <c r="S100" s="116">
        <f>SUM(C100:R100)</f>
        <v>0</v>
      </c>
      <c r="T100" s="37"/>
    </row>
    <row r="101" spans="1:20" ht="30" customHeight="1" x14ac:dyDescent="0.25">
      <c r="A101" s="71">
        <v>0.2</v>
      </c>
      <c r="B101" s="72" t="s">
        <v>158</v>
      </c>
      <c r="C101" s="320"/>
      <c r="D101" s="321"/>
      <c r="E101" s="321"/>
      <c r="F101" s="321"/>
      <c r="G101" s="321"/>
      <c r="H101" s="321"/>
      <c r="I101" s="321"/>
      <c r="J101" s="321"/>
      <c r="K101" s="321"/>
      <c r="L101" s="321"/>
      <c r="M101" s="321"/>
      <c r="N101" s="322"/>
      <c r="O101" s="34" t="s">
        <v>216</v>
      </c>
      <c r="P101" s="34"/>
      <c r="Q101" s="34"/>
      <c r="R101" s="34"/>
      <c r="S101" s="116">
        <f t="shared" ref="S101:S119" si="1">SUM(C101:R101)</f>
        <v>0</v>
      </c>
      <c r="T101" s="31"/>
    </row>
    <row r="102" spans="1:20" ht="30" customHeight="1" x14ac:dyDescent="0.25">
      <c r="A102" s="71">
        <v>0.3</v>
      </c>
      <c r="B102" s="72" t="s">
        <v>159</v>
      </c>
      <c r="C102" s="31"/>
      <c r="D102" s="31"/>
      <c r="E102" s="32"/>
      <c r="F102" s="33"/>
      <c r="G102" s="33"/>
      <c r="H102" s="34"/>
      <c r="I102" s="34"/>
      <c r="J102" s="34"/>
      <c r="K102" s="34"/>
      <c r="L102" s="381"/>
      <c r="M102" s="382"/>
      <c r="N102" s="383"/>
      <c r="O102" s="34" t="s">
        <v>216</v>
      </c>
      <c r="P102" s="34"/>
      <c r="Q102" s="34"/>
      <c r="R102" s="34"/>
      <c r="S102" s="116">
        <f t="shared" si="1"/>
        <v>0</v>
      </c>
      <c r="T102" s="31"/>
    </row>
    <row r="103" spans="1:20" ht="30" customHeight="1" x14ac:dyDescent="0.25">
      <c r="A103" s="71">
        <v>0.4</v>
      </c>
      <c r="B103" s="72" t="s">
        <v>160</v>
      </c>
      <c r="C103" s="31"/>
      <c r="D103" s="31"/>
      <c r="E103" s="32"/>
      <c r="F103" s="33"/>
      <c r="G103" s="35"/>
      <c r="H103" s="34"/>
      <c r="I103" s="34"/>
      <c r="J103" s="34"/>
      <c r="K103" s="34"/>
      <c r="L103" s="317"/>
      <c r="M103" s="318"/>
      <c r="N103" s="319"/>
      <c r="O103" s="34" t="s">
        <v>216</v>
      </c>
      <c r="P103" s="34"/>
      <c r="Q103" s="34"/>
      <c r="R103" s="34"/>
      <c r="S103" s="116">
        <f t="shared" si="1"/>
        <v>0</v>
      </c>
      <c r="T103" s="34"/>
    </row>
    <row r="104" spans="1:20" ht="30" customHeight="1" x14ac:dyDescent="0.25">
      <c r="A104" s="71">
        <v>0.5</v>
      </c>
      <c r="B104" s="72" t="s">
        <v>217</v>
      </c>
      <c r="C104" s="31"/>
      <c r="D104" s="31"/>
      <c r="E104" s="32"/>
      <c r="F104" s="33"/>
      <c r="G104" s="35"/>
      <c r="H104" s="34"/>
      <c r="I104" s="34"/>
      <c r="J104" s="34"/>
      <c r="K104" s="34"/>
      <c r="L104" s="317"/>
      <c r="M104" s="318"/>
      <c r="N104" s="319"/>
      <c r="O104" s="34" t="s">
        <v>216</v>
      </c>
      <c r="P104" s="34"/>
      <c r="Q104" s="34"/>
      <c r="R104" s="34"/>
      <c r="S104" s="116">
        <f t="shared" si="1"/>
        <v>0</v>
      </c>
      <c r="T104" s="34"/>
    </row>
    <row r="105" spans="1:20" ht="30" customHeight="1" x14ac:dyDescent="0.25">
      <c r="A105" s="71">
        <v>1</v>
      </c>
      <c r="B105" s="72" t="s">
        <v>161</v>
      </c>
      <c r="C105" s="31"/>
      <c r="D105" s="31"/>
      <c r="E105" s="36"/>
      <c r="F105" s="31"/>
      <c r="G105" s="34"/>
      <c r="H105" s="34"/>
      <c r="I105" s="34"/>
      <c r="J105" s="34"/>
      <c r="K105" s="34"/>
      <c r="L105" s="317"/>
      <c r="M105" s="318"/>
      <c r="N105" s="319"/>
      <c r="O105" s="34" t="s">
        <v>216</v>
      </c>
      <c r="P105" s="34"/>
      <c r="Q105" s="34"/>
      <c r="R105" s="34"/>
      <c r="S105" s="116">
        <f t="shared" si="1"/>
        <v>0</v>
      </c>
      <c r="T105" s="34"/>
    </row>
    <row r="106" spans="1:20" ht="30" customHeight="1" x14ac:dyDescent="0.25">
      <c r="A106" s="71">
        <v>2.1</v>
      </c>
      <c r="B106" s="72" t="s">
        <v>162</v>
      </c>
      <c r="C106" s="31"/>
      <c r="D106" s="31"/>
      <c r="E106" s="31"/>
      <c r="F106" s="31"/>
      <c r="G106" s="31"/>
      <c r="H106" s="34"/>
      <c r="I106" s="34"/>
      <c r="J106" s="34"/>
      <c r="K106" s="34"/>
      <c r="L106" s="317"/>
      <c r="M106" s="318"/>
      <c r="N106" s="319"/>
      <c r="O106" s="34" t="s">
        <v>216</v>
      </c>
      <c r="P106" s="34"/>
      <c r="Q106" s="34"/>
      <c r="R106" s="34"/>
      <c r="S106" s="116">
        <f t="shared" si="1"/>
        <v>0</v>
      </c>
      <c r="T106" s="31"/>
    </row>
    <row r="107" spans="1:20" ht="30" customHeight="1" x14ac:dyDescent="0.25">
      <c r="A107" s="71">
        <v>2.2000000000000002</v>
      </c>
      <c r="B107" s="72" t="s">
        <v>163</v>
      </c>
      <c r="C107" s="31"/>
      <c r="D107" s="31"/>
      <c r="E107" s="36"/>
      <c r="F107" s="31"/>
      <c r="G107" s="31"/>
      <c r="H107" s="34"/>
      <c r="I107" s="34"/>
      <c r="J107" s="34"/>
      <c r="K107" s="34"/>
      <c r="L107" s="317"/>
      <c r="M107" s="318"/>
      <c r="N107" s="319"/>
      <c r="O107" s="34" t="s">
        <v>216</v>
      </c>
      <c r="P107" s="34"/>
      <c r="Q107" s="34"/>
      <c r="R107" s="34"/>
      <c r="S107" s="116">
        <f t="shared" si="1"/>
        <v>0</v>
      </c>
      <c r="T107" s="31"/>
    </row>
    <row r="108" spans="1:20" ht="30" customHeight="1" x14ac:dyDescent="0.25">
      <c r="A108" s="71">
        <v>2.2999999999999998</v>
      </c>
      <c r="B108" s="72" t="s">
        <v>164</v>
      </c>
      <c r="C108" s="31"/>
      <c r="D108" s="31"/>
      <c r="E108" s="36"/>
      <c r="F108" s="31"/>
      <c r="G108" s="31"/>
      <c r="H108" s="34"/>
      <c r="I108" s="34"/>
      <c r="J108" s="34"/>
      <c r="K108" s="34"/>
      <c r="L108" s="317"/>
      <c r="M108" s="318"/>
      <c r="N108" s="319"/>
      <c r="O108" s="34" t="s">
        <v>216</v>
      </c>
      <c r="P108" s="34"/>
      <c r="Q108" s="34"/>
      <c r="R108" s="34"/>
      <c r="S108" s="116">
        <f t="shared" si="1"/>
        <v>0</v>
      </c>
      <c r="T108" s="31"/>
    </row>
    <row r="109" spans="1:20" ht="30" customHeight="1" x14ac:dyDescent="0.25">
      <c r="A109" s="71">
        <v>2.4</v>
      </c>
      <c r="B109" s="72" t="s">
        <v>165</v>
      </c>
      <c r="C109" s="31"/>
      <c r="D109" s="31"/>
      <c r="E109" s="36"/>
      <c r="F109" s="31"/>
      <c r="G109" s="31"/>
      <c r="H109" s="34"/>
      <c r="I109" s="34"/>
      <c r="J109" s="34"/>
      <c r="K109" s="34"/>
      <c r="L109" s="317"/>
      <c r="M109" s="318"/>
      <c r="N109" s="319"/>
      <c r="O109" s="34" t="s">
        <v>216</v>
      </c>
      <c r="P109" s="34"/>
      <c r="Q109" s="34"/>
      <c r="R109" s="34"/>
      <c r="S109" s="116">
        <f t="shared" si="1"/>
        <v>0</v>
      </c>
      <c r="T109" s="31"/>
    </row>
    <row r="110" spans="1:20" ht="30" customHeight="1" x14ac:dyDescent="0.25">
      <c r="A110" s="71">
        <v>2.5</v>
      </c>
      <c r="B110" s="72" t="s">
        <v>166</v>
      </c>
      <c r="C110" s="31"/>
      <c r="D110" s="31"/>
      <c r="E110" s="36"/>
      <c r="F110" s="31"/>
      <c r="G110" s="31"/>
      <c r="H110" s="34"/>
      <c r="I110" s="34"/>
      <c r="J110" s="34"/>
      <c r="K110" s="34"/>
      <c r="L110" s="317"/>
      <c r="M110" s="318"/>
      <c r="N110" s="319"/>
      <c r="O110" s="34" t="s">
        <v>216</v>
      </c>
      <c r="P110" s="34"/>
      <c r="Q110" s="34"/>
      <c r="R110" s="34"/>
      <c r="S110" s="116">
        <f t="shared" si="1"/>
        <v>0</v>
      </c>
      <c r="T110" s="31"/>
    </row>
    <row r="111" spans="1:20" ht="30" customHeight="1" x14ac:dyDescent="0.25">
      <c r="A111" s="71">
        <v>2.6</v>
      </c>
      <c r="B111" s="72" t="s">
        <v>167</v>
      </c>
      <c r="C111" s="31"/>
      <c r="D111" s="31"/>
      <c r="E111" s="36"/>
      <c r="F111" s="31"/>
      <c r="G111" s="31"/>
      <c r="H111" s="34"/>
      <c r="I111" s="34"/>
      <c r="J111" s="34"/>
      <c r="K111" s="34"/>
      <c r="L111" s="317"/>
      <c r="M111" s="318"/>
      <c r="N111" s="319"/>
      <c r="O111" s="34" t="s">
        <v>216</v>
      </c>
      <c r="P111" s="34"/>
      <c r="Q111" s="34"/>
      <c r="R111" s="34"/>
      <c r="S111" s="116">
        <f t="shared" si="1"/>
        <v>0</v>
      </c>
      <c r="T111" s="31"/>
    </row>
    <row r="112" spans="1:20" ht="30" customHeight="1" x14ac:dyDescent="0.25">
      <c r="A112" s="71">
        <v>2.7</v>
      </c>
      <c r="B112" s="72" t="s">
        <v>168</v>
      </c>
      <c r="C112" s="31"/>
      <c r="D112" s="31"/>
      <c r="E112" s="36"/>
      <c r="F112" s="31"/>
      <c r="G112" s="31"/>
      <c r="H112" s="34"/>
      <c r="I112" s="34"/>
      <c r="J112" s="34"/>
      <c r="K112" s="34"/>
      <c r="L112" s="317"/>
      <c r="M112" s="318"/>
      <c r="N112" s="319"/>
      <c r="O112" s="34" t="s">
        <v>216</v>
      </c>
      <c r="P112" s="34"/>
      <c r="Q112" s="34"/>
      <c r="R112" s="34"/>
      <c r="S112" s="116">
        <f t="shared" si="1"/>
        <v>0</v>
      </c>
      <c r="T112" s="31"/>
    </row>
    <row r="113" spans="1:20" ht="30" customHeight="1" x14ac:dyDescent="0.25">
      <c r="A113" s="71">
        <v>2.8</v>
      </c>
      <c r="B113" s="72" t="s">
        <v>169</v>
      </c>
      <c r="C113" s="31"/>
      <c r="D113" s="31"/>
      <c r="E113" s="36"/>
      <c r="F113" s="31"/>
      <c r="G113" s="31"/>
      <c r="H113" s="34"/>
      <c r="I113" s="34"/>
      <c r="J113" s="34"/>
      <c r="K113" s="34"/>
      <c r="L113" s="317"/>
      <c r="M113" s="318"/>
      <c r="N113" s="319"/>
      <c r="O113" s="34" t="s">
        <v>216</v>
      </c>
      <c r="P113" s="34"/>
      <c r="Q113" s="34"/>
      <c r="R113" s="34"/>
      <c r="S113" s="116">
        <f t="shared" si="1"/>
        <v>0</v>
      </c>
      <c r="T113" s="31"/>
    </row>
    <row r="114" spans="1:20" ht="30" customHeight="1" x14ac:dyDescent="0.25">
      <c r="A114" s="71">
        <v>3</v>
      </c>
      <c r="B114" s="72" t="s">
        <v>170</v>
      </c>
      <c r="C114" s="31"/>
      <c r="D114" s="31"/>
      <c r="E114" s="36"/>
      <c r="F114" s="31"/>
      <c r="G114" s="31"/>
      <c r="H114" s="34"/>
      <c r="I114" s="34"/>
      <c r="J114" s="34"/>
      <c r="K114" s="34"/>
      <c r="L114" s="317"/>
      <c r="M114" s="318"/>
      <c r="N114" s="319"/>
      <c r="O114" s="34" t="s">
        <v>216</v>
      </c>
      <c r="P114" s="34"/>
      <c r="Q114" s="34"/>
      <c r="R114" s="34"/>
      <c r="S114" s="116">
        <f t="shared" si="1"/>
        <v>0</v>
      </c>
      <c r="T114" s="31"/>
    </row>
    <row r="115" spans="1:20" ht="30" customHeight="1" x14ac:dyDescent="0.25">
      <c r="A115" s="71">
        <v>4</v>
      </c>
      <c r="B115" s="72" t="s">
        <v>218</v>
      </c>
      <c r="C115" s="33"/>
      <c r="D115" s="33"/>
      <c r="E115" s="32"/>
      <c r="F115" s="33"/>
      <c r="G115" s="33"/>
      <c r="H115" s="34"/>
      <c r="I115" s="34"/>
      <c r="J115" s="34"/>
      <c r="K115" s="34"/>
      <c r="L115" s="320"/>
      <c r="M115" s="321"/>
      <c r="N115" s="322"/>
      <c r="O115" s="34" t="s">
        <v>216</v>
      </c>
      <c r="P115" s="35"/>
      <c r="Q115" s="35"/>
      <c r="R115" s="35"/>
      <c r="S115" s="116">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6">
        <f t="shared" si="1"/>
        <v>0</v>
      </c>
      <c r="T116" s="33"/>
    </row>
    <row r="117" spans="1:20" ht="30" customHeight="1" x14ac:dyDescent="0.25">
      <c r="A117" s="71">
        <v>6</v>
      </c>
      <c r="B117" s="72" t="s">
        <v>173</v>
      </c>
      <c r="C117" s="33"/>
      <c r="D117" s="33"/>
      <c r="E117" s="32"/>
      <c r="F117" s="33"/>
      <c r="G117" s="31"/>
      <c r="H117" s="34"/>
      <c r="I117" s="34"/>
      <c r="J117" s="34"/>
      <c r="K117" s="34"/>
      <c r="L117" s="381"/>
      <c r="M117" s="382"/>
      <c r="N117" s="383"/>
      <c r="O117" s="34" t="s">
        <v>216</v>
      </c>
      <c r="P117" s="34"/>
      <c r="Q117" s="34"/>
      <c r="R117" s="34"/>
      <c r="S117" s="116">
        <f t="shared" si="1"/>
        <v>0</v>
      </c>
      <c r="T117" s="31"/>
    </row>
    <row r="118" spans="1:20" ht="30" customHeight="1" x14ac:dyDescent="0.25">
      <c r="A118" s="71">
        <v>7</v>
      </c>
      <c r="B118" s="72" t="s">
        <v>174</v>
      </c>
      <c r="C118" s="33"/>
      <c r="D118" s="33"/>
      <c r="E118" s="32"/>
      <c r="F118" s="33"/>
      <c r="G118" s="31"/>
      <c r="H118" s="34"/>
      <c r="I118" s="34"/>
      <c r="J118" s="34"/>
      <c r="K118" s="34"/>
      <c r="L118" s="317"/>
      <c r="M118" s="318"/>
      <c r="N118" s="319"/>
      <c r="O118" s="34" t="s">
        <v>216</v>
      </c>
      <c r="P118" s="34"/>
      <c r="Q118" s="34"/>
      <c r="R118" s="34"/>
      <c r="S118" s="116">
        <f t="shared" si="1"/>
        <v>0</v>
      </c>
      <c r="T118" s="31"/>
    </row>
    <row r="119" spans="1:20" ht="30" customHeight="1" x14ac:dyDescent="0.25">
      <c r="A119" s="71">
        <v>8</v>
      </c>
      <c r="B119" s="72" t="s">
        <v>175</v>
      </c>
      <c r="C119" s="33"/>
      <c r="D119" s="33"/>
      <c r="E119" s="32"/>
      <c r="F119" s="33"/>
      <c r="G119" s="31"/>
      <c r="H119" s="34"/>
      <c r="I119" s="34"/>
      <c r="J119" s="34"/>
      <c r="K119" s="34"/>
      <c r="L119" s="320"/>
      <c r="M119" s="321"/>
      <c r="N119" s="322"/>
      <c r="O119" s="34" t="s">
        <v>216</v>
      </c>
      <c r="P119" s="34"/>
      <c r="Q119" s="34"/>
      <c r="R119" s="34"/>
      <c r="S119" s="116">
        <f t="shared" si="1"/>
        <v>0</v>
      </c>
      <c r="T119" s="31"/>
    </row>
    <row r="120" spans="1:20" ht="30" customHeight="1" x14ac:dyDescent="0.25">
      <c r="A120" s="303" t="s">
        <v>222</v>
      </c>
      <c r="B120" s="304"/>
      <c r="C120" s="300"/>
      <c r="D120" s="301"/>
      <c r="E120" s="302"/>
      <c r="F120" s="33"/>
      <c r="G120" s="274"/>
      <c r="H120" s="275"/>
      <c r="I120" s="275"/>
      <c r="J120" s="275"/>
      <c r="K120" s="275"/>
      <c r="L120" s="275"/>
      <c r="M120" s="275"/>
      <c r="N120" s="275"/>
      <c r="O120" s="275"/>
      <c r="P120" s="275"/>
      <c r="Q120" s="275"/>
      <c r="R120" s="276"/>
      <c r="S120" s="116">
        <f>F120</f>
        <v>0</v>
      </c>
      <c r="T120" s="133"/>
    </row>
    <row r="121" spans="1:20" ht="18" customHeight="1" x14ac:dyDescent="0.25">
      <c r="A121" s="350" t="s">
        <v>114</v>
      </c>
      <c r="B121" s="351"/>
      <c r="C121" s="112">
        <f>SUM(C102:C119)</f>
        <v>0</v>
      </c>
      <c r="D121" s="112">
        <f t="shared" ref="D121:K121" si="2">SUM(D102:D119)</f>
        <v>0</v>
      </c>
      <c r="E121" s="113">
        <f t="shared" si="2"/>
        <v>0</v>
      </c>
      <c r="F121" s="112">
        <f>SUM(F102:F120)</f>
        <v>0</v>
      </c>
      <c r="G121" s="112">
        <f t="shared" si="2"/>
        <v>0</v>
      </c>
      <c r="H121" s="112">
        <f t="shared" si="2"/>
        <v>0</v>
      </c>
      <c r="I121" s="112">
        <f t="shared" si="2"/>
        <v>0</v>
      </c>
      <c r="J121" s="112">
        <f t="shared" si="2"/>
        <v>0</v>
      </c>
      <c r="K121" s="112">
        <f t="shared" si="2"/>
        <v>0</v>
      </c>
      <c r="L121" s="396" t="e">
        <f>L116+M116</f>
        <v>#VALUE!</v>
      </c>
      <c r="M121" s="397"/>
      <c r="N121" s="112" t="str">
        <f>N116</f>
        <v>Operational Water</v>
      </c>
      <c r="O121" s="112">
        <f>SUM(O100:O119)</f>
        <v>0</v>
      </c>
      <c r="P121" s="112">
        <f t="shared" ref="P121:T121" si="3">SUM(P100:P119)</f>
        <v>0</v>
      </c>
      <c r="Q121" s="112">
        <f t="shared" si="3"/>
        <v>0</v>
      </c>
      <c r="R121" s="112">
        <f t="shared" si="3"/>
        <v>0</v>
      </c>
      <c r="S121" s="112">
        <f>SUM(S100:S120)</f>
        <v>0</v>
      </c>
      <c r="T121" s="112">
        <f t="shared" si="3"/>
        <v>0</v>
      </c>
    </row>
    <row r="122" spans="1:20" ht="18" customHeight="1" x14ac:dyDescent="0.25">
      <c r="A122" s="350" t="s">
        <v>237</v>
      </c>
      <c r="B122" s="351"/>
      <c r="C122" s="114" t="e">
        <f t="shared" ref="C122:K122" si="4">C121/$C$6</f>
        <v>#DIV/0!</v>
      </c>
      <c r="D122" s="114" t="e">
        <f t="shared" si="4"/>
        <v>#DIV/0!</v>
      </c>
      <c r="E122" s="114" t="e">
        <f t="shared" si="4"/>
        <v>#DIV/0!</v>
      </c>
      <c r="F122" s="114" t="e">
        <f t="shared" si="4"/>
        <v>#DIV/0!</v>
      </c>
      <c r="G122" s="114" t="e">
        <f t="shared" si="4"/>
        <v>#DIV/0!</v>
      </c>
      <c r="H122" s="114" t="e">
        <f t="shared" si="4"/>
        <v>#DIV/0!</v>
      </c>
      <c r="I122" s="114" t="e">
        <f t="shared" si="4"/>
        <v>#DIV/0!</v>
      </c>
      <c r="J122" s="114" t="e">
        <f t="shared" si="4"/>
        <v>#DIV/0!</v>
      </c>
      <c r="K122" s="114" t="e">
        <f t="shared" si="4"/>
        <v>#DIV/0!</v>
      </c>
      <c r="L122" s="398" t="e">
        <f>L121/$C$6</f>
        <v>#VALUE!</v>
      </c>
      <c r="M122" s="399"/>
      <c r="N122" s="114" t="e">
        <f t="shared" ref="N122:T122" si="5">N121/$C$6</f>
        <v>#VALUE!</v>
      </c>
      <c r="O122" s="115" t="e">
        <f t="shared" si="5"/>
        <v>#DIV/0!</v>
      </c>
      <c r="P122" s="115" t="e">
        <f t="shared" si="5"/>
        <v>#DIV/0!</v>
      </c>
      <c r="Q122" s="115" t="e">
        <f t="shared" si="5"/>
        <v>#DIV/0!</v>
      </c>
      <c r="R122" s="115" t="e">
        <f t="shared" si="5"/>
        <v>#DIV/0!</v>
      </c>
      <c r="S122" s="115" t="e">
        <f t="shared" si="5"/>
        <v>#DIV/0!</v>
      </c>
      <c r="T122" s="114" t="e">
        <f t="shared" si="5"/>
        <v>#DIV/0!</v>
      </c>
    </row>
    <row r="123" spans="1:20" ht="13" x14ac:dyDescent="0.25">
      <c r="A123" s="95" t="s">
        <v>223</v>
      </c>
      <c r="B123" s="96"/>
      <c r="C123" s="96"/>
      <c r="D123" s="96"/>
      <c r="E123" s="96"/>
      <c r="F123" s="96"/>
      <c r="G123" s="96"/>
      <c r="H123" s="96"/>
      <c r="I123" s="96"/>
      <c r="J123" s="96"/>
      <c r="K123" s="96"/>
      <c r="L123" s="96"/>
      <c r="M123" s="96"/>
      <c r="N123" s="96"/>
      <c r="O123" s="96"/>
      <c r="P123" s="96"/>
      <c r="Q123" s="96"/>
      <c r="R123" s="96"/>
      <c r="S123" s="96"/>
      <c r="T123" s="96"/>
    </row>
    <row r="124" spans="1:20" ht="14.5" x14ac:dyDescent="0.25">
      <c r="A124" s="79" t="s">
        <v>266</v>
      </c>
      <c r="B124" s="79"/>
      <c r="C124" s="79"/>
      <c r="D124" s="79"/>
      <c r="E124" s="79"/>
      <c r="F124" s="79"/>
      <c r="G124" s="79"/>
      <c r="H124" s="79"/>
      <c r="I124" s="79"/>
      <c r="J124" s="79"/>
      <c r="K124" s="79"/>
      <c r="L124" s="79"/>
      <c r="M124" s="79"/>
      <c r="N124" s="79"/>
      <c r="O124" s="79"/>
      <c r="P124" s="79"/>
      <c r="Q124" s="459"/>
      <c r="R124" s="459"/>
      <c r="S124" s="459"/>
    </row>
    <row r="125" spans="1:20" ht="23.25" customHeight="1" x14ac:dyDescent="0.25">
      <c r="A125" s="79"/>
      <c r="B125" s="79"/>
      <c r="C125" s="79"/>
      <c r="D125" s="79"/>
      <c r="E125" s="79"/>
      <c r="F125" s="79"/>
      <c r="G125" s="79"/>
      <c r="H125" s="79"/>
      <c r="I125" s="79"/>
      <c r="J125" s="79"/>
      <c r="K125" s="79"/>
      <c r="L125" s="79"/>
      <c r="M125" s="79"/>
      <c r="N125" s="79"/>
      <c r="O125" s="79"/>
      <c r="P125" s="79"/>
    </row>
    <row r="126" spans="1:20" ht="23" x14ac:dyDescent="0.25">
      <c r="A126" s="94"/>
      <c r="B126" s="94"/>
      <c r="C126" s="94"/>
      <c r="D126" s="94"/>
      <c r="E126" s="94"/>
      <c r="F126" s="94"/>
    </row>
    <row r="127" spans="1:20" ht="13.5" customHeight="1" x14ac:dyDescent="0.25">
      <c r="A127" s="94"/>
      <c r="B127" s="94"/>
      <c r="C127" s="94"/>
      <c r="D127" s="94"/>
      <c r="E127" s="94"/>
      <c r="F127" s="94"/>
    </row>
    <row r="128" spans="1:20" ht="25.5" customHeight="1" x14ac:dyDescent="0.25">
      <c r="A128" s="94"/>
      <c r="B128" s="94"/>
      <c r="C128" s="94"/>
      <c r="D128" s="94"/>
      <c r="E128" s="94"/>
      <c r="F128" s="94"/>
    </row>
    <row r="129" spans="1:6" ht="29.65" customHeight="1" x14ac:dyDescent="0.25">
      <c r="A129" s="94"/>
      <c r="B129" s="94"/>
      <c r="C129" s="94"/>
      <c r="D129" s="94"/>
      <c r="E129" s="94"/>
      <c r="F129" s="94"/>
    </row>
    <row r="130" spans="1:6" ht="29.25" customHeight="1" x14ac:dyDescent="0.25">
      <c r="A130" s="94"/>
      <c r="B130" s="94"/>
      <c r="C130" s="94"/>
      <c r="D130" s="94"/>
      <c r="E130" s="94"/>
      <c r="F130" s="94"/>
    </row>
    <row r="131" spans="1:6" ht="33" customHeight="1" x14ac:dyDescent="0.25">
      <c r="A131" s="94"/>
      <c r="B131" s="94"/>
      <c r="C131" s="94"/>
      <c r="D131" s="94"/>
      <c r="E131" s="94"/>
      <c r="F131" s="94"/>
    </row>
    <row r="132" spans="1:6" ht="33" customHeight="1" x14ac:dyDescent="0.25">
      <c r="A132" s="94"/>
      <c r="B132" s="94"/>
      <c r="C132" s="94"/>
      <c r="D132" s="94"/>
      <c r="E132" s="94"/>
      <c r="F132" s="94"/>
    </row>
    <row r="133" spans="1:6" ht="33.4" customHeight="1" x14ac:dyDescent="0.25">
      <c r="A133" s="94"/>
      <c r="B133" s="94"/>
      <c r="C133" s="94"/>
      <c r="D133" s="94"/>
      <c r="E133" s="94"/>
      <c r="F133" s="94"/>
    </row>
    <row r="134" spans="1:6" ht="29.65" customHeight="1" x14ac:dyDescent="0.25">
      <c r="A134" s="94"/>
      <c r="B134" s="94"/>
      <c r="C134" s="94"/>
      <c r="D134" s="94"/>
      <c r="E134" s="94"/>
      <c r="F134" s="94"/>
    </row>
    <row r="135" spans="1:6" ht="34.9" customHeight="1" x14ac:dyDescent="0.25">
      <c r="A135" s="94"/>
      <c r="B135" s="94"/>
      <c r="C135" s="94"/>
      <c r="D135" s="94"/>
      <c r="E135" s="94"/>
      <c r="F135" s="94"/>
    </row>
    <row r="136" spans="1:6" ht="28.9" customHeight="1" x14ac:dyDescent="0.25">
      <c r="A136" s="94"/>
      <c r="B136" s="94"/>
      <c r="C136" s="94"/>
      <c r="D136" s="94"/>
      <c r="E136" s="94"/>
      <c r="F136" s="94"/>
    </row>
    <row r="137" spans="1:6" ht="31.9" customHeight="1" x14ac:dyDescent="0.25">
      <c r="A137" s="94"/>
      <c r="B137" s="94"/>
      <c r="C137" s="94"/>
      <c r="D137" s="94"/>
      <c r="E137" s="94"/>
      <c r="F137" s="94"/>
    </row>
    <row r="138" spans="1:6" ht="33" customHeight="1" x14ac:dyDescent="0.25">
      <c r="A138" s="94"/>
      <c r="B138" s="94"/>
      <c r="C138" s="94"/>
      <c r="D138" s="94"/>
      <c r="E138" s="94"/>
      <c r="F138" s="94"/>
    </row>
    <row r="139" spans="1:6" ht="34.15" customHeight="1" x14ac:dyDescent="0.25">
      <c r="A139" s="94"/>
      <c r="B139" s="94"/>
      <c r="C139" s="94"/>
      <c r="D139" s="94"/>
      <c r="E139" s="94"/>
      <c r="F139" s="94"/>
    </row>
    <row r="140" spans="1:6" ht="30.4" customHeight="1" x14ac:dyDescent="0.25">
      <c r="A140" s="94"/>
      <c r="B140" s="94"/>
      <c r="C140" s="94"/>
      <c r="D140" s="94"/>
      <c r="E140" s="94"/>
      <c r="F140" s="94"/>
    </row>
    <row r="141" spans="1:6" ht="32.65" customHeight="1" x14ac:dyDescent="0.25">
      <c r="A141" s="94"/>
      <c r="B141" s="94"/>
      <c r="C141" s="94"/>
      <c r="D141" s="94"/>
      <c r="E141" s="94"/>
      <c r="F141" s="94"/>
    </row>
    <row r="142" spans="1:6" ht="31.5" customHeight="1" x14ac:dyDescent="0.25">
      <c r="A142" s="94"/>
      <c r="B142" s="94"/>
      <c r="C142" s="94"/>
      <c r="D142" s="94"/>
      <c r="E142" s="94"/>
      <c r="F142" s="94"/>
    </row>
    <row r="143" spans="1:6" ht="38.25" customHeight="1" x14ac:dyDescent="0.25">
      <c r="A143" s="94"/>
      <c r="B143" s="94"/>
      <c r="C143" s="94"/>
      <c r="D143" s="94"/>
      <c r="E143" s="94"/>
      <c r="F143" s="94"/>
    </row>
    <row r="144" spans="1:6" ht="24.75" customHeight="1" x14ac:dyDescent="0.25">
      <c r="A144" s="94"/>
      <c r="B144" s="94"/>
      <c r="C144" s="94"/>
      <c r="D144" s="94"/>
      <c r="E144" s="94"/>
      <c r="F144" s="94"/>
    </row>
    <row r="145" spans="1:6" ht="35.65" customHeight="1" x14ac:dyDescent="0.25">
      <c r="A145" s="94"/>
      <c r="B145" s="94"/>
      <c r="C145" s="94"/>
      <c r="D145" s="94"/>
      <c r="E145" s="94"/>
      <c r="F145" s="94"/>
    </row>
    <row r="146" spans="1:6" ht="31.5" customHeight="1" x14ac:dyDescent="0.25">
      <c r="A146" s="94"/>
      <c r="B146" s="94"/>
      <c r="C146" s="94"/>
      <c r="D146" s="94"/>
      <c r="E146" s="94"/>
      <c r="F146" s="94"/>
    </row>
    <row r="147" spans="1:6" ht="25.9" customHeight="1" x14ac:dyDescent="0.25">
      <c r="A147" s="94"/>
      <c r="B147" s="94"/>
      <c r="C147" s="94"/>
      <c r="D147" s="94"/>
      <c r="E147" s="94"/>
      <c r="F147" s="94"/>
    </row>
    <row r="148" spans="1:6" ht="33" customHeight="1" x14ac:dyDescent="0.25">
      <c r="A148" s="94"/>
      <c r="B148" s="94"/>
      <c r="C148" s="94"/>
      <c r="D148" s="94"/>
      <c r="E148" s="94"/>
      <c r="F148" s="94"/>
    </row>
    <row r="149" spans="1:6" ht="37.9" customHeight="1" x14ac:dyDescent="0.25">
      <c r="A149" s="94"/>
      <c r="B149" s="94"/>
      <c r="C149" s="94"/>
      <c r="D149" s="94"/>
      <c r="E149" s="94"/>
      <c r="F149" s="94"/>
    </row>
    <row r="150" spans="1:6" ht="37.9" customHeight="1" x14ac:dyDescent="0.25">
      <c r="A150" s="94"/>
      <c r="B150" s="94"/>
      <c r="C150" s="94"/>
      <c r="D150" s="94"/>
      <c r="E150" s="94"/>
      <c r="F150" s="94"/>
    </row>
    <row r="151" spans="1:6" ht="24.75" customHeight="1" x14ac:dyDescent="0.25">
      <c r="A151" s="94"/>
      <c r="B151" s="94"/>
      <c r="C151" s="94"/>
      <c r="D151" s="94"/>
      <c r="E151" s="94"/>
      <c r="F151" s="94"/>
    </row>
    <row r="152" spans="1:6" ht="13.15" customHeight="1" x14ac:dyDescent="0.25">
      <c r="A152" s="94"/>
      <c r="B152" s="94"/>
      <c r="C152" s="94"/>
      <c r="D152" s="94"/>
      <c r="E152" s="94"/>
      <c r="F152" s="94"/>
    </row>
    <row r="153" spans="1:6" ht="13.15" customHeight="1" x14ac:dyDescent="0.25">
      <c r="A153" s="94"/>
      <c r="B153" s="94"/>
      <c r="C153" s="94"/>
      <c r="D153" s="94"/>
      <c r="E153" s="94"/>
      <c r="F153" s="94"/>
    </row>
    <row r="154" spans="1:6" ht="23" x14ac:dyDescent="0.25">
      <c r="A154" s="94"/>
      <c r="B154" s="94"/>
      <c r="C154" s="94"/>
      <c r="D154" s="94"/>
      <c r="E154" s="94"/>
      <c r="F154" s="94"/>
    </row>
    <row r="155" spans="1:6" ht="12.75" customHeight="1" x14ac:dyDescent="0.25">
      <c r="A155" s="94"/>
      <c r="B155" s="94"/>
      <c r="C155" s="94"/>
      <c r="D155" s="94"/>
      <c r="E155" s="94"/>
      <c r="F155" s="94"/>
    </row>
    <row r="156" spans="1:6" ht="23" x14ac:dyDescent="0.25">
      <c r="A156" s="94"/>
      <c r="B156" s="94"/>
      <c r="C156" s="94"/>
      <c r="D156" s="94"/>
      <c r="E156" s="94"/>
      <c r="F156" s="94"/>
    </row>
    <row r="157" spans="1:6" ht="23" x14ac:dyDescent="0.25">
      <c r="A157" s="94"/>
      <c r="B157" s="94"/>
      <c r="C157" s="94"/>
      <c r="D157" s="94"/>
      <c r="E157" s="94"/>
      <c r="F157" s="94"/>
    </row>
    <row r="158" spans="1:6" ht="23" x14ac:dyDescent="0.25">
      <c r="A158" s="94"/>
      <c r="B158" s="94"/>
      <c r="C158" s="94"/>
      <c r="D158" s="94"/>
      <c r="E158" s="94"/>
      <c r="F158" s="94"/>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37" t="s">
        <v>267</v>
      </c>
    </row>
    <row r="3" spans="2:5" x14ac:dyDescent="0.25">
      <c r="B3" s="81" t="s">
        <v>268</v>
      </c>
    </row>
    <row r="4" spans="2:5" x14ac:dyDescent="0.25">
      <c r="B4" s="81" t="s">
        <v>117</v>
      </c>
    </row>
    <row r="5" spans="2:5" x14ac:dyDescent="0.25">
      <c r="B5" s="81" t="s">
        <v>269</v>
      </c>
    </row>
    <row r="6" spans="2:5" x14ac:dyDescent="0.25">
      <c r="B6" s="81" t="s">
        <v>270</v>
      </c>
    </row>
    <row r="9" spans="2:5" ht="13" x14ac:dyDescent="0.3">
      <c r="B9" s="137" t="s">
        <v>271</v>
      </c>
      <c r="C9" s="137" t="s">
        <v>272</v>
      </c>
      <c r="D9" s="137" t="s">
        <v>273</v>
      </c>
      <c r="E9" s="137" t="s">
        <v>274</v>
      </c>
    </row>
    <row r="10" spans="2:5" ht="13" x14ac:dyDescent="0.25">
      <c r="B10" s="138" t="s">
        <v>268</v>
      </c>
      <c r="C10" s="81" t="s">
        <v>275</v>
      </c>
      <c r="D10" s="81" t="s">
        <v>276</v>
      </c>
      <c r="E10" s="81" t="s">
        <v>277</v>
      </c>
    </row>
    <row r="11" spans="2:5" ht="13" x14ac:dyDescent="0.25">
      <c r="B11" s="138" t="s">
        <v>117</v>
      </c>
      <c r="C11" s="81" t="s">
        <v>278</v>
      </c>
      <c r="D11" s="81" t="s">
        <v>279</v>
      </c>
      <c r="E11" s="81" t="s">
        <v>280</v>
      </c>
    </row>
    <row r="12" spans="2:5" ht="13" x14ac:dyDescent="0.25">
      <c r="B12" s="138" t="s">
        <v>269</v>
      </c>
      <c r="C12" s="81" t="s">
        <v>281</v>
      </c>
      <c r="D12" s="81" t="s">
        <v>282</v>
      </c>
      <c r="E12" s="81" t="s">
        <v>283</v>
      </c>
    </row>
    <row r="13" spans="2:5" ht="13" x14ac:dyDescent="0.25">
      <c r="B13" s="138" t="s">
        <v>270</v>
      </c>
      <c r="C13" s="81" t="s">
        <v>278</v>
      </c>
      <c r="D13" s="81" t="s">
        <v>284</v>
      </c>
      <c r="E13" s="81" t="s">
        <v>285</v>
      </c>
    </row>
    <row r="15" spans="2:5" ht="13" x14ac:dyDescent="0.3">
      <c r="B15" s="139" t="s">
        <v>286</v>
      </c>
      <c r="C15" s="137" t="s">
        <v>272</v>
      </c>
      <c r="D15" s="137" t="s">
        <v>273</v>
      </c>
      <c r="E15" s="137" t="s">
        <v>274</v>
      </c>
    </row>
    <row r="16" spans="2:5" ht="13" x14ac:dyDescent="0.25">
      <c r="B16" s="138" t="s">
        <v>268</v>
      </c>
      <c r="C16" s="81" t="s">
        <v>287</v>
      </c>
      <c r="D16" s="81" t="s">
        <v>288</v>
      </c>
      <c r="E16" s="81" t="s">
        <v>289</v>
      </c>
    </row>
    <row r="17" spans="2:5" ht="13" x14ac:dyDescent="0.25">
      <c r="B17" s="138" t="s">
        <v>117</v>
      </c>
      <c r="C17" s="81" t="s">
        <v>290</v>
      </c>
      <c r="D17" s="81" t="s">
        <v>291</v>
      </c>
      <c r="E17" s="81" t="s">
        <v>292</v>
      </c>
    </row>
    <row r="18" spans="2:5" ht="13" x14ac:dyDescent="0.25">
      <c r="B18" s="138" t="s">
        <v>269</v>
      </c>
      <c r="C18" s="81" t="s">
        <v>290</v>
      </c>
      <c r="D18" s="81" t="s">
        <v>293</v>
      </c>
      <c r="E18" s="81" t="s">
        <v>294</v>
      </c>
    </row>
    <row r="19" spans="2:5" ht="13" x14ac:dyDescent="0.25">
      <c r="B19" s="138" t="s">
        <v>270</v>
      </c>
      <c r="C19" s="81" t="s">
        <v>295</v>
      </c>
      <c r="D19" s="81" t="s">
        <v>296</v>
      </c>
      <c r="E19" s="81"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Zeta Watkins</cp:lastModifiedBy>
  <cp:revision/>
  <dcterms:created xsi:type="dcterms:W3CDTF">2019-12-17T10:05:05Z</dcterms:created>
  <dcterms:modified xsi:type="dcterms:W3CDTF">2022-10-17T14:21:32Z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