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urohappold.sharepoint.com/sites/048201/02_Documents/05_Calculations/Whole Life Carbon/Planning app/06 GLA WLC Template/"/>
    </mc:Choice>
  </mc:AlternateContent>
  <xr:revisionPtr revIDLastSave="0" documentId="8_{1F4C0186-5A4A-4B7A-88BD-614A42C13FC2}" xr6:coauthVersionLast="47" xr6:coauthVersionMax="47" xr10:uidLastSave="{00000000-0000-0000-0000-000000000000}"/>
  <bookViews>
    <workbookView xWindow="28680" yWindow="-4200" windowWidth="25440" windowHeight="15390" firstSheet="1"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3" i="11" l="1"/>
  <c r="H67" i="11"/>
  <c r="D218" i="11"/>
  <c r="E218" i="11"/>
  <c r="F218" i="11"/>
  <c r="G218" i="11"/>
  <c r="H218" i="11"/>
  <c r="I218" i="11"/>
  <c r="J218" i="11"/>
  <c r="K218" i="11"/>
  <c r="D219" i="11"/>
  <c r="E219" i="11"/>
  <c r="F219" i="11"/>
  <c r="G219" i="11"/>
  <c r="H219" i="11"/>
  <c r="I219" i="11"/>
  <c r="J219" i="11"/>
  <c r="K219" i="11"/>
  <c r="D220" i="11"/>
  <c r="E220" i="11"/>
  <c r="F220" i="11"/>
  <c r="G220" i="11"/>
  <c r="H220" i="11"/>
  <c r="I220" i="11"/>
  <c r="J220" i="11"/>
  <c r="K220" i="11"/>
  <c r="D221" i="11"/>
  <c r="E221" i="11"/>
  <c r="F221" i="11"/>
  <c r="G221" i="11"/>
  <c r="H221" i="11"/>
  <c r="I221" i="11"/>
  <c r="J221" i="11"/>
  <c r="K221" i="11"/>
  <c r="D222" i="11"/>
  <c r="E222" i="11"/>
  <c r="F222" i="11"/>
  <c r="G222" i="11"/>
  <c r="H222" i="11"/>
  <c r="I222" i="11"/>
  <c r="J222" i="11"/>
  <c r="K222" i="11"/>
  <c r="D223" i="11"/>
  <c r="E223" i="11"/>
  <c r="F223" i="11"/>
  <c r="G223" i="11"/>
  <c r="H223" i="11"/>
  <c r="I223" i="11"/>
  <c r="J223" i="11"/>
  <c r="K223" i="11"/>
  <c r="D224" i="11"/>
  <c r="E224" i="11"/>
  <c r="F224" i="11"/>
  <c r="G224" i="11"/>
  <c r="H224" i="11"/>
  <c r="I224" i="11"/>
  <c r="J224" i="11"/>
  <c r="K224" i="11"/>
  <c r="D225" i="11"/>
  <c r="E225" i="11"/>
  <c r="F225" i="11"/>
  <c r="G225" i="11"/>
  <c r="H225" i="11"/>
  <c r="I225" i="11"/>
  <c r="J225" i="11"/>
  <c r="K225" i="11"/>
  <c r="D226" i="11"/>
  <c r="E226" i="11"/>
  <c r="F226" i="11"/>
  <c r="G226" i="11"/>
  <c r="H226" i="11"/>
  <c r="I226" i="11"/>
  <c r="J226" i="11"/>
  <c r="K226" i="11"/>
  <c r="D227" i="11"/>
  <c r="E227" i="11"/>
  <c r="F227" i="11"/>
  <c r="G227" i="11"/>
  <c r="H227" i="11"/>
  <c r="I227" i="11"/>
  <c r="J227" i="11"/>
  <c r="K227" i="11"/>
  <c r="D228" i="11"/>
  <c r="E228" i="11"/>
  <c r="F228" i="11"/>
  <c r="G228" i="11"/>
  <c r="H228" i="11"/>
  <c r="I228" i="11"/>
  <c r="J228" i="11"/>
  <c r="K228" i="11"/>
  <c r="D229" i="11"/>
  <c r="E229" i="11"/>
  <c r="F229" i="11"/>
  <c r="G229" i="11"/>
  <c r="H229" i="11"/>
  <c r="I229" i="11"/>
  <c r="J229" i="11"/>
  <c r="K229" i="11"/>
  <c r="D230" i="11"/>
  <c r="E230" i="11"/>
  <c r="F230" i="11"/>
  <c r="G230" i="11"/>
  <c r="H230" i="11"/>
  <c r="I230" i="11"/>
  <c r="J230" i="11"/>
  <c r="K230" i="11"/>
  <c r="D231" i="11"/>
  <c r="E231" i="11"/>
  <c r="F231" i="11"/>
  <c r="G231" i="11"/>
  <c r="H231" i="11"/>
  <c r="I231" i="11"/>
  <c r="J231" i="11"/>
  <c r="K231" i="11"/>
  <c r="D232" i="11"/>
  <c r="E232" i="11"/>
  <c r="F232" i="11"/>
  <c r="G232" i="11"/>
  <c r="H232" i="11"/>
  <c r="I232" i="11"/>
  <c r="J232" i="11"/>
  <c r="K232" i="11"/>
  <c r="D233" i="11"/>
  <c r="E233" i="11"/>
  <c r="F233" i="11"/>
  <c r="G233" i="11"/>
  <c r="H233" i="11"/>
  <c r="I233" i="11"/>
  <c r="J233" i="11"/>
  <c r="K233" i="11"/>
  <c r="D234" i="11"/>
  <c r="E234" i="11"/>
  <c r="F234" i="11"/>
  <c r="G234" i="11"/>
  <c r="H234" i="11"/>
  <c r="I234" i="11"/>
  <c r="J234" i="11"/>
  <c r="K234" i="11"/>
  <c r="D235" i="11"/>
  <c r="E235" i="11"/>
  <c r="F235" i="11"/>
  <c r="G235" i="11"/>
  <c r="H235" i="11"/>
  <c r="I235" i="11"/>
  <c r="J235" i="11"/>
  <c r="K235" i="11"/>
  <c r="C223" i="11"/>
  <c r="C224" i="11"/>
  <c r="C225" i="11"/>
  <c r="C226" i="11"/>
  <c r="C227" i="11"/>
  <c r="C228" i="11"/>
  <c r="C229" i="11"/>
  <c r="C230" i="11"/>
  <c r="C231" i="11"/>
  <c r="C232" i="11"/>
  <c r="C233" i="11"/>
  <c r="C234" i="11"/>
  <c r="C235" i="11"/>
  <c r="C219" i="11"/>
  <c r="C220" i="11"/>
  <c r="C221" i="11"/>
  <c r="C222" i="11"/>
  <c r="C218" i="11"/>
  <c r="O217" i="11"/>
  <c r="P217" i="11"/>
  <c r="Q217" i="11"/>
  <c r="R217" i="11"/>
  <c r="O218" i="11"/>
  <c r="P218" i="11"/>
  <c r="Q218" i="11"/>
  <c r="R218" i="11"/>
  <c r="O219" i="11"/>
  <c r="P219" i="11"/>
  <c r="Q219" i="11"/>
  <c r="R219" i="11"/>
  <c r="O220" i="11"/>
  <c r="P220" i="11"/>
  <c r="Q220" i="11"/>
  <c r="R220" i="11"/>
  <c r="O221" i="11"/>
  <c r="P221" i="11"/>
  <c r="Q221" i="11"/>
  <c r="R221" i="11"/>
  <c r="O222" i="11"/>
  <c r="P222" i="11"/>
  <c r="Q222" i="11"/>
  <c r="R222" i="11"/>
  <c r="O223" i="11"/>
  <c r="P223" i="11"/>
  <c r="Q223" i="11"/>
  <c r="R223" i="11"/>
  <c r="O224" i="11"/>
  <c r="P224" i="11"/>
  <c r="Q224" i="11"/>
  <c r="R224" i="11"/>
  <c r="O225" i="11"/>
  <c r="P225" i="11"/>
  <c r="Q225" i="11"/>
  <c r="R225" i="11"/>
  <c r="O226" i="11"/>
  <c r="P226" i="11"/>
  <c r="Q226" i="11"/>
  <c r="R226" i="11"/>
  <c r="O227" i="11"/>
  <c r="P227" i="11"/>
  <c r="Q227" i="11"/>
  <c r="R227" i="11"/>
  <c r="O228" i="11"/>
  <c r="P228" i="11"/>
  <c r="Q228" i="11"/>
  <c r="R228" i="11"/>
  <c r="O229" i="11"/>
  <c r="P229" i="11"/>
  <c r="Q229" i="11"/>
  <c r="R229" i="11"/>
  <c r="O230" i="11"/>
  <c r="P230" i="11"/>
  <c r="Q230" i="11"/>
  <c r="R230" i="11"/>
  <c r="O231" i="11"/>
  <c r="P231" i="11"/>
  <c r="Q231" i="11"/>
  <c r="R231" i="11"/>
  <c r="O232" i="11"/>
  <c r="P232" i="11"/>
  <c r="Q232" i="11"/>
  <c r="R232" i="11"/>
  <c r="O233" i="11"/>
  <c r="P233" i="11"/>
  <c r="Q233" i="11"/>
  <c r="R233" i="11"/>
  <c r="O234" i="11"/>
  <c r="P234" i="11"/>
  <c r="Q234" i="11"/>
  <c r="R234" i="11"/>
  <c r="O235" i="11"/>
  <c r="P235" i="11"/>
  <c r="Q235" i="11"/>
  <c r="R235" i="11"/>
  <c r="P216" i="11"/>
  <c r="Q216" i="11"/>
  <c r="R216" i="11"/>
  <c r="O216" i="11"/>
  <c r="T217" i="11"/>
  <c r="T218" i="11"/>
  <c r="T219" i="11"/>
  <c r="T220" i="11"/>
  <c r="T221" i="11"/>
  <c r="T222" i="11"/>
  <c r="T223" i="11"/>
  <c r="T224" i="11"/>
  <c r="T225" i="11"/>
  <c r="T226" i="11"/>
  <c r="T227" i="11"/>
  <c r="T228" i="11"/>
  <c r="T229" i="11"/>
  <c r="T230" i="11"/>
  <c r="T231" i="11"/>
  <c r="T232" i="11"/>
  <c r="T233" i="11"/>
  <c r="T234" i="11"/>
  <c r="T235" i="11"/>
  <c r="T216" i="11"/>
  <c r="H99" i="11" l="1"/>
  <c r="H100" i="11"/>
  <c r="H101" i="11"/>
  <c r="H102" i="11"/>
  <c r="H103" i="11"/>
  <c r="H104" i="11"/>
  <c r="H105" i="11"/>
  <c r="H98" i="11"/>
  <c r="C20" i="10"/>
  <c r="I48" i="11" l="1"/>
  <c r="I51" i="11"/>
  <c r="I56" i="11"/>
  <c r="I57" i="11"/>
  <c r="I58" i="11"/>
  <c r="I60" i="11"/>
  <c r="I61" i="11"/>
  <c r="I65" i="11"/>
  <c r="I66" i="11"/>
  <c r="I68" i="11"/>
  <c r="I69" i="11"/>
  <c r="I70" i="11"/>
  <c r="I71" i="11"/>
  <c r="I72" i="11"/>
  <c r="I73" i="11"/>
  <c r="I75" i="11"/>
  <c r="I77" i="11"/>
  <c r="I78" i="11"/>
  <c r="I79" i="11"/>
  <c r="I80" i="11"/>
  <c r="I81" i="11"/>
  <c r="I82" i="11"/>
  <c r="I83" i="11"/>
  <c r="I85" i="11"/>
  <c r="I88" i="11"/>
  <c r="I89" i="11"/>
  <c r="I90" i="11"/>
  <c r="I91" i="11"/>
  <c r="I93" i="11"/>
  <c r="I95" i="11"/>
  <c r="I9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52" i="11"/>
  <c r="I154" i="11"/>
  <c r="I155" i="11"/>
  <c r="I156" i="11"/>
  <c r="I157" i="11"/>
  <c r="I158" i="11"/>
  <c r="I159" i="11"/>
  <c r="I160" i="11"/>
  <c r="I161" i="11"/>
  <c r="I162" i="11"/>
  <c r="I163" i="11"/>
  <c r="I50" i="11"/>
  <c r="T75" i="10" l="1"/>
  <c r="T76" i="10"/>
  <c r="T77" i="10"/>
  <c r="T78" i="10"/>
  <c r="T79" i="10"/>
  <c r="T80" i="10"/>
  <c r="T81" i="10"/>
  <c r="T82" i="10"/>
  <c r="T83" i="10"/>
  <c r="T84" i="10"/>
  <c r="T85" i="10"/>
  <c r="T86" i="10"/>
  <c r="T87" i="10"/>
  <c r="T88" i="10"/>
  <c r="T89" i="10"/>
  <c r="T90" i="10"/>
  <c r="T91" i="10"/>
  <c r="T92" i="10"/>
  <c r="T93" i="10"/>
  <c r="O75" i="10"/>
  <c r="P75" i="10"/>
  <c r="Q75" i="10"/>
  <c r="R75" i="10"/>
  <c r="O76" i="10"/>
  <c r="P76" i="10"/>
  <c r="Q76" i="10"/>
  <c r="R76" i="10"/>
  <c r="O77" i="10"/>
  <c r="P77" i="10"/>
  <c r="Q77" i="10"/>
  <c r="R77" i="10"/>
  <c r="O78" i="10"/>
  <c r="P78" i="10"/>
  <c r="Q78" i="10"/>
  <c r="R78" i="10"/>
  <c r="O79" i="10"/>
  <c r="P79" i="10"/>
  <c r="Q79" i="10"/>
  <c r="R79" i="10"/>
  <c r="O80" i="10"/>
  <c r="P80" i="10"/>
  <c r="Q80" i="10"/>
  <c r="R80" i="10"/>
  <c r="O81" i="10"/>
  <c r="P81" i="10"/>
  <c r="Q81" i="10"/>
  <c r="R81" i="10"/>
  <c r="O82" i="10"/>
  <c r="P82" i="10"/>
  <c r="Q82" i="10"/>
  <c r="R82" i="10"/>
  <c r="O83" i="10"/>
  <c r="P83" i="10"/>
  <c r="Q83" i="10"/>
  <c r="R83" i="10"/>
  <c r="O84" i="10"/>
  <c r="P84" i="10"/>
  <c r="Q84" i="10"/>
  <c r="R84" i="10"/>
  <c r="O85" i="10"/>
  <c r="P85" i="10"/>
  <c r="Q85" i="10"/>
  <c r="R85" i="10"/>
  <c r="O86" i="10"/>
  <c r="P86" i="10"/>
  <c r="Q86" i="10"/>
  <c r="R86" i="10"/>
  <c r="O87" i="10"/>
  <c r="P87" i="10"/>
  <c r="Q87" i="10"/>
  <c r="R87" i="10"/>
  <c r="O88" i="10"/>
  <c r="P88" i="10"/>
  <c r="Q88" i="10"/>
  <c r="R88" i="10"/>
  <c r="O89" i="10"/>
  <c r="P89" i="10"/>
  <c r="Q89" i="10"/>
  <c r="R89" i="10"/>
  <c r="O90" i="10"/>
  <c r="P90" i="10"/>
  <c r="Q90" i="10"/>
  <c r="R90" i="10"/>
  <c r="O91" i="10"/>
  <c r="P91" i="10"/>
  <c r="Q91" i="10"/>
  <c r="R91" i="10"/>
  <c r="O92" i="10"/>
  <c r="P92" i="10"/>
  <c r="Q92" i="10"/>
  <c r="R92" i="10"/>
  <c r="O93" i="10"/>
  <c r="P93" i="10"/>
  <c r="Q93" i="10"/>
  <c r="R93" i="10"/>
  <c r="P74" i="10"/>
  <c r="Q74" i="10"/>
  <c r="R74" i="10"/>
  <c r="D76" i="10"/>
  <c r="D108" i="10" s="1"/>
  <c r="E76" i="10"/>
  <c r="E108" i="10" s="1"/>
  <c r="F76" i="10"/>
  <c r="F108" i="10" s="1"/>
  <c r="G76" i="10"/>
  <c r="G108" i="10" s="1"/>
  <c r="H76" i="10"/>
  <c r="H108" i="10" s="1"/>
  <c r="I76" i="10"/>
  <c r="I108" i="10" s="1"/>
  <c r="J76" i="10"/>
  <c r="J108" i="10" s="1"/>
  <c r="K76" i="10"/>
  <c r="K108" i="10" s="1"/>
  <c r="D77" i="10"/>
  <c r="D109" i="10" s="1"/>
  <c r="E77" i="10"/>
  <c r="E109" i="10" s="1"/>
  <c r="F77" i="10"/>
  <c r="F109" i="10" s="1"/>
  <c r="G77" i="10"/>
  <c r="G109" i="10" s="1"/>
  <c r="H77" i="10"/>
  <c r="H109" i="10" s="1"/>
  <c r="I77" i="10"/>
  <c r="I109" i="10" s="1"/>
  <c r="J77" i="10"/>
  <c r="J109" i="10" s="1"/>
  <c r="K77" i="10"/>
  <c r="K109" i="10" s="1"/>
  <c r="D78" i="10"/>
  <c r="D110" i="10" s="1"/>
  <c r="E78" i="10"/>
  <c r="E110" i="10" s="1"/>
  <c r="F78" i="10"/>
  <c r="F110" i="10" s="1"/>
  <c r="G78" i="10"/>
  <c r="G110" i="10" s="1"/>
  <c r="H78" i="10"/>
  <c r="H110" i="10" s="1"/>
  <c r="I78" i="10"/>
  <c r="I110" i="10" s="1"/>
  <c r="J78" i="10"/>
  <c r="J110" i="10" s="1"/>
  <c r="K78" i="10"/>
  <c r="K110" i="10" s="1"/>
  <c r="D79" i="10"/>
  <c r="D111" i="10" s="1"/>
  <c r="E79" i="10"/>
  <c r="E111" i="10" s="1"/>
  <c r="F79" i="10"/>
  <c r="F111" i="10" s="1"/>
  <c r="G79" i="10"/>
  <c r="G111" i="10" s="1"/>
  <c r="H79" i="10"/>
  <c r="H111" i="10" s="1"/>
  <c r="I79" i="10"/>
  <c r="I111" i="10" s="1"/>
  <c r="J79" i="10"/>
  <c r="J111" i="10" s="1"/>
  <c r="K79" i="10"/>
  <c r="K111" i="10" s="1"/>
  <c r="D80" i="10"/>
  <c r="D112" i="10" s="1"/>
  <c r="E80" i="10"/>
  <c r="E112" i="10" s="1"/>
  <c r="F80" i="10"/>
  <c r="F112" i="10" s="1"/>
  <c r="G80" i="10"/>
  <c r="G112" i="10" s="1"/>
  <c r="H80" i="10"/>
  <c r="H112" i="10" s="1"/>
  <c r="I80" i="10"/>
  <c r="I112" i="10" s="1"/>
  <c r="J80" i="10"/>
  <c r="J112" i="10" s="1"/>
  <c r="K80" i="10"/>
  <c r="K112" i="10" s="1"/>
  <c r="D81" i="10"/>
  <c r="D113" i="10" s="1"/>
  <c r="E81" i="10"/>
  <c r="E113" i="10" s="1"/>
  <c r="F81" i="10"/>
  <c r="F113" i="10" s="1"/>
  <c r="G81" i="10"/>
  <c r="G113" i="10" s="1"/>
  <c r="H81" i="10"/>
  <c r="H113" i="10" s="1"/>
  <c r="I81" i="10"/>
  <c r="I113" i="10" s="1"/>
  <c r="J81" i="10"/>
  <c r="J113" i="10" s="1"/>
  <c r="K81" i="10"/>
  <c r="K113" i="10" s="1"/>
  <c r="D82" i="10"/>
  <c r="D114" i="10" s="1"/>
  <c r="E82" i="10"/>
  <c r="E114" i="10" s="1"/>
  <c r="F82" i="10"/>
  <c r="F114" i="10" s="1"/>
  <c r="G82" i="10"/>
  <c r="G114" i="10" s="1"/>
  <c r="H82" i="10"/>
  <c r="H114" i="10" s="1"/>
  <c r="I82" i="10"/>
  <c r="I114" i="10" s="1"/>
  <c r="J82" i="10"/>
  <c r="J114" i="10" s="1"/>
  <c r="K82" i="10"/>
  <c r="K114" i="10" s="1"/>
  <c r="D83" i="10"/>
  <c r="D115" i="10" s="1"/>
  <c r="E83" i="10"/>
  <c r="E115" i="10" s="1"/>
  <c r="F83" i="10"/>
  <c r="F115" i="10" s="1"/>
  <c r="G83" i="10"/>
  <c r="G115" i="10" s="1"/>
  <c r="H83" i="10"/>
  <c r="H115" i="10" s="1"/>
  <c r="I83" i="10"/>
  <c r="I115" i="10" s="1"/>
  <c r="J83" i="10"/>
  <c r="J115" i="10" s="1"/>
  <c r="K83" i="10"/>
  <c r="K115" i="10" s="1"/>
  <c r="D84" i="10"/>
  <c r="D116" i="10" s="1"/>
  <c r="E84" i="10"/>
  <c r="E116" i="10" s="1"/>
  <c r="F84" i="10"/>
  <c r="F116" i="10" s="1"/>
  <c r="G84" i="10"/>
  <c r="G116" i="10" s="1"/>
  <c r="H84" i="10"/>
  <c r="H116" i="10" s="1"/>
  <c r="I84" i="10"/>
  <c r="I116" i="10" s="1"/>
  <c r="J84" i="10"/>
  <c r="J116" i="10" s="1"/>
  <c r="K84" i="10"/>
  <c r="K116" i="10" s="1"/>
  <c r="D85" i="10"/>
  <c r="D117" i="10" s="1"/>
  <c r="E85" i="10"/>
  <c r="E117" i="10" s="1"/>
  <c r="F85" i="10"/>
  <c r="F117" i="10" s="1"/>
  <c r="G85" i="10"/>
  <c r="G117" i="10" s="1"/>
  <c r="H85" i="10"/>
  <c r="H117" i="10" s="1"/>
  <c r="I85" i="10"/>
  <c r="I117" i="10" s="1"/>
  <c r="J85" i="10"/>
  <c r="J117" i="10" s="1"/>
  <c r="K85" i="10"/>
  <c r="K117" i="10" s="1"/>
  <c r="D86" i="10"/>
  <c r="D118" i="10" s="1"/>
  <c r="E86" i="10"/>
  <c r="E118" i="10" s="1"/>
  <c r="F86" i="10"/>
  <c r="F118" i="10" s="1"/>
  <c r="G86" i="10"/>
  <c r="G118" i="10" s="1"/>
  <c r="H86" i="10"/>
  <c r="H118" i="10" s="1"/>
  <c r="I86" i="10"/>
  <c r="I118" i="10" s="1"/>
  <c r="J86" i="10"/>
  <c r="J118" i="10" s="1"/>
  <c r="K86" i="10"/>
  <c r="K118" i="10" s="1"/>
  <c r="D87" i="10"/>
  <c r="D119" i="10" s="1"/>
  <c r="E87" i="10"/>
  <c r="E119" i="10" s="1"/>
  <c r="F87" i="10"/>
  <c r="F119" i="10" s="1"/>
  <c r="G87" i="10"/>
  <c r="G119" i="10" s="1"/>
  <c r="H87" i="10"/>
  <c r="H119" i="10" s="1"/>
  <c r="I87" i="10"/>
  <c r="I119" i="10" s="1"/>
  <c r="J87" i="10"/>
  <c r="J119" i="10" s="1"/>
  <c r="K87" i="10"/>
  <c r="K119" i="10" s="1"/>
  <c r="D88" i="10"/>
  <c r="D120" i="10" s="1"/>
  <c r="E88" i="10"/>
  <c r="E120" i="10" s="1"/>
  <c r="F88" i="10"/>
  <c r="F120" i="10" s="1"/>
  <c r="G88" i="10"/>
  <c r="G120" i="10" s="1"/>
  <c r="H88" i="10"/>
  <c r="H120" i="10" s="1"/>
  <c r="I88" i="10"/>
  <c r="I120" i="10" s="1"/>
  <c r="J88" i="10"/>
  <c r="J120" i="10" s="1"/>
  <c r="K88" i="10"/>
  <c r="K120" i="10" s="1"/>
  <c r="D89" i="10"/>
  <c r="D121" i="10" s="1"/>
  <c r="E89" i="10"/>
  <c r="E121" i="10" s="1"/>
  <c r="F89" i="10"/>
  <c r="F121" i="10" s="1"/>
  <c r="G89" i="10"/>
  <c r="G121" i="10" s="1"/>
  <c r="H89" i="10"/>
  <c r="H121" i="10" s="1"/>
  <c r="I89" i="10"/>
  <c r="I121" i="10" s="1"/>
  <c r="J89" i="10"/>
  <c r="J121" i="10" s="1"/>
  <c r="K89" i="10"/>
  <c r="K121" i="10" s="1"/>
  <c r="D90" i="10"/>
  <c r="D122" i="10" s="1"/>
  <c r="E90" i="10"/>
  <c r="E122" i="10" s="1"/>
  <c r="F90" i="10"/>
  <c r="F122" i="10" s="1"/>
  <c r="G90" i="10"/>
  <c r="G122" i="10" s="1"/>
  <c r="H90" i="10"/>
  <c r="H122" i="10" s="1"/>
  <c r="I90" i="10"/>
  <c r="I122" i="10" s="1"/>
  <c r="J90" i="10"/>
  <c r="J122" i="10" s="1"/>
  <c r="K90" i="10"/>
  <c r="K122" i="10" s="1"/>
  <c r="D91" i="10"/>
  <c r="D123" i="10" s="1"/>
  <c r="E91" i="10"/>
  <c r="E123" i="10" s="1"/>
  <c r="F91" i="10"/>
  <c r="F123" i="10" s="1"/>
  <c r="G91" i="10"/>
  <c r="G123" i="10" s="1"/>
  <c r="H91" i="10"/>
  <c r="H123" i="10" s="1"/>
  <c r="I91" i="10"/>
  <c r="I123" i="10" s="1"/>
  <c r="J91" i="10"/>
  <c r="J123" i="10" s="1"/>
  <c r="K91" i="10"/>
  <c r="K123" i="10" s="1"/>
  <c r="D92" i="10"/>
  <c r="D124" i="10" s="1"/>
  <c r="E92" i="10"/>
  <c r="E124" i="10" s="1"/>
  <c r="F92" i="10"/>
  <c r="F124" i="10" s="1"/>
  <c r="G92" i="10"/>
  <c r="G124" i="10" s="1"/>
  <c r="H92" i="10"/>
  <c r="H124" i="10" s="1"/>
  <c r="I92" i="10"/>
  <c r="I124" i="10" s="1"/>
  <c r="J92" i="10"/>
  <c r="J124" i="10" s="1"/>
  <c r="K92" i="10"/>
  <c r="K124" i="10" s="1"/>
  <c r="D93" i="10"/>
  <c r="D125" i="10" s="1"/>
  <c r="E93" i="10"/>
  <c r="E125" i="10" s="1"/>
  <c r="F93" i="10"/>
  <c r="F125" i="10" s="1"/>
  <c r="G93" i="10"/>
  <c r="G125" i="10" s="1"/>
  <c r="H93" i="10"/>
  <c r="H125" i="10" s="1"/>
  <c r="I93" i="10"/>
  <c r="I125" i="10" s="1"/>
  <c r="J93" i="10"/>
  <c r="J125" i="10" s="1"/>
  <c r="K93" i="10"/>
  <c r="K125" i="10" s="1"/>
  <c r="C77" i="10"/>
  <c r="C109" i="10" s="1"/>
  <c r="C78" i="10"/>
  <c r="C110" i="10" s="1"/>
  <c r="C79" i="10"/>
  <c r="C111" i="10" s="1"/>
  <c r="C80" i="10"/>
  <c r="C112" i="10" s="1"/>
  <c r="C81" i="10"/>
  <c r="C113" i="10" s="1"/>
  <c r="C82" i="10"/>
  <c r="C114" i="10" s="1"/>
  <c r="C83" i="10"/>
  <c r="C115" i="10" s="1"/>
  <c r="C84" i="10"/>
  <c r="C116" i="10" s="1"/>
  <c r="C85" i="10"/>
  <c r="C117" i="10" s="1"/>
  <c r="C86" i="10"/>
  <c r="C118" i="10" s="1"/>
  <c r="C87" i="10"/>
  <c r="C119" i="10" s="1"/>
  <c r="C88" i="10"/>
  <c r="C120" i="10" s="1"/>
  <c r="C89" i="10"/>
  <c r="C121" i="10" s="1"/>
  <c r="C90" i="10"/>
  <c r="C122" i="10" s="1"/>
  <c r="C91" i="10"/>
  <c r="C123" i="10" s="1"/>
  <c r="C92" i="10"/>
  <c r="C124" i="10" s="1"/>
  <c r="C93" i="10"/>
  <c r="C125" i="10" s="1"/>
  <c r="C76" i="10"/>
  <c r="N232" i="11"/>
  <c r="T112" i="10" l="1"/>
  <c r="T113" i="10"/>
  <c r="T120" i="10"/>
  <c r="T121" i="10"/>
  <c r="P118" i="10"/>
  <c r="Q118" i="10"/>
  <c r="R118" i="10"/>
  <c r="P119" i="10"/>
  <c r="Q119" i="10"/>
  <c r="R119" i="10"/>
  <c r="P120" i="10"/>
  <c r="Q120" i="10"/>
  <c r="R120" i="10"/>
  <c r="P121" i="10"/>
  <c r="Q121" i="10"/>
  <c r="R121" i="10"/>
  <c r="N122" i="10"/>
  <c r="L122" i="10"/>
  <c r="P107" i="10"/>
  <c r="Q107" i="10"/>
  <c r="R107" i="10"/>
  <c r="R109" i="10"/>
  <c r="P110" i="10"/>
  <c r="Q110" i="10"/>
  <c r="Q112" i="10"/>
  <c r="R112" i="10"/>
  <c r="P113" i="10"/>
  <c r="P115" i="10"/>
  <c r="Q115" i="10"/>
  <c r="R115" i="10"/>
  <c r="R117" i="10"/>
  <c r="P122" i="10"/>
  <c r="Q122" i="10"/>
  <c r="Q124" i="10"/>
  <c r="R124" i="10"/>
  <c r="P125" i="10"/>
  <c r="O110" i="10"/>
  <c r="O111" i="10"/>
  <c r="O112" i="10"/>
  <c r="O118" i="10"/>
  <c r="O119" i="10"/>
  <c r="O120" i="10"/>
  <c r="O122" i="10"/>
  <c r="O74" i="10"/>
  <c r="O106" i="10" s="1"/>
  <c r="L90" i="10"/>
  <c r="M90" i="10"/>
  <c r="C9" i="10"/>
  <c r="O124" i="10" l="1"/>
  <c r="O116" i="10"/>
  <c r="O108" i="10"/>
  <c r="R123" i="10"/>
  <c r="P117" i="10"/>
  <c r="Q114" i="10"/>
  <c r="R111" i="10"/>
  <c r="P109" i="10"/>
  <c r="Q106" i="10"/>
  <c r="T125" i="10"/>
  <c r="T117" i="10"/>
  <c r="T109" i="10"/>
  <c r="M122" i="10"/>
  <c r="T111" i="10"/>
  <c r="O123" i="10"/>
  <c r="O115" i="10"/>
  <c r="O107" i="10"/>
  <c r="Q123" i="10"/>
  <c r="R116" i="10"/>
  <c r="P114" i="10"/>
  <c r="Q111" i="10"/>
  <c r="R108" i="10"/>
  <c r="P106" i="10"/>
  <c r="T124" i="10"/>
  <c r="T116" i="10"/>
  <c r="T108" i="10"/>
  <c r="O114" i="10"/>
  <c r="R125" i="10"/>
  <c r="P123" i="10"/>
  <c r="Q116" i="10"/>
  <c r="R113" i="10"/>
  <c r="P111" i="10"/>
  <c r="Q108" i="10"/>
  <c r="T123" i="10"/>
  <c r="T115" i="10"/>
  <c r="T107" i="10"/>
  <c r="C108" i="10"/>
  <c r="N90" i="10"/>
  <c r="O121" i="10"/>
  <c r="O113" i="10"/>
  <c r="Q125" i="10"/>
  <c r="R122" i="10"/>
  <c r="P116" i="10"/>
  <c r="Q113" i="10"/>
  <c r="R110" i="10"/>
  <c r="P108" i="10"/>
  <c r="T122" i="10"/>
  <c r="T114" i="10"/>
  <c r="T119" i="10"/>
  <c r="O125" i="10"/>
  <c r="O117" i="10"/>
  <c r="O109" i="10"/>
  <c r="P124" i="10"/>
  <c r="Q117" i="10"/>
  <c r="R114" i="10"/>
  <c r="P112" i="10"/>
  <c r="Q109" i="10"/>
  <c r="R106" i="10"/>
  <c r="T74" i="10"/>
  <c r="T106" i="10" s="1"/>
  <c r="T118" i="10"/>
  <c r="T110" i="10"/>
  <c r="S217" i="11" l="1"/>
  <c r="S218" i="11"/>
  <c r="S219" i="11"/>
  <c r="S220" i="11"/>
  <c r="S221" i="11"/>
  <c r="S222" i="11"/>
  <c r="S223" i="11"/>
  <c r="S224" i="11"/>
  <c r="S225" i="11"/>
  <c r="S226" i="11"/>
  <c r="S227" i="11"/>
  <c r="S228" i="11"/>
  <c r="S229" i="11"/>
  <c r="S230" i="11"/>
  <c r="S231" i="11"/>
  <c r="S232" i="11"/>
  <c r="S233" i="11"/>
  <c r="S234" i="11"/>
  <c r="S235" i="11"/>
  <c r="S216" i="11"/>
  <c r="L236" i="11" l="1"/>
  <c r="N236" i="11"/>
  <c r="N237" i="11" s="1"/>
  <c r="L237" i="11" l="1"/>
  <c r="M18" i="11"/>
  <c r="M18" i="9" s="1"/>
  <c r="S200" i="11"/>
  <c r="I236" i="11"/>
  <c r="I237" i="11" s="1"/>
  <c r="K236" i="11"/>
  <c r="K237" i="11" s="1"/>
  <c r="S203" i="11"/>
  <c r="C236" i="11"/>
  <c r="S202" i="11"/>
  <c r="S201" i="11"/>
  <c r="S198" i="11"/>
  <c r="H236" i="11"/>
  <c r="H237" i="11" s="1"/>
  <c r="J236" i="11"/>
  <c r="J237" i="11" s="1"/>
  <c r="T236" i="11"/>
  <c r="G236" i="11"/>
  <c r="F236" i="11"/>
  <c r="F237" i="11" s="1"/>
  <c r="E236" i="11"/>
  <c r="E237" i="11" s="1"/>
  <c r="D236" i="11"/>
  <c r="K18" i="11" l="1"/>
  <c r="K18" i="9" s="1"/>
  <c r="M19" i="11"/>
  <c r="M19" i="9" s="1"/>
  <c r="T237" i="11"/>
  <c r="O18" i="11"/>
  <c r="G237" i="11"/>
  <c r="L18" i="11"/>
  <c r="C237" i="11"/>
  <c r="D237" i="11"/>
  <c r="L19" i="11" l="1"/>
  <c r="L19" i="9" s="1"/>
  <c r="L18" i="9"/>
  <c r="O19" i="11"/>
  <c r="O19" i="9" s="1"/>
  <c r="O18" i="9"/>
  <c r="K19" i="11"/>
  <c r="K19" i="9" s="1"/>
  <c r="Q236" i="11"/>
  <c r="Q237" i="11" s="1"/>
  <c r="R236" i="11"/>
  <c r="R237" i="11" s="1"/>
  <c r="P236" i="11"/>
  <c r="P237" i="11" s="1"/>
  <c r="O236" i="11" l="1"/>
  <c r="N18" i="11" l="1"/>
  <c r="O23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173" i="11"/>
  <c r="I174" i="11" s="1"/>
  <c r="H173" i="11"/>
  <c r="H174" i="11" s="1"/>
  <c r="D173" i="11"/>
  <c r="D17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185" i="11"/>
  <c r="S186" i="11"/>
  <c r="S187" i="11"/>
  <c r="S188" i="11"/>
  <c r="S190" i="11"/>
  <c r="S191" i="11"/>
  <c r="S192" i="11"/>
  <c r="S193" i="11"/>
  <c r="S194" i="11"/>
  <c r="S195" i="11"/>
  <c r="S196" i="11"/>
  <c r="S197" i="11"/>
  <c r="S199" i="11"/>
  <c r="S184" i="11"/>
  <c r="P204" i="11"/>
  <c r="P205" i="11" s="1"/>
  <c r="Q204" i="11"/>
  <c r="Q205" i="11" s="1"/>
  <c r="R204" i="11"/>
  <c r="R205" i="11" s="1"/>
  <c r="T204" i="11"/>
  <c r="O204" i="11"/>
  <c r="N204" i="11"/>
  <c r="N205" i="11" s="1"/>
  <c r="L204" i="11"/>
  <c r="J204" i="11"/>
  <c r="J205" i="11" s="1"/>
  <c r="I204" i="11"/>
  <c r="I205" i="11" s="1"/>
  <c r="H204" i="11"/>
  <c r="H205" i="11" s="1"/>
  <c r="G204" i="11"/>
  <c r="F204" i="11"/>
  <c r="F205" i="11" s="1"/>
  <c r="E204" i="11"/>
  <c r="E205" i="11" s="1"/>
  <c r="T94" i="10" l="1"/>
  <c r="G18" i="10" s="1"/>
  <c r="G19" i="10" s="1"/>
  <c r="O127" i="10"/>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205" i="11"/>
  <c r="F18" i="11"/>
  <c r="T205" i="11"/>
  <c r="G18" i="11"/>
  <c r="O95" i="10"/>
  <c r="G95" i="10"/>
  <c r="D18" i="10"/>
  <c r="D19" i="10" s="1"/>
  <c r="C95" i="10"/>
  <c r="C18" i="10"/>
  <c r="C19" i="10" s="1"/>
  <c r="K95" i="10"/>
  <c r="L95" i="10"/>
  <c r="E18" i="10"/>
  <c r="E19" i="10" s="1"/>
  <c r="O205" i="11"/>
  <c r="L205" i="11"/>
  <c r="G127" i="9"/>
  <c r="T127" i="9"/>
  <c r="C127" i="9"/>
  <c r="C95" i="9"/>
  <c r="N95" i="9"/>
  <c r="J95" i="9"/>
  <c r="O127" i="9"/>
  <c r="S94" i="9"/>
  <c r="S95" i="9" s="1"/>
  <c r="S126" i="9"/>
  <c r="S127" i="9" s="1"/>
  <c r="S126" i="10"/>
  <c r="S127" i="10" s="1"/>
  <c r="S94" i="10"/>
  <c r="S95" i="10" s="1"/>
  <c r="F18" i="10"/>
  <c r="F19" i="10" s="1"/>
  <c r="T95" i="10" l="1"/>
  <c r="G19" i="11"/>
  <c r="G19" i="9" s="1"/>
  <c r="G18" i="9"/>
  <c r="F19" i="11"/>
  <c r="F19" i="9" s="1"/>
  <c r="F18" i="9"/>
  <c r="E19" i="11"/>
  <c r="E19" i="9" s="1"/>
  <c r="E18" i="9"/>
  <c r="L19" i="10"/>
  <c r="I63" i="10"/>
  <c r="I64" i="10" s="1"/>
  <c r="H63" i="10"/>
  <c r="H64" i="10" s="1"/>
  <c r="D63" i="10"/>
  <c r="D64" i="10" s="1"/>
  <c r="D204" i="11" l="1"/>
  <c r="C204" i="11"/>
  <c r="C18" i="11" l="1"/>
  <c r="C18" i="9" s="1"/>
  <c r="C205" i="11"/>
  <c r="D205" i="11"/>
  <c r="C19" i="11" l="1"/>
  <c r="C19" i="9" s="1"/>
  <c r="K204" i="11"/>
  <c r="S189" i="11"/>
  <c r="K205" i="11" l="1"/>
  <c r="D18" i="11"/>
  <c r="D18" i="9" s="1"/>
  <c r="S204" i="11"/>
  <c r="S205" i="11" s="1"/>
  <c r="S236" i="11"/>
  <c r="S237" i="11" s="1"/>
  <c r="D19" i="11" l="1"/>
  <c r="D19" i="9" s="1"/>
</calcChain>
</file>

<file path=xl/sharedStrings.xml><?xml version="1.0" encoding="utf-8"?>
<sst xmlns="http://schemas.openxmlformats.org/spreadsheetml/2006/main" count="1074" uniqueCount="364">
  <si>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</si>
  <si>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</si>
  <si>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</si>
  <si>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</si>
  <si>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</si>
  <si>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</si>
  <si>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</si>
  <si>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</si>
  <si>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</si>
  <si>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</si>
  <si>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</si>
  <si>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</si>
  <si>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</si>
  <si>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</si>
  <si>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</si>
  <si>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</si>
  <si>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</si>
  <si>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</si>
  <si>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</si>
  <si>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</si>
  <si>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</si>
  <si>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</si>
  <si>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</si>
  <si>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</si>
  <si>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</si>
  <si>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</si>
  <si>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</si>
  <si>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</si>
  <si>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</si>
  <si>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</si>
  <si>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</si>
  <si>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</si>
  <si>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</si>
  <si>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</si>
  <si>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</si>
  <si>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</si>
  <si>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</si>
  <si>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</si>
  <si>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</si>
  <si>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</si>
  <si>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</si>
  <si>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</si>
  <si>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</si>
  <si>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</si>
  <si>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</si>
  <si>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</si>
  <si>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</si>
  <si>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</si>
  <si>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</si>
  <si>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</si>
  <si>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</si>
  <si>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</si>
  <si>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</si>
  <si>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</si>
  <si>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</si>
  <si>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</si>
  <si>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</si>
  <si>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</si>
  <si>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</si>
  <si>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</si>
  <si>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</si>
  <si>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</si>
  <si>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</si>
  <si>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</si>
  <si>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</si>
  <si>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</si>
  <si>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</si>
  <si>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</si>
  <si>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</si>
  <si>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</si>
  <si>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</si>
  <si>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</si>
  <si>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</si>
  <si>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</si>
  <si>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</si>
  <si>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</si>
  <si>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</si>
  <si>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</si>
  <si>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</si>
  <si>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</si>
  <si>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</si>
  <si>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</si>
  <si>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</si>
  <si>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</si>
  <si>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</si>
  <si>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</si>
  <si>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</si>
  <si>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</si>
  <si>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</si>
  <si>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</si>
  <si>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</si>
  <si>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</si>
  <si>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</si>
  <si>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</si>
  <si>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</si>
  <si>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</si>
  <si>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</si>
  <si>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</si>
  <si>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</si>
  <si>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</si>
  <si>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</si>
  <si>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</si>
  <si>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</si>
  <si>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</si>
  <si>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</si>
  <si>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</si>
  <si>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</si>
  <si>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</si>
  <si>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</si>
  <si>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</si>
  <si>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</si>
  <si>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</si>
  <si>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</si>
  <si>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</si>
  <si>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</si>
  <si>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</si>
  <si>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</si>
  <si>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</si>
  <si>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</si>
  <si>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</si>
  <si>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</si>
  <si>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</si>
  <si>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</si>
  <si>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</si>
  <si>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</si>
  <si>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</si>
  <si>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</si>
  <si>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</si>
  <si>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</si>
  <si>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</si>
  <si>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</si>
  <si>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</si>
  <si>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</si>
  <si>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</si>
  <si>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</si>
  <si>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</si>
  <si>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</si>
  <si>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</si>
  <si>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</si>
  <si>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</si>
  <si>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</si>
  <si>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</si>
  <si>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</si>
  <si>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</si>
  <si>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</si>
  <si>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</si>
  <si>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</si>
  <si>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</si>
  <si>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</si>
  <si>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</si>
  <si>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</si>
  <si>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</si>
  <si>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</si>
  <si>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</si>
  <si>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</si>
  <si>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</si>
  <si>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</si>
  <si>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</si>
  <si>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</si>
  <si>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</si>
  <si>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</si>
  <si>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</si>
  <si>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</si>
  <si>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</si>
  <si>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</si>
  <si>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</si>
  <si>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</si>
  <si>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</si>
  <si>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</si>
  <si>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</si>
  <si>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</si>
  <si>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</si>
  <si>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</si>
  <si>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</si>
  <si>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</si>
  <si>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</si>
  <si>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</si>
  <si>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</si>
  <si>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</si>
  <si>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</si>
  <si>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</si>
  <si>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</si>
  <si>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</si>
  <si>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</si>
  <si>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</si>
  <si>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</si>
  <si>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</si>
  <si>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</si>
  <si>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</si>
  <si>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</si>
  <si>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</si>
  <si>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</si>
  <si>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</si>
  <si>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</si>
  <si>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</si>
  <si>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</si>
  <si>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</si>
  <si>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</si>
  <si>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</si>
  <si>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</si>
  <si>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</si>
  <si>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</si>
  <si>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</si>
  <si>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</si>
  <si>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</si>
  <si>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</si>
  <si>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</si>
  <si>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BS EN 15978, with additional guidance from RICS Professional Statement</t>
  </si>
  <si>
    <t>OneClick LCA</t>
  </si>
  <si>
    <t>Steel profiles</t>
  </si>
  <si>
    <t>Waterproofing membrane</t>
  </si>
  <si>
    <t>30 year service life</t>
  </si>
  <si>
    <t>Precast concrete</t>
  </si>
  <si>
    <t>20 year service life</t>
  </si>
  <si>
    <t>Aggregate</t>
  </si>
  <si>
    <t>Natural stone</t>
  </si>
  <si>
    <t>Steel recycling</t>
  </si>
  <si>
    <t>Concrete crushed to aggregate (for sub-base layers)</t>
  </si>
  <si>
    <t>Plastic-based material incineration</t>
  </si>
  <si>
    <t>Wood incineration</t>
  </si>
  <si>
    <t>No maintenance, repair or replacement</t>
  </si>
  <si>
    <t>Glass-containing product recycling (80% glass)</t>
  </si>
  <si>
    <t>Rebar separated (2%), concrete to aggregate</t>
  </si>
  <si>
    <t>Gypsum recycling</t>
  </si>
  <si>
    <t>Metal-containing product recycling (90% metal)</t>
  </si>
  <si>
    <t>Cement/mortar use in backfill</t>
  </si>
  <si>
    <t>Asphalt reuse via reprocessing</t>
  </si>
  <si>
    <t>OneClick LCA database</t>
  </si>
  <si>
    <t>EPDs</t>
  </si>
  <si>
    <t>See detailed assessment for breakdown</t>
  </si>
  <si>
    <t>O2 Finchley Road - Outline phases</t>
  </si>
  <si>
    <t>TBC Gerald Eve</t>
  </si>
  <si>
    <t xml:space="preserve">Residential C3, Retail E(a), Financial &amp; professional services E©, Indoor sport &amp; recreation E(d), Medical services E(e), Non-residential creche day centre or nursery E(f), Office and workspace E(g), Sui generis, Service Yard </t>
  </si>
  <si>
    <t>Outline planning permission for Plots N1, N2, N3, N6, N7 ,S1 and S8 including the demolition of all existing structures and redevelopment to include residential development (Class C3) and commercial, business and service uses (Class E (a,b,c,d,e,f, and g), local community uses (Class F2), sui generis leisure uses (including cinema and drinking establishments) together with landscaping including open spaces and public realm, cycle parking and disabled car parking, highway works and all associated works and infrastructure.</t>
  </si>
  <si>
    <t>Buro Happold</t>
  </si>
  <si>
    <t>Data from Detialed assessment extrapolated to outline masterplan GIA</t>
  </si>
  <si>
    <t>As per Detailed assessment</t>
  </si>
  <si>
    <t>O2 Finchley Road - Detailed phases</t>
  </si>
  <si>
    <t>Residential C3, Community F2, Retail E(a), Food and drink E(b), Business E©, Sui Generis</t>
  </si>
  <si>
    <t>Detailed planning permission for Plots N3-E, N4, and N5 including demolition of existing above ground structures and construction of primary road infrastructure and associated works, and for residential development (Class C3) and commercial, business and service (Class E) in Plot N3-E,  residential development (Class C3) and local community (Class F2) and commercial, business and service (Class E) uses in Plot N4, and residential development (Use Class C3)  and Commercial, business and service (Class E ) in Plot N5,  including associated cycle parking, disabled car parking, landscaping, public realm, and other associated works in each Plot.</t>
  </si>
  <si>
    <t>Wooden Formwork</t>
  </si>
  <si>
    <t>Rebar</t>
  </si>
  <si>
    <t>C32/40 50% GGBS</t>
  </si>
  <si>
    <t>C50/55 40% GGBS</t>
  </si>
  <si>
    <t>Glasswool Insulation</t>
  </si>
  <si>
    <t>Concrete paving</t>
  </si>
  <si>
    <t>Green Roof system</t>
  </si>
  <si>
    <t>Screed/Mortar</t>
  </si>
  <si>
    <t>Foam insulation</t>
  </si>
  <si>
    <t>Geotextile</t>
  </si>
  <si>
    <t>XPS insulation</t>
  </si>
  <si>
    <t>Aluminium balcony system</t>
  </si>
  <si>
    <t>Plasterboard</t>
  </si>
  <si>
    <t>Plastic vapour control layer</t>
  </si>
  <si>
    <t>Steel screws</t>
  </si>
  <si>
    <t>Brick</t>
  </si>
  <si>
    <t>Steel hollow sections</t>
  </si>
  <si>
    <t>Aluminium frame windows</t>
  </si>
  <si>
    <t>Blockwork</t>
  </si>
  <si>
    <t>Rockwool</t>
  </si>
  <si>
    <t>Steel stud framing</t>
  </si>
  <si>
    <t>Wooden doors</t>
  </si>
  <si>
    <t>Carpet</t>
  </si>
  <si>
    <t>Paint</t>
  </si>
  <si>
    <t>Sofa</t>
  </si>
  <si>
    <t>Cabinet</t>
  </si>
  <si>
    <t>Conference table</t>
  </si>
  <si>
    <t>Dining table</t>
  </si>
  <si>
    <t>Kitchen cabinet door</t>
  </si>
  <si>
    <t>Laminate acrylic countertop surfaces</t>
  </si>
  <si>
    <t>Polyester fabric for roller blinds</t>
  </si>
  <si>
    <t>Sit-sit desk</t>
  </si>
  <si>
    <t>Air Handling Unit</t>
  </si>
  <si>
    <t>Autonomous fire alarm system</t>
  </si>
  <si>
    <t>Blank copper domestic installation piping (KME)</t>
  </si>
  <si>
    <t>Brass fixtures</t>
  </si>
  <si>
    <t>Cable 3-wire</t>
  </si>
  <si>
    <t>Cable 5-wire</t>
  </si>
  <si>
    <t>Ceramic shower tray</t>
  </si>
  <si>
    <t>Ceramic sink</t>
  </si>
  <si>
    <t>Circulator pump</t>
  </si>
  <si>
    <t>Cold water storage tank</t>
  </si>
  <si>
    <t>Consumer Unit 6 way with door</t>
  </si>
  <si>
    <t>Heat Pump</t>
  </si>
  <si>
    <t>Heat pump</t>
  </si>
  <si>
    <t>Electric meter</t>
  </si>
  <si>
    <t>Emergency exit light with two functions</t>
  </si>
  <si>
    <t>Flow meter with bendable plate</t>
  </si>
  <si>
    <t>Heated water storage tank</t>
  </si>
  <si>
    <t>Hot dip galvanized steel</t>
  </si>
  <si>
    <t>LED lighting</t>
  </si>
  <si>
    <t>LED small lighting</t>
  </si>
  <si>
    <t>LED strip lighting</t>
  </si>
  <si>
    <t>Low voltage copper cable</t>
  </si>
  <si>
    <t>Passenger elevator</t>
  </si>
  <si>
    <t>Plate heat exchanger</t>
  </si>
  <si>
    <t>Radiator</t>
  </si>
  <si>
    <t>Rooftop exhaust fan</t>
  </si>
  <si>
    <t>Sewer pipe  PVC</t>
  </si>
  <si>
    <t>Smoke extraction control valve</t>
  </si>
  <si>
    <t>Steel pipes for heating and cooling system</t>
  </si>
  <si>
    <t>Thermometer</t>
  </si>
  <si>
    <t>Ventilation ducting</t>
  </si>
  <si>
    <t xml:space="preserve">Gravel </t>
  </si>
  <si>
    <t>Generic aggregate for concrete</t>
  </si>
  <si>
    <t>Parquet from hardwood</t>
  </si>
  <si>
    <t>C32/40 0% GGBS</t>
  </si>
  <si>
    <t>Resin bound aggregate decorative paving system</t>
  </si>
  <si>
    <t>Terracota clay tile</t>
  </si>
  <si>
    <t>Granite paving slabs</t>
  </si>
  <si>
    <t>Terrazzo slabs and tiles</t>
  </si>
  <si>
    <t>Asphalt</t>
  </si>
  <si>
    <t>Asphalt wearing layer</t>
  </si>
  <si>
    <t xml:space="preserve">The key embodied carbon reduction opportunity is to increase the GGBS content within the concrete in the development, as concrete accounts for ~16% of the A-C (excl. B6-B7) embodied carbon impacts. Further opportuniies include system flexibility. There are no local vernacular requirements for facades, so low embodied impact systems can be selected. Similarly, structural systems can be optimised in the new constructions to minimise slab thicknesses and associated embodied carbon. Existing structures within the site also offer materials that can be considered for reuse, although this is to be reviewed further at later stages as these constructions currently sit within the outline phases of the development. 
A limitation of the current WLC assessment is the limited information provided for some building element categories (namely partitions, finishes, FF&amp;E and building services). Therefore, the WLC should be assessed at later stages (Stage 3, Stage 4, and post-completion), when this information has been defined in sufficient detail. As alluded to above, the phasing of the scheme offers further constraints, particularly with regards to material reuse from the existing O2 centre. </t>
  </si>
  <si>
    <t>PT slabs were selected over standard Reinforced Concrete flat slabs</t>
  </si>
  <si>
    <t>A low embodied carbon, precast concrete façade system was selected for the detailed plots, opposed to alternative stone cladding options</t>
  </si>
  <si>
    <t>Simplistic façade designs were implemented on plots N4 and N5, minimising the façade area and therefore the materials used within it</t>
  </si>
  <si>
    <t>Consider material efficiencies, similar to those seen in N4 and N5 on the N3E façade</t>
  </si>
  <si>
    <t>Refine models for internal finishes, FFE and partitions at later stages, ensuring the design teams specify compositions with long lifespans to reduce B module emissions</t>
  </si>
  <si>
    <t xml:space="preserve">Materials extracted from the existing structures within the materplan could  </t>
  </si>
  <si>
    <t>Aggreagete reused</t>
  </si>
  <si>
    <t>Aluminium recycling</t>
  </si>
  <si>
    <t>Glass-containing product recycling (80% glass), Metal-containing product recycling (90% metal)</t>
  </si>
  <si>
    <t xml:space="preserve">Reused </t>
  </si>
  <si>
    <t>Natural stone crushed to aggregate (for sub-base layers)</t>
  </si>
  <si>
    <t>Terracota crushed to aggregate (for sub-base layers)</t>
  </si>
  <si>
    <t>10 year service life</t>
  </si>
  <si>
    <t>FEF Insulation</t>
  </si>
  <si>
    <t>25 year service life</t>
  </si>
  <si>
    <t>Porcelain WC</t>
  </si>
  <si>
    <t>15 year service life</t>
  </si>
  <si>
    <t>Reused</t>
  </si>
  <si>
    <t>Tiles crushed to aggregate (for sub-base layers)</t>
  </si>
  <si>
    <t>The embodied carbon values achieve relatively close A1-A5 performance values to the aspirational GLA targets, however they exceed the B-C module baseline targets. The A1-A5 performance is primarily due to the use of efficient design principles within key building elements such as the superstructure where a PT slab system was adopted, as well as the facadsw where precast concrete systems were used. 
The high B-C module values were the result of short element lifespans, which have been based on the RICS guidance assumptions, as well as the significant use of refrigerants within the MEP systems. 
Throughout the coming design stages, the design teams will collaborate in order to reduce these lifecycle module emissions, as well as look at strategies to reduce A1-A5 emissions below the aspirational targets for residential buildings.</t>
  </si>
  <si>
    <r>
      <t>WLC reduction  (kg CO</t>
    </r>
    <r>
      <rPr>
        <b/>
        <vertAlign val="subscript"/>
        <sz val="10"/>
        <rFont val="Arial"/>
        <family val="2"/>
      </rPr>
      <t>2</t>
    </r>
    <r>
      <rPr>
        <b/>
        <sz val="10"/>
        <rFont val="Arial"/>
        <family val="2"/>
      </rPr>
      <t>e/m</t>
    </r>
    <r>
      <rPr>
        <b/>
        <vertAlign val="superscript"/>
        <sz val="10"/>
        <rFont val="Arial"/>
        <family val="2"/>
      </rPr>
      <t>2</t>
    </r>
    <r>
      <rPr>
        <b/>
        <sz val="10"/>
        <rFont val="Arial"/>
        <family val="2"/>
      </rPr>
      <t xml:space="preserve"> GIA)</t>
    </r>
  </si>
  <si>
    <r>
      <t>WLC reduction potential (kg CO</t>
    </r>
    <r>
      <rPr>
        <b/>
        <vertAlign val="subscript"/>
        <sz val="10"/>
        <rFont val="Arial"/>
        <family val="2"/>
      </rPr>
      <t>2</t>
    </r>
    <r>
      <rPr>
        <b/>
        <sz val="10"/>
        <rFont val="Arial"/>
        <family val="2"/>
      </rPr>
      <t>e/m</t>
    </r>
    <r>
      <rPr>
        <b/>
        <vertAlign val="superscript"/>
        <sz val="10"/>
        <rFont val="Arial"/>
        <family val="2"/>
      </rPr>
      <t xml:space="preserve">2 </t>
    </r>
    <r>
      <rPr>
        <b/>
        <sz val="10"/>
        <rFont val="Arial"/>
        <family val="2"/>
      </rPr>
      <t>GIA)</t>
    </r>
  </si>
  <si>
    <t>Increase GGBS content of Structural Concrete elements from 50% to 70%</t>
  </si>
  <si>
    <t>Brick recycled/reused</t>
  </si>
  <si>
    <t xml:space="preserve">Materials sent to borough waste facility </t>
  </si>
  <si>
    <t>The existing structures on site, O2 shopping centre and Homebase, will be reviewed for their potential for; element retention, material reuse on site and off site in the applicants other sites. This is expected to consider reuse of substructure, secant walls, brick facades and potentially structural steel beams.</t>
  </si>
  <si>
    <t>Design team are to consider the use of recycled aggregates/ reclaimed on-site gravel wherever possible. An audit is being undertaken on the exiting buildings will also flag potential for material recycling. 
The pre-demolition audit is expected to establish if bricks/beams can be reused. If not, design team to consider use of materials from demolition for alternative use e.g. recycling materials to use in the public realm as either hardcore or in visual landscape elements and sculptures. 
Note there is a commitment to reusing/recycling at least 95% of demolition and construction material waste.</t>
  </si>
  <si>
    <t xml:space="preserve">The applicant has a strong corporate commitment on material selection. This means all products must comply with relevant legislation and consider responsible sourcing (environmental and ethical) https://landsec.com/sites/default/files/2020-02/Landsec%20Group%20Prohibited%20Materials%20List%202020.pdf
Additionally to this the following targets are being considered for materials:
- 100% of core construction materials responsibly sourced
- Regional materials sourced within a 300-mile radius 
- Achieve FSC Project Certification. 
- BREEAM responsible sourcing measurement schemes to gauge success
- Adhere to preconditions in the WELL Building Standard under the ‘Materials’ concept as well as the remediation protocols for any potentially hazardous materials on site
The applicant also has minimum requirements on cement replacement for building elements as follows:  
&gt;50% Cement replacement for Insitu substructure elements
&gt;20% Cement replacement for Insitu superstructure elements
&gt;10% Cement replacement for precast concrete elements
Preference for cement replacement products (GGBS, PFA) </t>
  </si>
  <si>
    <t>The applicant has made a Net zero carbon commitment by 2030 for their business. See here: https://landsec.com/sites/default/files/2020-12/Net%20Zero%20Carbon%20Pathway_FINAL.pdf 
They are currently defining how this will be considered for their residential developments. This will however include an Energy Use Intensity target, truly reducing energy consumption through energy efficiency, before applying heat pumps, procuring true renewable electricity and carbon offsetting is considered.</t>
  </si>
  <si>
    <t>Rainwater attenuation is to be used within the landscaping onsite ,with consideration given to integration with SMART flood attenuation systems.
The design is to consider landscaping with a low water requirement based on native/drought tolerant plants (i.e. for a 1 in 100 year drought).
The design is also to consider incorporation of efficient sanitaryware fittings and fixtures throughout the design to meet criteria 8.1 in HQM (Water Efficiency) regarding energy usage and wastage, (100 l/p/d). Leak detection systems installed in affordable housing and Build to Rent developments to minimise potential leaks.</t>
  </si>
  <si>
    <t>Meanwhile uses and shorter lifespan buildings will consider design for disassembly as a priority. This will mean they can either be moved around site or used on other applicant sites in Greater London.</t>
  </si>
  <si>
    <t>The building design and setting out have considered operational energy savings as well as embodied carbon impacts. This includes minimising the from factor to reduce heat loss through walls and windows. The structural column grid (~6m) and dwelling setting out have been designed around a dense form, in order to reduce floor slab depth, significantly reducing embodied carbon.</t>
  </si>
  <si>
    <t xml:space="preserve">The applicant is considering elements of the Living Building Challenge within their material section. These include the Living Building Challenge Mat 13 Red list. 
Carbon sequestration will also be considered in materials selection, as well as the potential of landscaped areas to absorb carbon. </t>
  </si>
  <si>
    <t>Residential buildings are being constructed for durability and longevity. Design teams should use building elements selected for long life wherever possible here.
Non-residential/commercial spaces are being constructed for flexibility and must consider easy reuse/repurposing of internal components.</t>
  </si>
  <si>
    <t>The applicants corporate Net Zero Carbon commitments consider both operational and embodied carbon emissions. As a result this strategy considered the whole life impacts of design and specification choices, across structural and MEP systems. For example considering the operational carbon savings from heat pumps systems vs their lifetime embodied carbon impact. Efficient systems will be chosen to minimise the total lifetime impacts.  
Also for example, use of structural systems that will minimise up front embodied emissions, most likely light concrete structures with high cement replacement, for the first phases. As the embodied carbon of steel production decarbonises later phases may consider steel structures with higher reuse potential, without compromising up front carbon emissions.</t>
  </si>
  <si>
    <t>For residential buildings which are being built for longevity the GLA typical life expectancy for buildings built for longevity is 60 years. However many of the materials, concrete structures and brick could have longer life spans closer to 100 years.
Non-residential/commercial spaces are being constructed for flexibility. Specifically uses such as temporary spaces of Sainsburys until later phases of the masterplan can reaccommodate.</t>
  </si>
  <si>
    <t>Currently materials sourcing hasn’t been considered in detialed but will continue to be looked at through detailed assessments and post planning into (RIBA stage 4-6). Landsec have a requirement to consider material sourcing and prioritise regional materials sourced within a 300-mile radius.</t>
  </si>
  <si>
    <t>The applicant has a strong corporate commitment to waste reduction from construction. Please see the following web page https://landsec.com/sustainabilityefficient-use-natural-resources/waste-management
Commitments include reducing construction waste to less that 6.5 tonnes per 100m2 GIA. As the masterplan in built out this will look to reduce to 3.2 tonnes per 100 m2 GIA.
Zero waste to landfill with at least 75% recycled across all activities. 
Reduce construction waste to 6.5 tonnes/100m2 with the aim of reaching 3.2 tonnes/100m2 GIA by 2030. 
Recycle at least 75% operational waste by 2020 
Recycle at least 75% construction waste by 2030</t>
  </si>
  <si>
    <t xml:space="preserve">Structural system types have been considered to use systems that are as efficient as possible. Current assumptions are for a PT slab, as the baseline for the scheme. As the design  and phases develop DFMA and other pre-cast elements of the structure will be considered for their technical feasibility and viability. 
Currently pre-cast facades which are offsite manufactured are considered as baseline. These have high potential for offsite manufacture and easy replacement, due to their unitised design. </t>
  </si>
  <si>
    <t>Lightweight/low material construction strategies are to be considered in the design, these could include; 
- SFS or timber frame internal partitions (as opposed to blockwork)
- façade materials that reduce metal connections, which increase weight and embodied carbon
- Structural systems that minimise volume of concrete, either through post tension or potentially to consider ribbed or waffle slab systems.</t>
  </si>
  <si>
    <t xml:space="preserve">A circular economy statement will be produced to accompany the application. The initial CE workshop has been undertaken with the design and client team. This focussed on headline principles, further opportunities for CE and barriers. Existing structures on site have been considered for re-use with a material audit undertaken. WLC assessment of the comparisons will be provided, along with the potential reuse of material quantities and applications on-site. </t>
  </si>
  <si>
    <t>TBC at detailed design</t>
  </si>
  <si>
    <t>High GGBS content specification for structural concrete elements</t>
  </si>
  <si>
    <t>Consider material efficiencies, similar to those seen in N4 and N5</t>
  </si>
  <si>
    <t>Ensure low embodied carbon façade systems with long lifespans are selected</t>
  </si>
  <si>
    <t>TBC at RMA</t>
  </si>
  <si>
    <t>Reuse materials onsite where feasible</t>
  </si>
  <si>
    <t>Select Furniture, finishes and equipment with long lifespans to reduce B module emissions</t>
  </si>
  <si>
    <t xml:space="preserve">Minimising the use of Blockwork walls where feasible </t>
  </si>
  <si>
    <t xml:space="preserve">The key embodied carbon reduction opportunity is to increase the GGBS content within the concrete in the development, Further opportuniies include system flexibility. There are no local vernacular requirements for facades, so low embodied impact systems can be selected. Similarly, structural systems can be optimised in the new constructions to minimise slab thicknesses and associated embodied carbon. Existing structures within the site also offer materials that can be considered for reuse, although this is to be reviewed further at later stages as these constructions currently sit within the outline phases of the development. 
A limitation of the current WLC assessment is the limited information provided for outline buildings.Therefore, the WLC should be assessed at RMA stages for the respective phases, when sufficient information has been produced to allow for a representative assessment. As alluded to above, the phasing of the scheme offers further constraints, particularly with regards to material reuse from the existing O2 centre.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</si>
</sst>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0"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b/>
      <u/>
      <sz val="10"/>
      <color theme="0"/>
      <name val="Arial"/>
      <family val="2"/>
    </font>
    <font>
      <sz val="8"/>
      <name val="Arial"/>
      <family val="2"/>
    </font>
    <font>
      <b/>
      <sz val="10"/>
      <color rgb="FF00CC99"/>
      <name val="Arial"/>
      <family val="2"/>
    </font>
    <font>
      <i/>
      <sz val="10"/>
      <color rgb="FFFF0000"/>
      <name val="Arial"/>
      <family val="2"/>
    </font>
    <font>
      <b/>
      <vertAlign val="subscript"/>
      <sz val="10"/>
      <name val="Arial"/>
      <family val="2"/>
    </font>
    <font>
      <b/>
      <vertAlign val="superscript"/>
      <sz val="10"/>
      <name val="Arial"/>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s>
  <cellStyleXfs count="2">
    <xf numFmtId="0" fontId="0" fillId="0" borderId="0"/>
    <xf numFmtId="0" fontId="19" fillId="0" borderId="0" applyNumberFormat="0" applyFill="0" applyBorder="0" applyAlignment="0" applyProtection="0"/>
  </cellStyleXfs>
  <cellXfs count="437">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6" fillId="0" borderId="0" xfId="0" applyFont="1" applyAlignment="1">
      <alignment vertical="top" wrapText="1"/>
    </xf>
    <xf numFmtId="0" fontId="21" fillId="0" borderId="0" xfId="0" applyFont="1" applyAlignment="1">
      <alignment vertical="top"/>
    </xf>
    <xf numFmtId="0" fontId="1" fillId="0" borderId="0" xfId="0" applyFont="1" applyFill="1"/>
    <xf numFmtId="0" fontId="6" fillId="4" borderId="39" xfId="0" applyFont="1" applyFill="1" applyBorder="1" applyAlignment="1" applyProtection="1">
      <alignment horizontal="right" vertical="center"/>
    </xf>
    <xf numFmtId="164" fontId="9" fillId="5" borderId="40" xfId="0" applyNumberFormat="1" applyFont="1" applyFill="1" applyBorder="1" applyAlignment="1" applyProtection="1">
      <alignment horizontal="center" vertical="center" wrapText="1"/>
    </xf>
    <xf numFmtId="0" fontId="9" fillId="5" borderId="8" xfId="0" applyFont="1" applyFill="1" applyBorder="1" applyAlignment="1" applyProtection="1">
      <alignment horizontal="center" vertical="center" wrapText="1"/>
    </xf>
    <xf numFmtId="0" fontId="9" fillId="5" borderId="24" xfId="0" applyFont="1" applyFill="1" applyBorder="1" applyAlignment="1" applyProtection="1">
      <alignment horizontal="center" vertical="center" wrapText="1"/>
    </xf>
    <xf numFmtId="0" fontId="9" fillId="5" borderId="4" xfId="0" applyFont="1" applyFill="1" applyBorder="1" applyAlignment="1" applyProtection="1">
      <alignment vertical="center" wrapText="1"/>
    </xf>
    <xf numFmtId="0" fontId="9" fillId="5" borderId="4" xfId="0" applyFont="1" applyFill="1" applyBorder="1" applyAlignment="1" applyProtection="1">
      <alignment vertical="center" wrapText="1"/>
      <protection locked="0"/>
    </xf>
    <xf numFmtId="164" fontId="9" fillId="5" borderId="4"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protection locked="0"/>
    </xf>
    <xf numFmtId="0" fontId="4" fillId="9" borderId="2" xfId="0" applyFont="1" applyFill="1" applyBorder="1" applyAlignment="1" applyProtection="1">
      <alignment horizontal="left" vertical="center"/>
      <protection locked="0"/>
    </xf>
    <xf numFmtId="0" fontId="4" fillId="9" borderId="8" xfId="0" applyFont="1" applyFill="1" applyBorder="1" applyAlignment="1" applyProtection="1">
      <alignment horizontal="left" vertical="center"/>
      <protection locked="0"/>
    </xf>
    <xf numFmtId="0" fontId="4" fillId="9"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left"/>
    </xf>
    <xf numFmtId="0" fontId="10"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0" fillId="7" borderId="1" xfId="0" applyFill="1" applyBorder="1" applyAlignment="1" applyProtection="1">
      <alignment horizontal="center" vertical="center"/>
      <protection locked="0"/>
    </xf>
    <xf numFmtId="0" fontId="0" fillId="0" borderId="1" xfId="0"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14" fillId="0" borderId="25" xfId="0" applyFont="1" applyBorder="1" applyAlignment="1" applyProtection="1"/>
    <xf numFmtId="0" fontId="8" fillId="7" borderId="1" xfId="0" applyFont="1" applyFill="1" applyBorder="1" applyAlignment="1" applyProtection="1">
      <alignment horizontal="left" vertical="center" wrapText="1"/>
    </xf>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14" fontId="0" fillId="7" borderId="1" xfId="0" applyNumberFormat="1"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6" fillId="0" borderId="6" xfId="0" applyFont="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wrapText="1"/>
    </xf>
    <xf numFmtId="0" fontId="4" fillId="9" borderId="1"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37" fillId="9" borderId="1"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14" fontId="0" fillId="9" borderId="1" xfId="0" applyNumberFormat="1" applyFont="1" applyFill="1" applyBorder="1" applyAlignment="1" applyProtection="1">
      <alignment horizontal="left" vertical="center"/>
      <protection locked="0"/>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xf>
    <xf numFmtId="0" fontId="4" fillId="9" borderId="1" xfId="0" applyFont="1" applyFill="1" applyBorder="1" applyAlignment="1" applyProtection="1">
      <alignment horizontal="left" vertical="center"/>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4" xfId="0" applyFont="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0" fontId="0" fillId="9" borderId="1" xfId="0" applyFont="1" applyFill="1" applyBorder="1" applyAlignment="1" applyProtection="1">
      <alignment horizontal="left" vertical="center" wrapText="1"/>
      <protection locked="0"/>
    </xf>
    <xf numFmtId="167" fontId="0" fillId="9" borderId="1" xfId="0" applyNumberFormat="1" applyFont="1" applyFill="1" applyBorder="1" applyAlignment="1" applyProtection="1">
      <alignment horizontal="left" vertical="center"/>
      <protection locked="0"/>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9" borderId="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9" borderId="3" xfId="0" applyFont="1" applyFill="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9" borderId="3" xfId="0" applyFont="1" applyFill="1" applyBorder="1" applyAlignment="1" applyProtection="1">
      <alignment horizontal="left" vertical="top" wrapText="1"/>
      <protection locked="0"/>
    </xf>
    <xf numFmtId="0" fontId="17" fillId="9" borderId="2" xfId="0" applyFont="1" applyFill="1" applyBorder="1" applyAlignment="1" applyProtection="1">
      <alignment horizontal="left" vertical="top" wrapText="1"/>
      <protection locked="0"/>
    </xf>
    <xf numFmtId="0" fontId="17" fillId="9" borderId="8" xfId="0" applyFont="1" applyFill="1" applyBorder="1" applyAlignment="1" applyProtection="1">
      <alignment horizontal="left" vertical="top" wrapText="1"/>
      <protection locked="0"/>
    </xf>
    <xf numFmtId="0" fontId="15" fillId="3" borderId="1" xfId="0" applyFont="1" applyFill="1" applyBorder="1" applyAlignment="1" applyProtection="1">
      <alignment horizontal="center" vertical="center"/>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xf numFmtId="0" fontId="0" fillId="11" borderId="1" xfId="0" applyFont="1" applyFill="1" applyBorder="1" applyAlignment="1" applyProtection="1">
      <alignment horizontal="left" vertical="center"/>
      <protection locked="0"/>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6" fillId="0" borderId="9" xfId="0" applyFont="1" applyBorder="1" applyAlignment="1" applyProtection="1">
      <alignment horizontal="center" vertical="center" wrapText="1"/>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left" vertical="center" wrapText="1"/>
      <protection locked="0"/>
    </xf>
    <xf numFmtId="0" fontId="4" fillId="9" borderId="8" xfId="0" applyFont="1" applyFill="1" applyBorder="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topLeftCell="A4" workbookViewId="0">
      <selection activeCell="B48" sqref="B48"/>
    </sheetView>
  </sheetViews>
  <sheetFormatPr defaultRowHeight="12.5" x14ac:dyDescent="0.25"/>
  <cols>
    <col min="12" max="12" width="16.81640625" customWidth="1"/>
    <col min="13" max="13" width="4.453125" customWidth="1"/>
    <col min="14" max="14" width="3.54296875" customWidth="1"/>
  </cols>
  <sheetData>
    <row r="1" spans="1:15" s="1" customFormat="1" ht="26.25" customHeight="1" x14ac:dyDescent="0.4">
      <c r="A1" s="7" t="s">
        <v>0</v>
      </c>
      <c r="B1" s="3"/>
      <c r="C1" s="3"/>
      <c r="D1" s="3"/>
      <c r="E1" s="3"/>
      <c r="F1" s="3"/>
      <c r="G1" s="3"/>
      <c r="H1" s="3"/>
      <c r="I1" s="3"/>
      <c r="J1" s="3"/>
      <c r="K1" s="3"/>
      <c r="L1" s="3"/>
    </row>
    <row r="3" spans="1:15" ht="13" x14ac:dyDescent="0.3">
      <c r="A3" s="8" t="s">
        <v>1</v>
      </c>
      <c r="B3" s="9"/>
      <c r="C3" s="9"/>
      <c r="D3" s="9"/>
      <c r="E3" s="9"/>
      <c r="F3" s="9"/>
      <c r="G3" s="9"/>
      <c r="H3" s="9"/>
      <c r="I3" s="9"/>
      <c r="J3" s="9"/>
      <c r="K3" s="9"/>
      <c r="L3" s="9"/>
      <c r="M3" s="5"/>
      <c r="N3" s="5"/>
      <c r="O3" s="5"/>
    </row>
    <row r="4" spans="1:15" ht="9.75" customHeight="1" x14ac:dyDescent="0.25">
      <c r="A4" s="4"/>
      <c r="B4" s="5"/>
      <c r="C4" s="5"/>
      <c r="D4" s="5"/>
      <c r="E4" s="5"/>
      <c r="F4" s="5"/>
      <c r="G4" s="5"/>
      <c r="H4" s="5"/>
      <c r="I4" s="5"/>
      <c r="J4" s="5"/>
      <c r="K4" s="5"/>
      <c r="L4" s="5"/>
    </row>
    <row r="5" spans="1:15" ht="12.75" customHeight="1" x14ac:dyDescent="0.25">
      <c r="A5" s="184" t="s">
        <v>205</v>
      </c>
      <c r="B5" s="184"/>
      <c r="C5" s="184"/>
      <c r="D5" s="184"/>
      <c r="E5" s="184"/>
      <c r="F5" s="184"/>
      <c r="G5" s="184"/>
      <c r="H5" s="184"/>
      <c r="I5" s="184"/>
      <c r="J5" s="184"/>
      <c r="K5" s="184"/>
      <c r="L5" s="184"/>
    </row>
    <row r="6" spans="1:15" ht="12.75" customHeight="1" x14ac:dyDescent="0.25">
      <c r="A6" s="184"/>
      <c r="B6" s="184"/>
      <c r="C6" s="184"/>
      <c r="D6" s="184"/>
      <c r="E6" s="184"/>
      <c r="F6" s="184"/>
      <c r="G6" s="184"/>
      <c r="H6" s="184"/>
      <c r="I6" s="184"/>
      <c r="J6" s="184"/>
      <c r="K6" s="184"/>
      <c r="L6" s="184"/>
    </row>
    <row r="7" spans="1:15" ht="12.75" customHeight="1" x14ac:dyDescent="0.25">
      <c r="A7" s="184"/>
      <c r="B7" s="184"/>
      <c r="C7" s="184"/>
      <c r="D7" s="184"/>
      <c r="E7" s="184"/>
      <c r="F7" s="184"/>
      <c r="G7" s="184"/>
      <c r="H7" s="184"/>
      <c r="I7" s="184"/>
      <c r="J7" s="184"/>
      <c r="K7" s="184"/>
      <c r="L7" s="184"/>
    </row>
    <row r="8" spans="1:15" ht="34.5" customHeight="1" x14ac:dyDescent="0.25">
      <c r="A8" s="187" t="s">
        <v>198</v>
      </c>
      <c r="B8" s="184"/>
      <c r="C8" s="184"/>
      <c r="D8" s="184"/>
      <c r="E8" s="184"/>
      <c r="F8" s="184"/>
      <c r="G8" s="184"/>
      <c r="H8" s="184"/>
      <c r="I8" s="184"/>
      <c r="J8" s="184"/>
      <c r="K8" s="184"/>
      <c r="L8" s="184"/>
    </row>
    <row r="9" spans="1:15" ht="15" customHeight="1" x14ac:dyDescent="0.25">
      <c r="A9" s="184" t="s">
        <v>204</v>
      </c>
      <c r="B9" s="184"/>
      <c r="C9" s="184"/>
      <c r="D9" s="184"/>
      <c r="E9" s="184"/>
      <c r="F9" s="184"/>
      <c r="G9" s="184"/>
      <c r="H9" s="184"/>
      <c r="I9" s="184"/>
      <c r="J9" s="184"/>
      <c r="K9" s="184"/>
      <c r="L9" s="184"/>
    </row>
    <row r="10" spans="1:15" ht="33" customHeight="1" x14ac:dyDescent="0.25">
      <c r="A10" s="184"/>
      <c r="B10" s="184"/>
      <c r="C10" s="184"/>
      <c r="D10" s="184"/>
      <c r="E10" s="184"/>
      <c r="F10" s="184"/>
      <c r="G10" s="184"/>
      <c r="H10" s="184"/>
      <c r="I10" s="184"/>
      <c r="J10" s="184"/>
      <c r="K10" s="184"/>
      <c r="L10" s="184"/>
    </row>
    <row r="11" spans="1:15" ht="15" customHeight="1" x14ac:dyDescent="0.25">
      <c r="A11" s="157" t="s">
        <v>199</v>
      </c>
      <c r="B11" s="156"/>
      <c r="C11" s="156"/>
      <c r="D11" s="154"/>
      <c r="E11" s="154"/>
      <c r="F11" s="154"/>
      <c r="G11" s="154"/>
      <c r="H11" s="154"/>
      <c r="I11" s="154"/>
      <c r="J11" s="154"/>
      <c r="K11" s="154"/>
      <c r="L11" s="154"/>
    </row>
    <row r="12" spans="1:15" x14ac:dyDescent="0.25">
      <c r="A12" s="184" t="s">
        <v>200</v>
      </c>
      <c r="B12" s="184"/>
      <c r="C12" s="184"/>
      <c r="D12" s="184"/>
      <c r="E12" s="184"/>
      <c r="F12" s="184"/>
      <c r="G12" s="184"/>
      <c r="H12" s="184"/>
      <c r="I12" s="184"/>
      <c r="J12" s="184"/>
      <c r="K12" s="184"/>
      <c r="L12" s="184"/>
    </row>
    <row r="13" spans="1:15" ht="35.25" customHeight="1" x14ac:dyDescent="0.25">
      <c r="A13" s="184"/>
      <c r="B13" s="184"/>
      <c r="C13" s="184"/>
      <c r="D13" s="184"/>
      <c r="E13" s="184"/>
      <c r="F13" s="184"/>
      <c r="G13" s="184"/>
      <c r="H13" s="184"/>
      <c r="I13" s="184"/>
      <c r="J13" s="184"/>
      <c r="K13" s="184"/>
      <c r="L13" s="184"/>
    </row>
    <row r="14" spans="1:15" ht="13" x14ac:dyDescent="0.25">
      <c r="A14" s="157" t="s">
        <v>201</v>
      </c>
      <c r="B14" s="154"/>
      <c r="C14" s="154"/>
      <c r="D14" s="154"/>
      <c r="E14" s="154"/>
      <c r="F14" s="154"/>
      <c r="G14" s="154"/>
      <c r="H14" s="154"/>
      <c r="I14" s="154"/>
      <c r="J14" s="154"/>
      <c r="K14" s="154"/>
      <c r="L14" s="154"/>
    </row>
    <row r="15" spans="1:15" x14ac:dyDescent="0.25">
      <c r="A15" s="184" t="s">
        <v>202</v>
      </c>
      <c r="B15" s="184"/>
      <c r="C15" s="184"/>
      <c r="D15" s="184"/>
      <c r="E15" s="184"/>
      <c r="F15" s="184"/>
      <c r="G15" s="184"/>
      <c r="H15" s="184"/>
      <c r="I15" s="184"/>
      <c r="J15" s="184"/>
      <c r="K15" s="184"/>
      <c r="L15" s="184"/>
    </row>
    <row r="16" spans="1:15" ht="84" customHeight="1" x14ac:dyDescent="0.25">
      <c r="A16" s="184"/>
      <c r="B16" s="184"/>
      <c r="C16" s="184"/>
      <c r="D16" s="184"/>
      <c r="E16" s="184"/>
      <c r="F16" s="184"/>
      <c r="G16" s="184"/>
      <c r="H16" s="184"/>
      <c r="I16" s="184"/>
      <c r="J16" s="184"/>
      <c r="K16" s="184"/>
      <c r="L16" s="184"/>
    </row>
    <row r="17" spans="1:12" ht="13" x14ac:dyDescent="0.25">
      <c r="A17" s="157" t="s">
        <v>203</v>
      </c>
      <c r="B17" s="154"/>
      <c r="C17" s="154"/>
      <c r="D17" s="154"/>
      <c r="E17" s="154"/>
      <c r="F17" s="154"/>
      <c r="G17" s="154"/>
      <c r="H17" s="154"/>
      <c r="I17" s="154"/>
      <c r="J17" s="154"/>
      <c r="K17" s="154"/>
      <c r="L17" s="154"/>
    </row>
    <row r="18" spans="1:12" x14ac:dyDescent="0.25">
      <c r="A18" s="184" t="s">
        <v>206</v>
      </c>
      <c r="B18" s="184"/>
      <c r="C18" s="184"/>
      <c r="D18" s="184"/>
      <c r="E18" s="184"/>
      <c r="F18" s="184"/>
      <c r="G18" s="184"/>
      <c r="H18" s="184"/>
      <c r="I18" s="184"/>
      <c r="J18" s="184"/>
      <c r="K18" s="184"/>
      <c r="L18" s="184"/>
    </row>
    <row r="19" spans="1:12" x14ac:dyDescent="0.25">
      <c r="A19" s="184"/>
      <c r="B19" s="184"/>
      <c r="C19" s="184"/>
      <c r="D19" s="184"/>
      <c r="E19" s="184"/>
      <c r="F19" s="184"/>
      <c r="G19" s="184"/>
      <c r="H19" s="184"/>
      <c r="I19" s="184"/>
      <c r="J19" s="184"/>
      <c r="K19" s="184"/>
      <c r="L19" s="184"/>
    </row>
    <row r="20" spans="1:12" ht="27.75" customHeight="1" x14ac:dyDescent="0.25">
      <c r="A20" s="184"/>
      <c r="B20" s="184"/>
      <c r="C20" s="184"/>
      <c r="D20" s="184"/>
      <c r="E20" s="184"/>
      <c r="F20" s="184"/>
      <c r="G20" s="184"/>
      <c r="H20" s="184"/>
      <c r="I20" s="184"/>
      <c r="J20" s="184"/>
      <c r="K20" s="184"/>
      <c r="L20" s="184"/>
    </row>
    <row r="21" spans="1:12" ht="14.25" customHeight="1" x14ac:dyDescent="0.25">
      <c r="A21" s="186" t="s">
        <v>4</v>
      </c>
      <c r="B21" s="186"/>
      <c r="C21" s="186"/>
      <c r="D21" s="186"/>
      <c r="E21" s="186"/>
      <c r="F21" s="186"/>
      <c r="G21" s="186"/>
      <c r="H21" s="186"/>
      <c r="I21" s="186"/>
      <c r="J21" s="186"/>
      <c r="K21" s="186"/>
      <c r="L21" s="186"/>
    </row>
    <row r="22" spans="1:12" x14ac:dyDescent="0.25">
      <c r="A22" s="155"/>
      <c r="B22" s="154"/>
      <c r="C22" s="154"/>
      <c r="D22" s="154"/>
      <c r="E22" s="154"/>
      <c r="F22" s="154"/>
      <c r="G22" s="154"/>
      <c r="H22" s="154"/>
      <c r="I22" s="154"/>
      <c r="J22" s="154"/>
      <c r="K22" s="154"/>
      <c r="L22" s="154"/>
    </row>
    <row r="23" spans="1:12" s="5" customFormat="1" ht="14.25" customHeight="1" x14ac:dyDescent="0.3">
      <c r="A23" s="8" t="s">
        <v>2</v>
      </c>
      <c r="B23" s="9"/>
      <c r="C23" s="9"/>
      <c r="D23" s="9"/>
      <c r="E23" s="9"/>
      <c r="F23" s="9"/>
      <c r="G23" s="9"/>
      <c r="H23" s="9"/>
      <c r="I23" s="9"/>
      <c r="J23" s="9"/>
      <c r="K23" s="9"/>
      <c r="L23" s="9"/>
    </row>
    <row r="24" spans="1:12" s="5" customFormat="1" ht="10.5" customHeight="1" x14ac:dyDescent="0.3">
      <c r="A24" s="158"/>
    </row>
    <row r="25" spans="1:12" s="5" customFormat="1" ht="14.25" customHeight="1" x14ac:dyDescent="0.25">
      <c r="A25" s="185" t="s">
        <v>3</v>
      </c>
      <c r="B25" s="185"/>
      <c r="C25" s="185"/>
      <c r="D25" s="185"/>
      <c r="E25" s="185"/>
      <c r="F25" s="185"/>
      <c r="G25" s="185"/>
      <c r="H25" s="185"/>
      <c r="I25" s="185"/>
      <c r="J25" s="185"/>
      <c r="K25" s="185"/>
      <c r="L25" s="185"/>
    </row>
    <row r="26" spans="1:12" x14ac:dyDescent="0.25">
      <c r="A26" s="6" t="s">
        <v>4</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topLeftCell="A22" zoomScaleNormal="100" workbookViewId="0">
      <selection activeCell="C41" sqref="C41"/>
    </sheetView>
  </sheetViews>
  <sheetFormatPr defaultColWidth="9.1796875" defaultRowHeight="12.5" x14ac:dyDescent="0.25"/>
  <cols>
    <col min="1" max="1" width="3.81640625" style="71" customWidth="1"/>
    <col min="2" max="2" width="40.54296875" style="75" customWidth="1"/>
    <col min="3" max="4" width="26.453125" style="76" customWidth="1"/>
    <col min="5" max="5" width="24.54296875" style="76" customWidth="1"/>
    <col min="6" max="6" width="69.81640625" style="76" customWidth="1"/>
    <col min="7" max="7" width="9.1796875" style="66"/>
    <col min="8" max="8" width="18.1796875" style="66" customWidth="1"/>
    <col min="9" max="13" width="15.453125" style="66" customWidth="1"/>
    <col min="14" max="14" width="13.1796875" style="66" bestFit="1" customWidth="1"/>
    <col min="15" max="18" width="9.1796875" style="66"/>
    <col min="19" max="19" width="13" style="66" customWidth="1"/>
    <col min="20" max="20" width="15.54296875" style="66" customWidth="1"/>
    <col min="21" max="21" width="20.54296875" style="66" customWidth="1"/>
    <col min="22" max="26" width="9.1796875" style="66"/>
    <col min="27" max="27" width="46" style="66" bestFit="1" customWidth="1"/>
    <col min="28" max="28" width="126.453125" style="66" customWidth="1"/>
    <col min="29" max="16384" width="9.1796875" style="66"/>
  </cols>
  <sheetData>
    <row r="1" spans="1:7" ht="13" x14ac:dyDescent="0.3">
      <c r="A1" s="198" t="s">
        <v>5</v>
      </c>
      <c r="B1" s="199"/>
      <c r="C1" s="200"/>
      <c r="D1" s="200"/>
      <c r="E1" s="200"/>
      <c r="F1" s="201"/>
    </row>
    <row r="2" spans="1:7" ht="15.75" customHeight="1" x14ac:dyDescent="0.25">
      <c r="A2" s="195" t="s">
        <v>6</v>
      </c>
      <c r="B2" s="195"/>
      <c r="C2" s="196"/>
      <c r="D2" s="196"/>
      <c r="E2" s="196"/>
      <c r="F2" s="196"/>
    </row>
    <row r="3" spans="1:7" ht="15.75" customHeight="1" x14ac:dyDescent="0.25">
      <c r="A3" s="67"/>
      <c r="B3" s="68" t="s">
        <v>7</v>
      </c>
      <c r="C3" s="196"/>
      <c r="D3" s="196"/>
      <c r="E3" s="196"/>
      <c r="F3" s="196"/>
    </row>
    <row r="4" spans="1:7" ht="15.75" customHeight="1" x14ac:dyDescent="0.25">
      <c r="A4" s="195" t="s">
        <v>8</v>
      </c>
      <c r="B4" s="195"/>
      <c r="C4" s="196"/>
      <c r="D4" s="196"/>
      <c r="E4" s="196"/>
      <c r="F4" s="196"/>
    </row>
    <row r="5" spans="1:7" ht="15.75" customHeight="1" x14ac:dyDescent="0.25">
      <c r="A5" s="195" t="s">
        <v>9</v>
      </c>
      <c r="B5" s="195"/>
      <c r="C5" s="196"/>
      <c r="D5" s="196"/>
      <c r="E5" s="196"/>
      <c r="F5" s="196"/>
    </row>
    <row r="6" spans="1:7" ht="15.75" customHeight="1" x14ac:dyDescent="0.25">
      <c r="A6" s="195" t="s">
        <v>10</v>
      </c>
      <c r="B6" s="195"/>
      <c r="C6" s="196"/>
      <c r="D6" s="196"/>
      <c r="E6" s="196"/>
      <c r="F6" s="196"/>
    </row>
    <row r="7" spans="1:7" s="69" customFormat="1" ht="15.75" customHeight="1" x14ac:dyDescent="0.25">
      <c r="A7" s="195" t="s">
        <v>11</v>
      </c>
      <c r="B7" s="195"/>
      <c r="C7" s="196"/>
      <c r="D7" s="196"/>
      <c r="E7" s="196"/>
      <c r="F7" s="196"/>
    </row>
    <row r="8" spans="1:7" s="69" customFormat="1" ht="15.75" customHeight="1" x14ac:dyDescent="0.25">
      <c r="A8" s="195" t="s">
        <v>12</v>
      </c>
      <c r="B8" s="195"/>
      <c r="C8" s="197"/>
      <c r="D8" s="196"/>
      <c r="E8" s="196"/>
      <c r="F8" s="196"/>
      <c r="G8" s="70"/>
    </row>
    <row r="9" spans="1:7" ht="15.75" customHeight="1" x14ac:dyDescent="0.25">
      <c r="B9" s="66"/>
      <c r="C9" s="66"/>
      <c r="D9" s="66"/>
      <c r="E9" s="66"/>
      <c r="F9" s="66"/>
    </row>
    <row r="10" spans="1:7" s="73" customFormat="1" ht="42.75" customHeight="1" x14ac:dyDescent="0.25">
      <c r="A10" s="192" t="s">
        <v>13</v>
      </c>
      <c r="B10" s="192" t="s">
        <v>14</v>
      </c>
      <c r="C10" s="193" t="s">
        <v>15</v>
      </c>
      <c r="D10" s="194"/>
      <c r="E10" s="72" t="s">
        <v>16</v>
      </c>
      <c r="F10" s="72" t="s">
        <v>17</v>
      </c>
    </row>
    <row r="11" spans="1:7" ht="45.75" customHeight="1" x14ac:dyDescent="0.25">
      <c r="A11" s="67">
        <v>1</v>
      </c>
      <c r="B11" s="74" t="s">
        <v>18</v>
      </c>
      <c r="C11" s="189" t="s">
        <v>19</v>
      </c>
      <c r="D11" s="189"/>
      <c r="E11" s="179" t="s">
        <v>145</v>
      </c>
      <c r="F11" s="180" t="s">
        <v>339</v>
      </c>
    </row>
    <row r="12" spans="1:7" ht="38.25" customHeight="1" x14ac:dyDescent="0.25">
      <c r="A12" s="67">
        <v>2</v>
      </c>
      <c r="B12" s="74" t="s">
        <v>20</v>
      </c>
      <c r="C12" s="189" t="s">
        <v>21</v>
      </c>
      <c r="D12" s="189"/>
      <c r="E12" s="179" t="s">
        <v>145</v>
      </c>
      <c r="F12" s="180" t="s">
        <v>340</v>
      </c>
    </row>
    <row r="13" spans="1:7" ht="68.25" customHeight="1" x14ac:dyDescent="0.25">
      <c r="A13" s="67">
        <v>3</v>
      </c>
      <c r="B13" s="74" t="s">
        <v>22</v>
      </c>
      <c r="C13" s="189" t="s">
        <v>23</v>
      </c>
      <c r="D13" s="189"/>
      <c r="E13" s="179" t="s">
        <v>145</v>
      </c>
      <c r="F13" s="181" t="s">
        <v>341</v>
      </c>
    </row>
    <row r="14" spans="1:7" ht="39.75" customHeight="1" x14ac:dyDescent="0.25">
      <c r="A14" s="67">
        <v>4</v>
      </c>
      <c r="B14" s="74" t="s">
        <v>24</v>
      </c>
      <c r="C14" s="189" t="s">
        <v>25</v>
      </c>
      <c r="D14" s="189"/>
      <c r="E14" s="179" t="s">
        <v>145</v>
      </c>
      <c r="F14" s="180" t="s">
        <v>342</v>
      </c>
    </row>
    <row r="15" spans="1:7" ht="54" customHeight="1" x14ac:dyDescent="0.25">
      <c r="A15" s="67">
        <v>5</v>
      </c>
      <c r="B15" s="74" t="s">
        <v>26</v>
      </c>
      <c r="C15" s="189" t="s">
        <v>27</v>
      </c>
      <c r="D15" s="189"/>
      <c r="E15" s="179" t="s">
        <v>145</v>
      </c>
      <c r="F15" s="181" t="s">
        <v>343</v>
      </c>
    </row>
    <row r="16" spans="1:7" ht="51" customHeight="1" x14ac:dyDescent="0.25">
      <c r="A16" s="67">
        <v>6</v>
      </c>
      <c r="B16" s="74" t="s">
        <v>28</v>
      </c>
      <c r="C16" s="189" t="s">
        <v>29</v>
      </c>
      <c r="D16" s="189"/>
      <c r="E16" s="179" t="s">
        <v>145</v>
      </c>
      <c r="F16" s="180" t="s">
        <v>344</v>
      </c>
    </row>
    <row r="17" spans="1:6" ht="67.5" customHeight="1" x14ac:dyDescent="0.25">
      <c r="A17" s="67">
        <v>7</v>
      </c>
      <c r="B17" s="74" t="s">
        <v>30</v>
      </c>
      <c r="C17" s="189" t="s">
        <v>31</v>
      </c>
      <c r="D17" s="189"/>
      <c r="E17" s="179" t="s">
        <v>145</v>
      </c>
      <c r="F17" s="180" t="s">
        <v>345</v>
      </c>
    </row>
    <row r="18" spans="1:6" ht="63" customHeight="1" x14ac:dyDescent="0.25">
      <c r="A18" s="67">
        <v>8</v>
      </c>
      <c r="B18" s="74" t="s">
        <v>32</v>
      </c>
      <c r="C18" s="189" t="s">
        <v>33</v>
      </c>
      <c r="D18" s="189"/>
      <c r="E18" s="179" t="s">
        <v>145</v>
      </c>
      <c r="F18" s="181" t="s">
        <v>346</v>
      </c>
    </row>
    <row r="19" spans="1:6" ht="85.5" customHeight="1" x14ac:dyDescent="0.25">
      <c r="A19" s="67">
        <v>9</v>
      </c>
      <c r="B19" s="74" t="s">
        <v>34</v>
      </c>
      <c r="C19" s="189" t="s">
        <v>35</v>
      </c>
      <c r="D19" s="189"/>
      <c r="E19" s="179" t="s">
        <v>145</v>
      </c>
      <c r="F19" s="181" t="s">
        <v>347</v>
      </c>
    </row>
    <row r="20" spans="1:6" ht="49.5" customHeight="1" x14ac:dyDescent="0.25">
      <c r="A20" s="67">
        <v>10</v>
      </c>
      <c r="B20" s="74" t="s">
        <v>36</v>
      </c>
      <c r="C20" s="189" t="s">
        <v>37</v>
      </c>
      <c r="D20" s="189"/>
      <c r="E20" s="179" t="s">
        <v>145</v>
      </c>
      <c r="F20" s="180" t="s">
        <v>348</v>
      </c>
    </row>
    <row r="21" spans="1:6" ht="85.5" customHeight="1" x14ac:dyDescent="0.25">
      <c r="A21" s="67">
        <v>11</v>
      </c>
      <c r="B21" s="74" t="s">
        <v>38</v>
      </c>
      <c r="C21" s="189" t="s">
        <v>39</v>
      </c>
      <c r="D21" s="189"/>
      <c r="E21" s="179" t="s">
        <v>145</v>
      </c>
      <c r="F21" s="182" t="s">
        <v>349</v>
      </c>
    </row>
    <row r="22" spans="1:6" ht="54.75" customHeight="1" x14ac:dyDescent="0.25">
      <c r="A22" s="67">
        <v>12</v>
      </c>
      <c r="B22" s="74" t="s">
        <v>40</v>
      </c>
      <c r="C22" s="189" t="s">
        <v>41</v>
      </c>
      <c r="D22" s="189"/>
      <c r="E22" s="179" t="s">
        <v>145</v>
      </c>
      <c r="F22" s="182" t="s">
        <v>350</v>
      </c>
    </row>
    <row r="23" spans="1:6" ht="78" customHeight="1" x14ac:dyDescent="0.25">
      <c r="A23" s="67">
        <v>13</v>
      </c>
      <c r="B23" s="74" t="s">
        <v>42</v>
      </c>
      <c r="C23" s="189" t="s">
        <v>43</v>
      </c>
      <c r="D23" s="189"/>
      <c r="E23" s="179" t="s">
        <v>145</v>
      </c>
      <c r="F23" s="180" t="s">
        <v>351</v>
      </c>
    </row>
    <row r="24" spans="1:6" ht="81" customHeight="1" x14ac:dyDescent="0.25">
      <c r="A24" s="67">
        <v>14</v>
      </c>
      <c r="B24" s="74" t="s">
        <v>44</v>
      </c>
      <c r="C24" s="189" t="s">
        <v>165</v>
      </c>
      <c r="D24" s="189"/>
      <c r="E24" s="179" t="s">
        <v>145</v>
      </c>
      <c r="F24" s="183" t="s">
        <v>352</v>
      </c>
    </row>
    <row r="25" spans="1:6" ht="81" customHeight="1" x14ac:dyDescent="0.25">
      <c r="A25" s="67">
        <v>15</v>
      </c>
      <c r="B25" s="74" t="s">
        <v>45</v>
      </c>
      <c r="C25" s="190" t="s">
        <v>46</v>
      </c>
      <c r="D25" s="191"/>
      <c r="E25" s="179" t="s">
        <v>145</v>
      </c>
      <c r="F25" s="183" t="s">
        <v>353</v>
      </c>
    </row>
    <row r="26" spans="1:6" ht="70.5" customHeight="1" x14ac:dyDescent="0.25">
      <c r="A26" s="67">
        <v>16</v>
      </c>
      <c r="B26" s="74" t="s">
        <v>47</v>
      </c>
      <c r="C26" s="189" t="s">
        <v>48</v>
      </c>
      <c r="D26" s="189"/>
      <c r="E26" s="179" t="s">
        <v>145</v>
      </c>
      <c r="F26" s="183" t="s">
        <v>354</v>
      </c>
    </row>
    <row r="27" spans="1:6" ht="13" x14ac:dyDescent="0.3">
      <c r="B27" s="188"/>
      <c r="C27" s="188"/>
      <c r="D27" s="188"/>
      <c r="E27" s="188"/>
      <c r="F27" s="188"/>
    </row>
  </sheetData>
  <sheetProtection sheet="1" scenarios="1" formatCells="0" formatColumns="0" formatRows="0" insertColumns="0" insertRows="0" sort="0"/>
  <mergeCells count="34">
    <mergeCell ref="A5:B5"/>
    <mergeCell ref="C5:F5"/>
    <mergeCell ref="A6:B6"/>
    <mergeCell ref="C6:F6"/>
    <mergeCell ref="A1:B1"/>
    <mergeCell ref="C1:F1"/>
    <mergeCell ref="A2:B2"/>
    <mergeCell ref="C2:F2"/>
    <mergeCell ref="C3:F3"/>
    <mergeCell ref="A4:B4"/>
    <mergeCell ref="C4:F4"/>
    <mergeCell ref="A10:B10"/>
    <mergeCell ref="C10:D10"/>
    <mergeCell ref="C11:D11"/>
    <mergeCell ref="C12:D12"/>
    <mergeCell ref="A7:B7"/>
    <mergeCell ref="C7:F7"/>
    <mergeCell ref="A8:B8"/>
    <mergeCell ref="C8:F8"/>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tabSelected="1" zoomScale="70" zoomScaleNormal="70" workbookViewId="0">
      <selection activeCell="G11" sqref="G11"/>
    </sheetView>
  </sheetViews>
  <sheetFormatPr defaultColWidth="9.1796875" defaultRowHeight="12.5" x14ac:dyDescent="0.25"/>
  <cols>
    <col min="1" max="1" width="14.453125" style="71" customWidth="1"/>
    <col min="2" max="2" width="47.54296875" style="75" customWidth="1"/>
    <col min="3" max="4" width="26.453125" style="76" customWidth="1"/>
    <col min="5" max="5" width="35.54296875" style="76" customWidth="1"/>
    <col min="6" max="6" width="27" style="76" customWidth="1"/>
    <col min="7" max="7" width="18" style="66" customWidth="1"/>
    <col min="8" max="8" width="16.54296875" style="66" customWidth="1"/>
    <col min="9" max="9" width="18.54296875" style="66" customWidth="1"/>
    <col min="10" max="10" width="27.54296875" style="66" customWidth="1"/>
    <col min="11" max="11" width="22.453125" style="66" customWidth="1"/>
    <col min="12" max="13" width="19" style="66" customWidth="1"/>
    <col min="14" max="14" width="22" style="66" bestFit="1" customWidth="1"/>
    <col min="15" max="15" width="16.1796875" style="71" customWidth="1"/>
    <col min="16" max="18" width="11" style="71" customWidth="1"/>
    <col min="19" max="19" width="14.81640625" style="66" customWidth="1"/>
    <col min="20" max="20" width="29.1796875" style="66" customWidth="1"/>
    <col min="21" max="25" width="9.1796875" style="66"/>
    <col min="26" max="26" width="46" style="66" bestFit="1" customWidth="1"/>
    <col min="27" max="27" width="126.453125" style="66" customWidth="1"/>
    <col min="28" max="16384" width="9.1796875" style="66"/>
  </cols>
  <sheetData>
    <row r="1" spans="1:47" ht="13" x14ac:dyDescent="0.3">
      <c r="A1" s="202" t="s">
        <v>5</v>
      </c>
      <c r="B1" s="203"/>
      <c r="C1" s="204"/>
      <c r="D1" s="204"/>
      <c r="E1" s="204"/>
      <c r="F1" s="205"/>
    </row>
    <row r="2" spans="1:47" x14ac:dyDescent="0.25">
      <c r="A2" s="195" t="s">
        <v>6</v>
      </c>
      <c r="B2" s="195"/>
      <c r="C2" s="225" t="s">
        <v>230</v>
      </c>
      <c r="D2" s="225"/>
      <c r="E2" s="225"/>
      <c r="F2" s="225"/>
    </row>
    <row r="3" spans="1:47" ht="13" x14ac:dyDescent="0.25">
      <c r="A3" s="217" t="s">
        <v>7</v>
      </c>
      <c r="B3" s="218"/>
      <c r="C3" s="233" t="s">
        <v>231</v>
      </c>
      <c r="D3" s="233"/>
      <c r="E3" s="233"/>
      <c r="F3" s="233"/>
    </row>
    <row r="4" spans="1:47" x14ac:dyDescent="0.25">
      <c r="A4" s="195" t="s">
        <v>8</v>
      </c>
      <c r="B4" s="195"/>
      <c r="C4" s="225" t="s">
        <v>232</v>
      </c>
      <c r="D4" s="225"/>
      <c r="E4" s="225"/>
      <c r="F4" s="225"/>
    </row>
    <row r="5" spans="1:47" ht="36" customHeight="1" x14ac:dyDescent="0.25">
      <c r="A5" s="195" t="s">
        <v>9</v>
      </c>
      <c r="B5" s="195"/>
      <c r="C5" s="225" t="s">
        <v>233</v>
      </c>
      <c r="D5" s="225"/>
      <c r="E5" s="225"/>
      <c r="F5" s="225"/>
    </row>
    <row r="6" spans="1:47" ht="14.5" x14ac:dyDescent="0.25">
      <c r="A6" s="195" t="s">
        <v>10</v>
      </c>
      <c r="B6" s="195"/>
      <c r="C6" s="225">
        <v>132410</v>
      </c>
      <c r="D6" s="225"/>
      <c r="E6" s="225"/>
      <c r="F6" s="225"/>
    </row>
    <row r="7" spans="1:47" s="69" customFormat="1" x14ac:dyDescent="0.25">
      <c r="A7" s="195" t="s">
        <v>11</v>
      </c>
      <c r="B7" s="195"/>
      <c r="C7" s="225" t="s">
        <v>234</v>
      </c>
      <c r="D7" s="225"/>
      <c r="E7" s="225"/>
      <c r="F7" s="225"/>
      <c r="O7" s="77"/>
      <c r="P7" s="77"/>
      <c r="Q7" s="77"/>
      <c r="R7" s="77"/>
    </row>
    <row r="8" spans="1:47" s="69" customFormat="1" ht="13" x14ac:dyDescent="0.25">
      <c r="A8" s="195" t="s">
        <v>49</v>
      </c>
      <c r="B8" s="195"/>
      <c r="C8" s="237">
        <v>44210</v>
      </c>
      <c r="D8" s="237"/>
      <c r="E8" s="237"/>
      <c r="F8" s="237"/>
      <c r="G8" s="70"/>
      <c r="O8" s="77"/>
      <c r="P8" s="77"/>
      <c r="Q8" s="77"/>
      <c r="R8" s="77"/>
    </row>
    <row r="9" spans="1:47" ht="13" x14ac:dyDescent="0.3">
      <c r="A9" s="195" t="s">
        <v>50</v>
      </c>
      <c r="B9" s="195"/>
      <c r="C9" s="225" t="str">
        <f>'Detailed planning stage'!C9</f>
        <v>BS EN 15978, with additional guidance from RICS Professional Statement</v>
      </c>
      <c r="D9" s="225"/>
      <c r="E9" s="225"/>
      <c r="F9" s="225"/>
      <c r="G9" s="78"/>
    </row>
    <row r="10" spans="1:47" ht="64.5" customHeight="1" x14ac:dyDescent="0.3">
      <c r="A10" s="217" t="s">
        <v>51</v>
      </c>
      <c r="B10" s="218"/>
      <c r="C10" s="234" t="s">
        <v>117</v>
      </c>
      <c r="D10" s="235"/>
      <c r="E10" s="235"/>
      <c r="F10" s="236"/>
      <c r="G10" s="78"/>
    </row>
    <row r="11" spans="1:47" ht="39" customHeight="1" x14ac:dyDescent="0.3">
      <c r="A11" s="195" t="s">
        <v>52</v>
      </c>
      <c r="B11" s="195"/>
      <c r="C11" s="234" t="s">
        <v>235</v>
      </c>
      <c r="D11" s="235"/>
      <c r="E11" s="235"/>
      <c r="F11" s="236"/>
      <c r="G11" s="79"/>
    </row>
    <row r="12" spans="1:47" ht="13" x14ac:dyDescent="0.3">
      <c r="A12" s="195" t="s">
        <v>53</v>
      </c>
      <c r="B12" s="195"/>
      <c r="C12" s="226" t="s">
        <v>236</v>
      </c>
      <c r="D12" s="227"/>
      <c r="E12" s="227"/>
      <c r="F12" s="228"/>
      <c r="G12" s="79"/>
    </row>
    <row r="13" spans="1:47" ht="13" x14ac:dyDescent="0.3">
      <c r="A13" s="217" t="s">
        <v>55</v>
      </c>
      <c r="B13" s="218"/>
      <c r="C13" s="226" t="s">
        <v>236</v>
      </c>
      <c r="D13" s="227"/>
      <c r="E13" s="227"/>
      <c r="F13" s="228"/>
      <c r="G13" s="79"/>
    </row>
    <row r="14" spans="1:47" s="80" customFormat="1" ht="13" x14ac:dyDescent="0.3">
      <c r="A14" s="231"/>
      <c r="B14" s="231"/>
      <c r="C14" s="232"/>
      <c r="D14" s="232"/>
      <c r="E14" s="232"/>
      <c r="F14" s="232"/>
      <c r="G14" s="79"/>
      <c r="H14" s="66"/>
      <c r="I14" s="66"/>
      <c r="J14" s="66"/>
      <c r="K14" s="66"/>
      <c r="L14" s="66"/>
      <c r="M14" s="66"/>
      <c r="N14" s="66"/>
      <c r="O14" s="71"/>
      <c r="P14" s="71"/>
      <c r="Q14" s="71"/>
      <c r="R14" s="71"/>
      <c r="S14" s="66"/>
      <c r="T14" s="66"/>
      <c r="U14" s="66"/>
      <c r="V14" s="66"/>
      <c r="W14" s="66"/>
      <c r="X14" s="66"/>
      <c r="Y14" s="66"/>
      <c r="AB14" s="66"/>
      <c r="AC14" s="66"/>
      <c r="AD14" s="66"/>
      <c r="AE14" s="66"/>
      <c r="AF14" s="66"/>
      <c r="AG14" s="66"/>
      <c r="AH14" s="66"/>
      <c r="AI14" s="66"/>
      <c r="AJ14" s="66"/>
      <c r="AK14" s="66"/>
      <c r="AL14" s="66"/>
      <c r="AM14" s="66"/>
      <c r="AN14" s="66"/>
      <c r="AO14" s="66"/>
      <c r="AP14" s="66"/>
      <c r="AQ14" s="66"/>
      <c r="AR14" s="66"/>
      <c r="AS14" s="66"/>
      <c r="AT14" s="66"/>
      <c r="AU14" s="66"/>
    </row>
    <row r="15" spans="1:47" ht="12.75" customHeight="1" x14ac:dyDescent="0.3">
      <c r="A15" s="231"/>
      <c r="B15" s="231"/>
      <c r="C15" s="232"/>
      <c r="D15" s="232"/>
      <c r="E15" s="232"/>
      <c r="F15" s="232"/>
      <c r="G15" s="79"/>
    </row>
    <row r="16" spans="1:47" ht="52.5" customHeight="1" x14ac:dyDescent="0.25">
      <c r="A16" s="214" t="s">
        <v>182</v>
      </c>
      <c r="B16" s="215"/>
      <c r="C16" s="215"/>
      <c r="D16" s="215"/>
      <c r="E16" s="215"/>
      <c r="F16" s="215"/>
      <c r="G16" s="216"/>
      <c r="I16" s="323" t="s">
        <v>172</v>
      </c>
      <c r="J16" s="324"/>
      <c r="K16" s="324"/>
      <c r="L16" s="324"/>
      <c r="M16" s="324"/>
      <c r="N16" s="324"/>
      <c r="O16" s="325"/>
    </row>
    <row r="17" spans="1:18" s="73" customFormat="1" ht="33.75" customHeight="1" x14ac:dyDescent="0.25">
      <c r="A17" s="219"/>
      <c r="B17" s="220"/>
      <c r="C17" s="81" t="s">
        <v>56</v>
      </c>
      <c r="D17" s="81" t="s">
        <v>174</v>
      </c>
      <c r="E17" s="81" t="s">
        <v>173</v>
      </c>
      <c r="F17" s="81" t="s">
        <v>57</v>
      </c>
      <c r="G17" s="81" t="s">
        <v>58</v>
      </c>
      <c r="I17" s="219"/>
      <c r="J17" s="220"/>
      <c r="K17" s="81" t="s">
        <v>56</v>
      </c>
      <c r="L17" s="81" t="s">
        <v>174</v>
      </c>
      <c r="M17" s="81" t="s">
        <v>173</v>
      </c>
      <c r="N17" s="81" t="s">
        <v>57</v>
      </c>
      <c r="O17" s="81" t="s">
        <v>58</v>
      </c>
      <c r="P17" s="76"/>
      <c r="Q17" s="76"/>
      <c r="R17" s="76"/>
    </row>
    <row r="18" spans="1:18" s="73" customFormat="1" ht="33.75" customHeight="1" x14ac:dyDescent="0.25">
      <c r="A18" s="221" t="s">
        <v>59</v>
      </c>
      <c r="B18" s="222"/>
      <c r="C18" s="55">
        <f>C94+D94+E94+F94</f>
        <v>72518626.158090234</v>
      </c>
      <c r="D18" s="55">
        <f>G94+H94+I94+J94+K94</f>
        <v>56696849.425966017</v>
      </c>
      <c r="E18" s="55">
        <f>L94+N94</f>
        <v>92663627.00763455</v>
      </c>
      <c r="F18" s="55">
        <f>O94+P94+Q94+R94</f>
        <v>1169199.7286761121</v>
      </c>
      <c r="G18" s="55">
        <f>T94</f>
        <v>-26297320.869021092</v>
      </c>
      <c r="I18" s="221" t="s">
        <v>59</v>
      </c>
      <c r="J18" s="222"/>
      <c r="K18" s="55">
        <f>C126+D126+E126+F126</f>
        <v>72518626.158090234</v>
      </c>
      <c r="L18" s="55">
        <f>G126+H126+I126+J126+K126</f>
        <v>56696849.425966017</v>
      </c>
      <c r="M18" s="55">
        <f>L126+N126</f>
        <v>29662169.094942212</v>
      </c>
      <c r="N18" s="55">
        <f>O126+P126+Q126+R126</f>
        <v>1169199.7286761121</v>
      </c>
      <c r="O18" s="55">
        <f>T126</f>
        <v>-26297320.869021092</v>
      </c>
      <c r="P18" s="76"/>
      <c r="Q18" s="76"/>
      <c r="R18" s="76"/>
    </row>
    <row r="19" spans="1:18" ht="33.75" customHeight="1" x14ac:dyDescent="0.25">
      <c r="A19" s="209" t="s">
        <v>60</v>
      </c>
      <c r="B19" s="210"/>
      <c r="C19" s="10">
        <f>C18/$C$6</f>
        <v>547.68239678340183</v>
      </c>
      <c r="D19" s="10">
        <f t="shared" ref="D19" si="0">D18/$C$6</f>
        <v>428.19159750748446</v>
      </c>
      <c r="E19" s="10">
        <f>E18/$C$6</f>
        <v>699.82348015734874</v>
      </c>
      <c r="F19" s="10">
        <f>F18/$C$6</f>
        <v>8.8301467311842927</v>
      </c>
      <c r="G19" s="10">
        <f>G18/$C$6</f>
        <v>-198.60524785908234</v>
      </c>
      <c r="I19" s="209" t="s">
        <v>60</v>
      </c>
      <c r="J19" s="210"/>
      <c r="K19" s="10">
        <f>K18/$C$6</f>
        <v>547.68239678340183</v>
      </c>
      <c r="L19" s="10">
        <f t="shared" ref="L19" si="1">L18/$C$6</f>
        <v>428.19159750748446</v>
      </c>
      <c r="M19" s="10">
        <f>M18/$C$6</f>
        <v>224.0175900229757</v>
      </c>
      <c r="N19" s="10">
        <f t="shared" ref="N19" si="2">N18/$C$6</f>
        <v>8.8301467311842927</v>
      </c>
      <c r="O19" s="10">
        <f t="shared" ref="O19" si="3">O18/$C$6</f>
        <v>-198.60524785908234</v>
      </c>
      <c r="P19" s="82"/>
      <c r="Q19" s="82"/>
    </row>
    <row r="20" spans="1:18" ht="69" customHeight="1" x14ac:dyDescent="0.25">
      <c r="A20" s="223" t="s">
        <v>183</v>
      </c>
      <c r="B20" s="224"/>
      <c r="C20" s="211" t="str">
        <f>'Detailed planning stage'!C20</f>
        <v>The embodied carbon values achieve relatively close A1-A5 performance values to the aspirational GLA targets, however they exceed the B-C module baseline targets. The A1-A5 performance is primarily due to the use of efficient design principles within key building elements such as the superstructure where a PT slab system was adopted, as well as the facadsw where precast concrete systems were used. 
The high B-C module values were the result of short element lifespans, which have been based on the RICS guidance assumptions, as well as the significant use of refrigerants within the MEP systems. 
Throughout the coming design stages, the design teams will collaborate in order to reduce these lifecycle module emissions, as well as look at strategies to reduce A1-A5 emissions below the aspirational targets for residential buildings.</v>
      </c>
      <c r="D20" s="212"/>
      <c r="E20" s="212"/>
      <c r="F20" s="212"/>
      <c r="G20" s="213"/>
      <c r="I20" s="223" t="s">
        <v>184</v>
      </c>
      <c r="J20" s="224"/>
      <c r="K20" s="211" t="s">
        <v>196</v>
      </c>
      <c r="L20" s="212"/>
      <c r="M20" s="212"/>
      <c r="N20" s="212"/>
      <c r="O20" s="213"/>
      <c r="P20" s="82"/>
      <c r="Q20" s="82"/>
    </row>
    <row r="21" spans="1:18" ht="15.75" customHeight="1" x14ac:dyDescent="0.3">
      <c r="A21" s="83"/>
      <c r="B21" s="83"/>
      <c r="C21" s="84"/>
      <c r="D21" s="84"/>
      <c r="E21" s="84"/>
      <c r="F21" s="84"/>
      <c r="G21" s="85"/>
      <c r="H21" s="86"/>
      <c r="I21" s="86"/>
      <c r="J21" s="82"/>
      <c r="K21" s="82"/>
      <c r="L21" s="82"/>
      <c r="M21" s="82"/>
      <c r="N21" s="87"/>
      <c r="O21" s="82"/>
      <c r="P21" s="82"/>
      <c r="Q21" s="82"/>
    </row>
    <row r="22" spans="1:18" ht="80.150000000000006" customHeight="1" x14ac:dyDescent="0.3">
      <c r="A22" s="229" t="s">
        <v>61</v>
      </c>
      <c r="B22" s="229"/>
      <c r="C22" s="230" t="s">
        <v>363</v>
      </c>
      <c r="D22" s="230"/>
      <c r="E22" s="230"/>
      <c r="F22" s="230"/>
      <c r="G22" s="79"/>
      <c r="H22" s="86"/>
      <c r="I22" s="86"/>
      <c r="J22" s="82"/>
      <c r="K22" s="82"/>
      <c r="L22" s="82"/>
      <c r="M22" s="82"/>
      <c r="N22" s="87"/>
      <c r="O22" s="82"/>
      <c r="P22" s="82"/>
      <c r="Q22" s="82"/>
    </row>
    <row r="23" spans="1:18" s="90" customFormat="1" ht="13" x14ac:dyDescent="0.3">
      <c r="A23" s="88"/>
      <c r="B23" s="88"/>
      <c r="C23" s="176"/>
      <c r="D23" s="92"/>
      <c r="E23" s="92"/>
      <c r="F23" s="176"/>
      <c r="G23" s="85"/>
      <c r="H23" s="86"/>
      <c r="I23" s="86"/>
      <c r="J23" s="82"/>
      <c r="K23" s="82"/>
      <c r="L23" s="82"/>
      <c r="M23" s="82"/>
      <c r="N23" s="87"/>
      <c r="O23" s="82"/>
      <c r="P23" s="82"/>
      <c r="Q23" s="82"/>
      <c r="R23" s="84"/>
    </row>
    <row r="24" spans="1:18" ht="33" customHeight="1" x14ac:dyDescent="0.3">
      <c r="A24" s="260" t="s">
        <v>186</v>
      </c>
      <c r="B24" s="261"/>
      <c r="C24" s="264" t="s">
        <v>185</v>
      </c>
      <c r="D24" s="264"/>
      <c r="E24" s="264"/>
      <c r="F24" s="177" t="s">
        <v>334</v>
      </c>
      <c r="G24" s="79"/>
      <c r="H24" s="86"/>
      <c r="I24" s="86"/>
      <c r="J24" s="82"/>
      <c r="K24" s="82"/>
      <c r="L24" s="82"/>
      <c r="M24" s="82"/>
      <c r="N24" s="87"/>
      <c r="O24" s="82"/>
      <c r="P24" s="82"/>
      <c r="Q24" s="82"/>
    </row>
    <row r="25" spans="1:18" ht="24.75" customHeight="1" x14ac:dyDescent="0.3">
      <c r="A25" s="260"/>
      <c r="B25" s="261"/>
      <c r="C25" s="434" t="s">
        <v>359</v>
      </c>
      <c r="D25" s="435"/>
      <c r="E25" s="436"/>
      <c r="F25" s="169" t="s">
        <v>359</v>
      </c>
      <c r="G25" s="79"/>
      <c r="H25" s="86"/>
      <c r="I25" s="86"/>
      <c r="J25" s="92"/>
      <c r="K25" s="92"/>
      <c r="L25" s="92"/>
      <c r="M25" s="92"/>
      <c r="N25" s="87"/>
      <c r="O25" s="82"/>
      <c r="P25" s="82"/>
      <c r="Q25" s="82"/>
    </row>
    <row r="26" spans="1:18" ht="12.75" customHeight="1" x14ac:dyDescent="0.3">
      <c r="A26" s="260"/>
      <c r="B26" s="261"/>
      <c r="C26" s="434" t="s">
        <v>359</v>
      </c>
      <c r="D26" s="435"/>
      <c r="E26" s="436"/>
      <c r="F26" s="170" t="s">
        <v>359</v>
      </c>
      <c r="G26" s="79"/>
      <c r="H26" s="86"/>
      <c r="I26" s="86"/>
      <c r="J26" s="82"/>
      <c r="K26" s="82"/>
      <c r="L26" s="82"/>
      <c r="M26" s="82"/>
      <c r="N26" s="87"/>
      <c r="O26" s="82"/>
      <c r="P26" s="82"/>
      <c r="Q26" s="82"/>
    </row>
    <row r="27" spans="1:18" s="73" customFormat="1" ht="13" x14ac:dyDescent="0.3">
      <c r="A27" s="262"/>
      <c r="B27" s="263"/>
      <c r="C27" s="434" t="s">
        <v>359</v>
      </c>
      <c r="D27" s="435"/>
      <c r="E27" s="436"/>
      <c r="F27" s="170" t="s">
        <v>359</v>
      </c>
      <c r="G27" s="79"/>
      <c r="H27" s="86"/>
      <c r="I27" s="86"/>
      <c r="J27" s="92"/>
      <c r="K27" s="92"/>
      <c r="L27" s="92"/>
      <c r="M27" s="92"/>
      <c r="N27" s="87"/>
      <c r="O27" s="82"/>
      <c r="P27" s="82"/>
      <c r="Q27" s="82"/>
      <c r="R27" s="76"/>
    </row>
    <row r="28" spans="1:18" s="95" customFormat="1" ht="13" x14ac:dyDescent="0.3">
      <c r="A28" s="93"/>
      <c r="B28" s="93"/>
      <c r="C28" s="82"/>
      <c r="D28" s="82"/>
      <c r="E28" s="82"/>
      <c r="F28" s="178"/>
      <c r="G28" s="85"/>
      <c r="O28" s="94"/>
      <c r="P28" s="94"/>
      <c r="Q28" s="94"/>
      <c r="R28" s="94"/>
    </row>
    <row r="29" spans="1:18" s="73" customFormat="1" ht="29" x14ac:dyDescent="0.3">
      <c r="A29" s="260" t="s">
        <v>187</v>
      </c>
      <c r="B29" s="261"/>
      <c r="C29" s="264" t="s">
        <v>106</v>
      </c>
      <c r="D29" s="264"/>
      <c r="E29" s="264"/>
      <c r="F29" s="177" t="s">
        <v>335</v>
      </c>
      <c r="G29" s="79"/>
      <c r="O29" s="76"/>
      <c r="P29" s="76"/>
      <c r="Q29" s="76"/>
      <c r="R29" s="76"/>
    </row>
    <row r="30" spans="1:18" s="73" customFormat="1" ht="12.75" customHeight="1" x14ac:dyDescent="0.3">
      <c r="A30" s="260"/>
      <c r="B30" s="261"/>
      <c r="C30" s="265" t="s">
        <v>356</v>
      </c>
      <c r="D30" s="265"/>
      <c r="E30" s="265"/>
      <c r="F30" s="18" t="s">
        <v>355</v>
      </c>
      <c r="G30" s="79"/>
      <c r="O30" s="76"/>
      <c r="P30" s="76"/>
      <c r="Q30" s="76"/>
      <c r="R30" s="76"/>
    </row>
    <row r="31" spans="1:18" x14ac:dyDescent="0.25">
      <c r="A31" s="260"/>
      <c r="B31" s="261"/>
      <c r="C31" s="265" t="s">
        <v>357</v>
      </c>
      <c r="D31" s="265"/>
      <c r="E31" s="265"/>
      <c r="F31" s="18" t="s">
        <v>355</v>
      </c>
    </row>
    <row r="32" spans="1:18" x14ac:dyDescent="0.25">
      <c r="A32" s="260"/>
      <c r="B32" s="261"/>
      <c r="C32" s="265" t="s">
        <v>358</v>
      </c>
      <c r="D32" s="265"/>
      <c r="E32" s="265"/>
      <c r="F32" s="18" t="s">
        <v>355</v>
      </c>
      <c r="J32" s="73"/>
      <c r="K32" s="73"/>
      <c r="L32" s="73"/>
    </row>
    <row r="33" spans="1:48" x14ac:dyDescent="0.25">
      <c r="A33" s="260"/>
      <c r="B33" s="261"/>
      <c r="C33" s="265" t="s">
        <v>360</v>
      </c>
      <c r="D33" s="265"/>
      <c r="E33" s="265"/>
      <c r="F33" s="18" t="s">
        <v>355</v>
      </c>
      <c r="J33" s="73"/>
      <c r="K33" s="73"/>
      <c r="L33" s="73"/>
    </row>
    <row r="34" spans="1:48" x14ac:dyDescent="0.25">
      <c r="A34" s="260"/>
      <c r="B34" s="261"/>
      <c r="C34" s="265" t="s">
        <v>361</v>
      </c>
      <c r="D34" s="265"/>
      <c r="E34" s="265"/>
      <c r="F34" s="18" t="s">
        <v>355</v>
      </c>
      <c r="J34" s="73"/>
      <c r="K34" s="73"/>
      <c r="L34" s="73"/>
    </row>
    <row r="35" spans="1:48" x14ac:dyDescent="0.25">
      <c r="A35" s="260"/>
      <c r="B35" s="261"/>
      <c r="C35" s="265" t="s">
        <v>362</v>
      </c>
      <c r="D35" s="265"/>
      <c r="E35" s="265"/>
      <c r="F35" s="18" t="s">
        <v>355</v>
      </c>
      <c r="J35" s="73"/>
      <c r="K35" s="73"/>
      <c r="L35" s="73"/>
    </row>
    <row r="36" spans="1:48" x14ac:dyDescent="0.25">
      <c r="A36" s="260"/>
      <c r="B36" s="261"/>
      <c r="C36" s="265"/>
      <c r="D36" s="265"/>
      <c r="E36" s="265"/>
      <c r="F36" s="18"/>
      <c r="J36" s="73"/>
      <c r="K36" s="73"/>
      <c r="L36" s="73"/>
    </row>
    <row r="37" spans="1:48" x14ac:dyDescent="0.25">
      <c r="B37" s="188"/>
      <c r="C37" s="188"/>
      <c r="D37" s="188"/>
      <c r="E37" s="188"/>
      <c r="F37" s="188"/>
    </row>
    <row r="38" spans="1:48" s="80" customFormat="1" ht="13" x14ac:dyDescent="0.25">
      <c r="A38" s="66"/>
      <c r="B38" s="251"/>
      <c r="C38" s="251"/>
      <c r="D38" s="251"/>
      <c r="E38" s="251"/>
      <c r="F38" s="251"/>
      <c r="G38" s="66"/>
      <c r="H38" s="66"/>
      <c r="I38" s="66"/>
      <c r="J38" s="66"/>
      <c r="K38" s="66"/>
      <c r="L38" s="66"/>
      <c r="M38" s="66"/>
      <c r="N38" s="66"/>
      <c r="O38" s="71"/>
      <c r="P38" s="71"/>
      <c r="Q38" s="71"/>
      <c r="R38" s="71"/>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row>
    <row r="39" spans="1:48" s="80" customFormat="1" ht="27.75" customHeight="1" x14ac:dyDescent="0.25">
      <c r="A39" s="229" t="s">
        <v>110</v>
      </c>
      <c r="B39" s="229"/>
      <c r="C39" s="256" t="s">
        <v>156</v>
      </c>
      <c r="D39" s="271"/>
      <c r="E39" s="266" t="s">
        <v>155</v>
      </c>
      <c r="F39" s="252" t="s">
        <v>130</v>
      </c>
      <c r="G39" s="253"/>
      <c r="H39" s="256" t="s">
        <v>64</v>
      </c>
      <c r="I39" s="257"/>
      <c r="J39" s="66"/>
      <c r="K39" s="66"/>
      <c r="L39" s="66"/>
      <c r="M39" s="66"/>
      <c r="N39" s="71"/>
      <c r="O39" s="71"/>
      <c r="P39" s="71"/>
      <c r="Q39" s="71"/>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row>
    <row r="40" spans="1:48" s="80" customFormat="1" ht="42" customHeight="1" x14ac:dyDescent="0.25">
      <c r="A40" s="258" t="s">
        <v>65</v>
      </c>
      <c r="B40" s="259"/>
      <c r="C40" s="96" t="s">
        <v>134</v>
      </c>
      <c r="D40" s="96" t="s">
        <v>66</v>
      </c>
      <c r="E40" s="267"/>
      <c r="F40" s="254"/>
      <c r="G40" s="255"/>
      <c r="H40" s="96" t="s">
        <v>148</v>
      </c>
      <c r="I40" s="96" t="s">
        <v>149</v>
      </c>
      <c r="J40" s="66"/>
      <c r="K40" s="66"/>
      <c r="L40" s="66"/>
      <c r="M40" s="66"/>
      <c r="N40" s="71"/>
      <c r="O40" s="71"/>
      <c r="P40" s="71"/>
      <c r="Q40" s="71"/>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row>
    <row r="41" spans="1:48" s="80" customFormat="1" ht="50" x14ac:dyDescent="0.25">
      <c r="A41" s="238" t="s">
        <v>108</v>
      </c>
      <c r="B41" s="239"/>
      <c r="C41" s="97" t="s">
        <v>166</v>
      </c>
      <c r="D41" s="98" t="s">
        <v>137</v>
      </c>
      <c r="E41" s="268" t="s">
        <v>109</v>
      </c>
      <c r="F41" s="242" t="s">
        <v>111</v>
      </c>
      <c r="G41" s="243"/>
      <c r="H41" s="98" t="s">
        <v>147</v>
      </c>
      <c r="I41" s="98" t="s">
        <v>151</v>
      </c>
      <c r="J41" s="66"/>
      <c r="K41" s="66"/>
      <c r="L41" s="66"/>
      <c r="M41" s="66"/>
      <c r="N41" s="71"/>
      <c r="O41" s="71"/>
      <c r="P41" s="71"/>
      <c r="Q41" s="71"/>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row>
    <row r="42" spans="1:48" s="80" customFormat="1" ht="13" x14ac:dyDescent="0.25">
      <c r="A42" s="240"/>
      <c r="B42" s="241"/>
      <c r="C42" s="99" t="s">
        <v>135</v>
      </c>
      <c r="D42" s="98" t="s">
        <v>138</v>
      </c>
      <c r="E42" s="269"/>
      <c r="F42" s="244"/>
      <c r="G42" s="245"/>
      <c r="H42" s="98" t="s">
        <v>150</v>
      </c>
      <c r="I42" s="98" t="s">
        <v>152</v>
      </c>
      <c r="J42" s="66"/>
      <c r="K42" s="66"/>
      <c r="L42" s="66"/>
      <c r="M42" s="66"/>
      <c r="N42" s="71"/>
      <c r="O42" s="71"/>
      <c r="P42" s="71"/>
      <c r="Q42" s="71"/>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row>
    <row r="43" spans="1:48" s="80" customFormat="1" ht="13" x14ac:dyDescent="0.25">
      <c r="A43" s="240"/>
      <c r="B43" s="241"/>
      <c r="C43" s="99" t="s">
        <v>136</v>
      </c>
      <c r="D43" s="100" t="s">
        <v>139</v>
      </c>
      <c r="E43" s="270"/>
      <c r="F43" s="246"/>
      <c r="G43" s="247"/>
      <c r="H43" s="100" t="s">
        <v>147</v>
      </c>
      <c r="I43" s="100" t="s">
        <v>147</v>
      </c>
      <c r="J43" s="66"/>
      <c r="K43" s="66"/>
      <c r="L43" s="66"/>
      <c r="M43" s="66"/>
      <c r="N43" s="71"/>
      <c r="O43" s="71"/>
      <c r="P43" s="71"/>
      <c r="Q43" s="71"/>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row>
    <row r="44" spans="1:48" s="80" customFormat="1" ht="25" x14ac:dyDescent="0.25">
      <c r="A44" s="101">
        <v>0.1</v>
      </c>
      <c r="B44" s="102" t="s">
        <v>67</v>
      </c>
      <c r="C44" s="11"/>
      <c r="D44" s="16"/>
      <c r="E44" s="248"/>
      <c r="F44" s="272"/>
      <c r="G44" s="273"/>
      <c r="H44" s="14"/>
      <c r="I44" s="14"/>
      <c r="J44" s="66"/>
      <c r="K44" s="66"/>
      <c r="L44" s="66"/>
      <c r="M44" s="66"/>
      <c r="N44" s="71"/>
      <c r="O44" s="71"/>
      <c r="P44" s="71"/>
      <c r="Q44" s="71"/>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row>
    <row r="45" spans="1:48" s="80" customFormat="1" ht="22.5" customHeight="1" x14ac:dyDescent="0.25">
      <c r="A45" s="103">
        <v>0.2</v>
      </c>
      <c r="B45" s="104" t="s">
        <v>68</v>
      </c>
      <c r="C45" s="12"/>
      <c r="D45" s="17"/>
      <c r="E45" s="249"/>
      <c r="F45" s="272"/>
      <c r="G45" s="273"/>
      <c r="H45" s="14"/>
      <c r="I45" s="14"/>
      <c r="J45" s="66"/>
      <c r="K45" s="66"/>
      <c r="L45" s="66"/>
      <c r="M45" s="66"/>
      <c r="N45" s="71"/>
      <c r="O45" s="71"/>
      <c r="P45" s="71"/>
      <c r="Q45" s="71"/>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row>
    <row r="46" spans="1:48" s="80" customFormat="1" ht="22.5" customHeight="1" x14ac:dyDescent="0.25">
      <c r="A46" s="103">
        <v>0.3</v>
      </c>
      <c r="B46" s="104" t="s">
        <v>69</v>
      </c>
      <c r="C46" s="12"/>
      <c r="D46" s="17"/>
      <c r="E46" s="249"/>
      <c r="F46" s="272"/>
      <c r="G46" s="273"/>
      <c r="H46" s="14"/>
      <c r="I46" s="14"/>
      <c r="J46" s="66"/>
      <c r="K46" s="66"/>
      <c r="L46" s="66"/>
      <c r="M46" s="66"/>
      <c r="N46" s="71"/>
      <c r="O46" s="71"/>
      <c r="P46" s="71"/>
      <c r="Q46" s="71"/>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row>
    <row r="47" spans="1:48" s="80" customFormat="1" ht="20.25" customHeight="1" x14ac:dyDescent="0.25">
      <c r="A47" s="103">
        <v>0.4</v>
      </c>
      <c r="B47" s="104" t="s">
        <v>70</v>
      </c>
      <c r="C47" s="12"/>
      <c r="D47" s="17"/>
      <c r="E47" s="250"/>
      <c r="F47" s="272"/>
      <c r="G47" s="273"/>
      <c r="H47" s="14"/>
      <c r="I47" s="14"/>
      <c r="J47" s="66"/>
      <c r="K47" s="66"/>
      <c r="L47" s="66"/>
      <c r="M47" s="66"/>
      <c r="N47" s="71"/>
      <c r="O47" s="71"/>
      <c r="P47" s="71"/>
      <c r="Q47" s="71"/>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row>
    <row r="48" spans="1:48" s="80" customFormat="1" ht="20.25" customHeight="1" x14ac:dyDescent="0.25">
      <c r="A48" s="103">
        <v>1</v>
      </c>
      <c r="B48" s="104" t="s">
        <v>71</v>
      </c>
      <c r="C48" s="12" t="s">
        <v>229</v>
      </c>
      <c r="D48" s="17"/>
      <c r="E48" s="13" t="s">
        <v>229</v>
      </c>
      <c r="F48" s="272" t="s">
        <v>229</v>
      </c>
      <c r="G48" s="273"/>
      <c r="H48" s="14"/>
      <c r="I48" s="14"/>
      <c r="J48" s="66"/>
      <c r="K48" s="66"/>
      <c r="L48" s="66"/>
      <c r="M48" s="66"/>
      <c r="N48" s="71"/>
      <c r="O48" s="71"/>
      <c r="P48" s="71"/>
      <c r="Q48" s="71"/>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row>
    <row r="49" spans="1:48" s="80" customFormat="1" ht="20.25" customHeight="1" x14ac:dyDescent="0.25">
      <c r="A49" s="105">
        <v>2.1</v>
      </c>
      <c r="B49" s="104" t="s">
        <v>72</v>
      </c>
      <c r="C49" s="12" t="s">
        <v>229</v>
      </c>
      <c r="D49" s="17"/>
      <c r="E49" s="13" t="s">
        <v>229</v>
      </c>
      <c r="F49" s="272" t="s">
        <v>229</v>
      </c>
      <c r="G49" s="273"/>
      <c r="H49" s="14"/>
      <c r="I49" s="14"/>
      <c r="J49" s="66"/>
      <c r="K49" s="66"/>
      <c r="L49" s="66"/>
      <c r="M49" s="66"/>
      <c r="N49" s="71"/>
      <c r="O49" s="71"/>
      <c r="P49" s="71"/>
      <c r="Q49" s="71"/>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row>
    <row r="50" spans="1:48" s="80" customFormat="1" ht="20.25" customHeight="1" x14ac:dyDescent="0.25">
      <c r="A50" s="103">
        <v>2.2000000000000002</v>
      </c>
      <c r="B50" s="104" t="s">
        <v>73</v>
      </c>
      <c r="C50" s="12" t="s">
        <v>229</v>
      </c>
      <c r="D50" s="17"/>
      <c r="E50" s="13" t="s">
        <v>229</v>
      </c>
      <c r="F50" s="272" t="s">
        <v>229</v>
      </c>
      <c r="G50" s="273"/>
      <c r="H50" s="14"/>
      <c r="I50" s="14"/>
      <c r="J50" s="66"/>
      <c r="K50" s="66"/>
      <c r="L50" s="66"/>
      <c r="M50" s="66"/>
      <c r="N50" s="71"/>
      <c r="O50" s="71"/>
      <c r="P50" s="71"/>
      <c r="Q50" s="71"/>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row>
    <row r="51" spans="1:48" s="80" customFormat="1" ht="20.25" customHeight="1" x14ac:dyDescent="0.25">
      <c r="A51" s="103">
        <v>2.2999999999999998</v>
      </c>
      <c r="B51" s="104" t="s">
        <v>74</v>
      </c>
      <c r="C51" s="12" t="s">
        <v>229</v>
      </c>
      <c r="D51" s="17"/>
      <c r="E51" s="13" t="s">
        <v>229</v>
      </c>
      <c r="F51" s="272" t="s">
        <v>229</v>
      </c>
      <c r="G51" s="273"/>
      <c r="H51" s="14"/>
      <c r="I51" s="14"/>
      <c r="J51" s="66"/>
      <c r="K51" s="66"/>
      <c r="L51" s="66"/>
      <c r="M51" s="66"/>
      <c r="N51" s="71"/>
      <c r="O51" s="71"/>
      <c r="P51" s="71"/>
      <c r="Q51" s="71"/>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row>
    <row r="52" spans="1:48" s="80" customFormat="1" ht="20.25" customHeight="1" x14ac:dyDescent="0.25">
      <c r="A52" s="103">
        <v>2.4</v>
      </c>
      <c r="B52" s="104" t="s">
        <v>75</v>
      </c>
      <c r="C52" s="12" t="s">
        <v>229</v>
      </c>
      <c r="D52" s="17"/>
      <c r="E52" s="13" t="s">
        <v>229</v>
      </c>
      <c r="F52" s="272" t="s">
        <v>229</v>
      </c>
      <c r="G52" s="273"/>
      <c r="H52" s="14"/>
      <c r="I52" s="14"/>
      <c r="J52" s="66"/>
      <c r="K52" s="66"/>
      <c r="L52" s="66"/>
      <c r="M52" s="66"/>
      <c r="N52" s="71"/>
      <c r="O52" s="71"/>
      <c r="P52" s="71"/>
      <c r="Q52" s="71"/>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row>
    <row r="53" spans="1:48" s="80" customFormat="1" ht="20.25" customHeight="1" x14ac:dyDescent="0.25">
      <c r="A53" s="103">
        <v>2.5</v>
      </c>
      <c r="B53" s="104" t="s">
        <v>76</v>
      </c>
      <c r="C53" s="12" t="s">
        <v>229</v>
      </c>
      <c r="D53" s="17"/>
      <c r="E53" s="13" t="s">
        <v>229</v>
      </c>
      <c r="F53" s="272" t="s">
        <v>229</v>
      </c>
      <c r="G53" s="273"/>
      <c r="H53" s="14"/>
      <c r="I53" s="14"/>
      <c r="J53" s="66"/>
      <c r="K53" s="66"/>
      <c r="L53" s="66"/>
      <c r="M53" s="66"/>
      <c r="N53" s="71"/>
      <c r="O53" s="71"/>
      <c r="P53" s="71"/>
      <c r="Q53" s="71"/>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row>
    <row r="54" spans="1:48" s="80" customFormat="1" ht="20.25" customHeight="1" x14ac:dyDescent="0.25">
      <c r="A54" s="103">
        <v>2.6</v>
      </c>
      <c r="B54" s="104" t="s">
        <v>77</v>
      </c>
      <c r="C54" s="12" t="s">
        <v>229</v>
      </c>
      <c r="D54" s="17"/>
      <c r="E54" s="13" t="s">
        <v>229</v>
      </c>
      <c r="F54" s="272" t="s">
        <v>229</v>
      </c>
      <c r="G54" s="273"/>
      <c r="H54" s="14"/>
      <c r="I54" s="14"/>
      <c r="J54" s="66"/>
      <c r="K54" s="66"/>
      <c r="L54" s="66"/>
      <c r="M54" s="66"/>
      <c r="N54" s="71"/>
      <c r="O54" s="71"/>
      <c r="P54" s="71"/>
      <c r="Q54" s="71"/>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row>
    <row r="55" spans="1:48" s="80" customFormat="1" ht="20.25" customHeight="1" x14ac:dyDescent="0.25">
      <c r="A55" s="103">
        <v>2.7</v>
      </c>
      <c r="B55" s="104" t="s">
        <v>78</v>
      </c>
      <c r="C55" s="12" t="s">
        <v>229</v>
      </c>
      <c r="D55" s="17"/>
      <c r="E55" s="13" t="s">
        <v>229</v>
      </c>
      <c r="F55" s="272" t="s">
        <v>229</v>
      </c>
      <c r="G55" s="273"/>
      <c r="H55" s="14"/>
      <c r="I55" s="14"/>
      <c r="J55" s="66"/>
      <c r="K55" s="66"/>
      <c r="L55" s="66"/>
      <c r="M55" s="66"/>
      <c r="N55" s="71"/>
      <c r="O55" s="71"/>
      <c r="P55" s="71"/>
      <c r="Q55" s="71"/>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row>
    <row r="56" spans="1:48" s="80" customFormat="1" ht="20.25" customHeight="1" x14ac:dyDescent="0.25">
      <c r="A56" s="103">
        <v>2.8</v>
      </c>
      <c r="B56" s="104" t="s">
        <v>79</v>
      </c>
      <c r="C56" s="12" t="s">
        <v>229</v>
      </c>
      <c r="D56" s="17"/>
      <c r="E56" s="13" t="s">
        <v>229</v>
      </c>
      <c r="F56" s="272" t="s">
        <v>229</v>
      </c>
      <c r="G56" s="273"/>
      <c r="H56" s="14"/>
      <c r="I56" s="14"/>
      <c r="J56" s="66"/>
      <c r="K56" s="66"/>
      <c r="L56" s="66"/>
      <c r="M56" s="66"/>
      <c r="N56" s="71"/>
      <c r="O56" s="71"/>
      <c r="P56" s="71"/>
      <c r="Q56" s="71"/>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row>
    <row r="57" spans="1:48" s="80" customFormat="1" ht="20.25" customHeight="1" x14ac:dyDescent="0.25">
      <c r="A57" s="103">
        <v>3</v>
      </c>
      <c r="B57" s="104" t="s">
        <v>80</v>
      </c>
      <c r="C57" s="12" t="s">
        <v>229</v>
      </c>
      <c r="D57" s="17"/>
      <c r="E57" s="13" t="s">
        <v>229</v>
      </c>
      <c r="F57" s="272" t="s">
        <v>229</v>
      </c>
      <c r="G57" s="273"/>
      <c r="H57" s="14"/>
      <c r="I57" s="14"/>
      <c r="J57" s="66"/>
      <c r="K57" s="66"/>
      <c r="L57" s="66"/>
      <c r="M57" s="66"/>
      <c r="N57" s="71"/>
      <c r="O57" s="71"/>
      <c r="P57" s="71"/>
      <c r="Q57" s="71"/>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row>
    <row r="58" spans="1:48" s="80" customFormat="1" ht="20.25" customHeight="1" x14ac:dyDescent="0.25">
      <c r="A58" s="103">
        <v>4</v>
      </c>
      <c r="B58" s="104" t="s">
        <v>107</v>
      </c>
      <c r="C58" s="12" t="s">
        <v>229</v>
      </c>
      <c r="D58" s="17"/>
      <c r="E58" s="13" t="s">
        <v>229</v>
      </c>
      <c r="F58" s="272" t="s">
        <v>229</v>
      </c>
      <c r="G58" s="273"/>
      <c r="H58" s="14"/>
      <c r="I58" s="14"/>
      <c r="J58" s="66"/>
      <c r="K58" s="66"/>
      <c r="L58" s="66"/>
      <c r="M58" s="66"/>
      <c r="N58" s="71"/>
      <c r="O58" s="71"/>
      <c r="P58" s="71"/>
      <c r="Q58" s="71"/>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row>
    <row r="59" spans="1:48" s="80" customFormat="1" ht="20.25" customHeight="1" x14ac:dyDescent="0.25">
      <c r="A59" s="103">
        <v>5</v>
      </c>
      <c r="B59" s="104" t="s">
        <v>82</v>
      </c>
      <c r="C59" s="12" t="s">
        <v>229</v>
      </c>
      <c r="D59" s="17"/>
      <c r="E59" s="13" t="s">
        <v>229</v>
      </c>
      <c r="F59" s="272" t="s">
        <v>229</v>
      </c>
      <c r="G59" s="273"/>
      <c r="H59" s="14"/>
      <c r="I59" s="14"/>
      <c r="J59" s="66"/>
      <c r="K59" s="66"/>
      <c r="L59" s="66"/>
      <c r="M59" s="66"/>
      <c r="N59" s="71"/>
      <c r="O59" s="71"/>
      <c r="P59" s="71"/>
      <c r="Q59" s="71"/>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row>
    <row r="60" spans="1:48" s="80" customFormat="1" ht="20.25" customHeight="1" x14ac:dyDescent="0.25">
      <c r="A60" s="103">
        <v>6</v>
      </c>
      <c r="B60" s="104" t="s">
        <v>83</v>
      </c>
      <c r="C60" s="12" t="s">
        <v>229</v>
      </c>
      <c r="D60" s="17"/>
      <c r="E60" s="13" t="s">
        <v>229</v>
      </c>
      <c r="F60" s="272" t="s">
        <v>229</v>
      </c>
      <c r="G60" s="273"/>
      <c r="H60" s="14"/>
      <c r="I60" s="14"/>
      <c r="J60" s="66"/>
      <c r="K60" s="66"/>
      <c r="L60" s="66"/>
      <c r="M60" s="66"/>
      <c r="N60" s="71"/>
      <c r="O60" s="71"/>
      <c r="P60" s="71"/>
      <c r="Q60" s="71"/>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row>
    <row r="61" spans="1:48" s="80" customFormat="1" ht="20.25" customHeight="1" x14ac:dyDescent="0.25">
      <c r="A61" s="103">
        <v>7</v>
      </c>
      <c r="B61" s="104" t="s">
        <v>84</v>
      </c>
      <c r="C61" s="12" t="s">
        <v>229</v>
      </c>
      <c r="D61" s="17"/>
      <c r="E61" s="13" t="s">
        <v>229</v>
      </c>
      <c r="F61" s="272" t="s">
        <v>229</v>
      </c>
      <c r="G61" s="273"/>
      <c r="H61" s="14"/>
      <c r="I61" s="14"/>
      <c r="J61" s="66"/>
      <c r="K61" s="66"/>
      <c r="L61" s="66"/>
      <c r="M61" s="66"/>
      <c r="N61" s="71"/>
      <c r="O61" s="71"/>
      <c r="P61" s="71"/>
      <c r="Q61" s="71"/>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row>
    <row r="62" spans="1:48" s="80" customFormat="1" ht="20.25" customHeight="1" thickBot="1" x14ac:dyDescent="0.3">
      <c r="A62" s="103">
        <v>8</v>
      </c>
      <c r="B62" s="104" t="s">
        <v>85</v>
      </c>
      <c r="C62" s="12" t="s">
        <v>229</v>
      </c>
      <c r="D62" s="16"/>
      <c r="E62" s="13" t="s">
        <v>229</v>
      </c>
      <c r="F62" s="272" t="s">
        <v>229</v>
      </c>
      <c r="G62" s="273"/>
      <c r="H62" s="15"/>
      <c r="I62" s="15"/>
      <c r="J62" s="66"/>
      <c r="K62" s="66"/>
      <c r="L62" s="66"/>
      <c r="M62" s="66"/>
      <c r="N62" s="71"/>
      <c r="O62" s="71"/>
      <c r="P62" s="71"/>
      <c r="Q62" s="71"/>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row>
    <row r="63" spans="1:48" s="80" customFormat="1" ht="29.25" customHeight="1" thickBot="1" x14ac:dyDescent="0.3">
      <c r="C63" s="106" t="s">
        <v>142</v>
      </c>
      <c r="D63" s="48">
        <f>SUM(D44:D62)</f>
        <v>0</v>
      </c>
      <c r="E63" s="292"/>
      <c r="F63" s="292"/>
      <c r="G63" s="292"/>
      <c r="H63" s="49">
        <f>SUM(H44:H62)</f>
        <v>0</v>
      </c>
      <c r="I63" s="50">
        <f>SUM(I44:I62)</f>
        <v>0</v>
      </c>
      <c r="J63" s="66"/>
      <c r="K63" s="66"/>
      <c r="L63" s="66"/>
      <c r="M63" s="66"/>
      <c r="N63" s="71"/>
      <c r="O63" s="71"/>
      <c r="P63" s="71"/>
      <c r="Q63" s="71"/>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row>
    <row r="64" spans="1:48" s="110" customFormat="1" ht="34.5" customHeight="1" thickBot="1" x14ac:dyDescent="0.3">
      <c r="A64" s="83"/>
      <c r="B64" s="83"/>
      <c r="C64" s="107" t="s">
        <v>153</v>
      </c>
      <c r="D64" s="53">
        <f>D63/$C$6</f>
        <v>0</v>
      </c>
      <c r="E64" s="292"/>
      <c r="F64" s="292"/>
      <c r="G64" s="292"/>
      <c r="H64" s="58">
        <f t="shared" ref="H64:I64" si="4">H63/$C$6</f>
        <v>0</v>
      </c>
      <c r="I64" s="54">
        <f t="shared" si="4"/>
        <v>0</v>
      </c>
      <c r="J64" s="108"/>
      <c r="K64" s="108"/>
      <c r="L64" s="108"/>
      <c r="M64" s="108"/>
      <c r="N64" s="108"/>
      <c r="O64" s="109"/>
      <c r="P64" s="109"/>
      <c r="Q64" s="109"/>
      <c r="R64" s="109"/>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row>
    <row r="65" spans="1:47" s="110" customFormat="1" ht="34.5" customHeight="1" x14ac:dyDescent="0.25">
      <c r="A65" s="83"/>
      <c r="B65" s="83"/>
      <c r="C65" s="111"/>
      <c r="D65" s="46"/>
      <c r="E65" s="45"/>
      <c r="F65" s="45"/>
      <c r="G65" s="45"/>
      <c r="H65" s="47"/>
      <c r="I65" s="47"/>
      <c r="J65" s="108"/>
      <c r="K65" s="108"/>
      <c r="L65" s="108"/>
      <c r="M65" s="108"/>
      <c r="N65" s="108"/>
      <c r="O65" s="109"/>
      <c r="P65" s="109"/>
      <c r="Q65" s="109"/>
      <c r="R65" s="109"/>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row>
    <row r="66" spans="1:47" s="110" customFormat="1" ht="78.75" customHeight="1" x14ac:dyDescent="0.25">
      <c r="A66" s="329" t="s">
        <v>170</v>
      </c>
      <c r="B66" s="330"/>
      <c r="C66" s="27" t="s">
        <v>131</v>
      </c>
      <c r="D66" s="82"/>
      <c r="E66" s="82"/>
      <c r="F66" s="82"/>
      <c r="G66" s="108"/>
      <c r="H66" s="108"/>
      <c r="I66" s="108"/>
      <c r="J66" s="108"/>
      <c r="K66" s="108"/>
      <c r="L66" s="108"/>
      <c r="M66" s="108"/>
      <c r="N66" s="108"/>
      <c r="O66" s="109"/>
      <c r="P66" s="109"/>
      <c r="Q66" s="109"/>
      <c r="R66" s="109"/>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row>
    <row r="67" spans="1:47" s="110" customFormat="1" ht="26.25" customHeight="1" x14ac:dyDescent="0.25">
      <c r="A67" s="45"/>
      <c r="B67" s="45"/>
      <c r="C67" s="82"/>
      <c r="D67" s="82"/>
      <c r="E67" s="82"/>
      <c r="F67" s="82"/>
      <c r="G67" s="108"/>
      <c r="H67" s="108"/>
      <c r="I67" s="108"/>
      <c r="J67" s="108"/>
      <c r="K67" s="108"/>
      <c r="L67" s="108"/>
      <c r="M67" s="108"/>
      <c r="N67" s="108"/>
      <c r="O67" s="109"/>
      <c r="P67" s="109"/>
      <c r="Q67" s="109"/>
      <c r="R67" s="109"/>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row>
    <row r="68" spans="1:47" s="110" customFormat="1" ht="26.25" customHeight="1" x14ac:dyDescent="0.25">
      <c r="A68" s="274" t="s">
        <v>122</v>
      </c>
      <c r="B68" s="274"/>
      <c r="C68" s="274"/>
      <c r="D68" s="274"/>
      <c r="E68" s="274"/>
      <c r="F68" s="274"/>
      <c r="G68" s="274"/>
      <c r="H68" s="274"/>
      <c r="I68" s="274"/>
      <c r="J68" s="274"/>
      <c r="K68" s="274"/>
      <c r="L68" s="274"/>
      <c r="M68" s="274"/>
      <c r="N68" s="274"/>
      <c r="O68" s="274"/>
      <c r="P68" s="274"/>
      <c r="Q68" s="274"/>
      <c r="R68" s="274"/>
      <c r="S68" s="274"/>
      <c r="T68" s="274"/>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row>
    <row r="69" spans="1:47" s="110" customFormat="1" ht="13" x14ac:dyDescent="0.25">
      <c r="A69" s="275"/>
      <c r="B69" s="275"/>
      <c r="C69" s="275"/>
      <c r="D69" s="275"/>
      <c r="E69" s="275"/>
      <c r="F69" s="275"/>
      <c r="G69" s="275"/>
      <c r="H69" s="275"/>
      <c r="I69" s="275"/>
      <c r="J69" s="275"/>
      <c r="K69" s="275"/>
      <c r="L69" s="275"/>
      <c r="M69" s="275"/>
      <c r="N69" s="275"/>
      <c r="O69" s="275"/>
      <c r="P69" s="275"/>
      <c r="Q69" s="275"/>
      <c r="R69" s="275"/>
      <c r="S69" s="275"/>
      <c r="T69" s="275"/>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row>
    <row r="70" spans="1:47" ht="23.25" customHeight="1" x14ac:dyDescent="0.25">
      <c r="A70" s="276" t="s">
        <v>121</v>
      </c>
      <c r="B70" s="277"/>
      <c r="C70" s="206" t="s">
        <v>164</v>
      </c>
      <c r="D70" s="206" t="s">
        <v>160</v>
      </c>
      <c r="E70" s="283" t="s">
        <v>158</v>
      </c>
      <c r="F70" s="284"/>
      <c r="G70" s="287" t="s">
        <v>159</v>
      </c>
      <c r="H70" s="287"/>
      <c r="I70" s="287"/>
      <c r="J70" s="287"/>
      <c r="K70" s="287"/>
      <c r="L70" s="287"/>
      <c r="M70" s="287"/>
      <c r="N70" s="287"/>
      <c r="O70" s="283" t="s">
        <v>161</v>
      </c>
      <c r="P70" s="287"/>
      <c r="Q70" s="287"/>
      <c r="R70" s="284"/>
      <c r="S70" s="289" t="s">
        <v>120</v>
      </c>
      <c r="T70" s="284" t="s">
        <v>162</v>
      </c>
    </row>
    <row r="71" spans="1:47" ht="39.65" customHeight="1" x14ac:dyDescent="0.25">
      <c r="A71" s="278"/>
      <c r="B71" s="279"/>
      <c r="C71" s="207"/>
      <c r="D71" s="282"/>
      <c r="E71" s="285"/>
      <c r="F71" s="286"/>
      <c r="G71" s="288"/>
      <c r="H71" s="288"/>
      <c r="I71" s="288"/>
      <c r="J71" s="288"/>
      <c r="K71" s="288"/>
      <c r="L71" s="288"/>
      <c r="M71" s="288"/>
      <c r="N71" s="288"/>
      <c r="O71" s="285"/>
      <c r="P71" s="288"/>
      <c r="Q71" s="288"/>
      <c r="R71" s="286"/>
      <c r="S71" s="290"/>
      <c r="T71" s="286"/>
    </row>
    <row r="72" spans="1:47" ht="24.75" customHeight="1" x14ac:dyDescent="0.25">
      <c r="A72" s="280"/>
      <c r="B72" s="281"/>
      <c r="C72" s="207"/>
      <c r="D72" s="312" t="s">
        <v>115</v>
      </c>
      <c r="E72" s="313"/>
      <c r="F72" s="314"/>
      <c r="G72" s="312" t="s">
        <v>114</v>
      </c>
      <c r="H72" s="313"/>
      <c r="I72" s="313"/>
      <c r="J72" s="313"/>
      <c r="K72" s="313"/>
      <c r="L72" s="313"/>
      <c r="M72" s="313"/>
      <c r="N72" s="314"/>
      <c r="O72" s="312" t="s">
        <v>113</v>
      </c>
      <c r="P72" s="313"/>
      <c r="Q72" s="313"/>
      <c r="R72" s="314"/>
      <c r="S72" s="290"/>
      <c r="T72" s="284" t="s">
        <v>112</v>
      </c>
    </row>
    <row r="73" spans="1:47" ht="27" customHeight="1" x14ac:dyDescent="0.25">
      <c r="A73" s="112" t="s">
        <v>65</v>
      </c>
      <c r="B73" s="113"/>
      <c r="C73" s="208"/>
      <c r="D73" s="114" t="s">
        <v>86</v>
      </c>
      <c r="E73" s="114" t="s">
        <v>129</v>
      </c>
      <c r="F73" s="114" t="s">
        <v>88</v>
      </c>
      <c r="G73" s="114" t="s">
        <v>89</v>
      </c>
      <c r="H73" s="114" t="s">
        <v>90</v>
      </c>
      <c r="I73" s="114" t="s">
        <v>91</v>
      </c>
      <c r="J73" s="114" t="s">
        <v>92</v>
      </c>
      <c r="K73" s="114" t="s">
        <v>93</v>
      </c>
      <c r="L73" s="312" t="s">
        <v>94</v>
      </c>
      <c r="M73" s="314"/>
      <c r="N73" s="114" t="s">
        <v>95</v>
      </c>
      <c r="O73" s="114" t="s">
        <v>96</v>
      </c>
      <c r="P73" s="114" t="s">
        <v>97</v>
      </c>
      <c r="Q73" s="114" t="s">
        <v>98</v>
      </c>
      <c r="R73" s="114" t="s">
        <v>99</v>
      </c>
      <c r="S73" s="291"/>
      <c r="T73" s="286"/>
    </row>
    <row r="74" spans="1:47" ht="27" customHeight="1" x14ac:dyDescent="0.25">
      <c r="A74" s="115">
        <v>0.1</v>
      </c>
      <c r="B74" s="104" t="s">
        <v>67</v>
      </c>
      <c r="C74" s="293"/>
      <c r="D74" s="294"/>
      <c r="E74" s="294"/>
      <c r="F74" s="294"/>
      <c r="G74" s="294"/>
      <c r="H74" s="294"/>
      <c r="I74" s="294"/>
      <c r="J74" s="294"/>
      <c r="K74" s="294"/>
      <c r="L74" s="294"/>
      <c r="M74" s="294"/>
      <c r="N74" s="295"/>
      <c r="O74" s="28">
        <f>'Detailed planning stage'!O184*($C$6/'Detailed planning stage'!$C$6)</f>
        <v>0</v>
      </c>
      <c r="P74" s="28">
        <f>'Detailed planning stage'!P184*($C$6/'Detailed planning stage'!$C$6)</f>
        <v>0</v>
      </c>
      <c r="Q74" s="28">
        <f>'Detailed planning stage'!Q184*($C$6/'Detailed planning stage'!$C$6)</f>
        <v>0</v>
      </c>
      <c r="R74" s="28">
        <f>'Detailed planning stage'!R184*($C$6/'Detailed planning stage'!$C$6)</f>
        <v>0</v>
      </c>
      <c r="S74" s="116">
        <f>SUM(C74:R74)</f>
        <v>0</v>
      </c>
      <c r="T74" s="28">
        <f>'Detailed planning stage'!T184*($C$6/'Detailed planning stage'!$C$6)</f>
        <v>0</v>
      </c>
    </row>
    <row r="75" spans="1:47" ht="27" customHeight="1" x14ac:dyDescent="0.25">
      <c r="A75" s="103">
        <v>0.2</v>
      </c>
      <c r="B75" s="104" t="s">
        <v>68</v>
      </c>
      <c r="C75" s="296"/>
      <c r="D75" s="297"/>
      <c r="E75" s="297"/>
      <c r="F75" s="297"/>
      <c r="G75" s="297"/>
      <c r="H75" s="297"/>
      <c r="I75" s="297"/>
      <c r="J75" s="297"/>
      <c r="K75" s="297"/>
      <c r="L75" s="297"/>
      <c r="M75" s="297"/>
      <c r="N75" s="298"/>
      <c r="O75" s="28">
        <f>'Detailed planning stage'!O185*($C$6/'Detailed planning stage'!$C$6)</f>
        <v>0</v>
      </c>
      <c r="P75" s="28">
        <f>'Detailed planning stage'!P185*($C$6/'Detailed planning stage'!$C$6)</f>
        <v>0</v>
      </c>
      <c r="Q75" s="28">
        <f>'Detailed planning stage'!Q185*($C$6/'Detailed planning stage'!$C$6)</f>
        <v>0</v>
      </c>
      <c r="R75" s="28">
        <f>'Detailed planning stage'!R185*($C$6/'Detailed planning stage'!$C$6)</f>
        <v>0</v>
      </c>
      <c r="S75" s="116">
        <f t="shared" ref="S75:S92" si="5">SUM(C75:R75)</f>
        <v>0</v>
      </c>
      <c r="T75" s="28">
        <f>'Detailed planning stage'!T185*($C$6/'Detailed planning stage'!$C$6)</f>
        <v>0</v>
      </c>
    </row>
    <row r="76" spans="1:47" ht="27" customHeight="1" x14ac:dyDescent="0.25">
      <c r="A76" s="103">
        <v>0.3</v>
      </c>
      <c r="B76" s="104" t="s">
        <v>69</v>
      </c>
      <c r="C76" s="28">
        <f>'Detailed planning stage'!C186*($C$6/'Detailed planning stage'!$C$6)</f>
        <v>-193114.58737728884</v>
      </c>
      <c r="D76" s="28">
        <f>'Detailed planning stage'!D186*($C$6/'Detailed planning stage'!$C$6)</f>
        <v>1985286.8413075262</v>
      </c>
      <c r="E76" s="28">
        <f>'Detailed planning stage'!E186*($C$6/'Detailed planning stage'!$C$6)</f>
        <v>82013.558318248281</v>
      </c>
      <c r="F76" s="28">
        <f>'Detailed planning stage'!F186*($C$6/'Detailed planning stage'!$C$6)</f>
        <v>2228596.0011209357</v>
      </c>
      <c r="G76" s="28">
        <f>'Detailed planning stage'!G186*($C$6/'Detailed planning stage'!$C$6)</f>
        <v>0</v>
      </c>
      <c r="H76" s="28">
        <f>'Detailed planning stage'!H186*($C$6/'Detailed planning stage'!$C$6)</f>
        <v>0</v>
      </c>
      <c r="I76" s="28">
        <f>'Detailed planning stage'!I186*($C$6/'Detailed planning stage'!$C$6)</f>
        <v>0</v>
      </c>
      <c r="J76" s="28">
        <f>'Detailed planning stage'!J186*($C$6/'Detailed planning stage'!$C$6)</f>
        <v>0</v>
      </c>
      <c r="K76" s="28">
        <f>'Detailed planning stage'!K186*($C$6/'Detailed planning stage'!$C$6)</f>
        <v>0</v>
      </c>
      <c r="L76" s="299"/>
      <c r="M76" s="300"/>
      <c r="N76" s="301"/>
      <c r="O76" s="28">
        <f>'Detailed planning stage'!O186*($C$6/'Detailed planning stage'!$C$6)</f>
        <v>161295.62454222658</v>
      </c>
      <c r="P76" s="28">
        <f>'Detailed planning stage'!P186*($C$6/'Detailed planning stage'!$C$6)</f>
        <v>0</v>
      </c>
      <c r="Q76" s="28">
        <f>'Detailed planning stage'!Q186*($C$6/'Detailed planning stage'!$C$6)</f>
        <v>0</v>
      </c>
      <c r="R76" s="28">
        <f>'Detailed planning stage'!R186*($C$6/'Detailed planning stage'!$C$6)</f>
        <v>0</v>
      </c>
      <c r="S76" s="116">
        <f t="shared" si="5"/>
        <v>4264077.4379116483</v>
      </c>
      <c r="T76" s="28">
        <f>'Detailed planning stage'!T186*($C$6/'Detailed planning stage'!$C$6)</f>
        <v>-1217215.1319397062</v>
      </c>
    </row>
    <row r="77" spans="1:47" ht="27" customHeight="1" x14ac:dyDescent="0.25">
      <c r="A77" s="103">
        <v>0.4</v>
      </c>
      <c r="B77" s="104" t="s">
        <v>70</v>
      </c>
      <c r="C77" s="28">
        <f>'Detailed planning stage'!C187*($C$6/'Detailed planning stage'!$C$6)</f>
        <v>0</v>
      </c>
      <c r="D77" s="28">
        <f>'Detailed planning stage'!D187*($C$6/'Detailed planning stage'!$C$6)</f>
        <v>0</v>
      </c>
      <c r="E77" s="28">
        <f>'Detailed planning stage'!E187*($C$6/'Detailed planning stage'!$C$6)</f>
        <v>0</v>
      </c>
      <c r="F77" s="28">
        <f>'Detailed planning stage'!F187*($C$6/'Detailed planning stage'!$C$6)</f>
        <v>4293104.3179175658</v>
      </c>
      <c r="G77" s="28">
        <f>'Detailed planning stage'!G187*($C$6/'Detailed planning stage'!$C$6)</f>
        <v>0</v>
      </c>
      <c r="H77" s="28">
        <f>'Detailed planning stage'!H187*($C$6/'Detailed planning stage'!$C$6)</f>
        <v>0</v>
      </c>
      <c r="I77" s="28">
        <f>'Detailed planning stage'!I187*($C$6/'Detailed planning stage'!$C$6)</f>
        <v>0</v>
      </c>
      <c r="J77" s="28">
        <f>'Detailed planning stage'!J187*($C$6/'Detailed planning stage'!$C$6)</f>
        <v>0</v>
      </c>
      <c r="K77" s="28">
        <f>'Detailed planning stage'!K187*($C$6/'Detailed planning stage'!$C$6)</f>
        <v>0</v>
      </c>
      <c r="L77" s="302"/>
      <c r="M77" s="303"/>
      <c r="N77" s="304"/>
      <c r="O77" s="28">
        <f>'Detailed planning stage'!O187*($C$6/'Detailed planning stage'!$C$6)</f>
        <v>0</v>
      </c>
      <c r="P77" s="28">
        <f>'Detailed planning stage'!P187*($C$6/'Detailed planning stage'!$C$6)</f>
        <v>0</v>
      </c>
      <c r="Q77" s="28">
        <f>'Detailed planning stage'!Q187*($C$6/'Detailed planning stage'!$C$6)</f>
        <v>0</v>
      </c>
      <c r="R77" s="28">
        <f>'Detailed planning stage'!R187*($C$6/'Detailed planning stage'!$C$6)</f>
        <v>0</v>
      </c>
      <c r="S77" s="116">
        <f t="shared" si="5"/>
        <v>4293104.3179175658</v>
      </c>
      <c r="T77" s="28">
        <f>'Detailed planning stage'!T187*($C$6/'Detailed planning stage'!$C$6)</f>
        <v>0</v>
      </c>
    </row>
    <row r="78" spans="1:47" ht="27" customHeight="1" x14ac:dyDescent="0.25">
      <c r="A78" s="103">
        <v>0.5</v>
      </c>
      <c r="B78" s="104" t="s">
        <v>100</v>
      </c>
      <c r="C78" s="28">
        <f>'Detailed planning stage'!C188*($C$6/'Detailed planning stage'!$C$6)</f>
        <v>0</v>
      </c>
      <c r="D78" s="28">
        <f>'Detailed planning stage'!D188*($C$6/'Detailed planning stage'!$C$6)</f>
        <v>0</v>
      </c>
      <c r="E78" s="28">
        <f>'Detailed planning stage'!E188*($C$6/'Detailed planning stage'!$C$6)</f>
        <v>0</v>
      </c>
      <c r="F78" s="28">
        <f>'Detailed planning stage'!F188*($C$6/'Detailed planning stage'!$C$6)</f>
        <v>0</v>
      </c>
      <c r="G78" s="28">
        <f>'Detailed planning stage'!G188*($C$6/'Detailed planning stage'!$C$6)</f>
        <v>0</v>
      </c>
      <c r="H78" s="28">
        <f>'Detailed planning stage'!H188*($C$6/'Detailed planning stage'!$C$6)</f>
        <v>0</v>
      </c>
      <c r="I78" s="28">
        <f>'Detailed planning stage'!I188*($C$6/'Detailed planning stage'!$C$6)</f>
        <v>0</v>
      </c>
      <c r="J78" s="28">
        <f>'Detailed planning stage'!J188*($C$6/'Detailed planning stage'!$C$6)</f>
        <v>0</v>
      </c>
      <c r="K78" s="28">
        <f>'Detailed planning stage'!K188*($C$6/'Detailed planning stage'!$C$6)</f>
        <v>0</v>
      </c>
      <c r="L78" s="302"/>
      <c r="M78" s="303"/>
      <c r="N78" s="304"/>
      <c r="O78" s="28">
        <f>'Detailed planning stage'!O188*($C$6/'Detailed planning stage'!$C$6)</f>
        <v>0</v>
      </c>
      <c r="P78" s="28">
        <f>'Detailed planning stage'!P188*($C$6/'Detailed planning stage'!$C$6)</f>
        <v>0</v>
      </c>
      <c r="Q78" s="28">
        <f>'Detailed planning stage'!Q188*($C$6/'Detailed planning stage'!$C$6)</f>
        <v>0</v>
      </c>
      <c r="R78" s="28">
        <f>'Detailed planning stage'!R188*($C$6/'Detailed planning stage'!$C$6)</f>
        <v>0</v>
      </c>
      <c r="S78" s="116">
        <f t="shared" si="5"/>
        <v>0</v>
      </c>
      <c r="T78" s="28">
        <f>'Detailed planning stage'!T188*($C$6/'Detailed planning stage'!$C$6)</f>
        <v>0</v>
      </c>
    </row>
    <row r="79" spans="1:47" ht="27" customHeight="1" x14ac:dyDescent="0.25">
      <c r="A79" s="103">
        <v>1</v>
      </c>
      <c r="B79" s="113" t="s">
        <v>71</v>
      </c>
      <c r="C79" s="28">
        <f>'Detailed planning stage'!C189*($C$6/'Detailed planning stage'!$C$6)</f>
        <v>0</v>
      </c>
      <c r="D79" s="28">
        <f>'Detailed planning stage'!D189*($C$6/'Detailed planning stage'!$C$6)</f>
        <v>4242504.5550250644</v>
      </c>
      <c r="E79" s="28">
        <f>'Detailed planning stage'!E189*($C$6/'Detailed planning stage'!$C$6)</f>
        <v>1251327.2547326465</v>
      </c>
      <c r="F79" s="28">
        <f>'Detailed planning stage'!F189*($C$6/'Detailed planning stage'!$C$6)</f>
        <v>248455.7538884634</v>
      </c>
      <c r="G79" s="28">
        <f>'Detailed planning stage'!G189*($C$6/'Detailed planning stage'!$C$6)</f>
        <v>0</v>
      </c>
      <c r="H79" s="28">
        <f>'Detailed planning stage'!H189*($C$6/'Detailed planning stage'!$C$6)</f>
        <v>0</v>
      </c>
      <c r="I79" s="28">
        <f>'Detailed planning stage'!I189*($C$6/'Detailed planning stage'!$C$6)</f>
        <v>0</v>
      </c>
      <c r="J79" s="28">
        <f>'Detailed planning stage'!J189*($C$6/'Detailed planning stage'!$C$6)</f>
        <v>0</v>
      </c>
      <c r="K79" s="28">
        <f>'Detailed planning stage'!K189*($C$6/'Detailed planning stage'!$C$6)</f>
        <v>0</v>
      </c>
      <c r="L79" s="302"/>
      <c r="M79" s="303"/>
      <c r="N79" s="304"/>
      <c r="O79" s="28">
        <f>'Detailed planning stage'!O189*($C$6/'Detailed planning stage'!$C$6)</f>
        <v>72784.199658845639</v>
      </c>
      <c r="P79" s="28">
        <f>'Detailed planning stage'!P189*($C$6/'Detailed planning stage'!$C$6)</f>
        <v>0</v>
      </c>
      <c r="Q79" s="28">
        <f>'Detailed planning stage'!Q189*($C$6/'Detailed planning stage'!$C$6)</f>
        <v>0</v>
      </c>
      <c r="R79" s="28">
        <f>'Detailed planning stage'!R189*($C$6/'Detailed planning stage'!$C$6)</f>
        <v>0</v>
      </c>
      <c r="S79" s="116">
        <f t="shared" si="5"/>
        <v>5815071.7633050205</v>
      </c>
      <c r="T79" s="28">
        <f>'Detailed planning stage'!T189*($C$6/'Detailed planning stage'!$C$6)</f>
        <v>-947425.58542087313</v>
      </c>
    </row>
    <row r="80" spans="1:47" ht="27" customHeight="1" x14ac:dyDescent="0.25">
      <c r="A80" s="103">
        <v>2.1</v>
      </c>
      <c r="B80" s="104" t="s">
        <v>72</v>
      </c>
      <c r="C80" s="28">
        <f>'Detailed planning stage'!C190*($C$6/'Detailed planning stage'!$C$6)</f>
        <v>-1110.0388567847942</v>
      </c>
      <c r="D80" s="28">
        <f>'Detailed planning stage'!D190*($C$6/'Detailed planning stage'!$C$6)</f>
        <v>4477354.4508215552</v>
      </c>
      <c r="E80" s="28">
        <f>'Detailed planning stage'!E190*($C$6/'Detailed planning stage'!$C$6)</f>
        <v>1485829.8543009816</v>
      </c>
      <c r="F80" s="28">
        <f>'Detailed planning stage'!F190*($C$6/'Detailed planning stage'!$C$6)</f>
        <v>276884.67778319295</v>
      </c>
      <c r="G80" s="28">
        <f>'Detailed planning stage'!G190*($C$6/'Detailed planning stage'!$C$6)</f>
        <v>0</v>
      </c>
      <c r="H80" s="28">
        <f>'Detailed planning stage'!H190*($C$6/'Detailed planning stage'!$C$6)</f>
        <v>0</v>
      </c>
      <c r="I80" s="28">
        <f>'Detailed planning stage'!I190*($C$6/'Detailed planning stage'!$C$6)</f>
        <v>0</v>
      </c>
      <c r="J80" s="28">
        <f>'Detailed planning stage'!J190*($C$6/'Detailed planning stage'!$C$6)</f>
        <v>0</v>
      </c>
      <c r="K80" s="28">
        <f>'Detailed planning stage'!K190*($C$6/'Detailed planning stage'!$C$6)</f>
        <v>0</v>
      </c>
      <c r="L80" s="302"/>
      <c r="M80" s="303"/>
      <c r="N80" s="304"/>
      <c r="O80" s="28">
        <f>'Detailed planning stage'!O190*($C$6/'Detailed planning stage'!$C$6)</f>
        <v>198571.14143458888</v>
      </c>
      <c r="P80" s="28">
        <f>'Detailed planning stage'!P190*($C$6/'Detailed planning stage'!$C$6)</f>
        <v>0</v>
      </c>
      <c r="Q80" s="28">
        <f>'Detailed planning stage'!Q190*($C$6/'Detailed planning stage'!$C$6)</f>
        <v>0</v>
      </c>
      <c r="R80" s="28">
        <f>'Detailed planning stage'!R190*($C$6/'Detailed planning stage'!$C$6)</f>
        <v>0</v>
      </c>
      <c r="S80" s="116">
        <f t="shared" si="5"/>
        <v>6437530.0854835333</v>
      </c>
      <c r="T80" s="28">
        <f>'Detailed planning stage'!T190*($C$6/'Detailed planning stage'!$C$6)</f>
        <v>-1550542.5337707999</v>
      </c>
    </row>
    <row r="81" spans="1:20" ht="27" customHeight="1" x14ac:dyDescent="0.25">
      <c r="A81" s="103">
        <v>2.2000000000000002</v>
      </c>
      <c r="B81" s="104" t="s">
        <v>73</v>
      </c>
      <c r="C81" s="28">
        <f>'Detailed planning stage'!C191*($C$6/'Detailed planning stage'!$C$6)</f>
        <v>0</v>
      </c>
      <c r="D81" s="28">
        <f>'Detailed planning stage'!D191*($C$6/'Detailed planning stage'!$C$6)</f>
        <v>6323617.6140604327</v>
      </c>
      <c r="E81" s="28">
        <f>'Detailed planning stage'!E191*($C$6/'Detailed planning stage'!$C$6)</f>
        <v>2064954.4849352501</v>
      </c>
      <c r="F81" s="28">
        <f>'Detailed planning stage'!F191*($C$6/'Detailed planning stage'!$C$6)</f>
        <v>381378.32062243257</v>
      </c>
      <c r="G81" s="28">
        <f>'Detailed planning stage'!G191*($C$6/'Detailed planning stage'!$C$6)</f>
        <v>0</v>
      </c>
      <c r="H81" s="28">
        <f>'Detailed planning stage'!H191*($C$6/'Detailed planning stage'!$C$6)</f>
        <v>0</v>
      </c>
      <c r="I81" s="28">
        <f>'Detailed planning stage'!I191*($C$6/'Detailed planning stage'!$C$6)</f>
        <v>0</v>
      </c>
      <c r="J81" s="28">
        <f>'Detailed planning stage'!J191*($C$6/'Detailed planning stage'!$C$6)</f>
        <v>1998191.308058901</v>
      </c>
      <c r="K81" s="28">
        <f>'Detailed planning stage'!K191*($C$6/'Detailed planning stage'!$C$6)</f>
        <v>0</v>
      </c>
      <c r="L81" s="302"/>
      <c r="M81" s="303"/>
      <c r="N81" s="304"/>
      <c r="O81" s="28">
        <f>'Detailed planning stage'!O191*($C$6/'Detailed planning stage'!$C$6)</f>
        <v>210188.86747893892</v>
      </c>
      <c r="P81" s="28">
        <f>'Detailed planning stage'!P191*($C$6/'Detailed planning stage'!$C$6)</f>
        <v>0</v>
      </c>
      <c r="Q81" s="28">
        <f>'Detailed planning stage'!Q191*($C$6/'Detailed planning stage'!$C$6)</f>
        <v>0</v>
      </c>
      <c r="R81" s="28">
        <f>'Detailed planning stage'!R191*($C$6/'Detailed planning stage'!$C$6)</f>
        <v>0</v>
      </c>
      <c r="S81" s="116">
        <f t="shared" si="5"/>
        <v>10978330.595155954</v>
      </c>
      <c r="T81" s="28">
        <f>'Detailed planning stage'!T191*($C$6/'Detailed planning stage'!$C$6)</f>
        <v>-2956841.644012393</v>
      </c>
    </row>
    <row r="82" spans="1:20" ht="27" customHeight="1" x14ac:dyDescent="0.25">
      <c r="A82" s="103">
        <v>2.2999999999999998</v>
      </c>
      <c r="B82" s="104" t="s">
        <v>74</v>
      </c>
      <c r="C82" s="28">
        <f>'Detailed planning stage'!C192*($C$6/'Detailed planning stage'!$C$6)</f>
        <v>-14.19699227180951</v>
      </c>
      <c r="D82" s="28">
        <f>'Detailed planning stage'!D192*($C$6/'Detailed planning stage'!$C$6)</f>
        <v>972231.02665007312</v>
      </c>
      <c r="E82" s="28">
        <f>'Detailed planning stage'!E192*($C$6/'Detailed planning stage'!$C$6)</f>
        <v>61960.698534428731</v>
      </c>
      <c r="F82" s="28">
        <f>'Detailed planning stage'!F192*($C$6/'Detailed planning stage'!$C$6)</f>
        <v>89619.527786674094</v>
      </c>
      <c r="G82" s="28">
        <f>'Detailed planning stage'!G192*($C$6/'Detailed planning stage'!$C$6)</f>
        <v>0</v>
      </c>
      <c r="H82" s="28">
        <f>'Detailed planning stage'!H192*($C$6/'Detailed planning stage'!$C$6)</f>
        <v>0</v>
      </c>
      <c r="I82" s="28">
        <f>'Detailed planning stage'!I192*($C$6/'Detailed planning stage'!$C$6)</f>
        <v>0</v>
      </c>
      <c r="J82" s="28">
        <f>'Detailed planning stage'!J192*($C$6/'Detailed planning stage'!$C$6)</f>
        <v>0</v>
      </c>
      <c r="K82" s="28">
        <f>'Detailed planning stage'!K192*($C$6/'Detailed planning stage'!$C$6)</f>
        <v>0</v>
      </c>
      <c r="L82" s="302"/>
      <c r="M82" s="303"/>
      <c r="N82" s="304"/>
      <c r="O82" s="28">
        <f>'Detailed planning stage'!O192*($C$6/'Detailed planning stage'!$C$6)</f>
        <v>33574.158192926268</v>
      </c>
      <c r="P82" s="28">
        <f>'Detailed planning stage'!P192*($C$6/'Detailed planning stage'!$C$6)</f>
        <v>0</v>
      </c>
      <c r="Q82" s="28">
        <f>'Detailed planning stage'!Q192*($C$6/'Detailed planning stage'!$C$6)</f>
        <v>0</v>
      </c>
      <c r="R82" s="28">
        <f>'Detailed planning stage'!R192*($C$6/'Detailed planning stage'!$C$6)</f>
        <v>0</v>
      </c>
      <c r="S82" s="116">
        <f t="shared" si="5"/>
        <v>1157371.2141718303</v>
      </c>
      <c r="T82" s="28">
        <f>'Detailed planning stage'!T192*($C$6/'Detailed planning stage'!$C$6)</f>
        <v>-45637.93714056952</v>
      </c>
    </row>
    <row r="83" spans="1:20" ht="27" customHeight="1" x14ac:dyDescent="0.25">
      <c r="A83" s="103">
        <v>2.4</v>
      </c>
      <c r="B83" s="104" t="s">
        <v>75</v>
      </c>
      <c r="C83" s="28">
        <f>'Detailed planning stage'!C193*($C$6/'Detailed planning stage'!$C$6)</f>
        <v>0</v>
      </c>
      <c r="D83" s="28">
        <f>'Detailed planning stage'!D193*($C$6/'Detailed planning stage'!$C$6)</f>
        <v>78588.349556151225</v>
      </c>
      <c r="E83" s="28">
        <f>'Detailed planning stage'!E193*($C$6/'Detailed planning stage'!$C$6)</f>
        <v>31506.168063774978</v>
      </c>
      <c r="F83" s="28">
        <f>'Detailed planning stage'!F193*($C$6/'Detailed planning stage'!$C$6)</f>
        <v>0</v>
      </c>
      <c r="G83" s="28">
        <f>'Detailed planning stage'!G193*($C$6/'Detailed planning stage'!$C$6)</f>
        <v>0</v>
      </c>
      <c r="H83" s="28">
        <f>'Detailed planning stage'!H193*($C$6/'Detailed planning stage'!$C$6)</f>
        <v>0</v>
      </c>
      <c r="I83" s="28">
        <f>'Detailed planning stage'!I193*($C$6/'Detailed planning stage'!$C$6)</f>
        <v>0</v>
      </c>
      <c r="J83" s="28">
        <f>'Detailed planning stage'!J193*($C$6/'Detailed planning stage'!$C$6)</f>
        <v>6454044.1144729508</v>
      </c>
      <c r="K83" s="28">
        <f>'Detailed planning stage'!K193*($C$6/'Detailed planning stage'!$C$6)</f>
        <v>0</v>
      </c>
      <c r="L83" s="302"/>
      <c r="M83" s="303"/>
      <c r="N83" s="304"/>
      <c r="O83" s="28">
        <f>'Detailed planning stage'!O193*($C$6/'Detailed planning stage'!$C$6)</f>
        <v>170.73266030773513</v>
      </c>
      <c r="P83" s="28">
        <f>'Detailed planning stage'!P193*($C$6/'Detailed planning stage'!$C$6)</f>
        <v>0</v>
      </c>
      <c r="Q83" s="28">
        <f>'Detailed planning stage'!Q193*($C$6/'Detailed planning stage'!$C$6)</f>
        <v>0</v>
      </c>
      <c r="R83" s="28">
        <f>'Detailed planning stage'!R193*($C$6/'Detailed planning stage'!$C$6)</f>
        <v>0</v>
      </c>
      <c r="S83" s="116">
        <f t="shared" si="5"/>
        <v>6564309.3647531848</v>
      </c>
      <c r="T83" s="28">
        <f>'Detailed planning stage'!T193*($C$6/'Detailed planning stage'!$C$6)</f>
        <v>11266.811426930308</v>
      </c>
    </row>
    <row r="84" spans="1:20" ht="27" customHeight="1" x14ac:dyDescent="0.25">
      <c r="A84" s="103">
        <v>2.5</v>
      </c>
      <c r="B84" s="104" t="s">
        <v>76</v>
      </c>
      <c r="C84" s="28">
        <f>'Detailed planning stage'!C194*($C$6/'Detailed planning stage'!$C$6)</f>
        <v>0</v>
      </c>
      <c r="D84" s="28">
        <f>'Detailed planning stage'!D194*($C$6/'Detailed planning stage'!$C$6)</f>
        <v>11712278.174209775</v>
      </c>
      <c r="E84" s="28">
        <f>'Detailed planning stage'!E194*($C$6/'Detailed planning stage'!$C$6)</f>
        <v>1982721.1267545081</v>
      </c>
      <c r="F84" s="28">
        <f>'Detailed planning stage'!F194*($C$6/'Detailed planning stage'!$C$6)</f>
        <v>501445.94874852046</v>
      </c>
      <c r="G84" s="28">
        <f>'Detailed planning stage'!G194*($C$6/'Detailed planning stage'!$C$6)</f>
        <v>0</v>
      </c>
      <c r="H84" s="28">
        <f>'Detailed planning stage'!H194*($C$6/'Detailed planning stage'!$C$6)</f>
        <v>0</v>
      </c>
      <c r="I84" s="28">
        <f>'Detailed planning stage'!I194*($C$6/'Detailed planning stage'!$C$6)</f>
        <v>0</v>
      </c>
      <c r="J84" s="28">
        <f>'Detailed planning stage'!J194*($C$6/'Detailed planning stage'!$C$6)</f>
        <v>2845480.5288205803</v>
      </c>
      <c r="K84" s="28">
        <f>'Detailed planning stage'!K194*($C$6/'Detailed planning stage'!$C$6)</f>
        <v>0</v>
      </c>
      <c r="L84" s="302"/>
      <c r="M84" s="303"/>
      <c r="N84" s="304"/>
      <c r="O84" s="28">
        <f>'Detailed planning stage'!O194*($C$6/'Detailed planning stage'!$C$6)</f>
        <v>75019.626717955849</v>
      </c>
      <c r="P84" s="28">
        <f>'Detailed planning stage'!P194*($C$6/'Detailed planning stage'!$C$6)</f>
        <v>0</v>
      </c>
      <c r="Q84" s="28">
        <f>'Detailed planning stage'!Q194*($C$6/'Detailed planning stage'!$C$6)</f>
        <v>0</v>
      </c>
      <c r="R84" s="28">
        <f>'Detailed planning stage'!R194*($C$6/'Detailed planning stage'!$C$6)</f>
        <v>0</v>
      </c>
      <c r="S84" s="116">
        <f t="shared" si="5"/>
        <v>17116945.405251339</v>
      </c>
      <c r="T84" s="28">
        <f>'Detailed planning stage'!T194*($C$6/'Detailed planning stage'!$C$6)</f>
        <v>-7133173.9028232265</v>
      </c>
    </row>
    <row r="85" spans="1:20" ht="27" customHeight="1" x14ac:dyDescent="0.25">
      <c r="A85" s="103">
        <v>2.6</v>
      </c>
      <c r="B85" s="104" t="s">
        <v>77</v>
      </c>
      <c r="C85" s="28">
        <f>'Detailed planning stage'!C195*($C$6/'Detailed planning stage'!$C$6)</f>
        <v>0</v>
      </c>
      <c r="D85" s="28">
        <f>'Detailed planning stage'!D195*($C$6/'Detailed planning stage'!$C$6)</f>
        <v>2845480.5288205803</v>
      </c>
      <c r="E85" s="28">
        <f>'Detailed planning stage'!E195*($C$6/'Detailed planning stage'!$C$6)</f>
        <v>270384.02252314979</v>
      </c>
      <c r="F85" s="28">
        <f>'Detailed planning stage'!F195*($C$6/'Detailed planning stage'!$C$6)</f>
        <v>0</v>
      </c>
      <c r="G85" s="28">
        <f>'Detailed planning stage'!G195*($C$6/'Detailed planning stage'!$C$6)</f>
        <v>0</v>
      </c>
      <c r="H85" s="28">
        <f>'Detailed planning stage'!H195*($C$6/'Detailed planning stage'!$C$6)</f>
        <v>0</v>
      </c>
      <c r="I85" s="28">
        <f>'Detailed planning stage'!I195*($C$6/'Detailed planning stage'!$C$6)</f>
        <v>0</v>
      </c>
      <c r="J85" s="28">
        <f>'Detailed planning stage'!J195*($C$6/'Detailed planning stage'!$C$6)</f>
        <v>5043359.9773845989</v>
      </c>
      <c r="K85" s="28">
        <f>'Detailed planning stage'!K195*($C$6/'Detailed planning stage'!$C$6)</f>
        <v>0</v>
      </c>
      <c r="L85" s="302"/>
      <c r="M85" s="303"/>
      <c r="N85" s="304"/>
      <c r="O85" s="28">
        <f>'Detailed planning stage'!O195*($C$6/'Detailed planning stage'!$C$6)</f>
        <v>683.5529119961011</v>
      </c>
      <c r="P85" s="28">
        <f>'Detailed planning stage'!P195*($C$6/'Detailed planning stage'!$C$6)</f>
        <v>0</v>
      </c>
      <c r="Q85" s="28">
        <f>'Detailed planning stage'!Q195*($C$6/'Detailed planning stage'!$C$6)</f>
        <v>0</v>
      </c>
      <c r="R85" s="28">
        <f>'Detailed planning stage'!R195*($C$6/'Detailed planning stage'!$C$6)</f>
        <v>0</v>
      </c>
      <c r="S85" s="116">
        <f t="shared" si="5"/>
        <v>8159908.0816403246</v>
      </c>
      <c r="T85" s="28">
        <f>'Detailed planning stage'!T195*($C$6/'Detailed planning stage'!$C$6)</f>
        <v>-1988543.3916451994</v>
      </c>
    </row>
    <row r="86" spans="1:20" ht="27" customHeight="1" x14ac:dyDescent="0.25">
      <c r="A86" s="103">
        <v>2.7</v>
      </c>
      <c r="B86" s="104" t="s">
        <v>78</v>
      </c>
      <c r="C86" s="28">
        <f>'Detailed planning stage'!C196*($C$6/'Detailed planning stage'!$C$6)</f>
        <v>0</v>
      </c>
      <c r="D86" s="28">
        <f>'Detailed planning stage'!D196*($C$6/'Detailed planning stage'!$C$6)</f>
        <v>5043359.9773845989</v>
      </c>
      <c r="E86" s="28">
        <f>'Detailed planning stage'!E196*($C$6/'Detailed planning stage'!$C$6)</f>
        <v>736893.86979739601</v>
      </c>
      <c r="F86" s="28">
        <f>'Detailed planning stage'!F196*($C$6/'Detailed planning stage'!$C$6)</f>
        <v>468365.73526073934</v>
      </c>
      <c r="G86" s="28">
        <f>'Detailed planning stage'!G196*($C$6/'Detailed planning stage'!$C$6)</f>
        <v>0</v>
      </c>
      <c r="H86" s="28">
        <f>'Detailed planning stage'!H196*($C$6/'Detailed planning stage'!$C$6)</f>
        <v>0</v>
      </c>
      <c r="I86" s="28">
        <f>'Detailed planning stage'!I196*($C$6/'Detailed planning stage'!$C$6)</f>
        <v>0</v>
      </c>
      <c r="J86" s="28">
        <f>'Detailed planning stage'!J196*($C$6/'Detailed planning stage'!$C$6)</f>
        <v>876730.60223839036</v>
      </c>
      <c r="K86" s="28">
        <f>'Detailed planning stage'!K196*($C$6/'Detailed planning stage'!$C$6)</f>
        <v>0</v>
      </c>
      <c r="L86" s="302"/>
      <c r="M86" s="303"/>
      <c r="N86" s="304"/>
      <c r="O86" s="28">
        <f>'Detailed planning stage'!O196*($C$6/'Detailed planning stage'!$C$6)</f>
        <v>72418.465778388912</v>
      </c>
      <c r="P86" s="28">
        <f>'Detailed planning stage'!P196*($C$6/'Detailed planning stage'!$C$6)</f>
        <v>0</v>
      </c>
      <c r="Q86" s="28">
        <f>'Detailed planning stage'!Q196*($C$6/'Detailed planning stage'!$C$6)</f>
        <v>0</v>
      </c>
      <c r="R86" s="28">
        <f>'Detailed planning stage'!R196*($C$6/'Detailed planning stage'!$C$6)</f>
        <v>0</v>
      </c>
      <c r="S86" s="116">
        <f t="shared" si="5"/>
        <v>7197768.6504595131</v>
      </c>
      <c r="T86" s="28">
        <f>'Detailed planning stage'!T196*($C$6/'Detailed planning stage'!$C$6)</f>
        <v>-426565.94115261431</v>
      </c>
    </row>
    <row r="87" spans="1:20" ht="27" customHeight="1" x14ac:dyDescent="0.25">
      <c r="A87" s="103">
        <v>2.8</v>
      </c>
      <c r="B87" s="104" t="s">
        <v>79</v>
      </c>
      <c r="C87" s="28">
        <f>'Detailed planning stage'!C197*($C$6/'Detailed planning stage'!$C$6)</f>
        <v>-101033.93262027431</v>
      </c>
      <c r="D87" s="28">
        <f>'Detailed planning stage'!D197*($C$6/'Detailed planning stage'!$C$6)</f>
        <v>876730.60223839036</v>
      </c>
      <c r="E87" s="28">
        <f>'Detailed planning stage'!E197*($C$6/'Detailed planning stage'!$C$6)</f>
        <v>294515.36013715796</v>
      </c>
      <c r="F87" s="28">
        <f>'Detailed planning stage'!F197*($C$6/'Detailed planning stage'!$C$6)</f>
        <v>0</v>
      </c>
      <c r="G87" s="28">
        <f>'Detailed planning stage'!G197*($C$6/'Detailed planning stage'!$C$6)</f>
        <v>0</v>
      </c>
      <c r="H87" s="28">
        <f>'Detailed planning stage'!H197*($C$6/'Detailed planning stage'!$C$6)</f>
        <v>0</v>
      </c>
      <c r="I87" s="28">
        <f>'Detailed planning stage'!I197*($C$6/'Detailed planning stage'!$C$6)</f>
        <v>0</v>
      </c>
      <c r="J87" s="28">
        <f>'Detailed planning stage'!J197*($C$6/'Detailed planning stage'!$C$6)</f>
        <v>5829497.2211359041</v>
      </c>
      <c r="K87" s="28">
        <f>'Detailed planning stage'!K197*($C$6/'Detailed planning stage'!$C$6)</f>
        <v>0</v>
      </c>
      <c r="L87" s="302"/>
      <c r="M87" s="303"/>
      <c r="N87" s="304"/>
      <c r="O87" s="28">
        <f>'Detailed planning stage'!O197*($C$6/'Detailed planning stage'!$C$6)</f>
        <v>115844.39167827056</v>
      </c>
      <c r="P87" s="28">
        <f>'Detailed planning stage'!P197*($C$6/'Detailed planning stage'!$C$6)</f>
        <v>0</v>
      </c>
      <c r="Q87" s="28">
        <f>'Detailed planning stage'!Q197*($C$6/'Detailed planning stage'!$C$6)</f>
        <v>0</v>
      </c>
      <c r="R87" s="28">
        <f>'Detailed planning stage'!R197*($C$6/'Detailed planning stage'!$C$6)</f>
        <v>0</v>
      </c>
      <c r="S87" s="116">
        <f t="shared" si="5"/>
        <v>7015553.6425694488</v>
      </c>
      <c r="T87" s="28">
        <f>'Detailed planning stage'!T197*($C$6/'Detailed planning stage'!$C$6)</f>
        <v>-1082364.977798858</v>
      </c>
    </row>
    <row r="88" spans="1:20" ht="27" customHeight="1" x14ac:dyDescent="0.25">
      <c r="A88" s="103">
        <v>3</v>
      </c>
      <c r="B88" s="104" t="s">
        <v>80</v>
      </c>
      <c r="C88" s="28">
        <f>'Detailed planning stage'!C198*($C$6/'Detailed planning stage'!$C$6)</f>
        <v>0</v>
      </c>
      <c r="D88" s="28">
        <f>'Detailed planning stage'!D198*($C$6/'Detailed planning stage'!$C$6)</f>
        <v>1165899.4580554201</v>
      </c>
      <c r="E88" s="28">
        <f>'Detailed planning stage'!E198*($C$6/'Detailed planning stage'!$C$6)</f>
        <v>135505.47439775814</v>
      </c>
      <c r="F88" s="28">
        <f>'Detailed planning stage'!F198*($C$6/'Detailed planning stage'!$C$6)</f>
        <v>130667.27310450462</v>
      </c>
      <c r="G88" s="28">
        <f>'Detailed planning stage'!G198*($C$6/'Detailed planning stage'!$C$6)</f>
        <v>0</v>
      </c>
      <c r="H88" s="28">
        <f>'Detailed planning stage'!H198*($C$6/'Detailed planning stage'!$C$6)</f>
        <v>0</v>
      </c>
      <c r="I88" s="28">
        <f>'Detailed planning stage'!I198*($C$6/'Detailed planning stage'!$C$6)</f>
        <v>0</v>
      </c>
      <c r="J88" s="28">
        <f>'Detailed planning stage'!J198*($C$6/'Detailed planning stage'!$C$6)</f>
        <v>2948852.3787996937</v>
      </c>
      <c r="K88" s="28">
        <f>'Detailed planning stage'!K198*($C$6/'Detailed planning stage'!$C$6)</f>
        <v>0</v>
      </c>
      <c r="L88" s="302"/>
      <c r="M88" s="303"/>
      <c r="N88" s="304"/>
      <c r="O88" s="28">
        <f>'Detailed planning stage'!O198*($C$6/'Detailed planning stage'!$C$6)</f>
        <v>5267.8216389333702</v>
      </c>
      <c r="P88" s="28">
        <f>'Detailed planning stage'!P198*($C$6/'Detailed planning stage'!$C$6)</f>
        <v>0</v>
      </c>
      <c r="Q88" s="28">
        <f>'Detailed planning stage'!Q198*($C$6/'Detailed planning stage'!$C$6)</f>
        <v>0</v>
      </c>
      <c r="R88" s="28">
        <f>'Detailed planning stage'!R198*($C$6/'Detailed planning stage'!$C$6)</f>
        <v>0</v>
      </c>
      <c r="S88" s="116">
        <f t="shared" si="5"/>
        <v>4386192.4059963105</v>
      </c>
      <c r="T88" s="28">
        <f>'Detailed planning stage'!T198*($C$6/'Detailed planning stage'!$C$6)</f>
        <v>0</v>
      </c>
    </row>
    <row r="89" spans="1:20" ht="27" customHeight="1" x14ac:dyDescent="0.25">
      <c r="A89" s="103">
        <v>4</v>
      </c>
      <c r="B89" s="104" t="s">
        <v>81</v>
      </c>
      <c r="C89" s="28">
        <f>'Detailed planning stage'!C199*($C$6/'Detailed planning stage'!$C$6)</f>
        <v>-18399.509407853511</v>
      </c>
      <c r="D89" s="28">
        <f>'Detailed planning stage'!D199*($C$6/'Detailed planning stage'!$C$6)</f>
        <v>883880.4011418228</v>
      </c>
      <c r="E89" s="28">
        <f>'Detailed planning stage'!E199*($C$6/'Detailed planning stage'!$C$6)</f>
        <v>270844.27241871471</v>
      </c>
      <c r="F89" s="28">
        <f>'Detailed planning stage'!F199*($C$6/'Detailed planning stage'!$C$6)</f>
        <v>62603.066340597368</v>
      </c>
      <c r="G89" s="28">
        <f>'Detailed planning stage'!G199*($C$6/'Detailed planning stage'!$C$6)</f>
        <v>0</v>
      </c>
      <c r="H89" s="28">
        <f>'Detailed planning stage'!H199*($C$6/'Detailed planning stage'!$C$6)</f>
        <v>0</v>
      </c>
      <c r="I89" s="28">
        <f>'Detailed planning stage'!I199*($C$6/'Detailed planning stage'!$C$6)</f>
        <v>0</v>
      </c>
      <c r="J89" s="28">
        <f>'Detailed planning stage'!J199*($C$6/'Detailed planning stage'!$C$6)</f>
        <v>22914777.433572374</v>
      </c>
      <c r="K89" s="28">
        <f>'Detailed planning stage'!K199*($C$6/'Detailed planning stage'!$C$6)</f>
        <v>0</v>
      </c>
      <c r="L89" s="305"/>
      <c r="M89" s="306"/>
      <c r="N89" s="307"/>
      <c r="O89" s="28">
        <f>'Detailed planning stage'!O199*($C$6/'Detailed planning stage'!$C$6)</f>
        <v>39859.023779850999</v>
      </c>
      <c r="P89" s="28">
        <f>'Detailed planning stage'!P199*($C$6/'Detailed planning stage'!$C$6)</f>
        <v>0</v>
      </c>
      <c r="Q89" s="28">
        <f>'Detailed planning stage'!Q199*($C$6/'Detailed planning stage'!$C$6)</f>
        <v>0</v>
      </c>
      <c r="R89" s="28">
        <f>'Detailed planning stage'!R199*($C$6/'Detailed planning stage'!$C$6)</f>
        <v>0</v>
      </c>
      <c r="S89" s="116">
        <f t="shared" si="5"/>
        <v>24153564.687845506</v>
      </c>
      <c r="T89" s="28">
        <f>'Detailed planning stage'!T199*($C$6/'Detailed planning stage'!$C$6)</f>
        <v>-717908.89578778809</v>
      </c>
    </row>
    <row r="90" spans="1:20" ht="27" customHeight="1" x14ac:dyDescent="0.25">
      <c r="A90" s="103">
        <v>5</v>
      </c>
      <c r="B90" s="104" t="s">
        <v>82</v>
      </c>
      <c r="C90" s="28">
        <f>'Detailed planning stage'!C200*($C$6/'Detailed planning stage'!$C$6)</f>
        <v>0</v>
      </c>
      <c r="D90" s="28">
        <f>'Detailed planning stage'!D200*($C$6/'Detailed planning stage'!$C$6)</f>
        <v>11607841.918563323</v>
      </c>
      <c r="E90" s="28">
        <f>'Detailed planning stage'!E200*($C$6/'Detailed planning stage'!$C$6)</f>
        <v>1073100.05751758</v>
      </c>
      <c r="F90" s="28">
        <f>'Detailed planning stage'!F200*($C$6/'Detailed planning stage'!$C$6)</f>
        <v>187653.33171865207</v>
      </c>
      <c r="G90" s="28">
        <f>'Detailed planning stage'!G200*($C$6/'Detailed planning stage'!$C$6)</f>
        <v>7785915.8614826286</v>
      </c>
      <c r="H90" s="28">
        <f>'Detailed planning stage'!H200*($C$6/'Detailed planning stage'!$C$6)</f>
        <v>0</v>
      </c>
      <c r="I90" s="28">
        <f>'Detailed planning stage'!I200*($C$6/'Detailed planning stage'!$C$6)</f>
        <v>0</v>
      </c>
      <c r="J90" s="28">
        <f>'Detailed planning stage'!J200*($C$6/'Detailed planning stage'!$C$6)</f>
        <v>0</v>
      </c>
      <c r="K90" s="28">
        <f>'Detailed planning stage'!K200*($C$6/'Detailed planning stage'!$C$6)</f>
        <v>0</v>
      </c>
      <c r="L90" s="28">
        <f>'Detailed planning stage'!L200*($C$6/'Detailed planning stage'!$C$6)</f>
        <v>36644833.948339485</v>
      </c>
      <c r="M90" s="28">
        <f>'Detailed planning stage'!M200*($C$6/'Detailed planning stage'!$C$6)</f>
        <v>56004368.864443362</v>
      </c>
      <c r="N90" s="28">
        <f>'Detailed planning stage'!N200*($C$6/'Detailed planning stage'!$C$6)</f>
        <v>14424.194851702288</v>
      </c>
      <c r="O90" s="28">
        <f>'Detailed planning stage'!O200*($C$6/'Detailed planning stage'!$C$6)</f>
        <v>151400.98929367121</v>
      </c>
      <c r="P90" s="28">
        <f>'Detailed planning stage'!P200*($C$6/'Detailed planning stage'!$C$6)</f>
        <v>0</v>
      </c>
      <c r="Q90" s="28">
        <f>'Detailed planning stage'!Q200*($C$6/'Detailed planning stage'!$C$6)</f>
        <v>0</v>
      </c>
      <c r="R90" s="28">
        <f>'Detailed planning stage'!R200*($C$6/'Detailed planning stage'!$C$6)</f>
        <v>0</v>
      </c>
      <c r="S90" s="116">
        <f>SUM(C90:R90)</f>
        <v>113469539.16621038</v>
      </c>
      <c r="T90" s="28">
        <f>'Detailed planning stage'!T200*($C$6/'Detailed planning stage'!$C$6)</f>
        <v>-8114100.3567691296</v>
      </c>
    </row>
    <row r="91" spans="1:20" ht="27" customHeight="1" x14ac:dyDescent="0.25">
      <c r="A91" s="103">
        <v>6</v>
      </c>
      <c r="B91" s="104" t="s">
        <v>83</v>
      </c>
      <c r="C91" s="28">
        <f>'Detailed planning stage'!C201*($C$6/'Detailed planning stage'!$C$6)</f>
        <v>0</v>
      </c>
      <c r="D91" s="28">
        <f>'Detailed planning stage'!D201*($C$6/'Detailed planning stage'!$C$6)</f>
        <v>0</v>
      </c>
      <c r="E91" s="28">
        <f>'Detailed planning stage'!E201*($C$6/'Detailed planning stage'!$C$6)</f>
        <v>0</v>
      </c>
      <c r="F91" s="28">
        <f>'Detailed planning stage'!F201*($C$6/'Detailed planning stage'!$C$6)</f>
        <v>0</v>
      </c>
      <c r="G91" s="28">
        <f>'Detailed planning stage'!G201*($C$6/'Detailed planning stage'!$C$6)</f>
        <v>0</v>
      </c>
      <c r="H91" s="28">
        <f>'Detailed planning stage'!H201*($C$6/'Detailed planning stage'!$C$6)</f>
        <v>0</v>
      </c>
      <c r="I91" s="28">
        <f>'Detailed planning stage'!I201*($C$6/'Detailed planning stage'!$C$6)</f>
        <v>0</v>
      </c>
      <c r="J91" s="28">
        <f>'Detailed planning stage'!J201*($C$6/'Detailed planning stage'!$C$6)</f>
        <v>0</v>
      </c>
      <c r="K91" s="28">
        <f>'Detailed planning stage'!K201*($C$6/'Detailed planning stage'!$C$6)</f>
        <v>0</v>
      </c>
      <c r="L91" s="299"/>
      <c r="M91" s="300"/>
      <c r="N91" s="301"/>
      <c r="O91" s="28">
        <f>'Detailed planning stage'!O201*($C$6/'Detailed planning stage'!$C$6)</f>
        <v>0</v>
      </c>
      <c r="P91" s="28">
        <f>'Detailed planning stage'!P201*($C$6/'Detailed planning stage'!$C$6)</f>
        <v>0</v>
      </c>
      <c r="Q91" s="28">
        <f>'Detailed planning stage'!Q201*($C$6/'Detailed planning stage'!$C$6)</f>
        <v>0</v>
      </c>
      <c r="R91" s="28">
        <f>'Detailed planning stage'!R201*($C$6/'Detailed planning stage'!$C$6)</f>
        <v>0</v>
      </c>
      <c r="S91" s="116">
        <f t="shared" si="5"/>
        <v>0</v>
      </c>
      <c r="T91" s="28">
        <f>'Detailed planning stage'!T201*($C$6/'Detailed planning stage'!$C$6)</f>
        <v>0</v>
      </c>
    </row>
    <row r="92" spans="1:20" ht="27" customHeight="1" x14ac:dyDescent="0.25">
      <c r="A92" s="103">
        <v>7</v>
      </c>
      <c r="B92" s="104" t="s">
        <v>84</v>
      </c>
      <c r="C92" s="28">
        <f>'Detailed planning stage'!C202*($C$6/'Detailed planning stage'!$C$6)</f>
        <v>0</v>
      </c>
      <c r="D92" s="28">
        <f>'Detailed planning stage'!D202*($C$6/'Detailed planning stage'!$C$6)</f>
        <v>0</v>
      </c>
      <c r="E92" s="28">
        <f>'Detailed planning stage'!E202*($C$6/'Detailed planning stage'!$C$6)</f>
        <v>0</v>
      </c>
      <c r="F92" s="28">
        <f>'Detailed planning stage'!F202*($C$6/'Detailed planning stage'!$C$6)</f>
        <v>0</v>
      </c>
      <c r="G92" s="28">
        <f>'Detailed planning stage'!G202*($C$6/'Detailed planning stage'!$C$6)</f>
        <v>0</v>
      </c>
      <c r="H92" s="28">
        <f>'Detailed planning stage'!H202*($C$6/'Detailed planning stage'!$C$6)</f>
        <v>0</v>
      </c>
      <c r="I92" s="28">
        <f>'Detailed planning stage'!I202*($C$6/'Detailed planning stage'!$C$6)</f>
        <v>0</v>
      </c>
      <c r="J92" s="28">
        <f>'Detailed planning stage'!J202*($C$6/'Detailed planning stage'!$C$6)</f>
        <v>0</v>
      </c>
      <c r="K92" s="28">
        <f>'Detailed planning stage'!K202*($C$6/'Detailed planning stage'!$C$6)</f>
        <v>0</v>
      </c>
      <c r="L92" s="302"/>
      <c r="M92" s="303"/>
      <c r="N92" s="304"/>
      <c r="O92" s="28">
        <f>'Detailed planning stage'!O202*($C$6/'Detailed planning stage'!$C$6)</f>
        <v>0</v>
      </c>
      <c r="P92" s="28">
        <f>'Detailed planning stage'!P202*($C$6/'Detailed planning stage'!$C$6)</f>
        <v>0</v>
      </c>
      <c r="Q92" s="28">
        <f>'Detailed planning stage'!Q202*($C$6/'Detailed planning stage'!$C$6)</f>
        <v>0</v>
      </c>
      <c r="R92" s="28">
        <f>'Detailed planning stage'!R202*($C$6/'Detailed planning stage'!$C$6)</f>
        <v>0</v>
      </c>
      <c r="S92" s="116">
        <f t="shared" si="5"/>
        <v>0</v>
      </c>
      <c r="T92" s="28">
        <f>'Detailed planning stage'!T202*($C$6/'Detailed planning stage'!$C$6)</f>
        <v>0</v>
      </c>
    </row>
    <row r="93" spans="1:20" ht="27" customHeight="1" x14ac:dyDescent="0.25">
      <c r="A93" s="103">
        <v>8</v>
      </c>
      <c r="B93" s="104" t="s">
        <v>85</v>
      </c>
      <c r="C93" s="28">
        <f>'Detailed planning stage'!C203*($C$6/'Detailed planning stage'!$C$6)</f>
        <v>0</v>
      </c>
      <c r="D93" s="28">
        <f>'Detailed planning stage'!D203*($C$6/'Detailed planning stage'!$C$6)</f>
        <v>1653609.1253690037</v>
      </c>
      <c r="E93" s="28">
        <f>'Detailed planning stage'!E203*($C$6/'Detailed planning stage'!$C$6)</f>
        <v>314452.38537039619</v>
      </c>
      <c r="F93" s="28">
        <f>'Detailed planning stage'!F203*($C$6/'Detailed planning stage'!$C$6)</f>
        <v>38852.858046717258</v>
      </c>
      <c r="G93" s="28">
        <f>'Detailed planning stage'!G203*($C$6/'Detailed planning stage'!$C$6)</f>
        <v>0</v>
      </c>
      <c r="H93" s="28">
        <f>'Detailed planning stage'!H203*($C$6/'Detailed planning stage'!$C$6)</f>
        <v>0</v>
      </c>
      <c r="I93" s="28">
        <f>'Detailed planning stage'!I203*($C$6/'Detailed planning stage'!$C$6)</f>
        <v>0</v>
      </c>
      <c r="J93" s="28">
        <f>'Detailed planning stage'!J203*($C$6/'Detailed planning stage'!$C$6)</f>
        <v>0</v>
      </c>
      <c r="K93" s="28">
        <f>'Detailed planning stage'!K203*($C$6/'Detailed planning stage'!$C$6)</f>
        <v>0</v>
      </c>
      <c r="L93" s="305"/>
      <c r="M93" s="306"/>
      <c r="N93" s="307"/>
      <c r="O93" s="28">
        <f>'Detailed planning stage'!O203*($C$6/'Detailed planning stage'!$C$6)</f>
        <v>32121.132909211166</v>
      </c>
      <c r="P93" s="28">
        <f>'Detailed planning stage'!P203*($C$6/'Detailed planning stage'!$C$6)</f>
        <v>0</v>
      </c>
      <c r="Q93" s="28">
        <f>'Detailed planning stage'!Q203*($C$6/'Detailed planning stage'!$C$6)</f>
        <v>0</v>
      </c>
      <c r="R93" s="28">
        <f>'Detailed planning stage'!R203*($C$6/'Detailed planning stage'!$C$6)</f>
        <v>0</v>
      </c>
      <c r="S93" s="116">
        <f>SUM(C93:R93)</f>
        <v>2039035.5016953284</v>
      </c>
      <c r="T93" s="28">
        <f>'Detailed planning stage'!T203*($C$6/'Detailed planning stage'!$C$6)</f>
        <v>-128267.38218686904</v>
      </c>
    </row>
    <row r="94" spans="1:20" ht="27" customHeight="1" x14ac:dyDescent="0.25">
      <c r="A94" s="221" t="s">
        <v>103</v>
      </c>
      <c r="B94" s="222"/>
      <c r="C94" s="117">
        <f>SUM(C76:C93)</f>
        <v>-313672.26525447326</v>
      </c>
      <c r="D94" s="117">
        <f t="shared" ref="D94:K94" si="6">SUM(D76:D93)</f>
        <v>53868663.023203716</v>
      </c>
      <c r="E94" s="118">
        <f t="shared" si="6"/>
        <v>10056008.587801993</v>
      </c>
      <c r="F94" s="117">
        <f t="shared" si="6"/>
        <v>8907626.8123389948</v>
      </c>
      <c r="G94" s="117">
        <f t="shared" si="6"/>
        <v>7785915.8614826286</v>
      </c>
      <c r="H94" s="117">
        <f t="shared" si="6"/>
        <v>0</v>
      </c>
      <c r="I94" s="117">
        <f t="shared" si="6"/>
        <v>0</v>
      </c>
      <c r="J94" s="117">
        <f t="shared" si="6"/>
        <v>48910933.564483389</v>
      </c>
      <c r="K94" s="117">
        <f t="shared" si="6"/>
        <v>0</v>
      </c>
      <c r="L94" s="308">
        <f>L90+M90</f>
        <v>92649202.812782854</v>
      </c>
      <c r="M94" s="309"/>
      <c r="N94" s="117">
        <f>N90</f>
        <v>14424.194851702288</v>
      </c>
      <c r="O94" s="117">
        <f>SUM(O74:O93)</f>
        <v>1169199.7286761121</v>
      </c>
      <c r="P94" s="117">
        <f t="shared" ref="P94:T94" si="7">SUM(P74:P93)</f>
        <v>0</v>
      </c>
      <c r="Q94" s="117">
        <f t="shared" si="7"/>
        <v>0</v>
      </c>
      <c r="R94" s="117">
        <f t="shared" si="7"/>
        <v>0</v>
      </c>
      <c r="S94" s="117">
        <f t="shared" si="7"/>
        <v>223048302.32036689</v>
      </c>
      <c r="T94" s="117">
        <f t="shared" si="7"/>
        <v>-26297320.869021092</v>
      </c>
    </row>
    <row r="95" spans="1:20" ht="27" customHeight="1" x14ac:dyDescent="0.25">
      <c r="A95" s="221" t="s">
        <v>104</v>
      </c>
      <c r="B95" s="222"/>
      <c r="C95" s="119">
        <f t="shared" ref="C95:K95" si="8">C94/$C$6</f>
        <v>-2.3689469470166395</v>
      </c>
      <c r="D95" s="119">
        <f t="shared" si="8"/>
        <v>406.83228625635309</v>
      </c>
      <c r="E95" s="119">
        <f t="shared" si="8"/>
        <v>75.945990391979407</v>
      </c>
      <c r="F95" s="119">
        <f t="shared" si="8"/>
        <v>67.273067082085902</v>
      </c>
      <c r="G95" s="119">
        <f t="shared" si="8"/>
        <v>58.801569832207754</v>
      </c>
      <c r="H95" s="119">
        <f t="shared" si="8"/>
        <v>0</v>
      </c>
      <c r="I95" s="119">
        <f t="shared" si="8"/>
        <v>0</v>
      </c>
      <c r="J95" s="119">
        <f t="shared" si="8"/>
        <v>369.39002767527671</v>
      </c>
      <c r="K95" s="119">
        <f t="shared" si="8"/>
        <v>0</v>
      </c>
      <c r="L95" s="310">
        <f>L94/$C$6</f>
        <v>699.71454431525456</v>
      </c>
      <c r="M95" s="311"/>
      <c r="N95" s="119">
        <f t="shared" ref="N95:T95" si="9">N94/$C$6</f>
        <v>0.10893584209426999</v>
      </c>
      <c r="O95" s="119">
        <f t="shared" si="9"/>
        <v>8.8301467311842927</v>
      </c>
      <c r="P95" s="119">
        <f t="shared" si="9"/>
        <v>0</v>
      </c>
      <c r="Q95" s="119">
        <f t="shared" si="9"/>
        <v>0</v>
      </c>
      <c r="R95" s="119">
        <f t="shared" si="9"/>
        <v>0</v>
      </c>
      <c r="S95" s="119">
        <f t="shared" si="9"/>
        <v>1684.5276211794192</v>
      </c>
      <c r="T95" s="119">
        <f t="shared" si="9"/>
        <v>-198.60524785908234</v>
      </c>
    </row>
    <row r="96" spans="1:20" ht="13" x14ac:dyDescent="0.25">
      <c r="A96" s="315" t="s">
        <v>105</v>
      </c>
      <c r="B96" s="316"/>
      <c r="C96" s="316"/>
      <c r="D96" s="316"/>
      <c r="E96" s="316"/>
      <c r="F96" s="316"/>
      <c r="G96" s="316"/>
      <c r="H96" s="316"/>
      <c r="I96" s="316"/>
      <c r="J96" s="316"/>
      <c r="K96" s="316"/>
      <c r="L96" s="316"/>
      <c r="M96" s="316"/>
      <c r="N96" s="316"/>
      <c r="O96" s="316"/>
      <c r="P96" s="316"/>
      <c r="Q96" s="317"/>
      <c r="R96" s="317"/>
      <c r="S96" s="317"/>
      <c r="T96" s="318"/>
    </row>
    <row r="97" spans="1:47" ht="12.75" customHeight="1" x14ac:dyDescent="0.25">
      <c r="A97" s="319" t="s">
        <v>140</v>
      </c>
      <c r="B97" s="319"/>
      <c r="C97" s="319"/>
      <c r="D97" s="319"/>
      <c r="E97" s="319"/>
      <c r="F97" s="319"/>
      <c r="G97" s="319"/>
      <c r="H97" s="319"/>
      <c r="I97" s="319"/>
      <c r="J97" s="319"/>
      <c r="K97" s="319"/>
      <c r="L97" s="319"/>
      <c r="M97" s="319"/>
      <c r="N97" s="319"/>
      <c r="O97" s="319"/>
      <c r="P97" s="319"/>
      <c r="Q97" s="320"/>
      <c r="R97" s="321"/>
      <c r="S97" s="322"/>
      <c r="T97" s="120" t="s">
        <v>116</v>
      </c>
    </row>
    <row r="98" spans="1:47" ht="14.5" x14ac:dyDescent="0.25">
      <c r="A98" s="121" t="s">
        <v>118</v>
      </c>
      <c r="B98" s="121"/>
      <c r="C98" s="121"/>
      <c r="D98" s="122"/>
      <c r="E98" s="122"/>
      <c r="F98" s="121"/>
      <c r="G98" s="121"/>
      <c r="H98" s="121"/>
      <c r="I98" s="121"/>
      <c r="J98" s="121"/>
      <c r="K98" s="121"/>
      <c r="L98" s="121"/>
      <c r="M98" s="121"/>
      <c r="N98" s="121"/>
      <c r="O98" s="122"/>
      <c r="P98" s="122"/>
      <c r="Q98" s="326"/>
      <c r="R98" s="327"/>
      <c r="S98" s="328"/>
      <c r="T98" s="123" t="s">
        <v>124</v>
      </c>
    </row>
    <row r="99" spans="1:47" ht="13.4" customHeight="1" x14ac:dyDescent="0.25">
      <c r="A99" s="121" t="s">
        <v>143</v>
      </c>
      <c r="B99" s="121"/>
      <c r="C99" s="121"/>
      <c r="D99" s="122"/>
      <c r="E99" s="122"/>
      <c r="F99" s="121"/>
      <c r="G99" s="121"/>
      <c r="H99" s="121"/>
      <c r="I99" s="121"/>
      <c r="J99" s="121"/>
      <c r="K99" s="121"/>
      <c r="L99" s="121"/>
      <c r="M99" s="121"/>
      <c r="N99" s="121"/>
      <c r="O99" s="122"/>
      <c r="P99" s="122"/>
      <c r="Q99" s="124"/>
      <c r="R99" s="124"/>
      <c r="S99" s="125"/>
      <c r="T99" s="126"/>
    </row>
    <row r="100" spans="1:47" s="128" customFormat="1" ht="57.75" customHeight="1" x14ac:dyDescent="0.25">
      <c r="A100" s="274" t="s">
        <v>123</v>
      </c>
      <c r="B100" s="274"/>
      <c r="C100" s="274"/>
      <c r="D100" s="274"/>
      <c r="E100" s="274"/>
      <c r="F100" s="274"/>
      <c r="G100" s="274"/>
      <c r="H100" s="274"/>
      <c r="I100" s="274"/>
      <c r="J100" s="274"/>
      <c r="K100" s="274"/>
      <c r="L100" s="274"/>
      <c r="M100" s="274"/>
      <c r="N100" s="274"/>
      <c r="O100" s="274"/>
      <c r="P100" s="274"/>
      <c r="Q100" s="274"/>
      <c r="R100" s="274"/>
      <c r="S100" s="274"/>
      <c r="T100" s="274"/>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row>
    <row r="101" spans="1:47" ht="0.75" customHeight="1" x14ac:dyDescent="0.25">
      <c r="A101" s="275"/>
      <c r="B101" s="275"/>
      <c r="C101" s="275"/>
      <c r="D101" s="275"/>
      <c r="E101" s="275"/>
      <c r="F101" s="275"/>
      <c r="G101" s="275"/>
      <c r="H101" s="275"/>
      <c r="I101" s="275"/>
      <c r="J101" s="275"/>
      <c r="K101" s="275"/>
      <c r="L101" s="275"/>
      <c r="M101" s="275"/>
      <c r="N101" s="275"/>
      <c r="O101" s="275"/>
      <c r="P101" s="275"/>
      <c r="Q101" s="275"/>
      <c r="R101" s="275"/>
      <c r="S101" s="275"/>
      <c r="T101" s="275"/>
    </row>
    <row r="102" spans="1:47" ht="35.25" customHeight="1" x14ac:dyDescent="0.25">
      <c r="A102" s="276" t="s">
        <v>119</v>
      </c>
      <c r="B102" s="277"/>
      <c r="C102" s="206" t="s">
        <v>164</v>
      </c>
      <c r="D102" s="206" t="s">
        <v>160</v>
      </c>
      <c r="E102" s="283" t="s">
        <v>158</v>
      </c>
      <c r="F102" s="284"/>
      <c r="G102" s="287" t="s">
        <v>159</v>
      </c>
      <c r="H102" s="287"/>
      <c r="I102" s="287"/>
      <c r="J102" s="287"/>
      <c r="K102" s="287"/>
      <c r="L102" s="287"/>
      <c r="M102" s="287"/>
      <c r="N102" s="287"/>
      <c r="O102" s="283" t="s">
        <v>161</v>
      </c>
      <c r="P102" s="287"/>
      <c r="Q102" s="287"/>
      <c r="R102" s="284"/>
      <c r="S102" s="289" t="s">
        <v>120</v>
      </c>
      <c r="T102" s="284" t="s">
        <v>162</v>
      </c>
    </row>
    <row r="103" spans="1:47" x14ac:dyDescent="0.25">
      <c r="A103" s="278"/>
      <c r="B103" s="279"/>
      <c r="C103" s="207"/>
      <c r="D103" s="282"/>
      <c r="E103" s="285"/>
      <c r="F103" s="286"/>
      <c r="G103" s="288"/>
      <c r="H103" s="288"/>
      <c r="I103" s="288"/>
      <c r="J103" s="288"/>
      <c r="K103" s="288"/>
      <c r="L103" s="288"/>
      <c r="M103" s="288"/>
      <c r="N103" s="288"/>
      <c r="O103" s="285"/>
      <c r="P103" s="288"/>
      <c r="Q103" s="288"/>
      <c r="R103" s="286"/>
      <c r="S103" s="290"/>
      <c r="T103" s="286"/>
    </row>
    <row r="104" spans="1:47" ht="26.9" customHeight="1" x14ac:dyDescent="0.25">
      <c r="A104" s="280"/>
      <c r="B104" s="281"/>
      <c r="C104" s="207"/>
      <c r="D104" s="312" t="s">
        <v>115</v>
      </c>
      <c r="E104" s="313"/>
      <c r="F104" s="314"/>
      <c r="G104" s="312" t="s">
        <v>114</v>
      </c>
      <c r="H104" s="313"/>
      <c r="I104" s="313"/>
      <c r="J104" s="313"/>
      <c r="K104" s="313"/>
      <c r="L104" s="313"/>
      <c r="M104" s="313"/>
      <c r="N104" s="314"/>
      <c r="O104" s="312" t="s">
        <v>113</v>
      </c>
      <c r="P104" s="313"/>
      <c r="Q104" s="313"/>
      <c r="R104" s="314"/>
      <c r="S104" s="290"/>
      <c r="T104" s="284" t="s">
        <v>112</v>
      </c>
    </row>
    <row r="105" spans="1:47" ht="25.5" customHeight="1" x14ac:dyDescent="0.25">
      <c r="A105" s="112" t="s">
        <v>65</v>
      </c>
      <c r="B105" s="113"/>
      <c r="C105" s="208"/>
      <c r="D105" s="114" t="s">
        <v>86</v>
      </c>
      <c r="E105" s="114" t="s">
        <v>129</v>
      </c>
      <c r="F105" s="114" t="s">
        <v>88</v>
      </c>
      <c r="G105" s="114" t="s">
        <v>89</v>
      </c>
      <c r="H105" s="114" t="s">
        <v>90</v>
      </c>
      <c r="I105" s="114" t="s">
        <v>91</v>
      </c>
      <c r="J105" s="114" t="s">
        <v>92</v>
      </c>
      <c r="K105" s="114" t="s">
        <v>93</v>
      </c>
      <c r="L105" s="312" t="s">
        <v>94</v>
      </c>
      <c r="M105" s="314"/>
      <c r="N105" s="114" t="s">
        <v>95</v>
      </c>
      <c r="O105" s="114" t="s">
        <v>96</v>
      </c>
      <c r="P105" s="114" t="s">
        <v>97</v>
      </c>
      <c r="Q105" s="114" t="s">
        <v>98</v>
      </c>
      <c r="R105" s="114" t="s">
        <v>99</v>
      </c>
      <c r="S105" s="291"/>
      <c r="T105" s="286"/>
    </row>
    <row r="106" spans="1:47" ht="29.9" customHeight="1" x14ac:dyDescent="0.25">
      <c r="A106" s="115">
        <v>0.1</v>
      </c>
      <c r="B106" s="104" t="s">
        <v>67</v>
      </c>
      <c r="C106" s="293"/>
      <c r="D106" s="294"/>
      <c r="E106" s="294"/>
      <c r="F106" s="294"/>
      <c r="G106" s="294"/>
      <c r="H106" s="294"/>
      <c r="I106" s="294"/>
      <c r="J106" s="294"/>
      <c r="K106" s="294"/>
      <c r="L106" s="294"/>
      <c r="M106" s="294"/>
      <c r="N106" s="295"/>
      <c r="O106" s="29">
        <f>O74</f>
        <v>0</v>
      </c>
      <c r="P106" s="29">
        <f t="shared" ref="P106:R106" si="10">P74</f>
        <v>0</v>
      </c>
      <c r="Q106" s="29">
        <f t="shared" si="10"/>
        <v>0</v>
      </c>
      <c r="R106" s="29">
        <f t="shared" si="10"/>
        <v>0</v>
      </c>
      <c r="S106" s="129">
        <f>SUM(C106:R106)</f>
        <v>0</v>
      </c>
      <c r="T106" s="30">
        <f>T74</f>
        <v>0</v>
      </c>
    </row>
    <row r="107" spans="1:47" ht="29.25" customHeight="1" x14ac:dyDescent="0.25">
      <c r="A107" s="103">
        <v>0.2</v>
      </c>
      <c r="B107" s="104" t="s">
        <v>68</v>
      </c>
      <c r="C107" s="296"/>
      <c r="D107" s="297"/>
      <c r="E107" s="297"/>
      <c r="F107" s="297"/>
      <c r="G107" s="297"/>
      <c r="H107" s="297"/>
      <c r="I107" s="297"/>
      <c r="J107" s="297"/>
      <c r="K107" s="297"/>
      <c r="L107" s="297"/>
      <c r="M107" s="297"/>
      <c r="N107" s="298"/>
      <c r="O107" s="29">
        <f t="shared" ref="O107:R125" si="11">O75</f>
        <v>0</v>
      </c>
      <c r="P107" s="29">
        <f t="shared" si="11"/>
        <v>0</v>
      </c>
      <c r="Q107" s="29">
        <f t="shared" si="11"/>
        <v>0</v>
      </c>
      <c r="R107" s="29">
        <f t="shared" si="11"/>
        <v>0</v>
      </c>
      <c r="S107" s="129">
        <f t="shared" ref="S107:S124" si="12">SUM(C107:R107)</f>
        <v>0</v>
      </c>
      <c r="T107" s="30">
        <f t="shared" ref="T107:T125" si="13">T75</f>
        <v>0</v>
      </c>
    </row>
    <row r="108" spans="1:47" ht="33" customHeight="1" x14ac:dyDescent="0.25">
      <c r="A108" s="103">
        <v>0.3</v>
      </c>
      <c r="B108" s="104" t="s">
        <v>69</v>
      </c>
      <c r="C108" s="28">
        <f>C76</f>
        <v>-193114.58737728884</v>
      </c>
      <c r="D108" s="28">
        <f t="shared" ref="D108:K108" si="14">D76</f>
        <v>1985286.8413075262</v>
      </c>
      <c r="E108" s="28">
        <f t="shared" si="14"/>
        <v>82013.558318248281</v>
      </c>
      <c r="F108" s="28">
        <f t="shared" si="14"/>
        <v>2228596.0011209357</v>
      </c>
      <c r="G108" s="28">
        <f t="shared" si="14"/>
        <v>0</v>
      </c>
      <c r="H108" s="28">
        <f t="shared" si="14"/>
        <v>0</v>
      </c>
      <c r="I108" s="28">
        <f t="shared" si="14"/>
        <v>0</v>
      </c>
      <c r="J108" s="28">
        <f t="shared" si="14"/>
        <v>0</v>
      </c>
      <c r="K108" s="28">
        <f t="shared" si="14"/>
        <v>0</v>
      </c>
      <c r="L108" s="299"/>
      <c r="M108" s="300"/>
      <c r="N108" s="301"/>
      <c r="O108" s="29">
        <f t="shared" si="11"/>
        <v>161295.62454222658</v>
      </c>
      <c r="P108" s="29">
        <f t="shared" si="11"/>
        <v>0</v>
      </c>
      <c r="Q108" s="29">
        <f t="shared" si="11"/>
        <v>0</v>
      </c>
      <c r="R108" s="29">
        <f t="shared" si="11"/>
        <v>0</v>
      </c>
      <c r="S108" s="116">
        <f t="shared" si="12"/>
        <v>4264077.4379116483</v>
      </c>
      <c r="T108" s="30">
        <f t="shared" si="13"/>
        <v>-1217215.1319397062</v>
      </c>
    </row>
    <row r="109" spans="1:47" ht="33" customHeight="1" x14ac:dyDescent="0.25">
      <c r="A109" s="103">
        <v>0.4</v>
      </c>
      <c r="B109" s="104" t="s">
        <v>70</v>
      </c>
      <c r="C109" s="28">
        <f t="shared" ref="C109:K125" si="15">C77</f>
        <v>0</v>
      </c>
      <c r="D109" s="28">
        <f t="shared" si="15"/>
        <v>0</v>
      </c>
      <c r="E109" s="28">
        <f t="shared" si="15"/>
        <v>0</v>
      </c>
      <c r="F109" s="28">
        <f t="shared" si="15"/>
        <v>4293104.3179175658</v>
      </c>
      <c r="G109" s="28">
        <f t="shared" si="15"/>
        <v>0</v>
      </c>
      <c r="H109" s="28">
        <f t="shared" si="15"/>
        <v>0</v>
      </c>
      <c r="I109" s="28">
        <f t="shared" si="15"/>
        <v>0</v>
      </c>
      <c r="J109" s="28">
        <f t="shared" si="15"/>
        <v>0</v>
      </c>
      <c r="K109" s="28">
        <f t="shared" si="15"/>
        <v>0</v>
      </c>
      <c r="L109" s="302"/>
      <c r="M109" s="303"/>
      <c r="N109" s="304"/>
      <c r="O109" s="29">
        <f t="shared" si="11"/>
        <v>0</v>
      </c>
      <c r="P109" s="29">
        <f t="shared" si="11"/>
        <v>0</v>
      </c>
      <c r="Q109" s="29">
        <f t="shared" si="11"/>
        <v>0</v>
      </c>
      <c r="R109" s="29">
        <f t="shared" si="11"/>
        <v>0</v>
      </c>
      <c r="S109" s="116">
        <f t="shared" si="12"/>
        <v>4293104.3179175658</v>
      </c>
      <c r="T109" s="30">
        <f t="shared" si="13"/>
        <v>0</v>
      </c>
    </row>
    <row r="110" spans="1:47" ht="33.65" customHeight="1" x14ac:dyDescent="0.25">
      <c r="A110" s="103">
        <v>0.5</v>
      </c>
      <c r="B110" s="104" t="s">
        <v>100</v>
      </c>
      <c r="C110" s="28">
        <f t="shared" si="15"/>
        <v>0</v>
      </c>
      <c r="D110" s="28">
        <f t="shared" si="15"/>
        <v>0</v>
      </c>
      <c r="E110" s="28">
        <f t="shared" si="15"/>
        <v>0</v>
      </c>
      <c r="F110" s="28">
        <f t="shared" si="15"/>
        <v>0</v>
      </c>
      <c r="G110" s="28">
        <f t="shared" si="15"/>
        <v>0</v>
      </c>
      <c r="H110" s="28">
        <f t="shared" si="15"/>
        <v>0</v>
      </c>
      <c r="I110" s="28">
        <f t="shared" si="15"/>
        <v>0</v>
      </c>
      <c r="J110" s="28">
        <f t="shared" si="15"/>
        <v>0</v>
      </c>
      <c r="K110" s="28">
        <f t="shared" si="15"/>
        <v>0</v>
      </c>
      <c r="L110" s="302"/>
      <c r="M110" s="303"/>
      <c r="N110" s="304"/>
      <c r="O110" s="29">
        <f t="shared" si="11"/>
        <v>0</v>
      </c>
      <c r="P110" s="29">
        <f t="shared" si="11"/>
        <v>0</v>
      </c>
      <c r="Q110" s="29">
        <f t="shared" si="11"/>
        <v>0</v>
      </c>
      <c r="R110" s="29">
        <f t="shared" si="11"/>
        <v>0</v>
      </c>
      <c r="S110" s="116">
        <f t="shared" si="12"/>
        <v>0</v>
      </c>
      <c r="T110" s="30">
        <f t="shared" si="13"/>
        <v>0</v>
      </c>
    </row>
    <row r="111" spans="1:47" ht="29.9" customHeight="1" x14ac:dyDescent="0.25">
      <c r="A111" s="103">
        <v>1</v>
      </c>
      <c r="B111" s="104" t="s">
        <v>71</v>
      </c>
      <c r="C111" s="28">
        <f t="shared" si="15"/>
        <v>0</v>
      </c>
      <c r="D111" s="28">
        <f t="shared" si="15"/>
        <v>4242504.5550250644</v>
      </c>
      <c r="E111" s="28">
        <f t="shared" si="15"/>
        <v>1251327.2547326465</v>
      </c>
      <c r="F111" s="28">
        <f t="shared" si="15"/>
        <v>248455.7538884634</v>
      </c>
      <c r="G111" s="28">
        <f t="shared" si="15"/>
        <v>0</v>
      </c>
      <c r="H111" s="28">
        <f t="shared" si="15"/>
        <v>0</v>
      </c>
      <c r="I111" s="28">
        <f t="shared" si="15"/>
        <v>0</v>
      </c>
      <c r="J111" s="28">
        <f t="shared" si="15"/>
        <v>0</v>
      </c>
      <c r="K111" s="28">
        <f t="shared" si="15"/>
        <v>0</v>
      </c>
      <c r="L111" s="302"/>
      <c r="M111" s="303"/>
      <c r="N111" s="304"/>
      <c r="O111" s="29">
        <f t="shared" si="11"/>
        <v>72784.199658845639</v>
      </c>
      <c r="P111" s="29">
        <f t="shared" si="11"/>
        <v>0</v>
      </c>
      <c r="Q111" s="29">
        <f t="shared" si="11"/>
        <v>0</v>
      </c>
      <c r="R111" s="29">
        <f t="shared" si="11"/>
        <v>0</v>
      </c>
      <c r="S111" s="116">
        <f t="shared" si="12"/>
        <v>5815071.7633050205</v>
      </c>
      <c r="T111" s="30">
        <f t="shared" si="13"/>
        <v>-947425.58542087313</v>
      </c>
    </row>
    <row r="112" spans="1:47" ht="35.15" customHeight="1" x14ac:dyDescent="0.25">
      <c r="A112" s="103">
        <v>2.1</v>
      </c>
      <c r="B112" s="104" t="s">
        <v>72</v>
      </c>
      <c r="C112" s="28">
        <f t="shared" si="15"/>
        <v>-1110.0388567847942</v>
      </c>
      <c r="D112" s="28">
        <f t="shared" si="15"/>
        <v>4477354.4508215552</v>
      </c>
      <c r="E112" s="28">
        <f t="shared" si="15"/>
        <v>1485829.8543009816</v>
      </c>
      <c r="F112" s="28">
        <f t="shared" si="15"/>
        <v>276884.67778319295</v>
      </c>
      <c r="G112" s="28">
        <f t="shared" si="15"/>
        <v>0</v>
      </c>
      <c r="H112" s="28">
        <f t="shared" si="15"/>
        <v>0</v>
      </c>
      <c r="I112" s="28">
        <f t="shared" si="15"/>
        <v>0</v>
      </c>
      <c r="J112" s="28">
        <f t="shared" si="15"/>
        <v>0</v>
      </c>
      <c r="K112" s="28">
        <f t="shared" si="15"/>
        <v>0</v>
      </c>
      <c r="L112" s="302"/>
      <c r="M112" s="303"/>
      <c r="N112" s="304"/>
      <c r="O112" s="29">
        <f t="shared" si="11"/>
        <v>198571.14143458888</v>
      </c>
      <c r="P112" s="29">
        <f t="shared" si="11"/>
        <v>0</v>
      </c>
      <c r="Q112" s="29">
        <f t="shared" si="11"/>
        <v>0</v>
      </c>
      <c r="R112" s="29">
        <f t="shared" si="11"/>
        <v>0</v>
      </c>
      <c r="S112" s="116">
        <f t="shared" si="12"/>
        <v>6437530.0854835333</v>
      </c>
      <c r="T112" s="30">
        <f t="shared" si="13"/>
        <v>-1550542.5337707999</v>
      </c>
    </row>
    <row r="113" spans="1:20" ht="29.15" customHeight="1" x14ac:dyDescent="0.25">
      <c r="A113" s="103">
        <v>2.2000000000000002</v>
      </c>
      <c r="B113" s="104" t="s">
        <v>73</v>
      </c>
      <c r="C113" s="28">
        <f t="shared" si="15"/>
        <v>0</v>
      </c>
      <c r="D113" s="28">
        <f t="shared" si="15"/>
        <v>6323617.6140604327</v>
      </c>
      <c r="E113" s="28">
        <f t="shared" si="15"/>
        <v>2064954.4849352501</v>
      </c>
      <c r="F113" s="28">
        <f t="shared" si="15"/>
        <v>381378.32062243257</v>
      </c>
      <c r="G113" s="28">
        <f t="shared" si="15"/>
        <v>0</v>
      </c>
      <c r="H113" s="28">
        <f t="shared" si="15"/>
        <v>0</v>
      </c>
      <c r="I113" s="28">
        <f t="shared" si="15"/>
        <v>0</v>
      </c>
      <c r="J113" s="28">
        <f t="shared" si="15"/>
        <v>1998191.308058901</v>
      </c>
      <c r="K113" s="28">
        <f t="shared" si="15"/>
        <v>0</v>
      </c>
      <c r="L113" s="302"/>
      <c r="M113" s="303"/>
      <c r="N113" s="304"/>
      <c r="O113" s="29">
        <f t="shared" si="11"/>
        <v>210188.86747893892</v>
      </c>
      <c r="P113" s="29">
        <f t="shared" si="11"/>
        <v>0</v>
      </c>
      <c r="Q113" s="29">
        <f t="shared" si="11"/>
        <v>0</v>
      </c>
      <c r="R113" s="29">
        <f t="shared" si="11"/>
        <v>0</v>
      </c>
      <c r="S113" s="116">
        <f t="shared" si="12"/>
        <v>10978330.595155954</v>
      </c>
      <c r="T113" s="30">
        <f t="shared" si="13"/>
        <v>-2956841.644012393</v>
      </c>
    </row>
    <row r="114" spans="1:20" ht="32.15" customHeight="1" x14ac:dyDescent="0.25">
      <c r="A114" s="103">
        <v>2.2999999999999998</v>
      </c>
      <c r="B114" s="104" t="s">
        <v>74</v>
      </c>
      <c r="C114" s="28">
        <f t="shared" si="15"/>
        <v>-14.19699227180951</v>
      </c>
      <c r="D114" s="28">
        <f t="shared" si="15"/>
        <v>972231.02665007312</v>
      </c>
      <c r="E114" s="28">
        <f t="shared" si="15"/>
        <v>61960.698534428731</v>
      </c>
      <c r="F114" s="28">
        <f t="shared" si="15"/>
        <v>89619.527786674094</v>
      </c>
      <c r="G114" s="28">
        <f t="shared" si="15"/>
        <v>0</v>
      </c>
      <c r="H114" s="28">
        <f t="shared" si="15"/>
        <v>0</v>
      </c>
      <c r="I114" s="28">
        <f t="shared" si="15"/>
        <v>0</v>
      </c>
      <c r="J114" s="28">
        <f t="shared" si="15"/>
        <v>0</v>
      </c>
      <c r="K114" s="28">
        <f t="shared" si="15"/>
        <v>0</v>
      </c>
      <c r="L114" s="302"/>
      <c r="M114" s="303"/>
      <c r="N114" s="304"/>
      <c r="O114" s="29">
        <f t="shared" si="11"/>
        <v>33574.158192926268</v>
      </c>
      <c r="P114" s="29">
        <f t="shared" si="11"/>
        <v>0</v>
      </c>
      <c r="Q114" s="29">
        <f t="shared" si="11"/>
        <v>0</v>
      </c>
      <c r="R114" s="29">
        <f t="shared" si="11"/>
        <v>0</v>
      </c>
      <c r="S114" s="116">
        <f t="shared" si="12"/>
        <v>1157371.2141718303</v>
      </c>
      <c r="T114" s="30">
        <f t="shared" si="13"/>
        <v>-45637.93714056952</v>
      </c>
    </row>
    <row r="115" spans="1:20" ht="33" customHeight="1" x14ac:dyDescent="0.25">
      <c r="A115" s="103">
        <v>2.4</v>
      </c>
      <c r="B115" s="104" t="s">
        <v>75</v>
      </c>
      <c r="C115" s="28">
        <f t="shared" si="15"/>
        <v>0</v>
      </c>
      <c r="D115" s="28">
        <f t="shared" si="15"/>
        <v>78588.349556151225</v>
      </c>
      <c r="E115" s="28">
        <f t="shared" si="15"/>
        <v>31506.168063774978</v>
      </c>
      <c r="F115" s="28">
        <f t="shared" si="15"/>
        <v>0</v>
      </c>
      <c r="G115" s="28">
        <f t="shared" si="15"/>
        <v>0</v>
      </c>
      <c r="H115" s="28">
        <f t="shared" si="15"/>
        <v>0</v>
      </c>
      <c r="I115" s="28">
        <f t="shared" si="15"/>
        <v>0</v>
      </c>
      <c r="J115" s="28">
        <f t="shared" si="15"/>
        <v>6454044.1144729508</v>
      </c>
      <c r="K115" s="28">
        <f t="shared" si="15"/>
        <v>0</v>
      </c>
      <c r="L115" s="302"/>
      <c r="M115" s="303"/>
      <c r="N115" s="304"/>
      <c r="O115" s="29">
        <f t="shared" si="11"/>
        <v>170.73266030773513</v>
      </c>
      <c r="P115" s="29">
        <f t="shared" si="11"/>
        <v>0</v>
      </c>
      <c r="Q115" s="29">
        <f t="shared" si="11"/>
        <v>0</v>
      </c>
      <c r="R115" s="29">
        <f t="shared" si="11"/>
        <v>0</v>
      </c>
      <c r="S115" s="116">
        <f t="shared" si="12"/>
        <v>6564309.3647531848</v>
      </c>
      <c r="T115" s="30">
        <f t="shared" si="13"/>
        <v>11266.811426930308</v>
      </c>
    </row>
    <row r="116" spans="1:20" ht="34.4" customHeight="1" x14ac:dyDescent="0.25">
      <c r="A116" s="103">
        <v>2.5</v>
      </c>
      <c r="B116" s="104" t="s">
        <v>76</v>
      </c>
      <c r="C116" s="28">
        <f t="shared" si="15"/>
        <v>0</v>
      </c>
      <c r="D116" s="28">
        <f t="shared" si="15"/>
        <v>11712278.174209775</v>
      </c>
      <c r="E116" s="28">
        <f t="shared" si="15"/>
        <v>1982721.1267545081</v>
      </c>
      <c r="F116" s="28">
        <f t="shared" si="15"/>
        <v>501445.94874852046</v>
      </c>
      <c r="G116" s="28">
        <f t="shared" si="15"/>
        <v>0</v>
      </c>
      <c r="H116" s="28">
        <f t="shared" si="15"/>
        <v>0</v>
      </c>
      <c r="I116" s="28">
        <f t="shared" si="15"/>
        <v>0</v>
      </c>
      <c r="J116" s="28">
        <f t="shared" si="15"/>
        <v>2845480.5288205803</v>
      </c>
      <c r="K116" s="28">
        <f t="shared" si="15"/>
        <v>0</v>
      </c>
      <c r="L116" s="302"/>
      <c r="M116" s="303"/>
      <c r="N116" s="304"/>
      <c r="O116" s="29">
        <f t="shared" si="11"/>
        <v>75019.626717955849</v>
      </c>
      <c r="P116" s="29">
        <f t="shared" si="11"/>
        <v>0</v>
      </c>
      <c r="Q116" s="29">
        <f t="shared" si="11"/>
        <v>0</v>
      </c>
      <c r="R116" s="29">
        <f t="shared" si="11"/>
        <v>0</v>
      </c>
      <c r="S116" s="116">
        <f t="shared" si="12"/>
        <v>17116945.405251339</v>
      </c>
      <c r="T116" s="30">
        <f t="shared" si="13"/>
        <v>-7133173.9028232265</v>
      </c>
    </row>
    <row r="117" spans="1:20" ht="30.65" customHeight="1" x14ac:dyDescent="0.25">
      <c r="A117" s="103">
        <v>2.6</v>
      </c>
      <c r="B117" s="104" t="s">
        <v>77</v>
      </c>
      <c r="C117" s="28">
        <f t="shared" si="15"/>
        <v>0</v>
      </c>
      <c r="D117" s="28">
        <f t="shared" si="15"/>
        <v>2845480.5288205803</v>
      </c>
      <c r="E117" s="28">
        <f t="shared" si="15"/>
        <v>270384.02252314979</v>
      </c>
      <c r="F117" s="28">
        <f t="shared" si="15"/>
        <v>0</v>
      </c>
      <c r="G117" s="28">
        <f t="shared" si="15"/>
        <v>0</v>
      </c>
      <c r="H117" s="28">
        <f t="shared" si="15"/>
        <v>0</v>
      </c>
      <c r="I117" s="28">
        <f t="shared" si="15"/>
        <v>0</v>
      </c>
      <c r="J117" s="28">
        <f t="shared" si="15"/>
        <v>5043359.9773845989</v>
      </c>
      <c r="K117" s="28">
        <f t="shared" si="15"/>
        <v>0</v>
      </c>
      <c r="L117" s="302"/>
      <c r="M117" s="303"/>
      <c r="N117" s="304"/>
      <c r="O117" s="29">
        <f t="shared" si="11"/>
        <v>683.5529119961011</v>
      </c>
      <c r="P117" s="29">
        <f t="shared" si="11"/>
        <v>0</v>
      </c>
      <c r="Q117" s="29">
        <f t="shared" si="11"/>
        <v>0</v>
      </c>
      <c r="R117" s="29">
        <f t="shared" si="11"/>
        <v>0</v>
      </c>
      <c r="S117" s="116">
        <f t="shared" si="12"/>
        <v>8159908.0816403246</v>
      </c>
      <c r="T117" s="30">
        <f t="shared" si="13"/>
        <v>-1988543.3916451994</v>
      </c>
    </row>
    <row r="118" spans="1:20" ht="32.9" customHeight="1" x14ac:dyDescent="0.25">
      <c r="A118" s="103">
        <v>2.7</v>
      </c>
      <c r="B118" s="104" t="s">
        <v>78</v>
      </c>
      <c r="C118" s="28">
        <f t="shared" si="15"/>
        <v>0</v>
      </c>
      <c r="D118" s="28">
        <f t="shared" si="15"/>
        <v>5043359.9773845989</v>
      </c>
      <c r="E118" s="28">
        <f t="shared" si="15"/>
        <v>736893.86979739601</v>
      </c>
      <c r="F118" s="28">
        <f t="shared" si="15"/>
        <v>468365.73526073934</v>
      </c>
      <c r="G118" s="28">
        <f t="shared" si="15"/>
        <v>0</v>
      </c>
      <c r="H118" s="28">
        <f t="shared" si="15"/>
        <v>0</v>
      </c>
      <c r="I118" s="28">
        <f t="shared" si="15"/>
        <v>0</v>
      </c>
      <c r="J118" s="28">
        <f t="shared" si="15"/>
        <v>876730.60223839036</v>
      </c>
      <c r="K118" s="28">
        <f t="shared" si="15"/>
        <v>0</v>
      </c>
      <c r="L118" s="302"/>
      <c r="M118" s="303"/>
      <c r="N118" s="304"/>
      <c r="O118" s="29">
        <f t="shared" si="11"/>
        <v>72418.465778388912</v>
      </c>
      <c r="P118" s="29">
        <f t="shared" si="11"/>
        <v>0</v>
      </c>
      <c r="Q118" s="29">
        <f t="shared" si="11"/>
        <v>0</v>
      </c>
      <c r="R118" s="29">
        <f t="shared" si="11"/>
        <v>0</v>
      </c>
      <c r="S118" s="116">
        <f t="shared" si="12"/>
        <v>7197768.6504595131</v>
      </c>
      <c r="T118" s="30">
        <f t="shared" si="13"/>
        <v>-426565.94115261431</v>
      </c>
    </row>
    <row r="119" spans="1:20" ht="31.5" customHeight="1" x14ac:dyDescent="0.25">
      <c r="A119" s="103">
        <v>2.8</v>
      </c>
      <c r="B119" s="104" t="s">
        <v>79</v>
      </c>
      <c r="C119" s="28">
        <f t="shared" si="15"/>
        <v>-101033.93262027431</v>
      </c>
      <c r="D119" s="28">
        <f t="shared" si="15"/>
        <v>876730.60223839036</v>
      </c>
      <c r="E119" s="28">
        <f t="shared" si="15"/>
        <v>294515.36013715796</v>
      </c>
      <c r="F119" s="28">
        <f t="shared" si="15"/>
        <v>0</v>
      </c>
      <c r="G119" s="28">
        <f t="shared" si="15"/>
        <v>0</v>
      </c>
      <c r="H119" s="28">
        <f t="shared" si="15"/>
        <v>0</v>
      </c>
      <c r="I119" s="28">
        <f t="shared" si="15"/>
        <v>0</v>
      </c>
      <c r="J119" s="28">
        <f t="shared" si="15"/>
        <v>5829497.2211359041</v>
      </c>
      <c r="K119" s="28">
        <f t="shared" si="15"/>
        <v>0</v>
      </c>
      <c r="L119" s="302"/>
      <c r="M119" s="303"/>
      <c r="N119" s="304"/>
      <c r="O119" s="29">
        <f t="shared" si="11"/>
        <v>115844.39167827056</v>
      </c>
      <c r="P119" s="29">
        <f t="shared" si="11"/>
        <v>0</v>
      </c>
      <c r="Q119" s="29">
        <f t="shared" si="11"/>
        <v>0</v>
      </c>
      <c r="R119" s="29">
        <f t="shared" si="11"/>
        <v>0</v>
      </c>
      <c r="S119" s="116">
        <f t="shared" si="12"/>
        <v>7015553.6425694488</v>
      </c>
      <c r="T119" s="30">
        <f t="shared" si="13"/>
        <v>-1082364.977798858</v>
      </c>
    </row>
    <row r="120" spans="1:20" ht="38.25" customHeight="1" x14ac:dyDescent="0.25">
      <c r="A120" s="103">
        <v>3</v>
      </c>
      <c r="B120" s="104" t="s">
        <v>80</v>
      </c>
      <c r="C120" s="28">
        <f t="shared" si="15"/>
        <v>0</v>
      </c>
      <c r="D120" s="28">
        <f t="shared" si="15"/>
        <v>1165899.4580554201</v>
      </c>
      <c r="E120" s="28">
        <f t="shared" si="15"/>
        <v>135505.47439775814</v>
      </c>
      <c r="F120" s="28">
        <f t="shared" si="15"/>
        <v>130667.27310450462</v>
      </c>
      <c r="G120" s="28">
        <f t="shared" si="15"/>
        <v>0</v>
      </c>
      <c r="H120" s="28">
        <f t="shared" si="15"/>
        <v>0</v>
      </c>
      <c r="I120" s="28">
        <f t="shared" si="15"/>
        <v>0</v>
      </c>
      <c r="J120" s="28">
        <f t="shared" si="15"/>
        <v>2948852.3787996937</v>
      </c>
      <c r="K120" s="28">
        <f t="shared" si="15"/>
        <v>0</v>
      </c>
      <c r="L120" s="302"/>
      <c r="M120" s="303"/>
      <c r="N120" s="304"/>
      <c r="O120" s="29">
        <f t="shared" si="11"/>
        <v>5267.8216389333702</v>
      </c>
      <c r="P120" s="29">
        <f t="shared" si="11"/>
        <v>0</v>
      </c>
      <c r="Q120" s="29">
        <f t="shared" si="11"/>
        <v>0</v>
      </c>
      <c r="R120" s="29">
        <f t="shared" si="11"/>
        <v>0</v>
      </c>
      <c r="S120" s="116">
        <f t="shared" si="12"/>
        <v>4386192.4059963105</v>
      </c>
      <c r="T120" s="30">
        <f t="shared" si="13"/>
        <v>0</v>
      </c>
    </row>
    <row r="121" spans="1:20" ht="24.75" customHeight="1" x14ac:dyDescent="0.25">
      <c r="A121" s="103">
        <v>4</v>
      </c>
      <c r="B121" s="104" t="s">
        <v>81</v>
      </c>
      <c r="C121" s="28">
        <f t="shared" si="15"/>
        <v>-18399.509407853511</v>
      </c>
      <c r="D121" s="28">
        <f t="shared" si="15"/>
        <v>883880.4011418228</v>
      </c>
      <c r="E121" s="28">
        <f t="shared" si="15"/>
        <v>270844.27241871471</v>
      </c>
      <c r="F121" s="28">
        <f t="shared" si="15"/>
        <v>62603.066340597368</v>
      </c>
      <c r="G121" s="28">
        <f t="shared" si="15"/>
        <v>0</v>
      </c>
      <c r="H121" s="28">
        <f t="shared" si="15"/>
        <v>0</v>
      </c>
      <c r="I121" s="28">
        <f t="shared" si="15"/>
        <v>0</v>
      </c>
      <c r="J121" s="28">
        <f t="shared" si="15"/>
        <v>22914777.433572374</v>
      </c>
      <c r="K121" s="28">
        <f t="shared" si="15"/>
        <v>0</v>
      </c>
      <c r="L121" s="305"/>
      <c r="M121" s="306"/>
      <c r="N121" s="307"/>
      <c r="O121" s="29">
        <f t="shared" si="11"/>
        <v>39859.023779850999</v>
      </c>
      <c r="P121" s="29">
        <f t="shared" si="11"/>
        <v>0</v>
      </c>
      <c r="Q121" s="29">
        <f t="shared" si="11"/>
        <v>0</v>
      </c>
      <c r="R121" s="29">
        <f t="shared" si="11"/>
        <v>0</v>
      </c>
      <c r="S121" s="116">
        <f t="shared" si="12"/>
        <v>24153564.687845506</v>
      </c>
      <c r="T121" s="30">
        <f t="shared" si="13"/>
        <v>-717908.89578778809</v>
      </c>
    </row>
    <row r="122" spans="1:20" ht="13" x14ac:dyDescent="0.25">
      <c r="A122" s="103">
        <v>5</v>
      </c>
      <c r="B122" s="104" t="s">
        <v>82</v>
      </c>
      <c r="C122" s="28">
        <f t="shared" si="15"/>
        <v>0</v>
      </c>
      <c r="D122" s="28">
        <f t="shared" si="15"/>
        <v>11607841.918563323</v>
      </c>
      <c r="E122" s="28">
        <f t="shared" si="15"/>
        <v>1073100.05751758</v>
      </c>
      <c r="F122" s="28">
        <f t="shared" si="15"/>
        <v>187653.33171865207</v>
      </c>
      <c r="G122" s="28">
        <f t="shared" si="15"/>
        <v>7785915.8614826286</v>
      </c>
      <c r="H122" s="28">
        <f t="shared" si="15"/>
        <v>0</v>
      </c>
      <c r="I122" s="28">
        <f t="shared" si="15"/>
        <v>0</v>
      </c>
      <c r="J122" s="28">
        <f t="shared" si="15"/>
        <v>0</v>
      </c>
      <c r="K122" s="28">
        <f t="shared" si="15"/>
        <v>0</v>
      </c>
      <c r="L122" s="28">
        <f>'Detailed planning stage'!L232*($C$6/'Detailed planning stage'!$C$6)</f>
        <v>11726346.863468634</v>
      </c>
      <c r="M122" s="28">
        <f>'Detailed planning stage'!M232*($C$6/'Detailed planning stage'!$C$6)</f>
        <v>17921398.036621876</v>
      </c>
      <c r="N122" s="28">
        <f>'Detailed planning stage'!N232*($C$6/'Detailed planning stage'!$C$6)</f>
        <v>14424.194851702288</v>
      </c>
      <c r="O122" s="29">
        <f t="shared" si="11"/>
        <v>151400.98929367121</v>
      </c>
      <c r="P122" s="29">
        <f t="shared" si="11"/>
        <v>0</v>
      </c>
      <c r="Q122" s="29">
        <f t="shared" si="11"/>
        <v>0</v>
      </c>
      <c r="R122" s="29">
        <f t="shared" si="11"/>
        <v>0</v>
      </c>
      <c r="S122" s="116">
        <f>SUM(C122:R122)</f>
        <v>50468081.253518067</v>
      </c>
      <c r="T122" s="30">
        <f t="shared" si="13"/>
        <v>-8114100.3567691296</v>
      </c>
    </row>
    <row r="123" spans="1:20" ht="31.5" customHeight="1" x14ac:dyDescent="0.25">
      <c r="A123" s="103">
        <v>6</v>
      </c>
      <c r="B123" s="104" t="s">
        <v>83</v>
      </c>
      <c r="C123" s="28">
        <f t="shared" si="15"/>
        <v>0</v>
      </c>
      <c r="D123" s="28">
        <f t="shared" si="15"/>
        <v>0</v>
      </c>
      <c r="E123" s="28">
        <f t="shared" si="15"/>
        <v>0</v>
      </c>
      <c r="F123" s="28">
        <f t="shared" si="15"/>
        <v>0</v>
      </c>
      <c r="G123" s="28">
        <f t="shared" si="15"/>
        <v>0</v>
      </c>
      <c r="H123" s="28">
        <f t="shared" si="15"/>
        <v>0</v>
      </c>
      <c r="I123" s="28">
        <f t="shared" si="15"/>
        <v>0</v>
      </c>
      <c r="J123" s="28">
        <f t="shared" si="15"/>
        <v>0</v>
      </c>
      <c r="K123" s="28">
        <f t="shared" si="15"/>
        <v>0</v>
      </c>
      <c r="L123" s="331"/>
      <c r="M123" s="332"/>
      <c r="N123" s="333"/>
      <c r="O123" s="29">
        <f t="shared" si="11"/>
        <v>0</v>
      </c>
      <c r="P123" s="29">
        <f t="shared" si="11"/>
        <v>0</v>
      </c>
      <c r="Q123" s="29">
        <f t="shared" si="11"/>
        <v>0</v>
      </c>
      <c r="R123" s="29">
        <f t="shared" si="11"/>
        <v>0</v>
      </c>
      <c r="S123" s="116">
        <f t="shared" si="12"/>
        <v>0</v>
      </c>
      <c r="T123" s="30">
        <f t="shared" si="13"/>
        <v>0</v>
      </c>
    </row>
    <row r="124" spans="1:20" ht="26.15" customHeight="1" x14ac:dyDescent="0.25">
      <c r="A124" s="103">
        <v>7</v>
      </c>
      <c r="B124" s="104" t="s">
        <v>84</v>
      </c>
      <c r="C124" s="28">
        <f t="shared" si="15"/>
        <v>0</v>
      </c>
      <c r="D124" s="28">
        <f t="shared" si="15"/>
        <v>0</v>
      </c>
      <c r="E124" s="28">
        <f t="shared" si="15"/>
        <v>0</v>
      </c>
      <c r="F124" s="28">
        <f t="shared" si="15"/>
        <v>0</v>
      </c>
      <c r="G124" s="28">
        <f t="shared" si="15"/>
        <v>0</v>
      </c>
      <c r="H124" s="28">
        <f t="shared" si="15"/>
        <v>0</v>
      </c>
      <c r="I124" s="28">
        <f t="shared" si="15"/>
        <v>0</v>
      </c>
      <c r="J124" s="28">
        <f t="shared" si="15"/>
        <v>0</v>
      </c>
      <c r="K124" s="28">
        <f t="shared" si="15"/>
        <v>0</v>
      </c>
      <c r="L124" s="334"/>
      <c r="M124" s="335"/>
      <c r="N124" s="336"/>
      <c r="O124" s="29">
        <f t="shared" si="11"/>
        <v>0</v>
      </c>
      <c r="P124" s="29">
        <f t="shared" si="11"/>
        <v>0</v>
      </c>
      <c r="Q124" s="29">
        <f t="shared" si="11"/>
        <v>0</v>
      </c>
      <c r="R124" s="29">
        <f t="shared" si="11"/>
        <v>0</v>
      </c>
      <c r="S124" s="116">
        <f t="shared" si="12"/>
        <v>0</v>
      </c>
      <c r="T124" s="30">
        <f t="shared" si="13"/>
        <v>0</v>
      </c>
    </row>
    <row r="125" spans="1:20" ht="33" customHeight="1" x14ac:dyDescent="0.25">
      <c r="A125" s="103">
        <v>8</v>
      </c>
      <c r="B125" s="104" t="s">
        <v>85</v>
      </c>
      <c r="C125" s="28">
        <f t="shared" si="15"/>
        <v>0</v>
      </c>
      <c r="D125" s="28">
        <f t="shared" si="15"/>
        <v>1653609.1253690037</v>
      </c>
      <c r="E125" s="28">
        <f t="shared" si="15"/>
        <v>314452.38537039619</v>
      </c>
      <c r="F125" s="28">
        <f t="shared" si="15"/>
        <v>38852.858046717258</v>
      </c>
      <c r="G125" s="28">
        <f t="shared" si="15"/>
        <v>0</v>
      </c>
      <c r="H125" s="28">
        <f t="shared" si="15"/>
        <v>0</v>
      </c>
      <c r="I125" s="28">
        <f t="shared" si="15"/>
        <v>0</v>
      </c>
      <c r="J125" s="28">
        <f t="shared" si="15"/>
        <v>0</v>
      </c>
      <c r="K125" s="28">
        <f t="shared" si="15"/>
        <v>0</v>
      </c>
      <c r="L125" s="337"/>
      <c r="M125" s="338"/>
      <c r="N125" s="339"/>
      <c r="O125" s="29">
        <f t="shared" si="11"/>
        <v>32121.132909211166</v>
      </c>
      <c r="P125" s="29">
        <f t="shared" si="11"/>
        <v>0</v>
      </c>
      <c r="Q125" s="29">
        <f t="shared" si="11"/>
        <v>0</v>
      </c>
      <c r="R125" s="29">
        <f t="shared" si="11"/>
        <v>0</v>
      </c>
      <c r="S125" s="116">
        <f>SUM(C125:R125)</f>
        <v>2039035.5016953284</v>
      </c>
      <c r="T125" s="30">
        <f t="shared" si="13"/>
        <v>-128267.38218686904</v>
      </c>
    </row>
    <row r="126" spans="1:20" ht="38.15" customHeight="1" x14ac:dyDescent="0.25">
      <c r="A126" s="221" t="s">
        <v>103</v>
      </c>
      <c r="B126" s="222"/>
      <c r="C126" s="117">
        <f t="shared" ref="C126:K126" si="16">SUM(C108:C125)</f>
        <v>-313672.26525447326</v>
      </c>
      <c r="D126" s="117">
        <f t="shared" si="16"/>
        <v>53868663.023203716</v>
      </c>
      <c r="E126" s="118">
        <f t="shared" si="16"/>
        <v>10056008.587801993</v>
      </c>
      <c r="F126" s="117">
        <f t="shared" si="16"/>
        <v>8907626.8123389948</v>
      </c>
      <c r="G126" s="117">
        <f t="shared" si="16"/>
        <v>7785915.8614826286</v>
      </c>
      <c r="H126" s="117">
        <f t="shared" si="16"/>
        <v>0</v>
      </c>
      <c r="I126" s="117">
        <f t="shared" si="16"/>
        <v>0</v>
      </c>
      <c r="J126" s="117">
        <f t="shared" si="16"/>
        <v>48910933.564483389</v>
      </c>
      <c r="K126" s="117">
        <f t="shared" si="16"/>
        <v>0</v>
      </c>
      <c r="L126" s="308">
        <f>L122+M122</f>
        <v>29647744.900090508</v>
      </c>
      <c r="M126" s="309"/>
      <c r="N126" s="117">
        <f>N122</f>
        <v>14424.194851702288</v>
      </c>
      <c r="O126" s="117">
        <f t="shared" ref="O126:T126" si="17">SUM(O106:O125)</f>
        <v>1169199.7286761121</v>
      </c>
      <c r="P126" s="117">
        <f t="shared" si="17"/>
        <v>0</v>
      </c>
      <c r="Q126" s="117">
        <f t="shared" si="17"/>
        <v>0</v>
      </c>
      <c r="R126" s="117">
        <f t="shared" si="17"/>
        <v>0</v>
      </c>
      <c r="S126" s="117">
        <f t="shared" si="17"/>
        <v>160046844.40767458</v>
      </c>
      <c r="T126" s="117">
        <f t="shared" si="17"/>
        <v>-26297320.869021092</v>
      </c>
    </row>
    <row r="127" spans="1:20" ht="38.15" customHeight="1" x14ac:dyDescent="0.25">
      <c r="A127" s="221" t="s">
        <v>104</v>
      </c>
      <c r="B127" s="222"/>
      <c r="C127" s="119">
        <f t="shared" ref="C127:K127" si="18">C126/$C$6</f>
        <v>-2.3689469470166395</v>
      </c>
      <c r="D127" s="119">
        <f t="shared" si="18"/>
        <v>406.83228625635309</v>
      </c>
      <c r="E127" s="119">
        <f t="shared" si="18"/>
        <v>75.945990391979407</v>
      </c>
      <c r="F127" s="119">
        <f t="shared" si="18"/>
        <v>67.273067082085902</v>
      </c>
      <c r="G127" s="119">
        <f t="shared" si="18"/>
        <v>58.801569832207754</v>
      </c>
      <c r="H127" s="119">
        <f t="shared" si="18"/>
        <v>0</v>
      </c>
      <c r="I127" s="119">
        <f t="shared" si="18"/>
        <v>0</v>
      </c>
      <c r="J127" s="119">
        <f t="shared" si="18"/>
        <v>369.39002767527671</v>
      </c>
      <c r="K127" s="119">
        <f t="shared" si="18"/>
        <v>0</v>
      </c>
      <c r="L127" s="310">
        <f>L126/$C$6</f>
        <v>223.90865418088143</v>
      </c>
      <c r="M127" s="311"/>
      <c r="N127" s="119">
        <f t="shared" ref="N127:T127" si="19">N126/$C$6</f>
        <v>0.10893584209426999</v>
      </c>
      <c r="O127" s="119">
        <f t="shared" si="19"/>
        <v>8.8301467311842927</v>
      </c>
      <c r="P127" s="119">
        <f t="shared" si="19"/>
        <v>0</v>
      </c>
      <c r="Q127" s="119">
        <f t="shared" si="19"/>
        <v>0</v>
      </c>
      <c r="R127" s="119">
        <f t="shared" si="19"/>
        <v>0</v>
      </c>
      <c r="S127" s="119">
        <f t="shared" si="19"/>
        <v>1208.7217310450462</v>
      </c>
      <c r="T127" s="119">
        <f t="shared" si="19"/>
        <v>-198.60524785908234</v>
      </c>
    </row>
    <row r="128" spans="1:20" ht="13" x14ac:dyDescent="0.25">
      <c r="A128" s="315" t="s">
        <v>105</v>
      </c>
      <c r="B128" s="316"/>
      <c r="C128" s="316"/>
      <c r="D128" s="316"/>
      <c r="E128" s="316"/>
      <c r="F128" s="316"/>
      <c r="G128" s="316"/>
      <c r="H128" s="316"/>
      <c r="I128" s="316"/>
      <c r="J128" s="316"/>
      <c r="K128" s="316"/>
      <c r="L128" s="316"/>
      <c r="M128" s="316"/>
      <c r="N128" s="316"/>
      <c r="O128" s="316"/>
      <c r="P128" s="316"/>
      <c r="Q128" s="317"/>
      <c r="R128" s="317"/>
      <c r="S128" s="317"/>
      <c r="T128" s="318"/>
    </row>
    <row r="129" spans="1:20" ht="12.75" customHeight="1" x14ac:dyDescent="0.25">
      <c r="A129" s="319" t="s">
        <v>141</v>
      </c>
      <c r="B129" s="319"/>
      <c r="C129" s="319"/>
      <c r="D129" s="319"/>
      <c r="E129" s="319"/>
      <c r="F129" s="319"/>
      <c r="G129" s="319"/>
      <c r="H129" s="319"/>
      <c r="I129" s="319"/>
      <c r="J129" s="319"/>
      <c r="K129" s="319"/>
      <c r="L129" s="319"/>
      <c r="M129" s="319"/>
      <c r="N129" s="319"/>
      <c r="O129" s="319"/>
      <c r="P129" s="319"/>
      <c r="Q129" s="320"/>
      <c r="R129" s="321"/>
      <c r="S129" s="322"/>
      <c r="T129" s="120" t="s">
        <v>116</v>
      </c>
    </row>
    <row r="130" spans="1:20" ht="14.5" x14ac:dyDescent="0.25">
      <c r="A130" s="121" t="s">
        <v>118</v>
      </c>
      <c r="B130" s="121"/>
      <c r="C130" s="121"/>
      <c r="D130" s="122"/>
      <c r="E130" s="122"/>
      <c r="F130" s="121"/>
      <c r="G130" s="121"/>
      <c r="H130" s="121"/>
      <c r="I130" s="121"/>
      <c r="J130" s="121"/>
      <c r="K130" s="121"/>
      <c r="L130" s="121"/>
      <c r="M130" s="121"/>
      <c r="N130" s="121"/>
      <c r="O130" s="122"/>
      <c r="P130" s="122"/>
      <c r="Q130" s="326"/>
      <c r="R130" s="327"/>
      <c r="S130" s="328"/>
      <c r="T130" s="123" t="s">
        <v>124</v>
      </c>
    </row>
    <row r="131" spans="1:20" ht="14.5" x14ac:dyDescent="0.25">
      <c r="A131" s="121" t="s">
        <v>143</v>
      </c>
      <c r="B131" s="121"/>
      <c r="C131" s="121"/>
      <c r="D131" s="122"/>
      <c r="E131" s="122"/>
      <c r="F131" s="121"/>
      <c r="G131" s="121"/>
      <c r="H131" s="121"/>
      <c r="I131" s="121"/>
      <c r="J131" s="121"/>
      <c r="K131" s="121"/>
      <c r="L131" s="121"/>
      <c r="M131" s="121"/>
      <c r="N131" s="121"/>
      <c r="O131" s="122"/>
      <c r="P131" s="122"/>
      <c r="Q131" s="124"/>
      <c r="R131" s="124"/>
      <c r="S131" s="125"/>
      <c r="T131" s="126"/>
    </row>
  </sheetData>
  <sheetProtection algorithmName="SHA-512" hashValue="j6gw06n9gr3KYZFICEGiUrJ/A59jKCOAPYoYBuhahOtYom+1u3ZJk6mBGM4esWdKFUhXfeCpULKunm1/Orjj/Q==" saltValue="O/6RgfkYWhZT/Cn4ZgAKeA==" spinCount="100000" sheet="1" formatCells="0" insertRows="0" deleteRows="0"/>
  <mergeCells count="140">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A100:T101"/>
    <mergeCell ref="A102:B104"/>
    <mergeCell ref="D102:D103"/>
    <mergeCell ref="E102:F103"/>
    <mergeCell ref="G102:N103"/>
    <mergeCell ref="L76:N89"/>
    <mergeCell ref="L91:N93"/>
    <mergeCell ref="A94:B94"/>
    <mergeCell ref="L94:M94"/>
    <mergeCell ref="A95:B95"/>
    <mergeCell ref="L95:M95"/>
    <mergeCell ref="T70:T71"/>
    <mergeCell ref="D72:F72"/>
    <mergeCell ref="G72:N72"/>
    <mergeCell ref="O72:R72"/>
    <mergeCell ref="T72:T73"/>
    <mergeCell ref="L73:M73"/>
    <mergeCell ref="A68:T69"/>
    <mergeCell ref="A70:B72"/>
    <mergeCell ref="D70:D71"/>
    <mergeCell ref="E70:F71"/>
    <mergeCell ref="G70:N71"/>
    <mergeCell ref="O70:R71"/>
    <mergeCell ref="S70:S73"/>
    <mergeCell ref="E63:G63"/>
    <mergeCell ref="C74:N75"/>
    <mergeCell ref="F60:G60"/>
    <mergeCell ref="F61:G61"/>
    <mergeCell ref="F62:G62"/>
    <mergeCell ref="F54:G54"/>
    <mergeCell ref="F55:G55"/>
    <mergeCell ref="F56:G56"/>
    <mergeCell ref="F57:G57"/>
    <mergeCell ref="F58:G58"/>
    <mergeCell ref="F59:G59"/>
    <mergeCell ref="C35:E35"/>
    <mergeCell ref="F48:G48"/>
    <mergeCell ref="F49:G49"/>
    <mergeCell ref="F50:G50"/>
    <mergeCell ref="F51:G51"/>
    <mergeCell ref="F52:G52"/>
    <mergeCell ref="F53:G53"/>
    <mergeCell ref="F44:G44"/>
    <mergeCell ref="F45:G45"/>
    <mergeCell ref="F46:G46"/>
    <mergeCell ref="F47:G47"/>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s>
  <phoneticPr fontId="35"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241"/>
  <sheetViews>
    <sheetView showGridLines="0" topLeftCell="A4" zoomScale="70" zoomScaleNormal="70" workbookViewId="0">
      <selection activeCell="D175" sqref="D175"/>
    </sheetView>
  </sheetViews>
  <sheetFormatPr defaultColWidth="9.1796875" defaultRowHeight="12.5" x14ac:dyDescent="0.25"/>
  <cols>
    <col min="1" max="1" width="14.453125" style="71" customWidth="1"/>
    <col min="2" max="2" width="42.1796875" style="75" customWidth="1"/>
    <col min="3" max="3" width="45.1796875" style="76" customWidth="1"/>
    <col min="4" max="4" width="27.54296875" style="76" bestFit="1" customWidth="1"/>
    <col min="5" max="5" width="44.54296875" style="76" customWidth="1"/>
    <col min="6" max="6" width="35.54296875" style="76" bestFit="1" customWidth="1"/>
    <col min="7" max="7" width="29.453125" style="66" customWidth="1"/>
    <col min="8" max="8" width="24.453125" style="66" customWidth="1"/>
    <col min="9" max="9" width="23.81640625" style="66" bestFit="1" customWidth="1"/>
    <col min="10" max="10" width="26.54296875" style="66" customWidth="1"/>
    <col min="11" max="11" width="23.1796875" style="66" customWidth="1"/>
    <col min="12" max="12" width="20.54296875" style="66" customWidth="1"/>
    <col min="13" max="13" width="24.54296875" style="66" customWidth="1"/>
    <col min="14" max="14" width="25.453125" style="66" customWidth="1"/>
    <col min="15" max="18" width="15.81640625" style="66" customWidth="1"/>
    <col min="19" max="19" width="28.453125" style="66" customWidth="1"/>
    <col min="20" max="20" width="26.453125" style="66" customWidth="1"/>
    <col min="21" max="25" width="9.1796875" style="66"/>
    <col min="26" max="26" width="46" style="66" bestFit="1" customWidth="1"/>
    <col min="27" max="27" width="126.453125" style="66" customWidth="1"/>
    <col min="28" max="16384" width="9.1796875" style="66"/>
  </cols>
  <sheetData>
    <row r="1" spans="1:47" ht="13" x14ac:dyDescent="0.3">
      <c r="A1" s="340" t="s">
        <v>5</v>
      </c>
      <c r="B1" s="340"/>
      <c r="C1" s="341"/>
      <c r="D1" s="341"/>
      <c r="E1" s="341"/>
      <c r="F1" s="341"/>
    </row>
    <row r="2" spans="1:47" x14ac:dyDescent="0.25">
      <c r="A2" s="195" t="s">
        <v>6</v>
      </c>
      <c r="B2" s="195"/>
      <c r="C2" s="225" t="s">
        <v>237</v>
      </c>
      <c r="D2" s="225"/>
      <c r="E2" s="225"/>
      <c r="F2" s="225"/>
    </row>
    <row r="3" spans="1:47" ht="13" x14ac:dyDescent="0.25">
      <c r="A3" s="68"/>
      <c r="B3" s="68" t="s">
        <v>7</v>
      </c>
      <c r="C3" s="233" t="s">
        <v>231</v>
      </c>
      <c r="D3" s="233"/>
      <c r="E3" s="233"/>
      <c r="F3" s="233"/>
    </row>
    <row r="4" spans="1:47" x14ac:dyDescent="0.25">
      <c r="A4" s="195" t="s">
        <v>8</v>
      </c>
      <c r="B4" s="195"/>
      <c r="C4" s="225" t="s">
        <v>238</v>
      </c>
      <c r="D4" s="225"/>
      <c r="E4" s="225"/>
      <c r="F4" s="225"/>
    </row>
    <row r="5" spans="1:47" x14ac:dyDescent="0.25">
      <c r="A5" s="195" t="s">
        <v>9</v>
      </c>
      <c r="B5" s="195"/>
      <c r="C5" s="225" t="s">
        <v>239</v>
      </c>
      <c r="D5" s="225"/>
      <c r="E5" s="225"/>
      <c r="F5" s="225"/>
    </row>
    <row r="6" spans="1:47" ht="14.5" x14ac:dyDescent="0.25">
      <c r="A6" s="195" t="s">
        <v>10</v>
      </c>
      <c r="B6" s="195"/>
      <c r="C6" s="225">
        <v>57452</v>
      </c>
      <c r="D6" s="225"/>
      <c r="E6" s="225"/>
      <c r="F6" s="225"/>
    </row>
    <row r="7" spans="1:47" s="69" customFormat="1" x14ac:dyDescent="0.25">
      <c r="A7" s="195" t="s">
        <v>11</v>
      </c>
      <c r="B7" s="195"/>
      <c r="C7" s="225" t="s">
        <v>234</v>
      </c>
      <c r="D7" s="225"/>
      <c r="E7" s="225"/>
      <c r="F7" s="225"/>
    </row>
    <row r="8" spans="1:47" s="69" customFormat="1" ht="13" x14ac:dyDescent="0.25">
      <c r="A8" s="195" t="s">
        <v>49</v>
      </c>
      <c r="B8" s="195"/>
      <c r="C8" s="343">
        <v>44210</v>
      </c>
      <c r="D8" s="343"/>
      <c r="E8" s="343"/>
      <c r="F8" s="343"/>
      <c r="G8" s="70"/>
    </row>
    <row r="9" spans="1:47" ht="13" x14ac:dyDescent="0.3">
      <c r="A9" s="195" t="s">
        <v>50</v>
      </c>
      <c r="B9" s="195"/>
      <c r="C9" s="225" t="s">
        <v>207</v>
      </c>
      <c r="D9" s="225"/>
      <c r="E9" s="225"/>
      <c r="F9" s="225"/>
      <c r="G9" s="78"/>
    </row>
    <row r="10" spans="1:47" ht="64.5" customHeight="1" x14ac:dyDescent="0.3">
      <c r="A10" s="217" t="s">
        <v>51</v>
      </c>
      <c r="B10" s="218"/>
      <c r="C10" s="234"/>
      <c r="D10" s="235"/>
      <c r="E10" s="235"/>
      <c r="F10" s="236"/>
      <c r="G10" s="78"/>
    </row>
    <row r="11" spans="1:47" ht="39" customHeight="1" x14ac:dyDescent="0.3">
      <c r="A11" s="195" t="s">
        <v>52</v>
      </c>
      <c r="B11" s="195"/>
      <c r="C11" s="342" t="s">
        <v>208</v>
      </c>
      <c r="D11" s="342"/>
      <c r="E11" s="342"/>
      <c r="F11" s="342"/>
      <c r="G11" s="79"/>
    </row>
    <row r="12" spans="1:47" ht="19.5" customHeight="1" x14ac:dyDescent="0.3">
      <c r="A12" s="195" t="s">
        <v>53</v>
      </c>
      <c r="B12" s="195"/>
      <c r="C12" s="225" t="s">
        <v>228</v>
      </c>
      <c r="D12" s="225"/>
      <c r="E12" s="225"/>
      <c r="F12" s="225"/>
      <c r="G12" s="79"/>
    </row>
    <row r="13" spans="1:47" ht="39.75" customHeight="1" x14ac:dyDescent="0.3">
      <c r="A13" s="217" t="s">
        <v>55</v>
      </c>
      <c r="B13" s="218"/>
      <c r="C13" s="226" t="s">
        <v>227</v>
      </c>
      <c r="D13" s="227"/>
      <c r="E13" s="227"/>
      <c r="F13" s="228"/>
      <c r="G13" s="79"/>
    </row>
    <row r="14" spans="1:47" s="80" customFormat="1" ht="13" x14ac:dyDescent="0.3">
      <c r="A14" s="231"/>
      <c r="B14" s="231"/>
      <c r="C14" s="232"/>
      <c r="D14" s="232"/>
      <c r="E14" s="232"/>
      <c r="F14" s="232"/>
      <c r="G14" s="130"/>
      <c r="H14" s="66"/>
      <c r="I14" s="66"/>
      <c r="J14" s="66"/>
      <c r="K14" s="66"/>
      <c r="L14" s="66"/>
      <c r="M14" s="66"/>
      <c r="N14" s="66"/>
      <c r="O14" s="66"/>
      <c r="P14" s="66"/>
      <c r="Q14" s="66"/>
      <c r="R14" s="66"/>
      <c r="S14" s="66"/>
      <c r="T14" s="66"/>
      <c r="U14" s="66"/>
      <c r="V14" s="66"/>
      <c r="W14" s="66"/>
      <c r="X14" s="66"/>
      <c r="Y14" s="66"/>
      <c r="AB14" s="66"/>
      <c r="AC14" s="66"/>
      <c r="AD14" s="66"/>
      <c r="AE14" s="66"/>
      <c r="AF14" s="66"/>
      <c r="AG14" s="66"/>
      <c r="AH14" s="66"/>
      <c r="AI14" s="66"/>
      <c r="AJ14" s="66"/>
      <c r="AK14" s="66"/>
      <c r="AL14" s="66"/>
      <c r="AM14" s="66"/>
      <c r="AN14" s="66"/>
      <c r="AO14" s="66"/>
      <c r="AP14" s="66"/>
      <c r="AQ14" s="66"/>
      <c r="AR14" s="66"/>
      <c r="AS14" s="66"/>
      <c r="AT14" s="66"/>
      <c r="AU14" s="66"/>
    </row>
    <row r="15" spans="1:47" ht="1.5" customHeight="1" x14ac:dyDescent="0.3">
      <c r="A15" s="231"/>
      <c r="B15" s="231"/>
      <c r="C15" s="232"/>
      <c r="D15" s="232"/>
      <c r="E15" s="232"/>
      <c r="F15" s="232"/>
      <c r="G15" s="79"/>
    </row>
    <row r="16" spans="1:47" ht="60" customHeight="1" x14ac:dyDescent="0.25">
      <c r="A16" s="323" t="s">
        <v>182</v>
      </c>
      <c r="B16" s="324"/>
      <c r="C16" s="324"/>
      <c r="D16" s="324"/>
      <c r="E16" s="324"/>
      <c r="F16" s="324"/>
      <c r="G16" s="325"/>
      <c r="I16" s="323" t="s">
        <v>172</v>
      </c>
      <c r="J16" s="324"/>
      <c r="K16" s="324"/>
      <c r="L16" s="324"/>
      <c r="M16" s="324"/>
      <c r="N16" s="324"/>
      <c r="O16" s="325"/>
    </row>
    <row r="17" spans="1:17" s="73" customFormat="1" ht="33.75" customHeight="1" x14ac:dyDescent="0.25">
      <c r="A17" s="219"/>
      <c r="B17" s="220"/>
      <c r="C17" s="131" t="s">
        <v>56</v>
      </c>
      <c r="D17" s="131" t="s">
        <v>174</v>
      </c>
      <c r="E17" s="131" t="s">
        <v>173</v>
      </c>
      <c r="F17" s="131" t="s">
        <v>57</v>
      </c>
      <c r="G17" s="131" t="s">
        <v>58</v>
      </c>
      <c r="I17" s="219"/>
      <c r="J17" s="220"/>
      <c r="K17" s="81" t="s">
        <v>56</v>
      </c>
      <c r="L17" s="81" t="s">
        <v>174</v>
      </c>
      <c r="M17" s="81" t="s">
        <v>173</v>
      </c>
      <c r="N17" s="81" t="s">
        <v>57</v>
      </c>
      <c r="O17" s="81" t="s">
        <v>58</v>
      </c>
    </row>
    <row r="18" spans="1:17" s="73" customFormat="1" ht="33.75" customHeight="1" x14ac:dyDescent="0.25">
      <c r="A18" s="221" t="s">
        <v>59</v>
      </c>
      <c r="B18" s="222"/>
      <c r="C18" s="55">
        <f>C204+D204+E204+F204</f>
        <v>31465449.059999995</v>
      </c>
      <c r="D18" s="55">
        <f>G204+H204+I204+J204+K204</f>
        <v>24600463.66</v>
      </c>
      <c r="E18" s="55">
        <f>L204+N204</f>
        <v>40206258.582000002</v>
      </c>
      <c r="F18" s="55">
        <f>O204+P204+Q204+R204</f>
        <v>507309.59</v>
      </c>
      <c r="G18" s="55">
        <f>T204</f>
        <v>-11410268.699999999</v>
      </c>
      <c r="I18" s="221" t="s">
        <v>59</v>
      </c>
      <c r="J18" s="222"/>
      <c r="K18" s="55">
        <f>C236+D236+E236+F236</f>
        <v>31465449.059999995</v>
      </c>
      <c r="L18" s="55">
        <f>G236+H236+I236+J236+K236</f>
        <v>24600463.66</v>
      </c>
      <c r="M18" s="55">
        <f>L236+N236</f>
        <v>12870258.582</v>
      </c>
      <c r="N18" s="55">
        <f>O236+P236+Q236+R236</f>
        <v>507309.59</v>
      </c>
      <c r="O18" s="55">
        <f>T236</f>
        <v>-11410268.699999999</v>
      </c>
    </row>
    <row r="19" spans="1:17" s="73" customFormat="1" ht="33.75" customHeight="1" x14ac:dyDescent="0.25">
      <c r="A19" s="209" t="s">
        <v>60</v>
      </c>
      <c r="B19" s="210"/>
      <c r="C19" s="59">
        <f>C18/$C$6</f>
        <v>547.68239678340171</v>
      </c>
      <c r="D19" s="59">
        <f t="shared" ref="D19" si="0">D18/$C$6</f>
        <v>428.19159750748452</v>
      </c>
      <c r="E19" s="59">
        <f>E18/$C$6</f>
        <v>699.82348015734874</v>
      </c>
      <c r="F19" s="59">
        <f>F18/$C$6</f>
        <v>8.8301467311842927</v>
      </c>
      <c r="G19" s="59">
        <f>G18/$C$6</f>
        <v>-198.60524785908234</v>
      </c>
      <c r="H19" s="66"/>
      <c r="I19" s="209" t="s">
        <v>60</v>
      </c>
      <c r="J19" s="210"/>
      <c r="K19" s="59">
        <f>K18/$C$6</f>
        <v>547.68239678340171</v>
      </c>
      <c r="L19" s="59">
        <f t="shared" ref="L19" si="1">L18/$C$6</f>
        <v>428.19159750748452</v>
      </c>
      <c r="M19" s="59">
        <f>M18/$C$6</f>
        <v>224.0175900229757</v>
      </c>
      <c r="N19" s="59">
        <f t="shared" ref="N19:O19" si="2">N18/$C$6</f>
        <v>8.8301467311842927</v>
      </c>
      <c r="O19" s="59">
        <f t="shared" si="2"/>
        <v>-198.60524785908234</v>
      </c>
      <c r="P19" s="87"/>
      <c r="Q19" s="87"/>
    </row>
    <row r="20" spans="1:17" ht="114.65" customHeight="1" x14ac:dyDescent="0.25">
      <c r="A20" s="223" t="s">
        <v>183</v>
      </c>
      <c r="B20" s="224"/>
      <c r="C20" s="374" t="s">
        <v>333</v>
      </c>
      <c r="D20" s="375"/>
      <c r="E20" s="375"/>
      <c r="F20" s="375"/>
      <c r="G20" s="376"/>
      <c r="I20" s="223" t="s">
        <v>184</v>
      </c>
      <c r="J20" s="224"/>
      <c r="K20" s="211"/>
      <c r="L20" s="212"/>
      <c r="M20" s="212"/>
      <c r="N20" s="212"/>
      <c r="O20" s="213"/>
      <c r="P20" s="87"/>
      <c r="Q20" s="87"/>
    </row>
    <row r="21" spans="1:17" ht="15.75" customHeight="1" x14ac:dyDescent="0.3">
      <c r="A21" s="83"/>
      <c r="B21" s="83"/>
      <c r="C21" s="84"/>
      <c r="D21" s="84"/>
      <c r="E21" s="84"/>
      <c r="F21" s="84"/>
      <c r="G21" s="85"/>
      <c r="H21" s="86"/>
      <c r="I21" s="86"/>
      <c r="J21" s="82"/>
      <c r="K21" s="82"/>
      <c r="L21" s="82"/>
      <c r="M21" s="82"/>
      <c r="N21" s="87"/>
      <c r="O21" s="87"/>
      <c r="P21" s="87"/>
      <c r="Q21" s="87"/>
    </row>
    <row r="22" spans="1:17" ht="80.150000000000006" customHeight="1" x14ac:dyDescent="0.3">
      <c r="A22" s="229" t="s">
        <v>61</v>
      </c>
      <c r="B22" s="229"/>
      <c r="C22" s="230" t="s">
        <v>313</v>
      </c>
      <c r="D22" s="230"/>
      <c r="E22" s="230"/>
      <c r="F22" s="230"/>
      <c r="G22" s="79"/>
      <c r="H22" s="86"/>
      <c r="I22" s="86"/>
      <c r="J22" s="82"/>
      <c r="K22" s="82"/>
      <c r="L22" s="82"/>
      <c r="M22" s="82"/>
      <c r="N22" s="87"/>
      <c r="O22" s="87"/>
      <c r="P22" s="87"/>
      <c r="Q22" s="87"/>
    </row>
    <row r="23" spans="1:17" s="90" customFormat="1" ht="13" x14ac:dyDescent="0.3">
      <c r="A23" s="88"/>
      <c r="B23" s="88"/>
      <c r="C23" s="89"/>
      <c r="D23" s="89"/>
      <c r="E23" s="89"/>
      <c r="F23" s="89"/>
      <c r="G23" s="85"/>
      <c r="H23" s="86"/>
      <c r="I23" s="86"/>
      <c r="J23" s="82"/>
      <c r="K23" s="82"/>
      <c r="L23" s="82"/>
      <c r="M23" s="82"/>
      <c r="N23" s="87"/>
      <c r="O23" s="87"/>
      <c r="P23" s="87"/>
      <c r="Q23" s="87"/>
    </row>
    <row r="24" spans="1:17" ht="40.5" customHeight="1" x14ac:dyDescent="0.3">
      <c r="A24" s="260" t="s">
        <v>197</v>
      </c>
      <c r="B24" s="261"/>
      <c r="C24" s="377" t="s">
        <v>188</v>
      </c>
      <c r="D24" s="377"/>
      <c r="E24" s="377"/>
      <c r="F24" s="91" t="s">
        <v>189</v>
      </c>
      <c r="G24" s="79"/>
      <c r="H24" s="86"/>
      <c r="I24" s="86"/>
      <c r="J24" s="82"/>
      <c r="K24" s="82"/>
      <c r="L24" s="82"/>
      <c r="M24" s="82"/>
      <c r="N24" s="87"/>
      <c r="O24" s="87"/>
      <c r="P24" s="87"/>
      <c r="Q24" s="87"/>
    </row>
    <row r="25" spans="1:17" ht="61.4" customHeight="1" x14ac:dyDescent="0.3">
      <c r="A25" s="260"/>
      <c r="B25" s="261"/>
      <c r="C25" s="230" t="s">
        <v>314</v>
      </c>
      <c r="D25" s="230"/>
      <c r="E25" s="230"/>
      <c r="F25" s="63">
        <v>28</v>
      </c>
      <c r="G25" s="79"/>
      <c r="H25" s="86"/>
      <c r="I25" s="86"/>
      <c r="J25" s="92"/>
      <c r="K25" s="92"/>
      <c r="L25" s="92"/>
      <c r="M25" s="92"/>
      <c r="N25" s="87"/>
      <c r="O25" s="87"/>
      <c r="P25" s="87"/>
      <c r="Q25" s="87"/>
    </row>
    <row r="26" spans="1:17" ht="12.75" customHeight="1" x14ac:dyDescent="0.3">
      <c r="A26" s="260"/>
      <c r="B26" s="261"/>
      <c r="C26" s="265" t="s">
        <v>315</v>
      </c>
      <c r="D26" s="265"/>
      <c r="E26" s="265"/>
      <c r="F26" s="63">
        <v>10</v>
      </c>
      <c r="G26" s="79"/>
      <c r="H26" s="86"/>
      <c r="I26" s="86"/>
      <c r="J26" s="82"/>
      <c r="K26" s="82"/>
      <c r="L26" s="82"/>
      <c r="M26" s="82"/>
      <c r="N26" s="87"/>
      <c r="O26" s="87"/>
      <c r="P26" s="87"/>
      <c r="Q26" s="87"/>
    </row>
    <row r="27" spans="1:17" s="73" customFormat="1" ht="13" x14ac:dyDescent="0.3">
      <c r="A27" s="260"/>
      <c r="B27" s="261"/>
      <c r="C27" s="230" t="s">
        <v>316</v>
      </c>
      <c r="D27" s="265"/>
      <c r="E27" s="265"/>
      <c r="F27" s="63">
        <v>29</v>
      </c>
      <c r="G27" s="79"/>
      <c r="H27" s="86"/>
      <c r="I27" s="86"/>
      <c r="J27" s="92"/>
      <c r="K27" s="92"/>
      <c r="L27" s="92"/>
      <c r="M27" s="92"/>
      <c r="N27" s="87"/>
      <c r="O27" s="87"/>
      <c r="P27" s="87"/>
      <c r="Q27" s="87"/>
    </row>
    <row r="28" spans="1:17" s="73" customFormat="1" ht="13" x14ac:dyDescent="0.3">
      <c r="A28" s="260"/>
      <c r="B28" s="261"/>
      <c r="C28" s="342"/>
      <c r="D28" s="225"/>
      <c r="E28" s="225"/>
      <c r="F28" s="63"/>
      <c r="G28" s="79"/>
      <c r="H28" s="86"/>
      <c r="I28" s="86"/>
      <c r="J28" s="92"/>
      <c r="K28" s="92"/>
      <c r="L28" s="92"/>
      <c r="M28" s="92"/>
      <c r="N28" s="87"/>
      <c r="O28" s="87"/>
      <c r="P28" s="87"/>
      <c r="Q28" s="87"/>
    </row>
    <row r="29" spans="1:17" s="73" customFormat="1" ht="13" x14ac:dyDescent="0.3">
      <c r="A29" s="260"/>
      <c r="B29" s="261"/>
      <c r="C29" s="342"/>
      <c r="D29" s="225"/>
      <c r="E29" s="225"/>
      <c r="F29" s="63"/>
      <c r="G29" s="79"/>
      <c r="H29" s="86"/>
      <c r="I29" s="86"/>
      <c r="J29" s="92"/>
      <c r="K29" s="92"/>
      <c r="L29" s="92"/>
      <c r="M29" s="92"/>
      <c r="N29" s="87"/>
      <c r="O29" s="87"/>
      <c r="P29" s="87"/>
      <c r="Q29" s="87"/>
    </row>
    <row r="30" spans="1:17" s="73" customFormat="1" ht="13" x14ac:dyDescent="0.3">
      <c r="A30" s="260"/>
      <c r="B30" s="261"/>
      <c r="C30" s="342"/>
      <c r="D30" s="225"/>
      <c r="E30" s="225"/>
      <c r="F30" s="63"/>
      <c r="G30" s="79"/>
      <c r="H30" s="86"/>
      <c r="I30" s="86"/>
      <c r="J30" s="92"/>
      <c r="K30" s="92"/>
      <c r="L30" s="92"/>
      <c r="M30" s="92"/>
      <c r="N30" s="87"/>
      <c r="O30" s="87"/>
      <c r="P30" s="87"/>
      <c r="Q30" s="87"/>
    </row>
    <row r="31" spans="1:17" s="73" customFormat="1" ht="13" x14ac:dyDescent="0.3">
      <c r="A31" s="79"/>
      <c r="B31" s="79"/>
      <c r="C31" s="79"/>
      <c r="D31" s="79"/>
      <c r="E31" s="79"/>
      <c r="F31" s="132"/>
      <c r="G31" s="79"/>
      <c r="H31" s="86"/>
      <c r="I31" s="86"/>
      <c r="J31" s="92"/>
      <c r="K31" s="92"/>
      <c r="L31" s="92"/>
      <c r="M31" s="92"/>
      <c r="N31" s="87"/>
      <c r="O31" s="87"/>
      <c r="P31" s="87"/>
      <c r="Q31" s="87"/>
    </row>
    <row r="32" spans="1:17" s="73" customFormat="1" ht="27.75" customHeight="1" x14ac:dyDescent="0.3">
      <c r="A32" s="260" t="s">
        <v>187</v>
      </c>
      <c r="B32" s="261"/>
      <c r="C32" s="377" t="s">
        <v>106</v>
      </c>
      <c r="D32" s="377"/>
      <c r="E32" s="377"/>
      <c r="F32" s="91" t="s">
        <v>63</v>
      </c>
      <c r="G32" s="79"/>
      <c r="H32" s="86"/>
      <c r="I32" s="86"/>
      <c r="J32" s="92"/>
      <c r="K32" s="92"/>
      <c r="L32" s="92"/>
      <c r="M32" s="92"/>
      <c r="N32" s="87"/>
      <c r="O32" s="87"/>
      <c r="P32" s="87"/>
      <c r="Q32" s="87"/>
    </row>
    <row r="33" spans="1:47" s="73" customFormat="1" ht="13" x14ac:dyDescent="0.3">
      <c r="A33" s="260"/>
      <c r="B33" s="261"/>
      <c r="C33" s="265" t="s">
        <v>336</v>
      </c>
      <c r="D33" s="265"/>
      <c r="E33" s="265"/>
      <c r="F33" s="171" t="s">
        <v>355</v>
      </c>
      <c r="G33" s="79"/>
      <c r="H33" s="86"/>
      <c r="I33" s="86"/>
      <c r="J33" s="92"/>
      <c r="K33" s="92"/>
      <c r="L33" s="92"/>
      <c r="M33" s="92"/>
      <c r="N33" s="87"/>
      <c r="O33" s="87"/>
      <c r="P33" s="87"/>
      <c r="Q33" s="87"/>
    </row>
    <row r="34" spans="1:47" s="73" customFormat="1" ht="13" x14ac:dyDescent="0.3">
      <c r="A34" s="260"/>
      <c r="B34" s="261"/>
      <c r="C34" s="265" t="s">
        <v>317</v>
      </c>
      <c r="D34" s="265"/>
      <c r="E34" s="265"/>
      <c r="F34" s="171" t="s">
        <v>355</v>
      </c>
      <c r="G34" s="79"/>
      <c r="H34" s="86"/>
      <c r="I34" s="86"/>
      <c r="J34" s="92"/>
      <c r="K34" s="92"/>
      <c r="L34" s="92"/>
      <c r="M34" s="92"/>
      <c r="N34" s="87"/>
      <c r="O34" s="87"/>
      <c r="P34" s="87"/>
      <c r="Q34" s="87"/>
    </row>
    <row r="35" spans="1:47" s="73" customFormat="1" ht="13" x14ac:dyDescent="0.3">
      <c r="A35" s="260"/>
      <c r="B35" s="261"/>
      <c r="C35" s="172" t="s">
        <v>318</v>
      </c>
      <c r="D35" s="173"/>
      <c r="E35" s="174"/>
      <c r="F35" s="171" t="s">
        <v>355</v>
      </c>
      <c r="G35" s="79"/>
      <c r="H35" s="86"/>
      <c r="I35" s="86"/>
      <c r="J35" s="92"/>
      <c r="K35" s="92"/>
      <c r="L35" s="92"/>
      <c r="M35" s="92"/>
      <c r="N35" s="87"/>
      <c r="O35" s="87"/>
      <c r="P35" s="87"/>
      <c r="Q35" s="87"/>
    </row>
    <row r="36" spans="1:47" s="73" customFormat="1" ht="13.75" customHeight="1" x14ac:dyDescent="0.3">
      <c r="A36" s="260"/>
      <c r="B36" s="261"/>
      <c r="C36" s="369" t="s">
        <v>319</v>
      </c>
      <c r="D36" s="370"/>
      <c r="E36" s="371"/>
      <c r="F36" s="171" t="s">
        <v>355</v>
      </c>
      <c r="G36" s="79"/>
      <c r="H36" s="86"/>
      <c r="I36" s="86"/>
      <c r="J36" s="92"/>
      <c r="K36" s="92"/>
      <c r="L36" s="92"/>
      <c r="M36" s="92"/>
      <c r="N36" s="87"/>
      <c r="O36" s="87"/>
      <c r="P36" s="87"/>
      <c r="Q36" s="87"/>
    </row>
    <row r="37" spans="1:47" s="73" customFormat="1" ht="13.75" customHeight="1" x14ac:dyDescent="0.3">
      <c r="A37" s="260"/>
      <c r="B37" s="261"/>
      <c r="C37" s="369"/>
      <c r="D37" s="370"/>
      <c r="E37" s="371"/>
      <c r="F37" s="171"/>
      <c r="G37" s="79"/>
      <c r="H37" s="86"/>
      <c r="I37" s="86"/>
      <c r="J37" s="92"/>
      <c r="K37" s="92"/>
      <c r="L37" s="92"/>
      <c r="M37" s="92"/>
      <c r="N37" s="87"/>
      <c r="O37" s="87"/>
      <c r="P37" s="87"/>
      <c r="Q37" s="87"/>
    </row>
    <row r="38" spans="1:47" s="73" customFormat="1" ht="13" x14ac:dyDescent="0.3">
      <c r="A38" s="260"/>
      <c r="B38" s="261"/>
      <c r="C38" s="369"/>
      <c r="D38" s="370"/>
      <c r="E38" s="371"/>
      <c r="F38" s="171"/>
      <c r="G38" s="79"/>
      <c r="H38" s="86"/>
      <c r="I38" s="86"/>
      <c r="J38" s="92"/>
      <c r="K38" s="92"/>
      <c r="L38" s="92"/>
      <c r="M38" s="92"/>
      <c r="N38" s="87"/>
      <c r="O38" s="87"/>
      <c r="P38" s="87"/>
      <c r="Q38" s="87"/>
    </row>
    <row r="39" spans="1:47" x14ac:dyDescent="0.25">
      <c r="B39" s="188"/>
      <c r="C39" s="188"/>
      <c r="D39" s="188"/>
      <c r="E39" s="188"/>
      <c r="F39" s="188"/>
    </row>
    <row r="40" spans="1:47" s="80" customFormat="1" ht="12.75" customHeight="1" x14ac:dyDescent="0.25">
      <c r="A40" s="66"/>
      <c r="B40" s="251"/>
      <c r="C40" s="251"/>
      <c r="D40" s="251"/>
      <c r="E40" s="251"/>
      <c r="F40" s="251"/>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row>
    <row r="41" spans="1:47" s="80" customFormat="1" ht="36.75" customHeight="1" x14ac:dyDescent="0.25">
      <c r="A41" s="229" t="s">
        <v>110</v>
      </c>
      <c r="B41" s="229"/>
      <c r="C41" s="256" t="s">
        <v>156</v>
      </c>
      <c r="D41" s="271"/>
      <c r="E41" s="266" t="s">
        <v>157</v>
      </c>
      <c r="F41" s="252" t="s">
        <v>130</v>
      </c>
      <c r="G41" s="253"/>
      <c r="H41" s="256" t="s">
        <v>64</v>
      </c>
      <c r="I41" s="257"/>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row>
    <row r="42" spans="1:47" s="80" customFormat="1" ht="48.75" customHeight="1" x14ac:dyDescent="0.25">
      <c r="A42" s="258" t="s">
        <v>65</v>
      </c>
      <c r="B42" s="259"/>
      <c r="C42" s="96" t="s">
        <v>134</v>
      </c>
      <c r="D42" s="96" t="s">
        <v>66</v>
      </c>
      <c r="E42" s="267"/>
      <c r="F42" s="254"/>
      <c r="G42" s="255"/>
      <c r="H42" s="96" t="s">
        <v>148</v>
      </c>
      <c r="I42" s="96" t="s">
        <v>149</v>
      </c>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row>
    <row r="43" spans="1:47" s="80" customFormat="1" ht="74.25" customHeight="1" x14ac:dyDescent="0.25">
      <c r="A43" s="238" t="s">
        <v>108</v>
      </c>
      <c r="B43" s="239"/>
      <c r="C43" s="97" t="s">
        <v>166</v>
      </c>
      <c r="D43" s="133" t="s">
        <v>137</v>
      </c>
      <c r="E43" s="360" t="s">
        <v>109</v>
      </c>
      <c r="F43" s="363" t="s">
        <v>111</v>
      </c>
      <c r="G43" s="364"/>
      <c r="H43" s="133" t="s">
        <v>147</v>
      </c>
      <c r="I43" s="133" t="s">
        <v>151</v>
      </c>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row>
    <row r="44" spans="1:47" s="80" customFormat="1" ht="13" x14ac:dyDescent="0.25">
      <c r="A44" s="240"/>
      <c r="B44" s="241"/>
      <c r="C44" s="99" t="s">
        <v>135</v>
      </c>
      <c r="D44" s="133" t="s">
        <v>138</v>
      </c>
      <c r="E44" s="361"/>
      <c r="F44" s="365"/>
      <c r="G44" s="366"/>
      <c r="H44" s="133" t="s">
        <v>150</v>
      </c>
      <c r="I44" s="133" t="s">
        <v>152</v>
      </c>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row>
    <row r="45" spans="1:47" s="80" customFormat="1" ht="13" x14ac:dyDescent="0.25">
      <c r="A45" s="240"/>
      <c r="B45" s="241"/>
      <c r="C45" s="99" t="s">
        <v>136</v>
      </c>
      <c r="D45" s="134" t="s">
        <v>139</v>
      </c>
      <c r="E45" s="362"/>
      <c r="F45" s="367"/>
      <c r="G45" s="368"/>
      <c r="H45" s="134" t="s">
        <v>147</v>
      </c>
      <c r="I45" s="134" t="s">
        <v>147</v>
      </c>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row>
    <row r="46" spans="1:47" s="80" customFormat="1" ht="32.25" customHeight="1" x14ac:dyDescent="0.25">
      <c r="A46" s="101">
        <v>0.1</v>
      </c>
      <c r="B46" s="102" t="s">
        <v>67</v>
      </c>
      <c r="C46" s="12"/>
      <c r="D46" s="16"/>
      <c r="E46" s="248"/>
      <c r="F46" s="272"/>
      <c r="G46" s="273"/>
      <c r="H46" s="14"/>
      <c r="I46" s="14"/>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47" s="80" customFormat="1" ht="32.25" customHeight="1" x14ac:dyDescent="0.25">
      <c r="A47" s="103">
        <v>0.2</v>
      </c>
      <c r="B47" s="104" t="s">
        <v>68</v>
      </c>
      <c r="C47" s="12"/>
      <c r="D47" s="17"/>
      <c r="E47" s="249"/>
      <c r="F47" s="272"/>
      <c r="G47" s="273"/>
      <c r="H47" s="14"/>
      <c r="I47" s="14"/>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47" s="80" customFormat="1" ht="32.25" customHeight="1" x14ac:dyDescent="0.25">
      <c r="A48" s="103">
        <v>0.3</v>
      </c>
      <c r="B48" s="104" t="s">
        <v>69</v>
      </c>
      <c r="C48" s="12" t="s">
        <v>240</v>
      </c>
      <c r="D48" s="17">
        <v>557544</v>
      </c>
      <c r="E48" s="249"/>
      <c r="F48" s="272" t="s">
        <v>219</v>
      </c>
      <c r="G48" s="273"/>
      <c r="H48" s="14">
        <v>0</v>
      </c>
      <c r="I48" s="14">
        <f>IF(F48="Do nothing",0,0.2*D48)</f>
        <v>111508.8</v>
      </c>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row>
    <row r="49" spans="1:39" s="80" customFormat="1" ht="32.25" customHeight="1" x14ac:dyDescent="0.25">
      <c r="A49" s="103">
        <v>0.4</v>
      </c>
      <c r="B49" s="104" t="s">
        <v>70</v>
      </c>
      <c r="C49" s="12"/>
      <c r="D49" s="17"/>
      <c r="E49" s="250"/>
      <c r="F49" s="272"/>
      <c r="G49" s="273"/>
      <c r="H49" s="14"/>
      <c r="I49" s="14"/>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row>
    <row r="50" spans="1:39" s="80" customFormat="1" ht="31.75" customHeight="1" x14ac:dyDescent="0.25">
      <c r="A50" s="103">
        <v>1</v>
      </c>
      <c r="B50" s="104" t="s">
        <v>71</v>
      </c>
      <c r="C50" s="12" t="s">
        <v>241</v>
      </c>
      <c r="D50" s="17">
        <v>1227624.1000000001</v>
      </c>
      <c r="E50" s="167" t="s">
        <v>220</v>
      </c>
      <c r="F50" s="272" t="s">
        <v>216</v>
      </c>
      <c r="G50" s="273"/>
      <c r="H50" s="14">
        <v>0</v>
      </c>
      <c r="I50" s="14">
        <f>IF(F50="Do nothing",0,0.2*D50)</f>
        <v>245524.82000000004</v>
      </c>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row>
    <row r="51" spans="1:39" s="80" customFormat="1" ht="31.75" customHeight="1" x14ac:dyDescent="0.25">
      <c r="A51" s="103"/>
      <c r="B51" s="104"/>
      <c r="C51" s="12" t="s">
        <v>242</v>
      </c>
      <c r="D51" s="17">
        <v>11208480</v>
      </c>
      <c r="E51" s="167" t="s">
        <v>220</v>
      </c>
      <c r="F51" s="272" t="s">
        <v>217</v>
      </c>
      <c r="G51" s="273"/>
      <c r="H51" s="14">
        <v>0</v>
      </c>
      <c r="I51" s="14">
        <f t="shared" ref="I51:I114" si="3">IF(F51="Do nothing",0,0.2*D51)</f>
        <v>2241696</v>
      </c>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row>
    <row r="52" spans="1:39" s="80" customFormat="1" ht="31.75" customHeight="1" x14ac:dyDescent="0.25">
      <c r="A52" s="103"/>
      <c r="B52" s="104"/>
      <c r="C52" s="12"/>
      <c r="D52" s="17"/>
      <c r="E52" s="167"/>
      <c r="F52" s="167"/>
      <c r="G52" s="168"/>
      <c r="H52" s="14"/>
      <c r="I52" s="14"/>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row>
    <row r="53" spans="1:39" s="80" customFormat="1" ht="31.75" hidden="1" customHeight="1" x14ac:dyDescent="0.25">
      <c r="A53" s="103"/>
      <c r="B53" s="104"/>
      <c r="C53" s="12"/>
      <c r="D53" s="17"/>
      <c r="E53" s="167"/>
      <c r="F53" s="167"/>
      <c r="G53" s="168"/>
      <c r="H53" s="14"/>
      <c r="I53" s="14"/>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row>
    <row r="54" spans="1:39" s="80" customFormat="1" ht="31.75" hidden="1" customHeight="1" x14ac:dyDescent="0.25">
      <c r="A54" s="103"/>
      <c r="B54" s="104"/>
      <c r="C54" s="12"/>
      <c r="D54" s="17"/>
      <c r="E54" s="167"/>
      <c r="F54" s="167"/>
      <c r="G54" s="168"/>
      <c r="H54" s="14"/>
      <c r="I54" s="14"/>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row>
    <row r="55" spans="1:39" s="80" customFormat="1" ht="31.75" hidden="1" customHeight="1" x14ac:dyDescent="0.25">
      <c r="A55" s="103"/>
      <c r="B55" s="104"/>
      <c r="C55" s="12"/>
      <c r="D55" s="17"/>
      <c r="E55" s="167"/>
      <c r="F55" s="167"/>
      <c r="G55" s="168"/>
      <c r="H55" s="14"/>
      <c r="I55" s="14"/>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row>
    <row r="56" spans="1:39" s="80" customFormat="1" ht="32.25" customHeight="1" x14ac:dyDescent="0.25">
      <c r="A56" s="103">
        <v>2.1</v>
      </c>
      <c r="B56" s="104" t="s">
        <v>72</v>
      </c>
      <c r="C56" s="12" t="s">
        <v>241</v>
      </c>
      <c r="D56" s="17">
        <v>1447689.38</v>
      </c>
      <c r="E56" s="167" t="s">
        <v>220</v>
      </c>
      <c r="F56" s="272" t="s">
        <v>216</v>
      </c>
      <c r="G56" s="273"/>
      <c r="H56" s="14">
        <v>0</v>
      </c>
      <c r="I56" s="14">
        <f t="shared" si="3"/>
        <v>289537.87599999999</v>
      </c>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row>
    <row r="57" spans="1:39" s="80" customFormat="1" ht="32.25" customHeight="1" x14ac:dyDescent="0.25">
      <c r="A57" s="103"/>
      <c r="B57" s="104"/>
      <c r="C57" s="12" t="s">
        <v>243</v>
      </c>
      <c r="D57" s="17">
        <v>5628624</v>
      </c>
      <c r="E57" s="167" t="s">
        <v>220</v>
      </c>
      <c r="F57" s="272" t="s">
        <v>217</v>
      </c>
      <c r="G57" s="273"/>
      <c r="H57" s="14">
        <v>0</v>
      </c>
      <c r="I57" s="14">
        <f t="shared" si="3"/>
        <v>1125724.8</v>
      </c>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row>
    <row r="58" spans="1:39" s="80" customFormat="1" ht="32.25" customHeight="1" x14ac:dyDescent="0.25">
      <c r="A58" s="103"/>
      <c r="B58" s="104"/>
      <c r="C58" s="12" t="s">
        <v>242</v>
      </c>
      <c r="D58" s="17">
        <v>8269200</v>
      </c>
      <c r="E58" s="167" t="s">
        <v>220</v>
      </c>
      <c r="F58" s="272" t="s">
        <v>217</v>
      </c>
      <c r="G58" s="273"/>
      <c r="H58" s="14">
        <v>0</v>
      </c>
      <c r="I58" s="14">
        <f t="shared" si="3"/>
        <v>1653840</v>
      </c>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row>
    <row r="59" spans="1:39" s="80" customFormat="1" ht="32.25" customHeight="1" x14ac:dyDescent="0.25">
      <c r="A59" s="103"/>
      <c r="B59" s="104"/>
      <c r="C59" s="12"/>
      <c r="D59" s="17"/>
      <c r="E59" s="13"/>
      <c r="F59" s="272"/>
      <c r="G59" s="273"/>
      <c r="H59" s="14"/>
      <c r="I59" s="14"/>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row>
    <row r="60" spans="1:39" s="80" customFormat="1" ht="32.25" customHeight="1" x14ac:dyDescent="0.25">
      <c r="A60" s="103">
        <v>2.2000000000000002</v>
      </c>
      <c r="B60" s="104" t="s">
        <v>73</v>
      </c>
      <c r="C60" s="12" t="s">
        <v>241</v>
      </c>
      <c r="D60" s="17">
        <v>1781520</v>
      </c>
      <c r="E60" s="167" t="s">
        <v>220</v>
      </c>
      <c r="F60" s="272" t="s">
        <v>216</v>
      </c>
      <c r="G60" s="273"/>
      <c r="H60" s="14">
        <v>0</v>
      </c>
      <c r="I60" s="14">
        <f t="shared" si="3"/>
        <v>356304</v>
      </c>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row>
    <row r="61" spans="1:39" s="80" customFormat="1" ht="32.25" customHeight="1" x14ac:dyDescent="0.25">
      <c r="A61" s="103"/>
      <c r="B61" s="104"/>
      <c r="C61" s="12" t="s">
        <v>242</v>
      </c>
      <c r="D61" s="17">
        <v>32889624</v>
      </c>
      <c r="E61" s="167" t="s">
        <v>220</v>
      </c>
      <c r="F61" s="272" t="s">
        <v>217</v>
      </c>
      <c r="G61" s="273"/>
      <c r="H61" s="14">
        <v>0</v>
      </c>
      <c r="I61" s="14">
        <f t="shared" si="3"/>
        <v>6577924.8000000007</v>
      </c>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row>
    <row r="62" spans="1:39" s="80" customFormat="1" ht="32.25" customHeight="1" x14ac:dyDescent="0.25">
      <c r="A62" s="103"/>
      <c r="B62" s="104"/>
      <c r="C62" s="12"/>
      <c r="D62" s="17"/>
      <c r="E62" s="167"/>
      <c r="F62" s="272"/>
      <c r="G62" s="273"/>
      <c r="H62" s="14"/>
      <c r="I62" s="14"/>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row>
    <row r="63" spans="1:39" s="80" customFormat="1" ht="32.25" hidden="1" customHeight="1" x14ac:dyDescent="0.25">
      <c r="A63" s="103"/>
      <c r="B63" s="104"/>
      <c r="C63" s="12"/>
      <c r="D63" s="17"/>
      <c r="E63" s="167"/>
      <c r="F63" s="272"/>
      <c r="G63" s="273"/>
      <c r="H63" s="14"/>
      <c r="I63" s="14"/>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row>
    <row r="64" spans="1:39" s="80" customFormat="1" ht="32.25" hidden="1" customHeight="1" x14ac:dyDescent="0.25">
      <c r="A64" s="103"/>
      <c r="B64" s="104"/>
      <c r="C64" s="12"/>
      <c r="D64" s="17"/>
      <c r="E64" s="13"/>
      <c r="F64" s="272"/>
      <c r="G64" s="273"/>
      <c r="H64" s="14"/>
      <c r="I64" s="14"/>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row>
    <row r="65" spans="1:39" s="80" customFormat="1" ht="32.25" customHeight="1" x14ac:dyDescent="0.25">
      <c r="A65" s="103">
        <v>2.2999999999999998</v>
      </c>
      <c r="B65" s="104" t="s">
        <v>74</v>
      </c>
      <c r="C65" s="12" t="s">
        <v>244</v>
      </c>
      <c r="D65" s="17">
        <v>50400</v>
      </c>
      <c r="E65" s="167" t="s">
        <v>220</v>
      </c>
      <c r="F65" s="272" t="s">
        <v>221</v>
      </c>
      <c r="G65" s="273"/>
      <c r="H65" s="14">
        <v>0</v>
      </c>
      <c r="I65" s="14">
        <f t="shared" si="3"/>
        <v>10080</v>
      </c>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39" s="80" customFormat="1" ht="32.25" customHeight="1" x14ac:dyDescent="0.25">
      <c r="A66" s="103"/>
      <c r="B66" s="104"/>
      <c r="C66" s="12" t="s">
        <v>245</v>
      </c>
      <c r="D66" s="17">
        <v>432360</v>
      </c>
      <c r="E66" s="167" t="s">
        <v>220</v>
      </c>
      <c r="F66" s="272" t="s">
        <v>217</v>
      </c>
      <c r="G66" s="273"/>
      <c r="H66" s="14">
        <v>0</v>
      </c>
      <c r="I66" s="14">
        <f t="shared" si="3"/>
        <v>86472</v>
      </c>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row>
    <row r="67" spans="1:39" s="80" customFormat="1" ht="32.25" customHeight="1" x14ac:dyDescent="0.25">
      <c r="A67" s="103"/>
      <c r="B67" s="104"/>
      <c r="C67" s="12" t="s">
        <v>214</v>
      </c>
      <c r="D67" s="17">
        <v>665834.39999999991</v>
      </c>
      <c r="E67" s="167" t="s">
        <v>220</v>
      </c>
      <c r="F67" s="272" t="s">
        <v>320</v>
      </c>
      <c r="G67" s="273"/>
      <c r="H67" s="14">
        <f>IF(F67="Do nothing",0,0.2*D67)</f>
        <v>133166.87999999998</v>
      </c>
      <c r="I67" s="14">
        <v>0</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row>
    <row r="68" spans="1:39" s="80" customFormat="1" ht="32.25" customHeight="1" x14ac:dyDescent="0.25">
      <c r="A68" s="103"/>
      <c r="B68" s="104"/>
      <c r="C68" s="12" t="s">
        <v>246</v>
      </c>
      <c r="D68" s="17">
        <v>210316.74</v>
      </c>
      <c r="E68" s="13" t="s">
        <v>211</v>
      </c>
      <c r="F68" s="272" t="s">
        <v>338</v>
      </c>
      <c r="G68" s="273"/>
      <c r="H68" s="14">
        <v>0</v>
      </c>
      <c r="I68" s="14">
        <f t="shared" si="3"/>
        <v>42063.347999999998</v>
      </c>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row>
    <row r="69" spans="1:39" s="80" customFormat="1" ht="32.25" customHeight="1" x14ac:dyDescent="0.25">
      <c r="A69" s="103"/>
      <c r="B69" s="104"/>
      <c r="C69" s="12" t="s">
        <v>247</v>
      </c>
      <c r="D69" s="17">
        <v>297247.5</v>
      </c>
      <c r="E69" s="13" t="s">
        <v>211</v>
      </c>
      <c r="F69" s="272" t="s">
        <v>225</v>
      </c>
      <c r="G69" s="273"/>
      <c r="H69" s="14">
        <v>0</v>
      </c>
      <c r="I69" s="14">
        <f t="shared" si="3"/>
        <v>59449.5</v>
      </c>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row>
    <row r="70" spans="1:39" s="80" customFormat="1" ht="32.25" customHeight="1" x14ac:dyDescent="0.25">
      <c r="A70" s="103"/>
      <c r="B70" s="104"/>
      <c r="C70" s="12" t="s">
        <v>248</v>
      </c>
      <c r="D70" s="17">
        <v>140530</v>
      </c>
      <c r="E70" s="167" t="s">
        <v>220</v>
      </c>
      <c r="F70" s="272" t="s">
        <v>338</v>
      </c>
      <c r="G70" s="273"/>
      <c r="H70" s="14">
        <v>0</v>
      </c>
      <c r="I70" s="14">
        <f t="shared" si="3"/>
        <v>28106</v>
      </c>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row>
    <row r="71" spans="1:39" s="80" customFormat="1" ht="32.25" customHeight="1" x14ac:dyDescent="0.25">
      <c r="A71" s="103"/>
      <c r="B71" s="104"/>
      <c r="C71" s="12" t="s">
        <v>249</v>
      </c>
      <c r="D71" s="17">
        <v>2248.2600000000002</v>
      </c>
      <c r="E71" s="13" t="s">
        <v>211</v>
      </c>
      <c r="F71" s="272" t="s">
        <v>218</v>
      </c>
      <c r="G71" s="273"/>
      <c r="H71" s="14">
        <v>0</v>
      </c>
      <c r="I71" s="14">
        <f t="shared" si="3"/>
        <v>449.65200000000004</v>
      </c>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1:39" s="80" customFormat="1" ht="32.25" customHeight="1" x14ac:dyDescent="0.25">
      <c r="A72" s="103"/>
      <c r="B72" s="104"/>
      <c r="C72" s="12" t="s">
        <v>210</v>
      </c>
      <c r="D72" s="17">
        <v>30481.38</v>
      </c>
      <c r="E72" s="13" t="s">
        <v>326</v>
      </c>
      <c r="F72" s="272" t="s">
        <v>218</v>
      </c>
      <c r="G72" s="273"/>
      <c r="H72" s="14">
        <v>0</v>
      </c>
      <c r="I72" s="14">
        <f t="shared" si="3"/>
        <v>6096.2760000000007</v>
      </c>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row>
    <row r="73" spans="1:39" s="80" customFormat="1" ht="32.25" customHeight="1" x14ac:dyDescent="0.25">
      <c r="A73" s="103"/>
      <c r="B73" s="104"/>
      <c r="C73" s="12" t="s">
        <v>250</v>
      </c>
      <c r="D73" s="17">
        <v>23427.300000000003</v>
      </c>
      <c r="E73" s="167" t="s">
        <v>220</v>
      </c>
      <c r="F73" s="272" t="s">
        <v>218</v>
      </c>
      <c r="G73" s="273"/>
      <c r="H73" s="14">
        <v>0</v>
      </c>
      <c r="I73" s="14">
        <f t="shared" si="3"/>
        <v>4685.4600000000009</v>
      </c>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row>
    <row r="74" spans="1:39" s="80" customFormat="1" ht="32.25" customHeight="1" x14ac:dyDescent="0.25">
      <c r="A74" s="103"/>
      <c r="B74" s="104"/>
      <c r="C74" s="12"/>
      <c r="D74" s="17"/>
      <c r="E74" s="13"/>
      <c r="F74" s="167"/>
      <c r="G74" s="168"/>
      <c r="H74" s="14"/>
      <c r="I74" s="14"/>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row>
    <row r="75" spans="1:39" s="80" customFormat="1" ht="32.25" customHeight="1" x14ac:dyDescent="0.25">
      <c r="A75" s="103">
        <v>2.4</v>
      </c>
      <c r="B75" s="104" t="s">
        <v>75</v>
      </c>
      <c r="C75" s="12" t="s">
        <v>212</v>
      </c>
      <c r="D75" s="17">
        <v>214185</v>
      </c>
      <c r="E75" s="167" t="s">
        <v>220</v>
      </c>
      <c r="F75" s="272" t="s">
        <v>222</v>
      </c>
      <c r="G75" s="273"/>
      <c r="H75" s="14">
        <v>0</v>
      </c>
      <c r="I75" s="14">
        <f t="shared" si="3"/>
        <v>42837</v>
      </c>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39" s="80" customFormat="1" ht="32.25" customHeight="1" x14ac:dyDescent="0.25">
      <c r="A76" s="103"/>
      <c r="B76" s="104"/>
      <c r="C76" s="12"/>
      <c r="D76" s="17"/>
      <c r="E76" s="167"/>
      <c r="F76" s="272"/>
      <c r="G76" s="273"/>
      <c r="H76" s="14"/>
      <c r="I76" s="14"/>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row>
    <row r="77" spans="1:39" s="80" customFormat="1" ht="34.4" customHeight="1" x14ac:dyDescent="0.25">
      <c r="A77" s="103">
        <v>2.5</v>
      </c>
      <c r="B77" s="104" t="s">
        <v>76</v>
      </c>
      <c r="C77" s="12" t="s">
        <v>251</v>
      </c>
      <c r="D77" s="17">
        <v>376040</v>
      </c>
      <c r="E77" s="167" t="s">
        <v>220</v>
      </c>
      <c r="F77" s="272" t="s">
        <v>321</v>
      </c>
      <c r="G77" s="273"/>
      <c r="H77" s="14">
        <v>0</v>
      </c>
      <c r="I77" s="14">
        <f t="shared" si="3"/>
        <v>75208</v>
      </c>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row>
    <row r="78" spans="1:39" s="80" customFormat="1" ht="34.4" customHeight="1" x14ac:dyDescent="0.25">
      <c r="A78" s="103"/>
      <c r="B78" s="104"/>
      <c r="C78" s="12" t="s">
        <v>252</v>
      </c>
      <c r="D78" s="17">
        <v>378176</v>
      </c>
      <c r="E78" s="13" t="s">
        <v>211</v>
      </c>
      <c r="F78" s="272" t="s">
        <v>223</v>
      </c>
      <c r="G78" s="273"/>
      <c r="H78" s="14">
        <v>0</v>
      </c>
      <c r="I78" s="14">
        <f t="shared" si="3"/>
        <v>75635.199999999997</v>
      </c>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row>
    <row r="79" spans="1:39" s="80" customFormat="1" ht="33" customHeight="1" x14ac:dyDescent="0.25">
      <c r="A79" s="103"/>
      <c r="B79" s="104"/>
      <c r="C79" s="12" t="s">
        <v>209</v>
      </c>
      <c r="D79" s="17">
        <v>62643</v>
      </c>
      <c r="E79" s="13" t="s">
        <v>211</v>
      </c>
      <c r="F79" s="272" t="s">
        <v>216</v>
      </c>
      <c r="G79" s="273"/>
      <c r="H79" s="14">
        <v>0</v>
      </c>
      <c r="I79" s="14">
        <f t="shared" si="3"/>
        <v>12528.6</v>
      </c>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row>
    <row r="80" spans="1:39" s="80" customFormat="1" ht="33" customHeight="1" x14ac:dyDescent="0.25">
      <c r="A80" s="103"/>
      <c r="B80" s="104"/>
      <c r="C80" s="12" t="s">
        <v>253</v>
      </c>
      <c r="D80" s="17">
        <v>6960</v>
      </c>
      <c r="E80" s="13" t="s">
        <v>211</v>
      </c>
      <c r="F80" s="272" t="s">
        <v>218</v>
      </c>
      <c r="G80" s="273"/>
      <c r="H80" s="14">
        <v>0</v>
      </c>
      <c r="I80" s="14">
        <f t="shared" si="3"/>
        <v>1392</v>
      </c>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row>
    <row r="81" spans="1:39" s="80" customFormat="1" ht="33" customHeight="1" x14ac:dyDescent="0.25">
      <c r="A81" s="103"/>
      <c r="B81" s="104"/>
      <c r="C81" s="12" t="s">
        <v>254</v>
      </c>
      <c r="D81" s="17">
        <v>2320</v>
      </c>
      <c r="E81" s="13" t="s">
        <v>211</v>
      </c>
      <c r="F81" s="272" t="s">
        <v>216</v>
      </c>
      <c r="G81" s="273"/>
      <c r="H81" s="14">
        <v>0</v>
      </c>
      <c r="I81" s="14">
        <f t="shared" si="3"/>
        <v>464</v>
      </c>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row>
    <row r="82" spans="1:39" s="80" customFormat="1" ht="31.75" customHeight="1" x14ac:dyDescent="0.25">
      <c r="A82" s="103"/>
      <c r="B82" s="104"/>
      <c r="C82" s="12" t="s">
        <v>255</v>
      </c>
      <c r="D82" s="17">
        <v>11298887</v>
      </c>
      <c r="E82" s="13" t="s">
        <v>211</v>
      </c>
      <c r="F82" s="272" t="s">
        <v>337</v>
      </c>
      <c r="G82" s="273"/>
      <c r="H82" s="14">
        <v>0</v>
      </c>
      <c r="I82" s="14">
        <f t="shared" si="3"/>
        <v>2259777.4</v>
      </c>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row>
    <row r="83" spans="1:39" s="80" customFormat="1" ht="31.75" customHeight="1" x14ac:dyDescent="0.25">
      <c r="A83" s="103"/>
      <c r="B83" s="104"/>
      <c r="C83" s="12" t="s">
        <v>256</v>
      </c>
      <c r="D83" s="17">
        <v>27842</v>
      </c>
      <c r="E83" s="13" t="s">
        <v>211</v>
      </c>
      <c r="F83" s="272" t="s">
        <v>216</v>
      </c>
      <c r="G83" s="273"/>
      <c r="H83" s="14">
        <v>0</v>
      </c>
      <c r="I83" s="14">
        <f t="shared" si="3"/>
        <v>5568.4000000000005</v>
      </c>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row>
    <row r="84" spans="1:39" s="80" customFormat="1" ht="31.75" customHeight="1" x14ac:dyDescent="0.25">
      <c r="A84" s="103"/>
      <c r="B84" s="104"/>
      <c r="C84" s="12"/>
      <c r="D84" s="17"/>
      <c r="E84" s="13"/>
      <c r="F84" s="167"/>
      <c r="G84" s="168"/>
      <c r="H84" s="14"/>
      <c r="I84" s="14"/>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row>
    <row r="85" spans="1:39" s="80" customFormat="1" ht="32.25" customHeight="1" x14ac:dyDescent="0.25">
      <c r="A85" s="103">
        <v>2.6</v>
      </c>
      <c r="B85" s="104" t="s">
        <v>77</v>
      </c>
      <c r="C85" s="12" t="s">
        <v>257</v>
      </c>
      <c r="D85" s="17">
        <v>367624.6</v>
      </c>
      <c r="E85" s="13" t="s">
        <v>211</v>
      </c>
      <c r="F85" s="272" t="s">
        <v>322</v>
      </c>
      <c r="G85" s="273"/>
      <c r="H85" s="14">
        <v>0</v>
      </c>
      <c r="I85" s="14">
        <f t="shared" si="3"/>
        <v>73524.92</v>
      </c>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row>
    <row r="86" spans="1:39" s="80" customFormat="1" ht="32.25" customHeight="1" x14ac:dyDescent="0.25">
      <c r="A86" s="103"/>
      <c r="B86" s="104"/>
      <c r="C86" s="12"/>
      <c r="D86" s="17"/>
      <c r="E86" s="13"/>
      <c r="F86" s="272"/>
      <c r="G86" s="273"/>
      <c r="H86" s="14"/>
      <c r="I86" s="14"/>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row>
    <row r="87" spans="1:39" s="80" customFormat="1" ht="32.25" hidden="1" customHeight="1" x14ac:dyDescent="0.25">
      <c r="A87" s="103"/>
      <c r="B87" s="104"/>
      <c r="C87" s="12"/>
      <c r="D87" s="17"/>
      <c r="E87" s="13"/>
      <c r="F87" s="272"/>
      <c r="G87" s="273"/>
      <c r="H87" s="14"/>
      <c r="I87" s="14"/>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row>
    <row r="88" spans="1:39" s="80" customFormat="1" ht="32.25" customHeight="1" x14ac:dyDescent="0.25">
      <c r="A88" s="103">
        <v>2.7</v>
      </c>
      <c r="B88" s="104" t="s">
        <v>78</v>
      </c>
      <c r="C88" s="12" t="s">
        <v>258</v>
      </c>
      <c r="D88" s="17">
        <v>3413400</v>
      </c>
      <c r="E88" s="13" t="s">
        <v>211</v>
      </c>
      <c r="F88" s="272" t="s">
        <v>217</v>
      </c>
      <c r="G88" s="273"/>
      <c r="H88" s="14">
        <v>0</v>
      </c>
      <c r="I88" s="14">
        <f t="shared" si="3"/>
        <v>682680</v>
      </c>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row>
    <row r="89" spans="1:39" s="80" customFormat="1" ht="32.25" customHeight="1" x14ac:dyDescent="0.25">
      <c r="A89" s="103"/>
      <c r="B89" s="104"/>
      <c r="C89" s="12" t="s">
        <v>252</v>
      </c>
      <c r="D89" s="17">
        <v>887250.77999999991</v>
      </c>
      <c r="E89" s="13" t="s">
        <v>211</v>
      </c>
      <c r="F89" s="272" t="s">
        <v>223</v>
      </c>
      <c r="G89" s="273"/>
      <c r="H89" s="14">
        <v>0</v>
      </c>
      <c r="I89" s="14">
        <f t="shared" si="3"/>
        <v>177450.15599999999</v>
      </c>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row>
    <row r="90" spans="1:39" s="80" customFormat="1" ht="32.25" customHeight="1" x14ac:dyDescent="0.25">
      <c r="A90" s="103"/>
      <c r="B90" s="104"/>
      <c r="C90" s="12" t="s">
        <v>259</v>
      </c>
      <c r="D90" s="17">
        <v>705323.2</v>
      </c>
      <c r="E90" s="13" t="s">
        <v>211</v>
      </c>
      <c r="F90" s="272" t="s">
        <v>221</v>
      </c>
      <c r="G90" s="273"/>
      <c r="H90" s="14">
        <v>0</v>
      </c>
      <c r="I90" s="14">
        <f t="shared" si="3"/>
        <v>141064.63999999998</v>
      </c>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row>
    <row r="91" spans="1:39" s="80" customFormat="1" ht="32.25" customHeight="1" x14ac:dyDescent="0.25">
      <c r="A91" s="103"/>
      <c r="B91" s="104"/>
      <c r="C91" s="12" t="s">
        <v>260</v>
      </c>
      <c r="D91" s="17">
        <v>70645.97</v>
      </c>
      <c r="E91" s="13" t="s">
        <v>211</v>
      </c>
      <c r="F91" s="272" t="s">
        <v>216</v>
      </c>
      <c r="G91" s="273"/>
      <c r="H91" s="14">
        <v>0</v>
      </c>
      <c r="I91" s="14">
        <f t="shared" si="3"/>
        <v>14129.194000000001</v>
      </c>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row>
    <row r="92" spans="1:39" s="80" customFormat="1" ht="32.25" customHeight="1" x14ac:dyDescent="0.25">
      <c r="A92" s="103"/>
      <c r="B92" s="104"/>
      <c r="C92" s="12"/>
      <c r="D92" s="17"/>
      <c r="E92" s="13"/>
      <c r="F92" s="167"/>
      <c r="G92" s="168"/>
      <c r="H92" s="14"/>
      <c r="I92" s="14"/>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row>
    <row r="93" spans="1:39" s="80" customFormat="1" ht="32.25" customHeight="1" x14ac:dyDescent="0.25">
      <c r="A93" s="103">
        <v>2.8</v>
      </c>
      <c r="B93" s="104" t="s">
        <v>79</v>
      </c>
      <c r="C93" s="12" t="s">
        <v>261</v>
      </c>
      <c r="D93" s="17">
        <v>400434.49</v>
      </c>
      <c r="E93" s="13" t="s">
        <v>211</v>
      </c>
      <c r="F93" s="272" t="s">
        <v>219</v>
      </c>
      <c r="G93" s="273"/>
      <c r="H93" s="14">
        <v>0</v>
      </c>
      <c r="I93" s="14">
        <f t="shared" si="3"/>
        <v>80086.898000000001</v>
      </c>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row>
    <row r="94" spans="1:39" s="80" customFormat="1" ht="32.25" customHeight="1" x14ac:dyDescent="0.25">
      <c r="A94" s="103"/>
      <c r="B94" s="104"/>
      <c r="C94" s="12"/>
      <c r="D94" s="17"/>
      <c r="E94" s="13"/>
      <c r="F94" s="167"/>
      <c r="G94" s="168"/>
      <c r="H94" s="14"/>
      <c r="I94" s="14"/>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row>
    <row r="95" spans="1:39" s="80" customFormat="1" ht="32.25" customHeight="1" x14ac:dyDescent="0.25">
      <c r="A95" s="103">
        <v>3</v>
      </c>
      <c r="B95" s="104" t="s">
        <v>80</v>
      </c>
      <c r="C95" s="12" t="s">
        <v>262</v>
      </c>
      <c r="D95" s="17">
        <v>164960.41999999998</v>
      </c>
      <c r="E95" s="13" t="s">
        <v>326</v>
      </c>
      <c r="F95" s="272" t="s">
        <v>338</v>
      </c>
      <c r="G95" s="273"/>
      <c r="H95" s="14">
        <v>0</v>
      </c>
      <c r="I95" s="14">
        <f t="shared" si="3"/>
        <v>32992.083999999995</v>
      </c>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row>
    <row r="96" spans="1:39" s="80" customFormat="1" ht="32.25" customHeight="1" x14ac:dyDescent="0.25">
      <c r="A96" s="103"/>
      <c r="B96" s="104"/>
      <c r="C96" s="12" t="s">
        <v>263</v>
      </c>
      <c r="D96" s="17">
        <v>19278.080000000002</v>
      </c>
      <c r="E96" s="13" t="s">
        <v>326</v>
      </c>
      <c r="F96" s="272" t="s">
        <v>338</v>
      </c>
      <c r="G96" s="273"/>
      <c r="H96" s="14">
        <v>0</v>
      </c>
      <c r="I96" s="14">
        <f t="shared" si="3"/>
        <v>3855.6160000000004</v>
      </c>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row>
    <row r="97" spans="1:39" s="80" customFormat="1" ht="32.25" customHeight="1" x14ac:dyDescent="0.25">
      <c r="A97" s="103"/>
      <c r="B97" s="104"/>
      <c r="C97" s="12"/>
      <c r="D97" s="17"/>
      <c r="E97" s="13"/>
      <c r="F97" s="167"/>
      <c r="G97" s="168"/>
      <c r="H97" s="14"/>
      <c r="I97" s="14"/>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row>
    <row r="98" spans="1:39" s="80" customFormat="1" ht="32.25" customHeight="1" x14ac:dyDescent="0.25">
      <c r="A98" s="103">
        <v>4</v>
      </c>
      <c r="B98" s="104" t="s">
        <v>107</v>
      </c>
      <c r="C98" s="12" t="s">
        <v>264</v>
      </c>
      <c r="D98" s="17">
        <v>213.6</v>
      </c>
      <c r="E98" s="13" t="s">
        <v>326</v>
      </c>
      <c r="F98" s="272" t="s">
        <v>323</v>
      </c>
      <c r="G98" s="273"/>
      <c r="H98" s="14">
        <f>IF(F98="Do nothing",0,0.2*D98)</f>
        <v>42.72</v>
      </c>
      <c r="I98" s="14">
        <v>0</v>
      </c>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row>
    <row r="99" spans="1:39" s="80" customFormat="1" ht="32.25" customHeight="1" x14ac:dyDescent="0.25">
      <c r="A99" s="103"/>
      <c r="B99" s="104"/>
      <c r="C99" s="12" t="s">
        <v>265</v>
      </c>
      <c r="D99" s="17">
        <v>36573</v>
      </c>
      <c r="E99" s="13" t="s">
        <v>326</v>
      </c>
      <c r="F99" s="272" t="s">
        <v>323</v>
      </c>
      <c r="G99" s="273"/>
      <c r="H99" s="14">
        <f t="shared" ref="H99:H105" si="4">IF(F99="Do nothing",0,0.2*D99)</f>
        <v>7314.6</v>
      </c>
      <c r="I99" s="14">
        <v>0</v>
      </c>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row>
    <row r="100" spans="1:39" s="80" customFormat="1" ht="32.25" customHeight="1" x14ac:dyDescent="0.25">
      <c r="A100" s="103"/>
      <c r="B100" s="104"/>
      <c r="C100" s="12" t="s">
        <v>266</v>
      </c>
      <c r="D100" s="17">
        <v>306.37</v>
      </c>
      <c r="E100" s="13" t="s">
        <v>326</v>
      </c>
      <c r="F100" s="272" t="s">
        <v>323</v>
      </c>
      <c r="G100" s="273"/>
      <c r="H100" s="14">
        <f t="shared" si="4"/>
        <v>61.274000000000001</v>
      </c>
      <c r="I100" s="14">
        <v>0</v>
      </c>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row>
    <row r="101" spans="1:39" s="80" customFormat="1" ht="32.25" customHeight="1" x14ac:dyDescent="0.25">
      <c r="A101" s="103"/>
      <c r="B101" s="104"/>
      <c r="C101" s="12" t="s">
        <v>267</v>
      </c>
      <c r="D101" s="17">
        <v>33357.25</v>
      </c>
      <c r="E101" s="13" t="s">
        <v>326</v>
      </c>
      <c r="F101" s="272" t="s">
        <v>323</v>
      </c>
      <c r="G101" s="273"/>
      <c r="H101" s="14">
        <f t="shared" si="4"/>
        <v>6671.4500000000007</v>
      </c>
      <c r="I101" s="14">
        <v>0</v>
      </c>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row>
    <row r="102" spans="1:39" s="80" customFormat="1" ht="32.25" customHeight="1" x14ac:dyDescent="0.25">
      <c r="A102" s="103"/>
      <c r="B102" s="104"/>
      <c r="C102" s="12" t="s">
        <v>268</v>
      </c>
      <c r="D102" s="17">
        <v>20036.5</v>
      </c>
      <c r="E102" s="13" t="s">
        <v>326</v>
      </c>
      <c r="F102" s="272" t="s">
        <v>323</v>
      </c>
      <c r="G102" s="273"/>
      <c r="H102" s="14">
        <f t="shared" si="4"/>
        <v>4007.3</v>
      </c>
      <c r="I102" s="14">
        <v>0</v>
      </c>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row>
    <row r="103" spans="1:39" s="80" customFormat="1" ht="32.25" customHeight="1" x14ac:dyDescent="0.25">
      <c r="A103" s="103"/>
      <c r="B103" s="104"/>
      <c r="C103" s="12" t="s">
        <v>269</v>
      </c>
      <c r="D103" s="17">
        <v>72131.399999999994</v>
      </c>
      <c r="E103" s="13" t="s">
        <v>326</v>
      </c>
      <c r="F103" s="272" t="s">
        <v>323</v>
      </c>
      <c r="G103" s="273"/>
      <c r="H103" s="14">
        <f t="shared" si="4"/>
        <v>14426.279999999999</v>
      </c>
      <c r="I103" s="14">
        <v>0</v>
      </c>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row>
    <row r="104" spans="1:39" s="80" customFormat="1" ht="32.25" customHeight="1" x14ac:dyDescent="0.25">
      <c r="A104" s="103"/>
      <c r="B104" s="104"/>
      <c r="C104" s="12" t="s">
        <v>270</v>
      </c>
      <c r="D104" s="17">
        <v>1119.93</v>
      </c>
      <c r="E104" s="13" t="s">
        <v>326</v>
      </c>
      <c r="F104" s="272" t="s">
        <v>323</v>
      </c>
      <c r="G104" s="273"/>
      <c r="H104" s="14">
        <f t="shared" si="4"/>
        <v>223.98600000000002</v>
      </c>
      <c r="I104" s="14">
        <v>0</v>
      </c>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1:39" s="80" customFormat="1" ht="32.25" customHeight="1" x14ac:dyDescent="0.25">
      <c r="A105" s="103"/>
      <c r="B105" s="104"/>
      <c r="C105" s="12" t="s">
        <v>271</v>
      </c>
      <c r="D105" s="17">
        <v>31672.04</v>
      </c>
      <c r="E105" s="13" t="s">
        <v>326</v>
      </c>
      <c r="F105" s="272" t="s">
        <v>323</v>
      </c>
      <c r="G105" s="273"/>
      <c r="H105" s="14">
        <f t="shared" si="4"/>
        <v>6334.4080000000004</v>
      </c>
      <c r="I105" s="14">
        <v>0</v>
      </c>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row>
    <row r="106" spans="1:39" s="80" customFormat="1" ht="32.25" customHeight="1" x14ac:dyDescent="0.25">
      <c r="A106" s="103"/>
      <c r="B106" s="104"/>
      <c r="C106" s="12"/>
      <c r="D106" s="17"/>
      <c r="E106" s="13"/>
      <c r="F106" s="167"/>
      <c r="G106" s="168"/>
      <c r="H106" s="14"/>
      <c r="I106" s="14"/>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row>
    <row r="107" spans="1:39" s="80" customFormat="1" ht="32.25" customHeight="1" x14ac:dyDescent="0.25">
      <c r="A107" s="103">
        <v>5</v>
      </c>
      <c r="B107" s="104" t="s">
        <v>82</v>
      </c>
      <c r="C107" s="12" t="s">
        <v>272</v>
      </c>
      <c r="D107" s="17">
        <v>16266.98</v>
      </c>
      <c r="E107" s="13" t="s">
        <v>213</v>
      </c>
      <c r="F107" s="272" t="s">
        <v>224</v>
      </c>
      <c r="G107" s="273"/>
      <c r="H107" s="14">
        <v>0</v>
      </c>
      <c r="I107" s="14">
        <f t="shared" si="3"/>
        <v>3253.3960000000002</v>
      </c>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row>
    <row r="108" spans="1:39" s="80" customFormat="1" ht="32.25" customHeight="1" x14ac:dyDescent="0.25">
      <c r="A108" s="103"/>
      <c r="B108" s="104"/>
      <c r="C108" s="12" t="s">
        <v>273</v>
      </c>
      <c r="D108" s="17">
        <v>10.690000000000001</v>
      </c>
      <c r="E108" s="13" t="s">
        <v>330</v>
      </c>
      <c r="F108" s="272" t="s">
        <v>218</v>
      </c>
      <c r="G108" s="273"/>
      <c r="H108" s="14">
        <v>0</v>
      </c>
      <c r="I108" s="14">
        <f t="shared" si="3"/>
        <v>2.1380000000000003</v>
      </c>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row>
    <row r="109" spans="1:39" s="80" customFormat="1" ht="32.25" customHeight="1" x14ac:dyDescent="0.25">
      <c r="A109" s="103"/>
      <c r="B109" s="104"/>
      <c r="C109" s="12" t="s">
        <v>274</v>
      </c>
      <c r="D109" s="17">
        <v>56274</v>
      </c>
      <c r="E109" s="13" t="s">
        <v>328</v>
      </c>
      <c r="F109" s="272" t="s">
        <v>224</v>
      </c>
      <c r="G109" s="273"/>
      <c r="H109" s="14">
        <v>0</v>
      </c>
      <c r="I109" s="14">
        <f t="shared" si="3"/>
        <v>11254.800000000001</v>
      </c>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row>
    <row r="110" spans="1:39" s="80" customFormat="1" ht="32.25" customHeight="1" x14ac:dyDescent="0.25">
      <c r="A110" s="103"/>
      <c r="B110" s="104"/>
      <c r="C110" s="12" t="s">
        <v>275</v>
      </c>
      <c r="D110" s="17">
        <v>5839.68</v>
      </c>
      <c r="E110" s="13" t="s">
        <v>328</v>
      </c>
      <c r="F110" s="272" t="s">
        <v>224</v>
      </c>
      <c r="G110" s="273"/>
      <c r="H110" s="14">
        <v>0</v>
      </c>
      <c r="I110" s="14">
        <f t="shared" si="3"/>
        <v>1167.9360000000001</v>
      </c>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row>
    <row r="111" spans="1:39" s="80" customFormat="1" ht="32.25" customHeight="1" x14ac:dyDescent="0.25">
      <c r="A111" s="103"/>
      <c r="B111" s="104"/>
      <c r="C111" s="12" t="s">
        <v>276</v>
      </c>
      <c r="D111" s="17">
        <v>1540.46</v>
      </c>
      <c r="E111" s="13" t="s">
        <v>211</v>
      </c>
      <c r="F111" s="272" t="s">
        <v>224</v>
      </c>
      <c r="G111" s="273"/>
      <c r="H111" s="14">
        <v>0</v>
      </c>
      <c r="I111" s="14">
        <f t="shared" si="3"/>
        <v>308.09200000000004</v>
      </c>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row>
    <row r="112" spans="1:39" s="80" customFormat="1" ht="32.25" customHeight="1" x14ac:dyDescent="0.25">
      <c r="A112" s="103"/>
      <c r="B112" s="104"/>
      <c r="C112" s="12" t="s">
        <v>277</v>
      </c>
      <c r="D112" s="17">
        <v>2635.08</v>
      </c>
      <c r="E112" s="13" t="s">
        <v>211</v>
      </c>
      <c r="F112" s="272" t="s">
        <v>224</v>
      </c>
      <c r="G112" s="273"/>
      <c r="H112" s="14">
        <v>0</v>
      </c>
      <c r="I112" s="14">
        <f t="shared" si="3"/>
        <v>527.01599999999996</v>
      </c>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row>
    <row r="113" spans="1:39" s="80" customFormat="1" ht="32.25" customHeight="1" x14ac:dyDescent="0.25">
      <c r="A113" s="103"/>
      <c r="B113" s="104"/>
      <c r="C113" s="12" t="s">
        <v>278</v>
      </c>
      <c r="D113" s="17">
        <v>22740</v>
      </c>
      <c r="E113" s="13" t="s">
        <v>213</v>
      </c>
      <c r="F113" s="272" t="s">
        <v>338</v>
      </c>
      <c r="G113" s="273"/>
      <c r="H113" s="14">
        <v>0</v>
      </c>
      <c r="I113" s="14">
        <f t="shared" si="3"/>
        <v>4548</v>
      </c>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row>
    <row r="114" spans="1:39" s="80" customFormat="1" ht="32.25" customHeight="1" x14ac:dyDescent="0.25">
      <c r="A114" s="103"/>
      <c r="B114" s="104"/>
      <c r="C114" s="12" t="s">
        <v>279</v>
      </c>
      <c r="D114" s="17">
        <v>11715</v>
      </c>
      <c r="E114" s="13" t="s">
        <v>213</v>
      </c>
      <c r="F114" s="272" t="s">
        <v>338</v>
      </c>
      <c r="G114" s="273"/>
      <c r="H114" s="14">
        <v>0</v>
      </c>
      <c r="I114" s="14">
        <f t="shared" si="3"/>
        <v>2343</v>
      </c>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row>
    <row r="115" spans="1:39" s="80" customFormat="1" ht="32.25" customHeight="1" x14ac:dyDescent="0.25">
      <c r="A115" s="103"/>
      <c r="B115" s="104"/>
      <c r="C115" s="12" t="s">
        <v>280</v>
      </c>
      <c r="D115" s="17">
        <v>192.3</v>
      </c>
      <c r="E115" s="13" t="s">
        <v>211</v>
      </c>
      <c r="F115" s="272" t="s">
        <v>224</v>
      </c>
      <c r="G115" s="273"/>
      <c r="H115" s="14">
        <v>0</v>
      </c>
      <c r="I115" s="14">
        <f t="shared" ref="I115:I163" si="5">IF(F115="Do nothing",0,0.2*D115)</f>
        <v>38.460000000000008</v>
      </c>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row>
    <row r="116" spans="1:39" s="80" customFormat="1" ht="32.25" customHeight="1" x14ac:dyDescent="0.25">
      <c r="A116" s="103"/>
      <c r="B116" s="104"/>
      <c r="C116" s="12" t="s">
        <v>327</v>
      </c>
      <c r="D116" s="17">
        <v>24955</v>
      </c>
      <c r="E116" s="13" t="s">
        <v>213</v>
      </c>
      <c r="F116" s="272" t="s">
        <v>338</v>
      </c>
      <c r="G116" s="273"/>
      <c r="H116" s="14">
        <v>0</v>
      </c>
      <c r="I116" s="14">
        <f t="shared" si="5"/>
        <v>4991</v>
      </c>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row>
    <row r="117" spans="1:39" s="80" customFormat="1" ht="32.25" customHeight="1" x14ac:dyDescent="0.25">
      <c r="A117" s="103"/>
      <c r="B117" s="104"/>
      <c r="C117" s="12" t="s">
        <v>281</v>
      </c>
      <c r="D117" s="17">
        <v>170987</v>
      </c>
      <c r="E117" s="13" t="s">
        <v>213</v>
      </c>
      <c r="F117" s="272" t="s">
        <v>224</v>
      </c>
      <c r="G117" s="273"/>
      <c r="H117" s="14">
        <v>0</v>
      </c>
      <c r="I117" s="14">
        <f t="shared" si="5"/>
        <v>34197.4</v>
      </c>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row>
    <row r="118" spans="1:39" s="80" customFormat="1" ht="32.25" customHeight="1" x14ac:dyDescent="0.25">
      <c r="A118" s="103"/>
      <c r="B118" s="104"/>
      <c r="C118" s="12" t="s">
        <v>282</v>
      </c>
      <c r="D118" s="17">
        <v>1513.4</v>
      </c>
      <c r="E118" s="13" t="s">
        <v>211</v>
      </c>
      <c r="F118" s="272" t="s">
        <v>218</v>
      </c>
      <c r="G118" s="273"/>
      <c r="H118" s="14">
        <v>0</v>
      </c>
      <c r="I118" s="14">
        <f t="shared" si="5"/>
        <v>302.68</v>
      </c>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row>
    <row r="119" spans="1:39" s="80" customFormat="1" ht="32.25" customHeight="1" x14ac:dyDescent="0.25">
      <c r="A119" s="103"/>
      <c r="B119" s="104"/>
      <c r="C119" s="12" t="s">
        <v>283</v>
      </c>
      <c r="D119" s="17">
        <v>48114</v>
      </c>
      <c r="E119" s="13" t="s">
        <v>213</v>
      </c>
      <c r="F119" s="272" t="s">
        <v>224</v>
      </c>
      <c r="G119" s="273"/>
      <c r="H119" s="14">
        <v>0</v>
      </c>
      <c r="I119" s="14">
        <f t="shared" si="5"/>
        <v>9622.8000000000011</v>
      </c>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row>
    <row r="120" spans="1:39" s="80" customFormat="1" ht="32.25" customHeight="1" x14ac:dyDescent="0.25">
      <c r="A120" s="103"/>
      <c r="B120" s="104"/>
      <c r="C120" s="12" t="s">
        <v>284</v>
      </c>
      <c r="D120" s="17">
        <v>90250</v>
      </c>
      <c r="E120" s="13" t="s">
        <v>330</v>
      </c>
      <c r="F120" s="272" t="s">
        <v>224</v>
      </c>
      <c r="G120" s="273"/>
      <c r="H120" s="14">
        <v>0</v>
      </c>
      <c r="I120" s="14">
        <f t="shared" si="5"/>
        <v>18050</v>
      </c>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row>
    <row r="121" spans="1:39" s="80" customFormat="1" ht="32.25" customHeight="1" x14ac:dyDescent="0.25">
      <c r="A121" s="103"/>
      <c r="B121" s="104"/>
      <c r="C121" s="12" t="s">
        <v>285</v>
      </c>
      <c r="D121" s="17">
        <v>244.68</v>
      </c>
      <c r="E121" s="13" t="s">
        <v>211</v>
      </c>
      <c r="F121" s="272" t="s">
        <v>218</v>
      </c>
      <c r="G121" s="273"/>
      <c r="H121" s="14">
        <v>0</v>
      </c>
      <c r="I121" s="14">
        <f t="shared" si="5"/>
        <v>48.936000000000007</v>
      </c>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row>
    <row r="122" spans="1:39" s="80" customFormat="1" ht="32.25" customHeight="1" x14ac:dyDescent="0.25">
      <c r="A122" s="103"/>
      <c r="B122" s="104"/>
      <c r="C122" s="12" t="s">
        <v>286</v>
      </c>
      <c r="D122" s="17">
        <v>302.14999999999998</v>
      </c>
      <c r="E122" s="13" t="s">
        <v>330</v>
      </c>
      <c r="F122" s="272" t="s">
        <v>218</v>
      </c>
      <c r="G122" s="273"/>
      <c r="H122" s="14">
        <v>0</v>
      </c>
      <c r="I122" s="14">
        <f t="shared" si="5"/>
        <v>60.43</v>
      </c>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row>
    <row r="123" spans="1:39" s="80" customFormat="1" ht="32.25" customHeight="1" x14ac:dyDescent="0.25">
      <c r="A123" s="103"/>
      <c r="B123" s="104"/>
      <c r="C123" s="12" t="s">
        <v>287</v>
      </c>
      <c r="D123" s="17">
        <v>621.24</v>
      </c>
      <c r="E123" s="13" t="s">
        <v>328</v>
      </c>
      <c r="F123" s="272" t="s">
        <v>338</v>
      </c>
      <c r="G123" s="273"/>
      <c r="H123" s="14">
        <v>0</v>
      </c>
      <c r="I123" s="14">
        <f t="shared" si="5"/>
        <v>124.248</v>
      </c>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row>
    <row r="124" spans="1:39" s="80" customFormat="1" ht="32.25" customHeight="1" x14ac:dyDescent="0.25">
      <c r="A124" s="103"/>
      <c r="B124" s="104"/>
      <c r="C124" s="12" t="s">
        <v>288</v>
      </c>
      <c r="D124" s="17">
        <v>39453.26</v>
      </c>
      <c r="E124" s="13" t="s">
        <v>328</v>
      </c>
      <c r="F124" s="272" t="s">
        <v>224</v>
      </c>
      <c r="G124" s="273"/>
      <c r="H124" s="14">
        <v>0</v>
      </c>
      <c r="I124" s="14">
        <f t="shared" si="5"/>
        <v>7890.652000000001</v>
      </c>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row>
    <row r="125" spans="1:39" s="80" customFormat="1" ht="32.25" customHeight="1" x14ac:dyDescent="0.25">
      <c r="A125" s="103"/>
      <c r="B125" s="104"/>
      <c r="C125" s="12" t="s">
        <v>289</v>
      </c>
      <c r="D125" s="17">
        <v>125044</v>
      </c>
      <c r="E125" s="13" t="s">
        <v>213</v>
      </c>
      <c r="F125" s="272" t="s">
        <v>224</v>
      </c>
      <c r="G125" s="273"/>
      <c r="H125" s="14">
        <v>0</v>
      </c>
      <c r="I125" s="14">
        <f t="shared" si="5"/>
        <v>25008.800000000003</v>
      </c>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row>
    <row r="126" spans="1:39" s="80" customFormat="1" ht="32.25" customHeight="1" x14ac:dyDescent="0.25">
      <c r="A126" s="103"/>
      <c r="B126" s="104"/>
      <c r="C126" s="12" t="s">
        <v>290</v>
      </c>
      <c r="D126" s="17">
        <v>12602.439999999999</v>
      </c>
      <c r="E126" s="13" t="s">
        <v>330</v>
      </c>
      <c r="F126" s="272" t="s">
        <v>338</v>
      </c>
      <c r="G126" s="273"/>
      <c r="H126" s="14">
        <v>0</v>
      </c>
      <c r="I126" s="14">
        <f t="shared" si="5"/>
        <v>2520.4879999999998</v>
      </c>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row>
    <row r="127" spans="1:39" s="80" customFormat="1" ht="32.25" customHeight="1" x14ac:dyDescent="0.25">
      <c r="A127" s="103"/>
      <c r="B127" s="104"/>
      <c r="C127" s="12" t="s">
        <v>291</v>
      </c>
      <c r="D127" s="17">
        <v>12195.650000000001</v>
      </c>
      <c r="E127" s="13" t="s">
        <v>330</v>
      </c>
      <c r="F127" s="272" t="s">
        <v>338</v>
      </c>
      <c r="G127" s="273"/>
      <c r="H127" s="14">
        <v>0</v>
      </c>
      <c r="I127" s="14">
        <f t="shared" si="5"/>
        <v>2439.1300000000006</v>
      </c>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row>
    <row r="128" spans="1:39" s="80" customFormat="1" ht="32.25" customHeight="1" x14ac:dyDescent="0.25">
      <c r="A128" s="103"/>
      <c r="B128" s="104"/>
      <c r="C128" s="12" t="s">
        <v>292</v>
      </c>
      <c r="D128" s="17">
        <v>9522</v>
      </c>
      <c r="E128" s="13" t="s">
        <v>211</v>
      </c>
      <c r="F128" s="272" t="s">
        <v>338</v>
      </c>
      <c r="G128" s="273"/>
      <c r="H128" s="14">
        <v>0</v>
      </c>
      <c r="I128" s="14">
        <f t="shared" si="5"/>
        <v>1904.4</v>
      </c>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row>
    <row r="129" spans="1:39" s="80" customFormat="1" ht="32.25" customHeight="1" x14ac:dyDescent="0.25">
      <c r="A129" s="103"/>
      <c r="B129" s="104"/>
      <c r="C129" s="12" t="s">
        <v>293</v>
      </c>
      <c r="D129" s="17">
        <v>296.79999999999995</v>
      </c>
      <c r="E129" s="13" t="s">
        <v>211</v>
      </c>
      <c r="F129" s="272" t="s">
        <v>224</v>
      </c>
      <c r="G129" s="273"/>
      <c r="H129" s="14">
        <v>0</v>
      </c>
      <c r="I129" s="14">
        <f t="shared" si="5"/>
        <v>59.359999999999992</v>
      </c>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row>
    <row r="130" spans="1:39" s="80" customFormat="1" ht="32.25" customHeight="1" x14ac:dyDescent="0.25">
      <c r="A130" s="103"/>
      <c r="B130" s="104"/>
      <c r="C130" s="12" t="s">
        <v>294</v>
      </c>
      <c r="D130" s="17">
        <v>46962</v>
      </c>
      <c r="E130" s="13" t="s">
        <v>213</v>
      </c>
      <c r="F130" s="272" t="s">
        <v>224</v>
      </c>
      <c r="G130" s="273"/>
      <c r="H130" s="14">
        <v>0</v>
      </c>
      <c r="I130" s="14">
        <f t="shared" si="5"/>
        <v>9392.4</v>
      </c>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row>
    <row r="131" spans="1:39" s="80" customFormat="1" ht="32.25" customHeight="1" x14ac:dyDescent="0.25">
      <c r="A131" s="103"/>
      <c r="B131" s="104"/>
      <c r="C131" s="12" t="s">
        <v>295</v>
      </c>
      <c r="D131" s="17">
        <v>24198.3</v>
      </c>
      <c r="E131" s="13" t="s">
        <v>328</v>
      </c>
      <c r="F131" s="272" t="s">
        <v>224</v>
      </c>
      <c r="G131" s="273"/>
      <c r="H131" s="14">
        <v>0</v>
      </c>
      <c r="I131" s="14">
        <f t="shared" si="5"/>
        <v>4839.66</v>
      </c>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row>
    <row r="132" spans="1:39" s="80" customFormat="1" ht="32.25" customHeight="1" x14ac:dyDescent="0.25">
      <c r="A132" s="103"/>
      <c r="B132" s="104"/>
      <c r="C132" s="12" t="s">
        <v>329</v>
      </c>
      <c r="D132" s="17">
        <v>28648.400000000001</v>
      </c>
      <c r="E132" s="13" t="s">
        <v>213</v>
      </c>
      <c r="F132" s="272" t="s">
        <v>338</v>
      </c>
      <c r="G132" s="273"/>
      <c r="H132" s="14">
        <v>0</v>
      </c>
      <c r="I132" s="14">
        <f t="shared" si="5"/>
        <v>5729.68</v>
      </c>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row>
    <row r="133" spans="1:39" s="80" customFormat="1" ht="32.25" customHeight="1" x14ac:dyDescent="0.25">
      <c r="A133" s="103"/>
      <c r="B133" s="104"/>
      <c r="C133" s="12" t="s">
        <v>296</v>
      </c>
      <c r="D133" s="17">
        <v>17490.07</v>
      </c>
      <c r="E133" s="13" t="s">
        <v>213</v>
      </c>
      <c r="F133" s="272" t="s">
        <v>224</v>
      </c>
      <c r="G133" s="273"/>
      <c r="H133" s="14">
        <v>0</v>
      </c>
      <c r="I133" s="14">
        <f t="shared" si="5"/>
        <v>3498.0140000000001</v>
      </c>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row>
    <row r="134" spans="1:39" s="80" customFormat="1" ht="32.25" customHeight="1" x14ac:dyDescent="0.25">
      <c r="A134" s="103"/>
      <c r="B134" s="104"/>
      <c r="C134" s="12" t="s">
        <v>297</v>
      </c>
      <c r="D134" s="17">
        <v>907.03</v>
      </c>
      <c r="E134" s="13" t="s">
        <v>213</v>
      </c>
      <c r="F134" s="272" t="s">
        <v>224</v>
      </c>
      <c r="G134" s="273"/>
      <c r="H134" s="14">
        <v>0</v>
      </c>
      <c r="I134" s="14">
        <f t="shared" si="5"/>
        <v>181.40600000000001</v>
      </c>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row>
    <row r="135" spans="1:39" s="80" customFormat="1" ht="32.25" customHeight="1" x14ac:dyDescent="0.25">
      <c r="A135" s="103"/>
      <c r="B135" s="104"/>
      <c r="C135" s="12" t="s">
        <v>298</v>
      </c>
      <c r="D135" s="17">
        <v>39915</v>
      </c>
      <c r="E135" s="13" t="s">
        <v>328</v>
      </c>
      <c r="F135" s="272" t="s">
        <v>218</v>
      </c>
      <c r="G135" s="273"/>
      <c r="H135" s="14">
        <v>0</v>
      </c>
      <c r="I135" s="14">
        <f t="shared" si="5"/>
        <v>7983</v>
      </c>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row>
    <row r="136" spans="1:39" s="80" customFormat="1" ht="32.25" customHeight="1" x14ac:dyDescent="0.25">
      <c r="A136" s="103"/>
      <c r="B136" s="104"/>
      <c r="C136" s="12" t="s">
        <v>299</v>
      </c>
      <c r="D136" s="17">
        <v>776.09999999999991</v>
      </c>
      <c r="E136" s="13" t="s">
        <v>213</v>
      </c>
      <c r="F136" s="272" t="s">
        <v>224</v>
      </c>
      <c r="G136" s="273"/>
      <c r="H136" s="14">
        <v>0</v>
      </c>
      <c r="I136" s="14">
        <f t="shared" si="5"/>
        <v>155.22</v>
      </c>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row>
    <row r="137" spans="1:39" s="80" customFormat="1" ht="32.25" customHeight="1" x14ac:dyDescent="0.25">
      <c r="A137" s="103"/>
      <c r="B137" s="104"/>
      <c r="C137" s="12" t="s">
        <v>300</v>
      </c>
      <c r="D137" s="17">
        <v>8809</v>
      </c>
      <c r="E137" s="13" t="s">
        <v>328</v>
      </c>
      <c r="F137" s="272" t="s">
        <v>224</v>
      </c>
      <c r="G137" s="273"/>
      <c r="H137" s="14">
        <v>0</v>
      </c>
      <c r="I137" s="14">
        <f t="shared" si="5"/>
        <v>1761.8000000000002</v>
      </c>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row>
    <row r="138" spans="1:39" s="80" customFormat="1" ht="32.25" customHeight="1" x14ac:dyDescent="0.25">
      <c r="A138" s="103"/>
      <c r="B138" s="104"/>
      <c r="C138" s="12" t="s">
        <v>301</v>
      </c>
      <c r="D138" s="17">
        <v>206.67000000000002</v>
      </c>
      <c r="E138" s="13" t="s">
        <v>328</v>
      </c>
      <c r="F138" s="272" t="s">
        <v>224</v>
      </c>
      <c r="G138" s="273"/>
      <c r="H138" s="14">
        <v>0</v>
      </c>
      <c r="I138" s="14">
        <f t="shared" si="5"/>
        <v>41.334000000000003</v>
      </c>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row>
    <row r="139" spans="1:39" s="80" customFormat="1" ht="32.25" customHeight="1" x14ac:dyDescent="0.25">
      <c r="A139" s="103"/>
      <c r="B139" s="104"/>
      <c r="C139" s="12" t="s">
        <v>302</v>
      </c>
      <c r="D139" s="17">
        <v>119195.2</v>
      </c>
      <c r="E139" s="13" t="s">
        <v>213</v>
      </c>
      <c r="F139" s="272" t="s">
        <v>224</v>
      </c>
      <c r="G139" s="273"/>
      <c r="H139" s="14">
        <v>0</v>
      </c>
      <c r="I139" s="14">
        <f t="shared" si="5"/>
        <v>23839.040000000001</v>
      </c>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row>
    <row r="140" spans="1:39" s="80" customFormat="1" ht="32.25" customHeight="1" x14ac:dyDescent="0.25">
      <c r="A140" s="103"/>
      <c r="B140" s="104"/>
      <c r="C140" s="12"/>
      <c r="D140" s="17"/>
      <c r="E140" s="13"/>
      <c r="F140" s="167"/>
      <c r="G140" s="168"/>
      <c r="H140" s="14"/>
      <c r="I140" s="14"/>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row>
    <row r="141" spans="1:39" s="80" customFormat="1" ht="32.25" hidden="1" customHeight="1" x14ac:dyDescent="0.25">
      <c r="A141" s="103"/>
      <c r="B141" s="104"/>
      <c r="C141" s="12"/>
      <c r="D141" s="17"/>
      <c r="E141" s="13"/>
      <c r="F141" s="167"/>
      <c r="G141" s="168"/>
      <c r="H141" s="14"/>
      <c r="I141" s="14"/>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row>
    <row r="142" spans="1:39" s="80" customFormat="1" ht="32.25" hidden="1" customHeight="1" x14ac:dyDescent="0.25">
      <c r="A142" s="103"/>
      <c r="B142" s="104"/>
      <c r="C142" s="12"/>
      <c r="D142" s="17"/>
      <c r="E142" s="13"/>
      <c r="F142" s="167"/>
      <c r="G142" s="168"/>
      <c r="H142" s="14"/>
      <c r="I142" s="14"/>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row>
    <row r="143" spans="1:39" s="80" customFormat="1" ht="32.25" hidden="1" customHeight="1" x14ac:dyDescent="0.25">
      <c r="A143" s="103"/>
      <c r="B143" s="104"/>
      <c r="C143" s="12"/>
      <c r="D143" s="17"/>
      <c r="E143" s="13"/>
      <c r="F143" s="167"/>
      <c r="G143" s="168"/>
      <c r="H143" s="14"/>
      <c r="I143" s="14"/>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row>
    <row r="144" spans="1:39" s="80" customFormat="1" ht="32.25" hidden="1" customHeight="1" x14ac:dyDescent="0.25">
      <c r="A144" s="103"/>
      <c r="B144" s="104"/>
      <c r="C144" s="12"/>
      <c r="D144" s="17"/>
      <c r="E144" s="13"/>
      <c r="F144" s="272"/>
      <c r="G144" s="273"/>
      <c r="H144" s="14"/>
      <c r="I144" s="14"/>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row>
    <row r="145" spans="1:39" s="80" customFormat="1" ht="32.25" hidden="1" customHeight="1" x14ac:dyDescent="0.25">
      <c r="A145" s="103"/>
      <c r="B145" s="104"/>
      <c r="C145" s="12"/>
      <c r="D145" s="17"/>
      <c r="E145" s="13"/>
      <c r="F145" s="272"/>
      <c r="G145" s="273"/>
      <c r="H145" s="14"/>
      <c r="I145" s="14"/>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row>
    <row r="146" spans="1:39" s="80" customFormat="1" ht="32.25" hidden="1" customHeight="1" x14ac:dyDescent="0.25">
      <c r="A146" s="103"/>
      <c r="B146" s="104"/>
      <c r="C146" s="12"/>
      <c r="D146" s="17"/>
      <c r="E146" s="13"/>
      <c r="F146" s="272"/>
      <c r="G146" s="273"/>
      <c r="H146" s="14"/>
      <c r="I146" s="14"/>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row>
    <row r="147" spans="1:39" s="80" customFormat="1" ht="32.25" hidden="1" customHeight="1" x14ac:dyDescent="0.25">
      <c r="A147" s="103"/>
      <c r="B147" s="104"/>
      <c r="C147" s="12"/>
      <c r="D147" s="17"/>
      <c r="E147" s="13"/>
      <c r="F147" s="272"/>
      <c r="G147" s="273"/>
      <c r="H147" s="14"/>
      <c r="I147" s="14"/>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row>
    <row r="148" spans="1:39" s="80" customFormat="1" ht="32.25" hidden="1" customHeight="1" x14ac:dyDescent="0.25">
      <c r="A148" s="103"/>
      <c r="B148" s="104"/>
      <c r="C148" s="12"/>
      <c r="D148" s="17"/>
      <c r="E148" s="13"/>
      <c r="F148" s="272"/>
      <c r="G148" s="273"/>
      <c r="H148" s="14"/>
      <c r="I148" s="14"/>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row>
    <row r="149" spans="1:39" s="80" customFormat="1" ht="32.25" hidden="1" customHeight="1" x14ac:dyDescent="0.25">
      <c r="A149" s="103"/>
      <c r="B149" s="104"/>
      <c r="C149" s="12"/>
      <c r="D149" s="17"/>
      <c r="E149" s="13"/>
      <c r="F149" s="272"/>
      <c r="G149" s="273"/>
      <c r="H149" s="14"/>
      <c r="I149" s="14"/>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row>
    <row r="150" spans="1:39" s="80" customFormat="1" ht="32.25" customHeight="1" x14ac:dyDescent="0.25">
      <c r="A150" s="103">
        <v>6</v>
      </c>
      <c r="B150" s="104" t="s">
        <v>83</v>
      </c>
      <c r="C150" s="12"/>
      <c r="D150" s="17"/>
      <c r="E150" s="13"/>
      <c r="F150" s="272"/>
      <c r="G150" s="273"/>
      <c r="H150" s="14"/>
      <c r="I150" s="14"/>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row>
    <row r="151" spans="1:39" s="80" customFormat="1" ht="32.25" customHeight="1" x14ac:dyDescent="0.25">
      <c r="A151" s="103">
        <v>7</v>
      </c>
      <c r="B151" s="104" t="s">
        <v>84</v>
      </c>
      <c r="C151" s="12"/>
      <c r="D151" s="17"/>
      <c r="E151" s="167"/>
      <c r="F151" s="272"/>
      <c r="G151" s="273"/>
      <c r="H151" s="14"/>
      <c r="I151" s="14"/>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row>
    <row r="152" spans="1:39" s="80" customFormat="1" ht="32.25" customHeight="1" x14ac:dyDescent="0.25">
      <c r="A152" s="103">
        <v>8</v>
      </c>
      <c r="B152" s="104" t="s">
        <v>85</v>
      </c>
      <c r="C152" s="12" t="s">
        <v>245</v>
      </c>
      <c r="D152" s="17">
        <v>120360</v>
      </c>
      <c r="E152" s="167" t="s">
        <v>220</v>
      </c>
      <c r="F152" s="272" t="s">
        <v>217</v>
      </c>
      <c r="G152" s="273"/>
      <c r="H152" s="14">
        <v>0</v>
      </c>
      <c r="I152" s="14">
        <f t="shared" si="5"/>
        <v>24072</v>
      </c>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row>
    <row r="153" spans="1:39" s="80" customFormat="1" ht="32.25" customHeight="1" x14ac:dyDescent="0.25">
      <c r="A153" s="161"/>
      <c r="B153" s="104"/>
      <c r="C153" s="164" t="s">
        <v>303</v>
      </c>
      <c r="D153" s="165">
        <v>4151616</v>
      </c>
      <c r="E153" s="167" t="s">
        <v>220</v>
      </c>
      <c r="F153" s="272" t="s">
        <v>331</v>
      </c>
      <c r="G153" s="273"/>
      <c r="H153" s="14">
        <f>IF(F153="Do nothing",0,0.2*D153)</f>
        <v>830323.20000000007</v>
      </c>
      <c r="I153" s="14">
        <v>0</v>
      </c>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row>
    <row r="154" spans="1:39" s="80" customFormat="1" ht="32.25" customHeight="1" x14ac:dyDescent="0.25">
      <c r="A154" s="161"/>
      <c r="B154" s="104"/>
      <c r="C154" s="164" t="s">
        <v>304</v>
      </c>
      <c r="D154" s="165">
        <v>43120</v>
      </c>
      <c r="E154" s="167" t="s">
        <v>220</v>
      </c>
      <c r="F154" s="272" t="s">
        <v>217</v>
      </c>
      <c r="G154" s="273"/>
      <c r="H154" s="14">
        <v>0</v>
      </c>
      <c r="I154" s="14">
        <f t="shared" si="5"/>
        <v>8624</v>
      </c>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row>
    <row r="155" spans="1:39" s="80" customFormat="1" ht="32.25" customHeight="1" x14ac:dyDescent="0.25">
      <c r="A155" s="161"/>
      <c r="B155" s="104"/>
      <c r="C155" s="164" t="s">
        <v>305</v>
      </c>
      <c r="D155" s="165">
        <v>522.63</v>
      </c>
      <c r="E155" s="167" t="s">
        <v>220</v>
      </c>
      <c r="F155" s="272" t="s">
        <v>219</v>
      </c>
      <c r="G155" s="273"/>
      <c r="H155" s="14">
        <v>0</v>
      </c>
      <c r="I155" s="14">
        <f t="shared" si="5"/>
        <v>104.52600000000001</v>
      </c>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row>
    <row r="156" spans="1:39" s="80" customFormat="1" ht="32.25" customHeight="1" x14ac:dyDescent="0.25">
      <c r="A156" s="161"/>
      <c r="B156" s="104"/>
      <c r="C156" s="164" t="s">
        <v>306</v>
      </c>
      <c r="D156" s="165">
        <v>72120</v>
      </c>
      <c r="E156" s="167" t="s">
        <v>220</v>
      </c>
      <c r="F156" s="272" t="s">
        <v>217</v>
      </c>
      <c r="G156" s="273"/>
      <c r="H156" s="14">
        <v>0</v>
      </c>
      <c r="I156" s="14">
        <f t="shared" si="5"/>
        <v>14424</v>
      </c>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row>
    <row r="157" spans="1:39" s="80" customFormat="1" ht="32.25" customHeight="1" x14ac:dyDescent="0.25">
      <c r="A157" s="161"/>
      <c r="B157" s="104"/>
      <c r="C157" s="164" t="s">
        <v>215</v>
      </c>
      <c r="D157" s="165">
        <v>241334.8</v>
      </c>
      <c r="E157" s="167" t="s">
        <v>220</v>
      </c>
      <c r="F157" s="272" t="s">
        <v>324</v>
      </c>
      <c r="G157" s="273"/>
      <c r="H157" s="14">
        <v>0</v>
      </c>
      <c r="I157" s="14">
        <f t="shared" si="5"/>
        <v>48266.96</v>
      </c>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row>
    <row r="158" spans="1:39" s="80" customFormat="1" ht="32.25" customHeight="1" x14ac:dyDescent="0.25">
      <c r="A158" s="161"/>
      <c r="B158" s="104"/>
      <c r="C158" s="164" t="s">
        <v>307</v>
      </c>
      <c r="D158" s="165">
        <v>60552.5</v>
      </c>
      <c r="E158" s="167" t="s">
        <v>220</v>
      </c>
      <c r="F158" s="272" t="s">
        <v>338</v>
      </c>
      <c r="G158" s="273"/>
      <c r="H158" s="14">
        <v>0</v>
      </c>
      <c r="I158" s="14">
        <f t="shared" si="5"/>
        <v>12110.5</v>
      </c>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row>
    <row r="159" spans="1:39" s="80" customFormat="1" ht="32.25" customHeight="1" x14ac:dyDescent="0.25">
      <c r="A159" s="161"/>
      <c r="B159" s="104"/>
      <c r="C159" s="164" t="s">
        <v>308</v>
      </c>
      <c r="D159" s="165">
        <v>36960</v>
      </c>
      <c r="E159" s="13" t="s">
        <v>326</v>
      </c>
      <c r="F159" s="272" t="s">
        <v>325</v>
      </c>
      <c r="G159" s="273"/>
      <c r="H159" s="14">
        <v>0</v>
      </c>
      <c r="I159" s="14">
        <f t="shared" si="5"/>
        <v>7392</v>
      </c>
      <c r="J159" s="66"/>
      <c r="K159" s="66"/>
      <c r="L159" s="66"/>
      <c r="M159" s="6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row>
    <row r="160" spans="1:39" s="80" customFormat="1" ht="32.25" customHeight="1" x14ac:dyDescent="0.25">
      <c r="A160" s="161"/>
      <c r="B160" s="104"/>
      <c r="C160" s="164" t="s">
        <v>309</v>
      </c>
      <c r="D160" s="165">
        <v>495180</v>
      </c>
      <c r="E160" s="167" t="s">
        <v>220</v>
      </c>
      <c r="F160" s="272" t="s">
        <v>324</v>
      </c>
      <c r="G160" s="273"/>
      <c r="H160" s="14">
        <v>0</v>
      </c>
      <c r="I160" s="14">
        <f t="shared" si="5"/>
        <v>99036</v>
      </c>
      <c r="J160" s="66"/>
      <c r="K160" s="66"/>
      <c r="L160" s="66"/>
      <c r="M160" s="66"/>
      <c r="N160" s="66"/>
      <c r="O160" s="66"/>
      <c r="P160" s="66"/>
      <c r="Q160" s="66"/>
      <c r="R160" s="66"/>
      <c r="S160" s="66"/>
      <c r="T160" s="66"/>
      <c r="U160" s="66"/>
      <c r="V160" s="66"/>
      <c r="W160" s="66"/>
      <c r="X160" s="66"/>
      <c r="Y160" s="66"/>
      <c r="Z160" s="66"/>
      <c r="AA160" s="66"/>
      <c r="AB160" s="66"/>
      <c r="AC160" s="66"/>
      <c r="AD160" s="66"/>
      <c r="AE160" s="66"/>
      <c r="AF160" s="66"/>
      <c r="AG160" s="66"/>
      <c r="AH160" s="66"/>
      <c r="AI160" s="66"/>
      <c r="AJ160" s="66"/>
      <c r="AK160" s="66"/>
      <c r="AL160" s="66"/>
      <c r="AM160" s="66"/>
    </row>
    <row r="161" spans="1:47" s="80" customFormat="1" ht="32.25" customHeight="1" x14ac:dyDescent="0.25">
      <c r="A161" s="161"/>
      <c r="B161" s="104"/>
      <c r="C161" s="164" t="s">
        <v>310</v>
      </c>
      <c r="D161" s="165">
        <v>19552.759999999998</v>
      </c>
      <c r="E161" s="13" t="s">
        <v>326</v>
      </c>
      <c r="F161" s="272" t="s">
        <v>332</v>
      </c>
      <c r="G161" s="273"/>
      <c r="H161" s="14">
        <v>0</v>
      </c>
      <c r="I161" s="14">
        <f t="shared" si="5"/>
        <v>3910.5519999999997</v>
      </c>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row>
    <row r="162" spans="1:47" s="80" customFormat="1" ht="32.25" customHeight="1" x14ac:dyDescent="0.25">
      <c r="A162" s="161"/>
      <c r="B162" s="104"/>
      <c r="C162" s="164" t="s">
        <v>311</v>
      </c>
      <c r="D162" s="165">
        <v>371400</v>
      </c>
      <c r="E162" s="167" t="s">
        <v>220</v>
      </c>
      <c r="F162" s="272" t="s">
        <v>226</v>
      </c>
      <c r="G162" s="273"/>
      <c r="H162" s="14">
        <v>0</v>
      </c>
      <c r="I162" s="14">
        <f t="shared" si="5"/>
        <v>74280</v>
      </c>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row>
    <row r="163" spans="1:47" s="80" customFormat="1" ht="32.25" customHeight="1" thickBot="1" x14ac:dyDescent="0.3">
      <c r="A163" s="161"/>
      <c r="B163" s="104"/>
      <c r="C163" s="164" t="s">
        <v>312</v>
      </c>
      <c r="D163" s="165">
        <v>2841880</v>
      </c>
      <c r="E163" s="167" t="s">
        <v>220</v>
      </c>
      <c r="F163" s="272" t="s">
        <v>226</v>
      </c>
      <c r="G163" s="273"/>
      <c r="H163" s="14">
        <v>0</v>
      </c>
      <c r="I163" s="14">
        <f t="shared" si="5"/>
        <v>568376</v>
      </c>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row>
    <row r="164" spans="1:47" s="80" customFormat="1" ht="29.5" hidden="1" customHeight="1" x14ac:dyDescent="0.25">
      <c r="A164" s="161"/>
      <c r="B164" s="104"/>
      <c r="C164" s="12"/>
      <c r="D164" s="17"/>
      <c r="E164" s="175"/>
      <c r="F164" s="272"/>
      <c r="G164" s="273"/>
      <c r="H164" s="14"/>
      <c r="I164" s="14"/>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row>
    <row r="165" spans="1:47" s="80" customFormat="1" ht="32.25" hidden="1" customHeight="1" x14ac:dyDescent="0.25">
      <c r="A165" s="162"/>
      <c r="B165" s="163"/>
      <c r="C165" s="164"/>
      <c r="D165" s="165"/>
      <c r="E165" s="175"/>
      <c r="F165" s="272"/>
      <c r="G165" s="273"/>
      <c r="H165" s="14"/>
      <c r="I165" s="14"/>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row>
    <row r="166" spans="1:47" s="80" customFormat="1" ht="32.25" hidden="1" customHeight="1" x14ac:dyDescent="0.25">
      <c r="A166" s="162"/>
      <c r="B166" s="163"/>
      <c r="C166" s="164"/>
      <c r="D166" s="165"/>
      <c r="E166" s="175"/>
      <c r="F166" s="272"/>
      <c r="G166" s="273"/>
      <c r="H166" s="14"/>
      <c r="I166" s="14"/>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row>
    <row r="167" spans="1:47" s="80" customFormat="1" ht="32.25" hidden="1" customHeight="1" x14ac:dyDescent="0.25">
      <c r="A167" s="162"/>
      <c r="B167" s="163"/>
      <c r="C167" s="164"/>
      <c r="D167" s="165"/>
      <c r="E167" s="175"/>
      <c r="F167" s="272"/>
      <c r="G167" s="273"/>
      <c r="H167" s="14"/>
      <c r="I167" s="14"/>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row>
    <row r="168" spans="1:47" s="80" customFormat="1" ht="32.25" hidden="1" customHeight="1" x14ac:dyDescent="0.25">
      <c r="A168" s="162"/>
      <c r="B168" s="163"/>
      <c r="C168" s="164"/>
      <c r="D168" s="165"/>
      <c r="E168" s="175"/>
      <c r="F168" s="272"/>
      <c r="G168" s="273"/>
      <c r="H168" s="14"/>
      <c r="I168" s="14"/>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row>
    <row r="169" spans="1:47" s="80" customFormat="1" ht="32.25" hidden="1" customHeight="1" x14ac:dyDescent="0.25">
      <c r="A169" s="162"/>
      <c r="B169" s="163"/>
      <c r="C169" s="164"/>
      <c r="D169" s="165"/>
      <c r="E169" s="175"/>
      <c r="F169" s="272"/>
      <c r="G169" s="273"/>
      <c r="H169" s="14"/>
      <c r="I169" s="14"/>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row>
    <row r="170" spans="1:47" s="80" customFormat="1" ht="32.25" hidden="1" customHeight="1" x14ac:dyDescent="0.25">
      <c r="A170" s="162"/>
      <c r="B170" s="163"/>
      <c r="C170" s="164"/>
      <c r="D170" s="165"/>
      <c r="E170" s="175"/>
      <c r="F170" s="272"/>
      <c r="G170" s="273"/>
      <c r="H170" s="14"/>
      <c r="I170" s="14"/>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row>
    <row r="171" spans="1:47" s="80" customFormat="1" ht="32.25" hidden="1" customHeight="1" x14ac:dyDescent="0.25">
      <c r="A171" s="162"/>
      <c r="B171" s="163"/>
      <c r="C171" s="164"/>
      <c r="D171" s="165"/>
      <c r="E171" s="175"/>
      <c r="F171" s="272"/>
      <c r="G171" s="273"/>
      <c r="H171" s="14"/>
      <c r="I171" s="14"/>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row>
    <row r="172" spans="1:47" s="80" customFormat="1" ht="32.25" hidden="1" customHeight="1" thickBot="1" x14ac:dyDescent="0.3">
      <c r="A172" s="162"/>
      <c r="B172" s="163"/>
      <c r="C172" s="164"/>
      <c r="D172" s="165"/>
      <c r="E172" s="175"/>
      <c r="F172" s="272"/>
      <c r="G172" s="273"/>
      <c r="H172" s="14"/>
      <c r="I172" s="14"/>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row>
    <row r="173" spans="1:47" s="110" customFormat="1" ht="33" customHeight="1" thickBot="1" x14ac:dyDescent="0.3">
      <c r="A173" s="80"/>
      <c r="B173" s="80"/>
      <c r="C173" s="159" t="s">
        <v>142</v>
      </c>
      <c r="D173" s="160">
        <f>SUM(D46:D152)</f>
        <v>84515315.270000026</v>
      </c>
      <c r="E173" s="372"/>
      <c r="F173" s="372"/>
      <c r="G173" s="372"/>
      <c r="H173" s="50">
        <f>SUM(H46:H152)</f>
        <v>172248.89799999999</v>
      </c>
      <c r="I173" s="50">
        <f>SUM(I46:I152)</f>
        <v>16730814.156000011</v>
      </c>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row>
    <row r="174" spans="1:47" s="110" customFormat="1" ht="33" customHeight="1" thickBot="1" x14ac:dyDescent="0.3">
      <c r="A174" s="83"/>
      <c r="B174" s="83"/>
      <c r="C174" s="107" t="s">
        <v>153</v>
      </c>
      <c r="D174" s="53">
        <f>D173/$C$6</f>
        <v>1471.0595848708492</v>
      </c>
      <c r="E174" s="373"/>
      <c r="F174" s="373"/>
      <c r="G174" s="373"/>
      <c r="H174" s="54">
        <f t="shared" ref="H174:I174" si="6">H173/$C$6</f>
        <v>2.9981358003202669</v>
      </c>
      <c r="I174" s="54">
        <f t="shared" si="6"/>
        <v>291.21378117384967</v>
      </c>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row>
    <row r="175" spans="1:47" s="110" customFormat="1" ht="27" customHeight="1" x14ac:dyDescent="0.25">
      <c r="A175" s="83"/>
      <c r="B175" s="83"/>
      <c r="C175" s="82"/>
      <c r="D175" s="82"/>
      <c r="E175" s="82"/>
      <c r="F175" s="82"/>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row>
    <row r="176" spans="1:47" s="110" customFormat="1" ht="87.75" customHeight="1" x14ac:dyDescent="0.25">
      <c r="A176" s="329" t="s">
        <v>170</v>
      </c>
      <c r="B176" s="330"/>
      <c r="C176" s="27" t="s">
        <v>131</v>
      </c>
      <c r="D176" s="82"/>
      <c r="E176" s="82"/>
      <c r="F176" s="82"/>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row>
    <row r="177" spans="1:47" s="110" customFormat="1" ht="31.5" customHeight="1" x14ac:dyDescent="0.25">
      <c r="A177" s="83"/>
      <c r="B177" s="83"/>
      <c r="C177" s="82"/>
      <c r="D177" s="82"/>
      <c r="E177" s="82"/>
      <c r="F177" s="82"/>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row>
    <row r="178" spans="1:47" s="110" customFormat="1" ht="36" customHeight="1" x14ac:dyDescent="0.25">
      <c r="A178" s="274" t="s">
        <v>122</v>
      </c>
      <c r="B178" s="274"/>
      <c r="C178" s="274"/>
      <c r="D178" s="274"/>
      <c r="E178" s="274"/>
      <c r="F178" s="274"/>
      <c r="G178" s="274"/>
      <c r="H178" s="274"/>
      <c r="I178" s="274"/>
      <c r="J178" s="274"/>
      <c r="K178" s="274"/>
      <c r="L178" s="274"/>
      <c r="M178" s="274"/>
      <c r="N178" s="274"/>
      <c r="O178" s="274"/>
      <c r="P178" s="274"/>
      <c r="Q178" s="274"/>
      <c r="R178" s="274"/>
      <c r="S178" s="274"/>
      <c r="T178" s="274"/>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row>
    <row r="179" spans="1:47" s="110" customFormat="1" ht="13" x14ac:dyDescent="0.25">
      <c r="A179" s="275"/>
      <c r="B179" s="275"/>
      <c r="C179" s="275"/>
      <c r="D179" s="275"/>
      <c r="E179" s="275"/>
      <c r="F179" s="275"/>
      <c r="G179" s="275"/>
      <c r="H179" s="275"/>
      <c r="I179" s="275"/>
      <c r="J179" s="275"/>
      <c r="K179" s="275"/>
      <c r="L179" s="275"/>
      <c r="M179" s="275"/>
      <c r="N179" s="275"/>
      <c r="O179" s="275"/>
      <c r="P179" s="275"/>
      <c r="Q179" s="275"/>
      <c r="R179" s="275"/>
      <c r="S179" s="275"/>
      <c r="T179" s="275"/>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row>
    <row r="180" spans="1:47" ht="23.25" customHeight="1" x14ac:dyDescent="0.25">
      <c r="A180" s="276" t="s">
        <v>121</v>
      </c>
      <c r="B180" s="277"/>
      <c r="C180" s="206" t="s">
        <v>163</v>
      </c>
      <c r="D180" s="206" t="s">
        <v>160</v>
      </c>
      <c r="E180" s="283" t="s">
        <v>158</v>
      </c>
      <c r="F180" s="284"/>
      <c r="G180" s="287" t="s">
        <v>159</v>
      </c>
      <c r="H180" s="287"/>
      <c r="I180" s="287"/>
      <c r="J180" s="287"/>
      <c r="K180" s="287"/>
      <c r="L180" s="287"/>
      <c r="M180" s="287"/>
      <c r="N180" s="287"/>
      <c r="O180" s="283" t="s">
        <v>161</v>
      </c>
      <c r="P180" s="287"/>
      <c r="Q180" s="287"/>
      <c r="R180" s="284"/>
      <c r="S180" s="289" t="s">
        <v>120</v>
      </c>
      <c r="T180" s="284" t="s">
        <v>162</v>
      </c>
    </row>
    <row r="181" spans="1:47" ht="39.65" customHeight="1" x14ac:dyDescent="0.25">
      <c r="A181" s="278"/>
      <c r="B181" s="279"/>
      <c r="C181" s="207"/>
      <c r="D181" s="282"/>
      <c r="E181" s="285"/>
      <c r="F181" s="286"/>
      <c r="G181" s="288"/>
      <c r="H181" s="288"/>
      <c r="I181" s="288"/>
      <c r="J181" s="288"/>
      <c r="K181" s="288"/>
      <c r="L181" s="288"/>
      <c r="M181" s="288"/>
      <c r="N181" s="288"/>
      <c r="O181" s="285"/>
      <c r="P181" s="288"/>
      <c r="Q181" s="288"/>
      <c r="R181" s="286"/>
      <c r="S181" s="290"/>
      <c r="T181" s="286"/>
    </row>
    <row r="182" spans="1:47" ht="24.75" customHeight="1" x14ac:dyDescent="0.25">
      <c r="A182" s="280"/>
      <c r="B182" s="281"/>
      <c r="C182" s="208"/>
      <c r="D182" s="312" t="s">
        <v>115</v>
      </c>
      <c r="E182" s="313"/>
      <c r="F182" s="314"/>
      <c r="G182" s="312" t="s">
        <v>114</v>
      </c>
      <c r="H182" s="313"/>
      <c r="I182" s="313"/>
      <c r="J182" s="313"/>
      <c r="K182" s="313"/>
      <c r="L182" s="313"/>
      <c r="M182" s="313"/>
      <c r="N182" s="314"/>
      <c r="O182" s="312" t="s">
        <v>113</v>
      </c>
      <c r="P182" s="313"/>
      <c r="Q182" s="313"/>
      <c r="R182" s="314"/>
      <c r="S182" s="290"/>
      <c r="T182" s="284" t="s">
        <v>112</v>
      </c>
    </row>
    <row r="183" spans="1:47" ht="27" customHeight="1" x14ac:dyDescent="0.25">
      <c r="A183" s="112" t="s">
        <v>65</v>
      </c>
      <c r="B183" s="113"/>
      <c r="C183" s="114"/>
      <c r="D183" s="114" t="s">
        <v>86</v>
      </c>
      <c r="E183" s="114" t="s">
        <v>129</v>
      </c>
      <c r="F183" s="114" t="s">
        <v>88</v>
      </c>
      <c r="G183" s="114" t="s">
        <v>89</v>
      </c>
      <c r="H183" s="114" t="s">
        <v>90</v>
      </c>
      <c r="I183" s="114" t="s">
        <v>91</v>
      </c>
      <c r="J183" s="114" t="s">
        <v>92</v>
      </c>
      <c r="K183" s="114" t="s">
        <v>93</v>
      </c>
      <c r="L183" s="312" t="s">
        <v>94</v>
      </c>
      <c r="M183" s="314"/>
      <c r="N183" s="114" t="s">
        <v>95</v>
      </c>
      <c r="O183" s="114" t="s">
        <v>96</v>
      </c>
      <c r="P183" s="114" t="s">
        <v>97</v>
      </c>
      <c r="Q183" s="114" t="s">
        <v>98</v>
      </c>
      <c r="R183" s="114" t="s">
        <v>99</v>
      </c>
      <c r="S183" s="291"/>
      <c r="T183" s="286"/>
    </row>
    <row r="184" spans="1:47" ht="27" customHeight="1" x14ac:dyDescent="0.25">
      <c r="A184" s="115">
        <v>0.1</v>
      </c>
      <c r="B184" s="104" t="s">
        <v>67</v>
      </c>
      <c r="C184" s="293"/>
      <c r="D184" s="294"/>
      <c r="E184" s="294"/>
      <c r="F184" s="294"/>
      <c r="G184" s="294"/>
      <c r="H184" s="294"/>
      <c r="I184" s="294"/>
      <c r="J184" s="294"/>
      <c r="K184" s="294"/>
      <c r="L184" s="294"/>
      <c r="M184" s="294"/>
      <c r="N184" s="295"/>
      <c r="O184" s="29">
        <v>0</v>
      </c>
      <c r="P184" s="29">
        <v>0</v>
      </c>
      <c r="Q184" s="29">
        <v>0</v>
      </c>
      <c r="R184" s="29">
        <v>0</v>
      </c>
      <c r="S184" s="129">
        <f>SUM(C184:R184)</f>
        <v>0</v>
      </c>
      <c r="T184" s="29">
        <v>0</v>
      </c>
    </row>
    <row r="185" spans="1:47" ht="27" customHeight="1" x14ac:dyDescent="0.25">
      <c r="A185" s="103">
        <v>0.2</v>
      </c>
      <c r="B185" s="104" t="s">
        <v>68</v>
      </c>
      <c r="C185" s="296"/>
      <c r="D185" s="297"/>
      <c r="E185" s="297"/>
      <c r="F185" s="297"/>
      <c r="G185" s="297"/>
      <c r="H185" s="297"/>
      <c r="I185" s="297"/>
      <c r="J185" s="297"/>
      <c r="K185" s="297"/>
      <c r="L185" s="297"/>
      <c r="M185" s="297"/>
      <c r="N185" s="298"/>
      <c r="O185" s="29">
        <v>0</v>
      </c>
      <c r="P185" s="29">
        <v>0</v>
      </c>
      <c r="Q185" s="29">
        <v>0</v>
      </c>
      <c r="R185" s="29">
        <v>0</v>
      </c>
      <c r="S185" s="129">
        <f t="shared" ref="S185:S199" si="7">SUM(C185:R185)</f>
        <v>0</v>
      </c>
      <c r="T185" s="29">
        <v>0</v>
      </c>
    </row>
    <row r="186" spans="1:47" ht="27" customHeight="1" x14ac:dyDescent="0.25">
      <c r="A186" s="103">
        <v>0.3</v>
      </c>
      <c r="B186" s="104" t="s">
        <v>69</v>
      </c>
      <c r="C186" s="29">
        <v>-83791.399999999994</v>
      </c>
      <c r="D186" s="29">
        <v>861405.48</v>
      </c>
      <c r="E186" s="166">
        <v>35585.25</v>
      </c>
      <c r="F186" s="28">
        <v>966976.04</v>
      </c>
      <c r="G186" s="29">
        <v>0</v>
      </c>
      <c r="H186" s="29">
        <v>0</v>
      </c>
      <c r="I186" s="29">
        <v>0</v>
      </c>
      <c r="J186" s="29">
        <v>0</v>
      </c>
      <c r="K186" s="29">
        <v>0</v>
      </c>
      <c r="L186" s="344"/>
      <c r="M186" s="345"/>
      <c r="N186" s="346"/>
      <c r="O186" s="31">
        <v>69985.320000000007</v>
      </c>
      <c r="P186" s="29">
        <v>0</v>
      </c>
      <c r="Q186" s="29">
        <v>0</v>
      </c>
      <c r="R186" s="29">
        <v>0</v>
      </c>
      <c r="S186" s="129">
        <f t="shared" si="7"/>
        <v>1850160.6900000002</v>
      </c>
      <c r="T186" s="28">
        <v>-528143.22</v>
      </c>
    </row>
    <row r="187" spans="1:47" ht="27" customHeight="1" x14ac:dyDescent="0.25">
      <c r="A187" s="103">
        <v>0.4</v>
      </c>
      <c r="B187" s="104" t="s">
        <v>70</v>
      </c>
      <c r="C187" s="29">
        <v>0</v>
      </c>
      <c r="D187" s="29">
        <v>0</v>
      </c>
      <c r="E187" s="29">
        <v>0</v>
      </c>
      <c r="F187" s="28">
        <v>1862755.3</v>
      </c>
      <c r="G187" s="29">
        <v>0</v>
      </c>
      <c r="H187" s="29">
        <v>0</v>
      </c>
      <c r="I187" s="29">
        <v>0</v>
      </c>
      <c r="J187" s="29">
        <v>0</v>
      </c>
      <c r="K187" s="29">
        <v>0</v>
      </c>
      <c r="L187" s="293"/>
      <c r="M187" s="294"/>
      <c r="N187" s="295"/>
      <c r="O187" s="29">
        <v>0</v>
      </c>
      <c r="P187" s="29">
        <v>0</v>
      </c>
      <c r="Q187" s="29">
        <v>0</v>
      </c>
      <c r="R187" s="29">
        <v>0</v>
      </c>
      <c r="S187" s="129">
        <f t="shared" si="7"/>
        <v>1862755.3</v>
      </c>
      <c r="T187" s="29">
        <v>0</v>
      </c>
    </row>
    <row r="188" spans="1:47" ht="27" customHeight="1" x14ac:dyDescent="0.25">
      <c r="A188" s="103">
        <v>0.5</v>
      </c>
      <c r="B188" s="104" t="s">
        <v>100</v>
      </c>
      <c r="C188" s="29">
        <v>0</v>
      </c>
      <c r="D188" s="29">
        <v>0</v>
      </c>
      <c r="E188" s="29">
        <v>0</v>
      </c>
      <c r="F188" s="28"/>
      <c r="G188" s="29">
        <v>0</v>
      </c>
      <c r="H188" s="29">
        <v>0</v>
      </c>
      <c r="I188" s="29">
        <v>0</v>
      </c>
      <c r="J188" s="29">
        <v>0</v>
      </c>
      <c r="K188" s="29">
        <v>0</v>
      </c>
      <c r="L188" s="293"/>
      <c r="M188" s="294"/>
      <c r="N188" s="295"/>
      <c r="O188" s="29">
        <v>0</v>
      </c>
      <c r="P188" s="29">
        <v>0</v>
      </c>
      <c r="Q188" s="29">
        <v>0</v>
      </c>
      <c r="R188" s="29">
        <v>0</v>
      </c>
      <c r="S188" s="129">
        <f t="shared" si="7"/>
        <v>0</v>
      </c>
      <c r="T188" s="29">
        <v>0</v>
      </c>
    </row>
    <row r="189" spans="1:47" ht="27" customHeight="1" x14ac:dyDescent="0.25">
      <c r="A189" s="103">
        <v>1</v>
      </c>
      <c r="B189" s="113" t="s">
        <v>71</v>
      </c>
      <c r="C189" s="29">
        <v>0</v>
      </c>
      <c r="D189" s="29">
        <v>1840800.33</v>
      </c>
      <c r="E189" s="28">
        <v>542944.29</v>
      </c>
      <c r="F189" s="28">
        <v>107803.64</v>
      </c>
      <c r="G189" s="29">
        <v>0</v>
      </c>
      <c r="H189" s="29">
        <v>0</v>
      </c>
      <c r="I189" s="29">
        <v>0</v>
      </c>
      <c r="J189" s="29">
        <v>0</v>
      </c>
      <c r="K189" s="29">
        <v>0</v>
      </c>
      <c r="L189" s="293"/>
      <c r="M189" s="294"/>
      <c r="N189" s="295"/>
      <c r="O189" s="31">
        <v>31580.68</v>
      </c>
      <c r="P189" s="29">
        <v>0</v>
      </c>
      <c r="Q189" s="29">
        <v>0</v>
      </c>
      <c r="R189" s="29">
        <v>0</v>
      </c>
      <c r="S189" s="129">
        <f t="shared" si="7"/>
        <v>2523128.9400000004</v>
      </c>
      <c r="T189" s="28">
        <v>-411082.96</v>
      </c>
    </row>
    <row r="190" spans="1:47" ht="27" customHeight="1" x14ac:dyDescent="0.25">
      <c r="A190" s="103">
        <v>2.1</v>
      </c>
      <c r="B190" s="104" t="s">
        <v>72</v>
      </c>
      <c r="C190" s="29">
        <v>-481.64</v>
      </c>
      <c r="D190" s="29">
        <v>1942700.46</v>
      </c>
      <c r="E190" s="166">
        <v>644693.73</v>
      </c>
      <c r="F190" s="28">
        <v>120138.8</v>
      </c>
      <c r="G190" s="29">
        <v>0</v>
      </c>
      <c r="H190" s="29">
        <v>0</v>
      </c>
      <c r="I190" s="29">
        <v>0</v>
      </c>
      <c r="J190" s="29">
        <v>0</v>
      </c>
      <c r="K190" s="29">
        <v>0</v>
      </c>
      <c r="L190" s="293"/>
      <c r="M190" s="294"/>
      <c r="N190" s="295"/>
      <c r="O190" s="31">
        <v>86158.97</v>
      </c>
      <c r="P190" s="29">
        <v>0</v>
      </c>
      <c r="Q190" s="29">
        <v>0</v>
      </c>
      <c r="R190" s="29">
        <v>0</v>
      </c>
      <c r="S190" s="129">
        <f t="shared" si="7"/>
        <v>2793210.32</v>
      </c>
      <c r="T190" s="28">
        <v>-672772.22</v>
      </c>
    </row>
    <row r="191" spans="1:47" ht="27" customHeight="1" x14ac:dyDescent="0.25">
      <c r="A191" s="103">
        <v>2.2000000000000002</v>
      </c>
      <c r="B191" s="104" t="s">
        <v>73</v>
      </c>
      <c r="C191" s="29">
        <v>0</v>
      </c>
      <c r="D191" s="29">
        <v>2743784.3</v>
      </c>
      <c r="E191" s="166">
        <v>895972.85</v>
      </c>
      <c r="F191" s="28">
        <v>165478.03999999998</v>
      </c>
      <c r="G191" s="29">
        <v>0</v>
      </c>
      <c r="H191" s="29">
        <v>0</v>
      </c>
      <c r="I191" s="29">
        <v>0</v>
      </c>
      <c r="J191" s="31">
        <v>867004.65999999992</v>
      </c>
      <c r="K191" s="29">
        <v>0</v>
      </c>
      <c r="L191" s="293"/>
      <c r="M191" s="294"/>
      <c r="N191" s="295"/>
      <c r="O191" s="31">
        <v>91199.84</v>
      </c>
      <c r="P191" s="29">
        <v>0</v>
      </c>
      <c r="Q191" s="29">
        <v>0</v>
      </c>
      <c r="R191" s="29">
        <v>0</v>
      </c>
      <c r="S191" s="129">
        <f t="shared" si="7"/>
        <v>4763439.6899999995</v>
      </c>
      <c r="T191" s="28">
        <v>-1282957.98</v>
      </c>
    </row>
    <row r="192" spans="1:47" ht="27" customHeight="1" x14ac:dyDescent="0.25">
      <c r="A192" s="103">
        <v>2.2999999999999998</v>
      </c>
      <c r="B192" s="104" t="s">
        <v>74</v>
      </c>
      <c r="C192" s="29">
        <v>-6.16</v>
      </c>
      <c r="D192" s="29">
        <v>421845.91000000003</v>
      </c>
      <c r="E192" s="166">
        <v>26884.42</v>
      </c>
      <c r="F192" s="28">
        <v>38885.440000000002</v>
      </c>
      <c r="G192" s="29">
        <v>0</v>
      </c>
      <c r="H192" s="29">
        <v>0</v>
      </c>
      <c r="I192" s="29">
        <v>0</v>
      </c>
      <c r="J192" s="31">
        <v>0</v>
      </c>
      <c r="K192" s="29">
        <v>0</v>
      </c>
      <c r="L192" s="293"/>
      <c r="M192" s="294"/>
      <c r="N192" s="295"/>
      <c r="O192" s="31">
        <v>14567.65</v>
      </c>
      <c r="P192" s="29">
        <v>0</v>
      </c>
      <c r="Q192" s="29">
        <v>0</v>
      </c>
      <c r="R192" s="29">
        <v>0</v>
      </c>
      <c r="S192" s="129">
        <f t="shared" si="7"/>
        <v>502177.26000000007</v>
      </c>
      <c r="T192" s="28">
        <v>-19802.060000000001</v>
      </c>
    </row>
    <row r="193" spans="1:21" ht="27" customHeight="1" x14ac:dyDescent="0.25">
      <c r="A193" s="103">
        <v>2.4</v>
      </c>
      <c r="B193" s="104" t="s">
        <v>75</v>
      </c>
      <c r="C193" s="29">
        <v>0</v>
      </c>
      <c r="D193" s="29">
        <v>34099.07</v>
      </c>
      <c r="E193" s="166">
        <v>13670.36</v>
      </c>
      <c r="F193" s="28">
        <v>0</v>
      </c>
      <c r="G193" s="29">
        <v>0</v>
      </c>
      <c r="H193" s="29">
        <v>0</v>
      </c>
      <c r="I193" s="29">
        <v>0</v>
      </c>
      <c r="J193" s="31">
        <v>2800375.67</v>
      </c>
      <c r="K193" s="29">
        <v>0</v>
      </c>
      <c r="L193" s="293"/>
      <c r="M193" s="294"/>
      <c r="N193" s="295"/>
      <c r="O193" s="31">
        <v>74.08</v>
      </c>
      <c r="P193" s="29">
        <v>0</v>
      </c>
      <c r="Q193" s="29">
        <v>0</v>
      </c>
      <c r="R193" s="29">
        <v>0</v>
      </c>
      <c r="S193" s="129">
        <f t="shared" si="7"/>
        <v>2848219.18</v>
      </c>
      <c r="T193" s="28">
        <v>4888.6100000000006</v>
      </c>
    </row>
    <row r="194" spans="1:21" ht="27" customHeight="1" x14ac:dyDescent="0.25">
      <c r="A194" s="103">
        <v>2.5</v>
      </c>
      <c r="B194" s="104" t="s">
        <v>76</v>
      </c>
      <c r="C194" s="29">
        <v>0</v>
      </c>
      <c r="D194" s="29">
        <v>5081895.67</v>
      </c>
      <c r="E194" s="166">
        <v>860292.23</v>
      </c>
      <c r="F194" s="28">
        <v>217574.75</v>
      </c>
      <c r="G194" s="29">
        <v>0</v>
      </c>
      <c r="H194" s="29">
        <v>0</v>
      </c>
      <c r="I194" s="29">
        <v>0</v>
      </c>
      <c r="J194" s="31">
        <v>1234638.98</v>
      </c>
      <c r="K194" s="29">
        <v>0</v>
      </c>
      <c r="L194" s="293"/>
      <c r="M194" s="294"/>
      <c r="N194" s="295"/>
      <c r="O194" s="31">
        <v>32550.62</v>
      </c>
      <c r="P194" s="29">
        <v>0</v>
      </c>
      <c r="Q194" s="29">
        <v>0</v>
      </c>
      <c r="R194" s="29">
        <v>0</v>
      </c>
      <c r="S194" s="129">
        <f t="shared" si="7"/>
        <v>7426952.2500000009</v>
      </c>
      <c r="T194" s="28">
        <v>-3095046.5</v>
      </c>
    </row>
    <row r="195" spans="1:21" ht="27" customHeight="1" x14ac:dyDescent="0.25">
      <c r="A195" s="103">
        <v>2.6</v>
      </c>
      <c r="B195" s="104" t="s">
        <v>77</v>
      </c>
      <c r="C195" s="29">
        <v>0</v>
      </c>
      <c r="D195" s="29">
        <v>1234638.98</v>
      </c>
      <c r="E195" s="32">
        <v>117318.20000000001</v>
      </c>
      <c r="F195" s="29">
        <v>0</v>
      </c>
      <c r="G195" s="29">
        <v>0</v>
      </c>
      <c r="H195" s="29">
        <v>0</v>
      </c>
      <c r="I195" s="29">
        <v>0</v>
      </c>
      <c r="J195" s="31">
        <v>2188287.27</v>
      </c>
      <c r="K195" s="29">
        <v>0</v>
      </c>
      <c r="L195" s="293"/>
      <c r="M195" s="294"/>
      <c r="N195" s="295"/>
      <c r="O195" s="31">
        <v>296.59000000000003</v>
      </c>
      <c r="P195" s="29">
        <v>0</v>
      </c>
      <c r="Q195" s="29">
        <v>0</v>
      </c>
      <c r="R195" s="29">
        <v>0</v>
      </c>
      <c r="S195" s="129">
        <f t="shared" si="7"/>
        <v>3540541.04</v>
      </c>
      <c r="T195" s="28">
        <v>-862818.48</v>
      </c>
    </row>
    <row r="196" spans="1:21" ht="27" customHeight="1" x14ac:dyDescent="0.25">
      <c r="A196" s="103">
        <v>2.7</v>
      </c>
      <c r="B196" s="104" t="s">
        <v>78</v>
      </c>
      <c r="C196" s="29">
        <v>0</v>
      </c>
      <c r="D196" s="29">
        <v>2188287.27</v>
      </c>
      <c r="E196" s="32">
        <v>319734.36</v>
      </c>
      <c r="F196" s="32">
        <v>203221.41999999998</v>
      </c>
      <c r="G196" s="29">
        <v>0</v>
      </c>
      <c r="H196" s="29">
        <v>0</v>
      </c>
      <c r="I196" s="29">
        <v>0</v>
      </c>
      <c r="J196" s="31">
        <v>380408.78</v>
      </c>
      <c r="K196" s="29">
        <v>0</v>
      </c>
      <c r="L196" s="293"/>
      <c r="M196" s="294"/>
      <c r="N196" s="295"/>
      <c r="O196" s="31">
        <v>31421.989999999998</v>
      </c>
      <c r="P196" s="29">
        <v>0</v>
      </c>
      <c r="Q196" s="29">
        <v>0</v>
      </c>
      <c r="R196" s="29">
        <v>0</v>
      </c>
      <c r="S196" s="129">
        <f t="shared" si="7"/>
        <v>3123073.8200000003</v>
      </c>
      <c r="T196" s="28">
        <v>-185084.71</v>
      </c>
    </row>
    <row r="197" spans="1:21" ht="27" customHeight="1" x14ac:dyDescent="0.25">
      <c r="A197" s="103">
        <v>2.8</v>
      </c>
      <c r="B197" s="104" t="s">
        <v>79</v>
      </c>
      <c r="C197" s="29">
        <v>-43838.09</v>
      </c>
      <c r="D197" s="29">
        <v>380408.78</v>
      </c>
      <c r="E197" s="29">
        <v>127788.66</v>
      </c>
      <c r="F197" s="29">
        <v>0</v>
      </c>
      <c r="G197" s="29">
        <v>0</v>
      </c>
      <c r="H197" s="29">
        <v>0</v>
      </c>
      <c r="I197" s="29">
        <v>0</v>
      </c>
      <c r="J197" s="29">
        <v>2529388.0699999998</v>
      </c>
      <c r="K197" s="29">
        <v>0</v>
      </c>
      <c r="L197" s="293"/>
      <c r="M197" s="294"/>
      <c r="N197" s="295"/>
      <c r="O197" s="31">
        <v>50264.270000000004</v>
      </c>
      <c r="P197" s="29">
        <v>0</v>
      </c>
      <c r="Q197" s="29">
        <v>0</v>
      </c>
      <c r="R197" s="29">
        <v>0</v>
      </c>
      <c r="S197" s="129">
        <f t="shared" si="7"/>
        <v>3044011.69</v>
      </c>
      <c r="T197" s="28">
        <v>-469632.44999999995</v>
      </c>
    </row>
    <row r="198" spans="1:21" ht="27" customHeight="1" x14ac:dyDescent="0.25">
      <c r="A198" s="103">
        <v>3</v>
      </c>
      <c r="B198" s="113" t="s">
        <v>80</v>
      </c>
      <c r="C198" s="29">
        <v>0</v>
      </c>
      <c r="D198" s="29">
        <v>505877.62</v>
      </c>
      <c r="E198" s="32">
        <v>58795.11</v>
      </c>
      <c r="F198" s="32">
        <v>56695.839999999997</v>
      </c>
      <c r="G198" s="29">
        <v>0</v>
      </c>
      <c r="H198" s="29">
        <v>0</v>
      </c>
      <c r="I198" s="29">
        <v>0</v>
      </c>
      <c r="J198" s="31">
        <v>1279491.48</v>
      </c>
      <c r="K198" s="29">
        <v>0</v>
      </c>
      <c r="L198" s="293"/>
      <c r="M198" s="294"/>
      <c r="N198" s="295"/>
      <c r="O198" s="31">
        <v>2285.6799999999998</v>
      </c>
      <c r="P198" s="29">
        <v>0</v>
      </c>
      <c r="Q198" s="29">
        <v>0</v>
      </c>
      <c r="R198" s="29">
        <v>0</v>
      </c>
      <c r="S198" s="129">
        <f t="shared" ref="S198" si="8">SUM(C198:R198)</f>
        <v>1903145.7299999997</v>
      </c>
      <c r="T198" s="28">
        <v>0</v>
      </c>
    </row>
    <row r="199" spans="1:21" ht="27" customHeight="1" x14ac:dyDescent="0.25">
      <c r="A199" s="103">
        <v>4</v>
      </c>
      <c r="B199" s="113" t="s">
        <v>81</v>
      </c>
      <c r="C199" s="29">
        <v>-7983.45</v>
      </c>
      <c r="D199" s="29">
        <v>383511.04000000004</v>
      </c>
      <c r="E199" s="32">
        <v>117517.9</v>
      </c>
      <c r="F199" s="29">
        <v>27163.14</v>
      </c>
      <c r="G199" s="29">
        <v>0</v>
      </c>
      <c r="H199" s="29">
        <v>0</v>
      </c>
      <c r="I199" s="29">
        <v>0</v>
      </c>
      <c r="J199" s="31">
        <v>9942600.9600000009</v>
      </c>
      <c r="K199" s="29">
        <v>0</v>
      </c>
      <c r="L199" s="296"/>
      <c r="M199" s="297"/>
      <c r="N199" s="298"/>
      <c r="O199" s="31">
        <v>17294.62</v>
      </c>
      <c r="P199" s="29">
        <v>0</v>
      </c>
      <c r="Q199" s="29">
        <v>0</v>
      </c>
      <c r="R199" s="29">
        <v>0</v>
      </c>
      <c r="S199" s="129">
        <f t="shared" si="7"/>
        <v>10480104.210000001</v>
      </c>
      <c r="T199" s="28">
        <v>-311496.88</v>
      </c>
    </row>
    <row r="200" spans="1:21" ht="27" customHeight="1" x14ac:dyDescent="0.25">
      <c r="A200" s="103">
        <v>5</v>
      </c>
      <c r="B200" s="113" t="s">
        <v>82</v>
      </c>
      <c r="C200" s="29">
        <v>0</v>
      </c>
      <c r="D200" s="29">
        <v>5036581.33</v>
      </c>
      <c r="E200" s="32">
        <v>465612.45000000007</v>
      </c>
      <c r="F200" s="29">
        <v>81421.789999999994</v>
      </c>
      <c r="G200" s="31">
        <v>3378267.79</v>
      </c>
      <c r="H200" s="29">
        <v>0</v>
      </c>
      <c r="I200" s="29">
        <v>0</v>
      </c>
      <c r="J200" s="29">
        <v>0</v>
      </c>
      <c r="K200" s="29">
        <v>0</v>
      </c>
      <c r="L200" s="28">
        <v>15900000</v>
      </c>
      <c r="M200" s="28">
        <v>24300000</v>
      </c>
      <c r="N200" s="28">
        <v>6258.5819999999994</v>
      </c>
      <c r="O200" s="31">
        <v>65692.09</v>
      </c>
      <c r="P200" s="29">
        <v>0</v>
      </c>
      <c r="Q200" s="29">
        <v>0</v>
      </c>
      <c r="R200" s="29">
        <v>0</v>
      </c>
      <c r="S200" s="129">
        <f t="shared" ref="S200:S203" si="9">SUM(C200:R200)</f>
        <v>49233834.032000005</v>
      </c>
      <c r="T200" s="28">
        <v>-3520665.3100000005</v>
      </c>
    </row>
    <row r="201" spans="1:21" ht="27" customHeight="1" x14ac:dyDescent="0.25">
      <c r="A201" s="103">
        <v>6</v>
      </c>
      <c r="B201" s="113" t="s">
        <v>83</v>
      </c>
      <c r="C201" s="29">
        <v>0</v>
      </c>
      <c r="D201" s="29">
        <v>0</v>
      </c>
      <c r="E201" s="29">
        <v>0</v>
      </c>
      <c r="F201" s="29">
        <v>0</v>
      </c>
      <c r="G201" s="29">
        <v>0</v>
      </c>
      <c r="H201" s="29">
        <v>0</v>
      </c>
      <c r="I201" s="29">
        <v>0</v>
      </c>
      <c r="J201" s="29">
        <v>0</v>
      </c>
      <c r="K201" s="29">
        <v>0</v>
      </c>
      <c r="L201" s="347"/>
      <c r="M201" s="348"/>
      <c r="N201" s="349"/>
      <c r="O201" s="31">
        <v>0</v>
      </c>
      <c r="P201" s="29">
        <v>0</v>
      </c>
      <c r="Q201" s="29">
        <v>0</v>
      </c>
      <c r="R201" s="29">
        <v>0</v>
      </c>
      <c r="S201" s="129">
        <f t="shared" si="9"/>
        <v>0</v>
      </c>
      <c r="T201" s="28">
        <v>0</v>
      </c>
    </row>
    <row r="202" spans="1:21" ht="27" customHeight="1" x14ac:dyDescent="0.25">
      <c r="A202" s="103">
        <v>7</v>
      </c>
      <c r="B202" s="113" t="s">
        <v>84</v>
      </c>
      <c r="C202" s="29">
        <v>0</v>
      </c>
      <c r="D202" s="29">
        <v>0</v>
      </c>
      <c r="E202" s="29">
        <v>0</v>
      </c>
      <c r="F202" s="29">
        <v>0</v>
      </c>
      <c r="G202" s="29">
        <v>0</v>
      </c>
      <c r="H202" s="29">
        <v>0</v>
      </c>
      <c r="I202" s="29">
        <v>0</v>
      </c>
      <c r="J202" s="29">
        <v>0</v>
      </c>
      <c r="K202" s="29">
        <v>0</v>
      </c>
      <c r="L202" s="350"/>
      <c r="M202" s="351"/>
      <c r="N202" s="352"/>
      <c r="O202" s="31">
        <v>0</v>
      </c>
      <c r="P202" s="29">
        <v>0</v>
      </c>
      <c r="Q202" s="29">
        <v>0</v>
      </c>
      <c r="R202" s="29">
        <v>0</v>
      </c>
      <c r="S202" s="129">
        <f t="shared" si="9"/>
        <v>0</v>
      </c>
      <c r="T202" s="28">
        <v>0</v>
      </c>
    </row>
    <row r="203" spans="1:21" ht="27" customHeight="1" x14ac:dyDescent="0.25">
      <c r="A203" s="103">
        <v>8</v>
      </c>
      <c r="B203" s="113" t="s">
        <v>85</v>
      </c>
      <c r="C203" s="29">
        <v>0</v>
      </c>
      <c r="D203" s="29">
        <v>717492.27</v>
      </c>
      <c r="E203" s="32">
        <v>136439.23000000001</v>
      </c>
      <c r="F203" s="29">
        <v>16858.05</v>
      </c>
      <c r="G203" s="29">
        <v>0</v>
      </c>
      <c r="H203" s="29">
        <v>0</v>
      </c>
      <c r="I203" s="29">
        <v>0</v>
      </c>
      <c r="J203" s="29">
        <v>0</v>
      </c>
      <c r="K203" s="29">
        <v>0</v>
      </c>
      <c r="L203" s="353"/>
      <c r="M203" s="354"/>
      <c r="N203" s="355"/>
      <c r="O203" s="31">
        <v>13937.19</v>
      </c>
      <c r="P203" s="29">
        <v>0</v>
      </c>
      <c r="Q203" s="29">
        <v>0</v>
      </c>
      <c r="R203" s="29">
        <v>0</v>
      </c>
      <c r="S203" s="129">
        <f t="shared" si="9"/>
        <v>884726.74</v>
      </c>
      <c r="T203" s="28">
        <v>-55654.54</v>
      </c>
    </row>
    <row r="204" spans="1:21" ht="27" customHeight="1" x14ac:dyDescent="0.25">
      <c r="A204" s="221" t="s">
        <v>103</v>
      </c>
      <c r="B204" s="222"/>
      <c r="C204" s="117">
        <f>SUM(C186:C203)</f>
        <v>-136100.74</v>
      </c>
      <c r="D204" s="117">
        <f t="shared" ref="D204:K204" si="10">SUM(D186:D203)</f>
        <v>23373328.509999994</v>
      </c>
      <c r="E204" s="118">
        <f t="shared" si="10"/>
        <v>4363249.04</v>
      </c>
      <c r="F204" s="117">
        <f t="shared" si="10"/>
        <v>3864972.2499999995</v>
      </c>
      <c r="G204" s="117">
        <f t="shared" si="10"/>
        <v>3378267.79</v>
      </c>
      <c r="H204" s="117">
        <f t="shared" si="10"/>
        <v>0</v>
      </c>
      <c r="I204" s="117">
        <f t="shared" si="10"/>
        <v>0</v>
      </c>
      <c r="J204" s="117">
        <f t="shared" si="10"/>
        <v>21222195.870000001</v>
      </c>
      <c r="K204" s="117">
        <f t="shared" si="10"/>
        <v>0</v>
      </c>
      <c r="L204" s="308">
        <f>L200+M200</f>
        <v>40200000</v>
      </c>
      <c r="M204" s="309"/>
      <c r="N204" s="117">
        <f>N200</f>
        <v>6258.5819999999994</v>
      </c>
      <c r="O204" s="117">
        <f>SUM(O184:O203)</f>
        <v>507309.59</v>
      </c>
      <c r="P204" s="117">
        <f t="shared" ref="P204:T204" si="11">SUM(P184:P203)</f>
        <v>0</v>
      </c>
      <c r="Q204" s="117">
        <f t="shared" si="11"/>
        <v>0</v>
      </c>
      <c r="R204" s="117">
        <f t="shared" si="11"/>
        <v>0</v>
      </c>
      <c r="S204" s="117">
        <f t="shared" si="11"/>
        <v>96779480.892000005</v>
      </c>
      <c r="T204" s="117">
        <f t="shared" si="11"/>
        <v>-11410268.699999999</v>
      </c>
    </row>
    <row r="205" spans="1:21" ht="27" customHeight="1" x14ac:dyDescent="0.25">
      <c r="A205" s="221" t="s">
        <v>104</v>
      </c>
      <c r="B205" s="222"/>
      <c r="C205" s="119">
        <f t="shared" ref="C205:K205" si="12">C204/$C$6</f>
        <v>-2.36894694701664</v>
      </c>
      <c r="D205" s="119">
        <f t="shared" si="12"/>
        <v>406.83228625635303</v>
      </c>
      <c r="E205" s="119">
        <f t="shared" si="12"/>
        <v>75.945990391979393</v>
      </c>
      <c r="F205" s="119">
        <f t="shared" si="12"/>
        <v>67.273067082085902</v>
      </c>
      <c r="G205" s="119">
        <f t="shared" si="12"/>
        <v>58.801569832207754</v>
      </c>
      <c r="H205" s="119">
        <f t="shared" si="12"/>
        <v>0</v>
      </c>
      <c r="I205" s="119">
        <f t="shared" si="12"/>
        <v>0</v>
      </c>
      <c r="J205" s="119">
        <f t="shared" si="12"/>
        <v>369.39002767527677</v>
      </c>
      <c r="K205" s="119">
        <f t="shared" si="12"/>
        <v>0</v>
      </c>
      <c r="L205" s="310">
        <f>L204/$C$6</f>
        <v>699.71454431525444</v>
      </c>
      <c r="M205" s="311"/>
      <c r="N205" s="119">
        <f t="shared" ref="N205" si="13">N204/$C$6</f>
        <v>0.10893584209426999</v>
      </c>
      <c r="O205" s="119">
        <f t="shared" ref="O205" si="14">O204/$C$6</f>
        <v>8.8301467311842927</v>
      </c>
      <c r="P205" s="119">
        <f t="shared" ref="P205" si="15">P204/$C$6</f>
        <v>0</v>
      </c>
      <c r="Q205" s="119">
        <f t="shared" ref="Q205" si="16">Q204/$C$6</f>
        <v>0</v>
      </c>
      <c r="R205" s="119">
        <f t="shared" ref="R205" si="17">R204/$C$6</f>
        <v>0</v>
      </c>
      <c r="S205" s="119">
        <f t="shared" ref="S205" si="18">S204/$C$6</f>
        <v>1684.5276211794194</v>
      </c>
      <c r="T205" s="119">
        <f t="shared" ref="T205" si="19">T204/$C$6</f>
        <v>-198.60524785908234</v>
      </c>
    </row>
    <row r="206" spans="1:21" ht="15.75" customHeight="1" x14ac:dyDescent="0.25">
      <c r="A206" s="315" t="s">
        <v>105</v>
      </c>
      <c r="B206" s="316"/>
      <c r="C206" s="316"/>
      <c r="D206" s="316"/>
      <c r="E206" s="316"/>
      <c r="F206" s="316"/>
      <c r="G206" s="316"/>
      <c r="H206" s="316"/>
      <c r="I206" s="316"/>
      <c r="J206" s="316"/>
      <c r="K206" s="316"/>
      <c r="L206" s="316"/>
      <c r="M206" s="316"/>
      <c r="N206" s="316"/>
      <c r="O206" s="316"/>
      <c r="P206" s="316"/>
      <c r="Q206" s="317"/>
      <c r="R206" s="317"/>
      <c r="S206" s="317"/>
      <c r="T206" s="316"/>
      <c r="U206" s="135"/>
    </row>
    <row r="207" spans="1:21" ht="27" customHeight="1" x14ac:dyDescent="0.25">
      <c r="A207" s="319" t="s">
        <v>140</v>
      </c>
      <c r="B207" s="319"/>
      <c r="C207" s="319"/>
      <c r="D207" s="319"/>
      <c r="E207" s="319"/>
      <c r="F207" s="319"/>
      <c r="G207" s="319"/>
      <c r="H207" s="319"/>
      <c r="I207" s="319"/>
      <c r="J207" s="319"/>
      <c r="K207" s="319"/>
      <c r="L207" s="319"/>
      <c r="M207" s="319"/>
      <c r="N207" s="319"/>
      <c r="O207" s="319"/>
      <c r="P207" s="319"/>
      <c r="Q207" s="359"/>
      <c r="R207" s="359"/>
      <c r="S207" s="359"/>
      <c r="T207" s="120" t="s">
        <v>116</v>
      </c>
    </row>
    <row r="208" spans="1:21" ht="15" customHeight="1" x14ac:dyDescent="0.25">
      <c r="A208" s="121" t="s">
        <v>118</v>
      </c>
      <c r="B208" s="121"/>
      <c r="C208" s="121"/>
      <c r="D208" s="121"/>
      <c r="E208" s="121"/>
      <c r="F208" s="121"/>
      <c r="G208" s="121"/>
      <c r="H208" s="121"/>
      <c r="I208" s="121"/>
      <c r="J208" s="121"/>
      <c r="K208" s="121"/>
      <c r="L208" s="121"/>
      <c r="M208" s="121"/>
      <c r="N208" s="121"/>
      <c r="O208" s="121"/>
      <c r="P208" s="121"/>
      <c r="Q208" s="357"/>
      <c r="R208" s="358"/>
      <c r="S208" s="358"/>
      <c r="T208" s="123" t="s">
        <v>124</v>
      </c>
    </row>
    <row r="209" spans="1:47" ht="15" customHeight="1" x14ac:dyDescent="0.25">
      <c r="A209" s="121" t="s">
        <v>143</v>
      </c>
      <c r="B209" s="121"/>
      <c r="C209" s="121"/>
      <c r="D209" s="121"/>
      <c r="E209" s="121"/>
      <c r="F209" s="121"/>
      <c r="G209" s="121"/>
      <c r="H209" s="121"/>
      <c r="I209" s="121"/>
      <c r="J209" s="121"/>
      <c r="K209" s="121"/>
      <c r="L209" s="121"/>
      <c r="M209" s="121"/>
      <c r="N209" s="121"/>
      <c r="O209" s="121"/>
      <c r="P209" s="121"/>
      <c r="Q209" s="136"/>
      <c r="R209" s="136"/>
      <c r="S209" s="136"/>
      <c r="T209" s="137"/>
    </row>
    <row r="210" spans="1:47" s="128" customFormat="1" ht="37.5" customHeight="1" x14ac:dyDescent="0.25">
      <c r="A210" s="274" t="s">
        <v>123</v>
      </c>
      <c r="B210" s="274"/>
      <c r="C210" s="274"/>
      <c r="D210" s="274"/>
      <c r="E210" s="274"/>
      <c r="F210" s="274"/>
      <c r="G210" s="274"/>
      <c r="H210" s="274"/>
      <c r="I210" s="274"/>
      <c r="J210" s="274"/>
      <c r="K210" s="274"/>
      <c r="L210" s="274"/>
      <c r="M210" s="274"/>
      <c r="N210" s="274"/>
      <c r="O210" s="274"/>
      <c r="P210" s="274"/>
      <c r="Q210" s="274"/>
      <c r="R210" s="274"/>
      <c r="S210" s="274"/>
      <c r="T210" s="274"/>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row>
    <row r="211" spans="1:47" x14ac:dyDescent="0.25">
      <c r="A211" s="275"/>
      <c r="B211" s="275"/>
      <c r="C211" s="275"/>
      <c r="D211" s="275"/>
      <c r="E211" s="275"/>
      <c r="F211" s="275"/>
      <c r="G211" s="275"/>
      <c r="H211" s="275"/>
      <c r="I211" s="275"/>
      <c r="J211" s="275"/>
      <c r="K211" s="275"/>
      <c r="L211" s="275"/>
      <c r="M211" s="275"/>
      <c r="N211" s="275"/>
      <c r="O211" s="275"/>
      <c r="P211" s="275"/>
      <c r="Q211" s="275"/>
      <c r="R211" s="275"/>
      <c r="S211" s="275"/>
      <c r="T211" s="275"/>
    </row>
    <row r="212" spans="1:47" ht="65.25" customHeight="1" x14ac:dyDescent="0.25">
      <c r="A212" s="276" t="s">
        <v>119</v>
      </c>
      <c r="B212" s="277"/>
      <c r="C212" s="206" t="s">
        <v>163</v>
      </c>
      <c r="D212" s="206" t="s">
        <v>160</v>
      </c>
      <c r="E212" s="283" t="s">
        <v>158</v>
      </c>
      <c r="F212" s="284"/>
      <c r="G212" s="287" t="s">
        <v>159</v>
      </c>
      <c r="H212" s="287"/>
      <c r="I212" s="287"/>
      <c r="J212" s="287"/>
      <c r="K212" s="287"/>
      <c r="L212" s="287"/>
      <c r="M212" s="287"/>
      <c r="N212" s="287"/>
      <c r="O212" s="283" t="s">
        <v>161</v>
      </c>
      <c r="P212" s="287"/>
      <c r="Q212" s="287"/>
      <c r="R212" s="284"/>
      <c r="S212" s="289" t="s">
        <v>120</v>
      </c>
      <c r="T212" s="284" t="s">
        <v>162</v>
      </c>
    </row>
    <row r="213" spans="1:47" x14ac:dyDescent="0.25">
      <c r="A213" s="278"/>
      <c r="B213" s="279"/>
      <c r="C213" s="207"/>
      <c r="D213" s="282"/>
      <c r="E213" s="285"/>
      <c r="F213" s="286"/>
      <c r="G213" s="288"/>
      <c r="H213" s="288"/>
      <c r="I213" s="288"/>
      <c r="J213" s="288"/>
      <c r="K213" s="288"/>
      <c r="L213" s="288"/>
      <c r="M213" s="288"/>
      <c r="N213" s="288"/>
      <c r="O213" s="285"/>
      <c r="P213" s="288"/>
      <c r="Q213" s="288"/>
      <c r="R213" s="286"/>
      <c r="S213" s="290"/>
      <c r="T213" s="286"/>
    </row>
    <row r="214" spans="1:47" ht="26.9" customHeight="1" x14ac:dyDescent="0.25">
      <c r="A214" s="280"/>
      <c r="B214" s="281"/>
      <c r="C214" s="208"/>
      <c r="D214" s="312" t="s">
        <v>115</v>
      </c>
      <c r="E214" s="313"/>
      <c r="F214" s="314"/>
      <c r="G214" s="312" t="s">
        <v>114</v>
      </c>
      <c r="H214" s="313"/>
      <c r="I214" s="313"/>
      <c r="J214" s="313"/>
      <c r="K214" s="313"/>
      <c r="L214" s="313"/>
      <c r="M214" s="313"/>
      <c r="N214" s="314"/>
      <c r="O214" s="312" t="s">
        <v>113</v>
      </c>
      <c r="P214" s="313"/>
      <c r="Q214" s="313"/>
      <c r="R214" s="314"/>
      <c r="S214" s="290"/>
      <c r="T214" s="284" t="s">
        <v>112</v>
      </c>
    </row>
    <row r="215" spans="1:47" ht="25.5" customHeight="1" x14ac:dyDescent="0.25">
      <c r="A215" s="112" t="s">
        <v>65</v>
      </c>
      <c r="B215" s="113"/>
      <c r="C215" s="114"/>
      <c r="D215" s="114" t="s">
        <v>86</v>
      </c>
      <c r="E215" s="114" t="s">
        <v>129</v>
      </c>
      <c r="F215" s="114" t="s">
        <v>88</v>
      </c>
      <c r="G215" s="114" t="s">
        <v>89</v>
      </c>
      <c r="H215" s="114" t="s">
        <v>90</v>
      </c>
      <c r="I215" s="114" t="s">
        <v>91</v>
      </c>
      <c r="J215" s="114" t="s">
        <v>92</v>
      </c>
      <c r="K215" s="114" t="s">
        <v>93</v>
      </c>
      <c r="L215" s="312" t="s">
        <v>94</v>
      </c>
      <c r="M215" s="314"/>
      <c r="N215" s="114" t="s">
        <v>95</v>
      </c>
      <c r="O215" s="114" t="s">
        <v>96</v>
      </c>
      <c r="P215" s="114" t="s">
        <v>97</v>
      </c>
      <c r="Q215" s="114" t="s">
        <v>98</v>
      </c>
      <c r="R215" s="114" t="s">
        <v>99</v>
      </c>
      <c r="S215" s="291"/>
      <c r="T215" s="286"/>
    </row>
    <row r="216" spans="1:47" ht="29.9" customHeight="1" x14ac:dyDescent="0.25">
      <c r="A216" s="115">
        <v>0.1</v>
      </c>
      <c r="B216" s="104" t="s">
        <v>67</v>
      </c>
      <c r="C216" s="293"/>
      <c r="D216" s="294"/>
      <c r="E216" s="294"/>
      <c r="F216" s="294"/>
      <c r="G216" s="294"/>
      <c r="H216" s="294"/>
      <c r="I216" s="294"/>
      <c r="J216" s="294"/>
      <c r="K216" s="294"/>
      <c r="L216" s="294"/>
      <c r="M216" s="294"/>
      <c r="N216" s="295"/>
      <c r="O216" s="31">
        <f>O184</f>
        <v>0</v>
      </c>
      <c r="P216" s="31">
        <f t="shared" ref="P216:R216" si="20">P184</f>
        <v>0</v>
      </c>
      <c r="Q216" s="31">
        <f t="shared" si="20"/>
        <v>0</v>
      </c>
      <c r="R216" s="31">
        <f t="shared" si="20"/>
        <v>0</v>
      </c>
      <c r="S216" s="129">
        <f>SUM(C216:R216)</f>
        <v>0</v>
      </c>
      <c r="T216" s="29">
        <f>T184</f>
        <v>0</v>
      </c>
    </row>
    <row r="217" spans="1:47" ht="29.25" customHeight="1" x14ac:dyDescent="0.25">
      <c r="A217" s="103">
        <v>0.2</v>
      </c>
      <c r="B217" s="104" t="s">
        <v>68</v>
      </c>
      <c r="C217" s="296"/>
      <c r="D217" s="297"/>
      <c r="E217" s="297"/>
      <c r="F217" s="297"/>
      <c r="G217" s="297"/>
      <c r="H217" s="297"/>
      <c r="I217" s="297"/>
      <c r="J217" s="297"/>
      <c r="K217" s="297"/>
      <c r="L217" s="297"/>
      <c r="M217" s="297"/>
      <c r="N217" s="298"/>
      <c r="O217" s="31">
        <f t="shared" ref="O217:R217" si="21">O185</f>
        <v>0</v>
      </c>
      <c r="P217" s="31">
        <f t="shared" si="21"/>
        <v>0</v>
      </c>
      <c r="Q217" s="31">
        <f t="shared" si="21"/>
        <v>0</v>
      </c>
      <c r="R217" s="31">
        <f t="shared" si="21"/>
        <v>0</v>
      </c>
      <c r="S217" s="129">
        <f t="shared" ref="S217:S235" si="22">SUM(C217:R217)</f>
        <v>0</v>
      </c>
      <c r="T217" s="29">
        <f t="shared" ref="T217:T235" si="23">T185</f>
        <v>0</v>
      </c>
    </row>
    <row r="218" spans="1:47" ht="33" customHeight="1" x14ac:dyDescent="0.25">
      <c r="A218" s="103">
        <v>0.3</v>
      </c>
      <c r="B218" s="104" t="s">
        <v>69</v>
      </c>
      <c r="C218" s="29">
        <f>C186</f>
        <v>-83791.399999999994</v>
      </c>
      <c r="D218" s="29">
        <f t="shared" ref="D218:K218" si="24">D186</f>
        <v>861405.48</v>
      </c>
      <c r="E218" s="29">
        <f t="shared" si="24"/>
        <v>35585.25</v>
      </c>
      <c r="F218" s="29">
        <f t="shared" si="24"/>
        <v>966976.04</v>
      </c>
      <c r="G218" s="29">
        <f t="shared" si="24"/>
        <v>0</v>
      </c>
      <c r="H218" s="29">
        <f t="shared" si="24"/>
        <v>0</v>
      </c>
      <c r="I218" s="29">
        <f t="shared" si="24"/>
        <v>0</v>
      </c>
      <c r="J218" s="29">
        <f t="shared" si="24"/>
        <v>0</v>
      </c>
      <c r="K218" s="29">
        <f t="shared" si="24"/>
        <v>0</v>
      </c>
      <c r="L218" s="344"/>
      <c r="M218" s="345"/>
      <c r="N218" s="346"/>
      <c r="O218" s="31">
        <f t="shared" ref="O218:R218" si="25">O186</f>
        <v>69985.320000000007</v>
      </c>
      <c r="P218" s="31">
        <f t="shared" si="25"/>
        <v>0</v>
      </c>
      <c r="Q218" s="31">
        <f t="shared" si="25"/>
        <v>0</v>
      </c>
      <c r="R218" s="31">
        <f t="shared" si="25"/>
        <v>0</v>
      </c>
      <c r="S218" s="129">
        <f t="shared" si="22"/>
        <v>1850160.6900000002</v>
      </c>
      <c r="T218" s="29">
        <f t="shared" si="23"/>
        <v>-528143.22</v>
      </c>
    </row>
    <row r="219" spans="1:47" ht="33" customHeight="1" x14ac:dyDescent="0.25">
      <c r="A219" s="103">
        <v>0.4</v>
      </c>
      <c r="B219" s="104" t="s">
        <v>70</v>
      </c>
      <c r="C219" s="29">
        <f t="shared" ref="C219:K235" si="26">C187</f>
        <v>0</v>
      </c>
      <c r="D219" s="29">
        <f t="shared" si="26"/>
        <v>0</v>
      </c>
      <c r="E219" s="29">
        <f t="shared" si="26"/>
        <v>0</v>
      </c>
      <c r="F219" s="29">
        <f t="shared" si="26"/>
        <v>1862755.3</v>
      </c>
      <c r="G219" s="29">
        <f t="shared" si="26"/>
        <v>0</v>
      </c>
      <c r="H219" s="29">
        <f t="shared" si="26"/>
        <v>0</v>
      </c>
      <c r="I219" s="29">
        <f t="shared" si="26"/>
        <v>0</v>
      </c>
      <c r="J219" s="29">
        <f t="shared" si="26"/>
        <v>0</v>
      </c>
      <c r="K219" s="29">
        <f t="shared" si="26"/>
        <v>0</v>
      </c>
      <c r="L219" s="293"/>
      <c r="M219" s="294"/>
      <c r="N219" s="295"/>
      <c r="O219" s="31">
        <f t="shared" ref="O219:R219" si="27">O187</f>
        <v>0</v>
      </c>
      <c r="P219" s="31">
        <f t="shared" si="27"/>
        <v>0</v>
      </c>
      <c r="Q219" s="31">
        <f t="shared" si="27"/>
        <v>0</v>
      </c>
      <c r="R219" s="31">
        <f t="shared" si="27"/>
        <v>0</v>
      </c>
      <c r="S219" s="129">
        <f t="shared" si="22"/>
        <v>1862755.3</v>
      </c>
      <c r="T219" s="29">
        <f t="shared" si="23"/>
        <v>0</v>
      </c>
    </row>
    <row r="220" spans="1:47" ht="33.65" customHeight="1" x14ac:dyDescent="0.25">
      <c r="A220" s="103">
        <v>0.5</v>
      </c>
      <c r="B220" s="104" t="s">
        <v>100</v>
      </c>
      <c r="C220" s="29">
        <f t="shared" si="26"/>
        <v>0</v>
      </c>
      <c r="D220" s="29">
        <f t="shared" si="26"/>
        <v>0</v>
      </c>
      <c r="E220" s="29">
        <f t="shared" si="26"/>
        <v>0</v>
      </c>
      <c r="F220" s="29">
        <f t="shared" si="26"/>
        <v>0</v>
      </c>
      <c r="G220" s="29">
        <f t="shared" si="26"/>
        <v>0</v>
      </c>
      <c r="H220" s="29">
        <f t="shared" si="26"/>
        <v>0</v>
      </c>
      <c r="I220" s="29">
        <f t="shared" si="26"/>
        <v>0</v>
      </c>
      <c r="J220" s="29">
        <f t="shared" si="26"/>
        <v>0</v>
      </c>
      <c r="K220" s="29">
        <f t="shared" si="26"/>
        <v>0</v>
      </c>
      <c r="L220" s="293"/>
      <c r="M220" s="294"/>
      <c r="N220" s="295"/>
      <c r="O220" s="31">
        <f t="shared" ref="O220:R220" si="28">O188</f>
        <v>0</v>
      </c>
      <c r="P220" s="31">
        <f t="shared" si="28"/>
        <v>0</v>
      </c>
      <c r="Q220" s="31">
        <f t="shared" si="28"/>
        <v>0</v>
      </c>
      <c r="R220" s="31">
        <f t="shared" si="28"/>
        <v>0</v>
      </c>
      <c r="S220" s="129">
        <f t="shared" si="22"/>
        <v>0</v>
      </c>
      <c r="T220" s="29">
        <f t="shared" si="23"/>
        <v>0</v>
      </c>
    </row>
    <row r="221" spans="1:47" ht="29.9" customHeight="1" x14ac:dyDescent="0.25">
      <c r="A221" s="103">
        <v>1</v>
      </c>
      <c r="B221" s="113" t="s">
        <v>71</v>
      </c>
      <c r="C221" s="29">
        <f t="shared" si="26"/>
        <v>0</v>
      </c>
      <c r="D221" s="29">
        <f t="shared" si="26"/>
        <v>1840800.33</v>
      </c>
      <c r="E221" s="29">
        <f t="shared" si="26"/>
        <v>542944.29</v>
      </c>
      <c r="F221" s="29">
        <f t="shared" si="26"/>
        <v>107803.64</v>
      </c>
      <c r="G221" s="29">
        <f t="shared" si="26"/>
        <v>0</v>
      </c>
      <c r="H221" s="29">
        <f t="shared" si="26"/>
        <v>0</v>
      </c>
      <c r="I221" s="29">
        <f t="shared" si="26"/>
        <v>0</v>
      </c>
      <c r="J221" s="29">
        <f t="shared" si="26"/>
        <v>0</v>
      </c>
      <c r="K221" s="29">
        <f t="shared" si="26"/>
        <v>0</v>
      </c>
      <c r="L221" s="293"/>
      <c r="M221" s="294"/>
      <c r="N221" s="295"/>
      <c r="O221" s="31">
        <f t="shared" ref="O221:R221" si="29">O189</f>
        <v>31580.68</v>
      </c>
      <c r="P221" s="31">
        <f t="shared" si="29"/>
        <v>0</v>
      </c>
      <c r="Q221" s="31">
        <f t="shared" si="29"/>
        <v>0</v>
      </c>
      <c r="R221" s="31">
        <f t="shared" si="29"/>
        <v>0</v>
      </c>
      <c r="S221" s="129">
        <f t="shared" si="22"/>
        <v>2523128.9400000004</v>
      </c>
      <c r="T221" s="29">
        <f t="shared" si="23"/>
        <v>-411082.96</v>
      </c>
    </row>
    <row r="222" spans="1:47" ht="35.15" customHeight="1" x14ac:dyDescent="0.25">
      <c r="A222" s="103">
        <v>2.1</v>
      </c>
      <c r="B222" s="104" t="s">
        <v>72</v>
      </c>
      <c r="C222" s="29">
        <f t="shared" si="26"/>
        <v>-481.64</v>
      </c>
      <c r="D222" s="29">
        <f t="shared" si="26"/>
        <v>1942700.46</v>
      </c>
      <c r="E222" s="29">
        <f t="shared" si="26"/>
        <v>644693.73</v>
      </c>
      <c r="F222" s="29">
        <f t="shared" si="26"/>
        <v>120138.8</v>
      </c>
      <c r="G222" s="29">
        <f t="shared" si="26"/>
        <v>0</v>
      </c>
      <c r="H222" s="29">
        <f t="shared" si="26"/>
        <v>0</v>
      </c>
      <c r="I222" s="29">
        <f t="shared" si="26"/>
        <v>0</v>
      </c>
      <c r="J222" s="29">
        <f t="shared" si="26"/>
        <v>0</v>
      </c>
      <c r="K222" s="29">
        <f t="shared" si="26"/>
        <v>0</v>
      </c>
      <c r="L222" s="293"/>
      <c r="M222" s="294"/>
      <c r="N222" s="295"/>
      <c r="O222" s="31">
        <f t="shared" ref="O222:R222" si="30">O190</f>
        <v>86158.97</v>
      </c>
      <c r="P222" s="31">
        <f t="shared" si="30"/>
        <v>0</v>
      </c>
      <c r="Q222" s="31">
        <f t="shared" si="30"/>
        <v>0</v>
      </c>
      <c r="R222" s="31">
        <f t="shared" si="30"/>
        <v>0</v>
      </c>
      <c r="S222" s="129">
        <f t="shared" si="22"/>
        <v>2793210.32</v>
      </c>
      <c r="T222" s="29">
        <f t="shared" si="23"/>
        <v>-672772.22</v>
      </c>
    </row>
    <row r="223" spans="1:47" ht="29.15" customHeight="1" x14ac:dyDescent="0.25">
      <c r="A223" s="103">
        <v>2.2000000000000002</v>
      </c>
      <c r="B223" s="104" t="s">
        <v>73</v>
      </c>
      <c r="C223" s="29">
        <f t="shared" si="26"/>
        <v>0</v>
      </c>
      <c r="D223" s="29">
        <f t="shared" si="26"/>
        <v>2743784.3</v>
      </c>
      <c r="E223" s="29">
        <f t="shared" si="26"/>
        <v>895972.85</v>
      </c>
      <c r="F223" s="29">
        <f t="shared" si="26"/>
        <v>165478.03999999998</v>
      </c>
      <c r="G223" s="29">
        <f t="shared" si="26"/>
        <v>0</v>
      </c>
      <c r="H223" s="29">
        <f t="shared" si="26"/>
        <v>0</v>
      </c>
      <c r="I223" s="29">
        <f t="shared" si="26"/>
        <v>0</v>
      </c>
      <c r="J223" s="29">
        <f t="shared" si="26"/>
        <v>867004.65999999992</v>
      </c>
      <c r="K223" s="29">
        <f t="shared" si="26"/>
        <v>0</v>
      </c>
      <c r="L223" s="293"/>
      <c r="M223" s="294"/>
      <c r="N223" s="295"/>
      <c r="O223" s="31">
        <f t="shared" ref="O223:R223" si="31">O191</f>
        <v>91199.84</v>
      </c>
      <c r="P223" s="31">
        <f t="shared" si="31"/>
        <v>0</v>
      </c>
      <c r="Q223" s="31">
        <f t="shared" si="31"/>
        <v>0</v>
      </c>
      <c r="R223" s="31">
        <f t="shared" si="31"/>
        <v>0</v>
      </c>
      <c r="S223" s="129">
        <f t="shared" si="22"/>
        <v>4763439.6899999995</v>
      </c>
      <c r="T223" s="29">
        <f t="shared" si="23"/>
        <v>-1282957.98</v>
      </c>
    </row>
    <row r="224" spans="1:47" ht="32.15" customHeight="1" x14ac:dyDescent="0.25">
      <c r="A224" s="103">
        <v>2.2999999999999998</v>
      </c>
      <c r="B224" s="104" t="s">
        <v>74</v>
      </c>
      <c r="C224" s="29">
        <f t="shared" si="26"/>
        <v>-6.16</v>
      </c>
      <c r="D224" s="29">
        <f t="shared" si="26"/>
        <v>421845.91000000003</v>
      </c>
      <c r="E224" s="29">
        <f t="shared" si="26"/>
        <v>26884.42</v>
      </c>
      <c r="F224" s="29">
        <f t="shared" si="26"/>
        <v>38885.440000000002</v>
      </c>
      <c r="G224" s="29">
        <f t="shared" si="26"/>
        <v>0</v>
      </c>
      <c r="H224" s="29">
        <f t="shared" si="26"/>
        <v>0</v>
      </c>
      <c r="I224" s="29">
        <f t="shared" si="26"/>
        <v>0</v>
      </c>
      <c r="J224" s="29">
        <f t="shared" si="26"/>
        <v>0</v>
      </c>
      <c r="K224" s="29">
        <f t="shared" si="26"/>
        <v>0</v>
      </c>
      <c r="L224" s="293"/>
      <c r="M224" s="294"/>
      <c r="N224" s="295"/>
      <c r="O224" s="31">
        <f t="shared" ref="O224:R224" si="32">O192</f>
        <v>14567.65</v>
      </c>
      <c r="P224" s="31">
        <f t="shared" si="32"/>
        <v>0</v>
      </c>
      <c r="Q224" s="31">
        <f t="shared" si="32"/>
        <v>0</v>
      </c>
      <c r="R224" s="31">
        <f t="shared" si="32"/>
        <v>0</v>
      </c>
      <c r="S224" s="129">
        <f t="shared" si="22"/>
        <v>502177.26000000007</v>
      </c>
      <c r="T224" s="29">
        <f t="shared" si="23"/>
        <v>-19802.060000000001</v>
      </c>
    </row>
    <row r="225" spans="1:21" ht="33" customHeight="1" x14ac:dyDescent="0.25">
      <c r="A225" s="103">
        <v>2.4</v>
      </c>
      <c r="B225" s="104" t="s">
        <v>75</v>
      </c>
      <c r="C225" s="29">
        <f t="shared" si="26"/>
        <v>0</v>
      </c>
      <c r="D225" s="29">
        <f t="shared" si="26"/>
        <v>34099.07</v>
      </c>
      <c r="E225" s="29">
        <f t="shared" si="26"/>
        <v>13670.36</v>
      </c>
      <c r="F225" s="29">
        <f t="shared" si="26"/>
        <v>0</v>
      </c>
      <c r="G225" s="29">
        <f t="shared" si="26"/>
        <v>0</v>
      </c>
      <c r="H225" s="29">
        <f t="shared" si="26"/>
        <v>0</v>
      </c>
      <c r="I225" s="29">
        <f t="shared" si="26"/>
        <v>0</v>
      </c>
      <c r="J225" s="29">
        <f t="shared" si="26"/>
        <v>2800375.67</v>
      </c>
      <c r="K225" s="29">
        <f t="shared" si="26"/>
        <v>0</v>
      </c>
      <c r="L225" s="293"/>
      <c r="M225" s="294"/>
      <c r="N225" s="295"/>
      <c r="O225" s="31">
        <f t="shared" ref="O225:R225" si="33">O193</f>
        <v>74.08</v>
      </c>
      <c r="P225" s="31">
        <f t="shared" si="33"/>
        <v>0</v>
      </c>
      <c r="Q225" s="31">
        <f t="shared" si="33"/>
        <v>0</v>
      </c>
      <c r="R225" s="31">
        <f t="shared" si="33"/>
        <v>0</v>
      </c>
      <c r="S225" s="129">
        <f t="shared" si="22"/>
        <v>2848219.18</v>
      </c>
      <c r="T225" s="29">
        <f t="shared" si="23"/>
        <v>4888.6100000000006</v>
      </c>
    </row>
    <row r="226" spans="1:21" ht="34.4" customHeight="1" x14ac:dyDescent="0.25">
      <c r="A226" s="103">
        <v>2.5</v>
      </c>
      <c r="B226" s="104" t="s">
        <v>76</v>
      </c>
      <c r="C226" s="29">
        <f t="shared" si="26"/>
        <v>0</v>
      </c>
      <c r="D226" s="29">
        <f t="shared" si="26"/>
        <v>5081895.67</v>
      </c>
      <c r="E226" s="29">
        <f t="shared" si="26"/>
        <v>860292.23</v>
      </c>
      <c r="F226" s="29">
        <f t="shared" si="26"/>
        <v>217574.75</v>
      </c>
      <c r="G226" s="29">
        <f t="shared" si="26"/>
        <v>0</v>
      </c>
      <c r="H226" s="29">
        <f t="shared" si="26"/>
        <v>0</v>
      </c>
      <c r="I226" s="29">
        <f t="shared" si="26"/>
        <v>0</v>
      </c>
      <c r="J226" s="29">
        <f t="shared" si="26"/>
        <v>1234638.98</v>
      </c>
      <c r="K226" s="29">
        <f t="shared" si="26"/>
        <v>0</v>
      </c>
      <c r="L226" s="293"/>
      <c r="M226" s="294"/>
      <c r="N226" s="295"/>
      <c r="O226" s="31">
        <f t="shared" ref="O226:R226" si="34">O194</f>
        <v>32550.62</v>
      </c>
      <c r="P226" s="31">
        <f t="shared" si="34"/>
        <v>0</v>
      </c>
      <c r="Q226" s="31">
        <f t="shared" si="34"/>
        <v>0</v>
      </c>
      <c r="R226" s="31">
        <f t="shared" si="34"/>
        <v>0</v>
      </c>
      <c r="S226" s="129">
        <f t="shared" si="22"/>
        <v>7426952.2500000009</v>
      </c>
      <c r="T226" s="29">
        <f t="shared" si="23"/>
        <v>-3095046.5</v>
      </c>
    </row>
    <row r="227" spans="1:21" ht="30.65" customHeight="1" x14ac:dyDescent="0.25">
      <c r="A227" s="103">
        <v>2.6</v>
      </c>
      <c r="B227" s="104" t="s">
        <v>77</v>
      </c>
      <c r="C227" s="29">
        <f t="shared" si="26"/>
        <v>0</v>
      </c>
      <c r="D227" s="29">
        <f t="shared" si="26"/>
        <v>1234638.98</v>
      </c>
      <c r="E227" s="29">
        <f t="shared" si="26"/>
        <v>117318.20000000001</v>
      </c>
      <c r="F227" s="29">
        <f t="shared" si="26"/>
        <v>0</v>
      </c>
      <c r="G227" s="29">
        <f t="shared" si="26"/>
        <v>0</v>
      </c>
      <c r="H227" s="29">
        <f t="shared" si="26"/>
        <v>0</v>
      </c>
      <c r="I227" s="29">
        <f t="shared" si="26"/>
        <v>0</v>
      </c>
      <c r="J227" s="29">
        <f t="shared" si="26"/>
        <v>2188287.27</v>
      </c>
      <c r="K227" s="29">
        <f t="shared" si="26"/>
        <v>0</v>
      </c>
      <c r="L227" s="293"/>
      <c r="M227" s="294"/>
      <c r="N227" s="295"/>
      <c r="O227" s="31">
        <f t="shared" ref="O227:R227" si="35">O195</f>
        <v>296.59000000000003</v>
      </c>
      <c r="P227" s="31">
        <f t="shared" si="35"/>
        <v>0</v>
      </c>
      <c r="Q227" s="31">
        <f t="shared" si="35"/>
        <v>0</v>
      </c>
      <c r="R227" s="31">
        <f t="shared" si="35"/>
        <v>0</v>
      </c>
      <c r="S227" s="129">
        <f t="shared" si="22"/>
        <v>3540541.04</v>
      </c>
      <c r="T227" s="29">
        <f t="shared" si="23"/>
        <v>-862818.48</v>
      </c>
    </row>
    <row r="228" spans="1:21" ht="32.9" customHeight="1" x14ac:dyDescent="0.25">
      <c r="A228" s="103">
        <v>2.7</v>
      </c>
      <c r="B228" s="104" t="s">
        <v>78</v>
      </c>
      <c r="C228" s="29">
        <f t="shared" si="26"/>
        <v>0</v>
      </c>
      <c r="D228" s="29">
        <f t="shared" si="26"/>
        <v>2188287.27</v>
      </c>
      <c r="E228" s="29">
        <f t="shared" si="26"/>
        <v>319734.36</v>
      </c>
      <c r="F228" s="29">
        <f t="shared" si="26"/>
        <v>203221.41999999998</v>
      </c>
      <c r="G228" s="29">
        <f t="shared" si="26"/>
        <v>0</v>
      </c>
      <c r="H228" s="29">
        <f t="shared" si="26"/>
        <v>0</v>
      </c>
      <c r="I228" s="29">
        <f t="shared" si="26"/>
        <v>0</v>
      </c>
      <c r="J228" s="29">
        <f t="shared" si="26"/>
        <v>380408.78</v>
      </c>
      <c r="K228" s="29">
        <f t="shared" si="26"/>
        <v>0</v>
      </c>
      <c r="L228" s="293"/>
      <c r="M228" s="294"/>
      <c r="N228" s="295"/>
      <c r="O228" s="31">
        <f t="shared" ref="O228:R228" si="36">O196</f>
        <v>31421.989999999998</v>
      </c>
      <c r="P228" s="31">
        <f t="shared" si="36"/>
        <v>0</v>
      </c>
      <c r="Q228" s="31">
        <f t="shared" si="36"/>
        <v>0</v>
      </c>
      <c r="R228" s="31">
        <f t="shared" si="36"/>
        <v>0</v>
      </c>
      <c r="S228" s="129">
        <f t="shared" si="22"/>
        <v>3123073.8200000003</v>
      </c>
      <c r="T228" s="29">
        <f t="shared" si="23"/>
        <v>-185084.71</v>
      </c>
    </row>
    <row r="229" spans="1:21" ht="31.5" customHeight="1" x14ac:dyDescent="0.25">
      <c r="A229" s="103">
        <v>2.8</v>
      </c>
      <c r="B229" s="104" t="s">
        <v>79</v>
      </c>
      <c r="C229" s="29">
        <f t="shared" si="26"/>
        <v>-43838.09</v>
      </c>
      <c r="D229" s="29">
        <f t="shared" si="26"/>
        <v>380408.78</v>
      </c>
      <c r="E229" s="29">
        <f t="shared" si="26"/>
        <v>127788.66</v>
      </c>
      <c r="F229" s="29">
        <f t="shared" si="26"/>
        <v>0</v>
      </c>
      <c r="G229" s="29">
        <f t="shared" si="26"/>
        <v>0</v>
      </c>
      <c r="H229" s="29">
        <f t="shared" si="26"/>
        <v>0</v>
      </c>
      <c r="I229" s="29">
        <f t="shared" si="26"/>
        <v>0</v>
      </c>
      <c r="J229" s="29">
        <f t="shared" si="26"/>
        <v>2529388.0699999998</v>
      </c>
      <c r="K229" s="29">
        <f t="shared" si="26"/>
        <v>0</v>
      </c>
      <c r="L229" s="293"/>
      <c r="M229" s="294"/>
      <c r="N229" s="295"/>
      <c r="O229" s="31">
        <f t="shared" ref="O229:R229" si="37">O197</f>
        <v>50264.270000000004</v>
      </c>
      <c r="P229" s="31">
        <f t="shared" si="37"/>
        <v>0</v>
      </c>
      <c r="Q229" s="31">
        <f t="shared" si="37"/>
        <v>0</v>
      </c>
      <c r="R229" s="31">
        <f t="shared" si="37"/>
        <v>0</v>
      </c>
      <c r="S229" s="129">
        <f t="shared" si="22"/>
        <v>3044011.69</v>
      </c>
      <c r="T229" s="29">
        <f t="shared" si="23"/>
        <v>-469632.44999999995</v>
      </c>
    </row>
    <row r="230" spans="1:21" ht="38.25" customHeight="1" x14ac:dyDescent="0.25">
      <c r="A230" s="103">
        <v>3</v>
      </c>
      <c r="B230" s="113" t="s">
        <v>80</v>
      </c>
      <c r="C230" s="29">
        <f t="shared" si="26"/>
        <v>0</v>
      </c>
      <c r="D230" s="29">
        <f t="shared" si="26"/>
        <v>505877.62</v>
      </c>
      <c r="E230" s="29">
        <f t="shared" si="26"/>
        <v>58795.11</v>
      </c>
      <c r="F230" s="29">
        <f t="shared" si="26"/>
        <v>56695.839999999997</v>
      </c>
      <c r="G230" s="29">
        <f t="shared" si="26"/>
        <v>0</v>
      </c>
      <c r="H230" s="29">
        <f t="shared" si="26"/>
        <v>0</v>
      </c>
      <c r="I230" s="29">
        <f t="shared" si="26"/>
        <v>0</v>
      </c>
      <c r="J230" s="29">
        <f t="shared" si="26"/>
        <v>1279491.48</v>
      </c>
      <c r="K230" s="29">
        <f t="shared" si="26"/>
        <v>0</v>
      </c>
      <c r="L230" s="293"/>
      <c r="M230" s="294"/>
      <c r="N230" s="295"/>
      <c r="O230" s="31">
        <f t="shared" ref="O230:R230" si="38">O198</f>
        <v>2285.6799999999998</v>
      </c>
      <c r="P230" s="31">
        <f t="shared" si="38"/>
        <v>0</v>
      </c>
      <c r="Q230" s="31">
        <f t="shared" si="38"/>
        <v>0</v>
      </c>
      <c r="R230" s="31">
        <f t="shared" si="38"/>
        <v>0</v>
      </c>
      <c r="S230" s="129">
        <f t="shared" si="22"/>
        <v>1903145.7299999997</v>
      </c>
      <c r="T230" s="29">
        <f t="shared" si="23"/>
        <v>0</v>
      </c>
    </row>
    <row r="231" spans="1:21" ht="24.75" customHeight="1" x14ac:dyDescent="0.25">
      <c r="A231" s="103">
        <v>4</v>
      </c>
      <c r="B231" s="113" t="s">
        <v>81</v>
      </c>
      <c r="C231" s="29">
        <f t="shared" si="26"/>
        <v>-7983.45</v>
      </c>
      <c r="D231" s="29">
        <f t="shared" si="26"/>
        <v>383511.04000000004</v>
      </c>
      <c r="E231" s="29">
        <f t="shared" si="26"/>
        <v>117517.9</v>
      </c>
      <c r="F231" s="29">
        <f t="shared" si="26"/>
        <v>27163.14</v>
      </c>
      <c r="G231" s="29">
        <f t="shared" si="26"/>
        <v>0</v>
      </c>
      <c r="H231" s="29">
        <f t="shared" si="26"/>
        <v>0</v>
      </c>
      <c r="I231" s="29">
        <f t="shared" si="26"/>
        <v>0</v>
      </c>
      <c r="J231" s="29">
        <f t="shared" si="26"/>
        <v>9942600.9600000009</v>
      </c>
      <c r="K231" s="29">
        <f t="shared" si="26"/>
        <v>0</v>
      </c>
      <c r="L231" s="296"/>
      <c r="M231" s="297"/>
      <c r="N231" s="298"/>
      <c r="O231" s="31">
        <f t="shared" ref="O231:R231" si="39">O199</f>
        <v>17294.62</v>
      </c>
      <c r="P231" s="31">
        <f t="shared" si="39"/>
        <v>0</v>
      </c>
      <c r="Q231" s="31">
        <f t="shared" si="39"/>
        <v>0</v>
      </c>
      <c r="R231" s="31">
        <f t="shared" si="39"/>
        <v>0</v>
      </c>
      <c r="S231" s="129">
        <f t="shared" si="22"/>
        <v>10480104.210000001</v>
      </c>
      <c r="T231" s="29">
        <f t="shared" si="23"/>
        <v>-311496.88</v>
      </c>
    </row>
    <row r="232" spans="1:21" ht="25.5" customHeight="1" x14ac:dyDescent="0.25">
      <c r="A232" s="103">
        <v>5</v>
      </c>
      <c r="B232" s="113" t="s">
        <v>82</v>
      </c>
      <c r="C232" s="29">
        <f t="shared" si="26"/>
        <v>0</v>
      </c>
      <c r="D232" s="29">
        <f t="shared" si="26"/>
        <v>5036581.33</v>
      </c>
      <c r="E232" s="29">
        <f t="shared" si="26"/>
        <v>465612.45000000007</v>
      </c>
      <c r="F232" s="29">
        <f t="shared" si="26"/>
        <v>81421.789999999994</v>
      </c>
      <c r="G232" s="29">
        <f t="shared" si="26"/>
        <v>3378267.79</v>
      </c>
      <c r="H232" s="29">
        <f t="shared" si="26"/>
        <v>0</v>
      </c>
      <c r="I232" s="29">
        <f t="shared" si="26"/>
        <v>0</v>
      </c>
      <c r="J232" s="29">
        <f t="shared" si="26"/>
        <v>0</v>
      </c>
      <c r="K232" s="29">
        <f t="shared" si="26"/>
        <v>0</v>
      </c>
      <c r="L232" s="28">
        <v>5088000</v>
      </c>
      <c r="M232" s="28">
        <v>7776000</v>
      </c>
      <c r="N232" s="28">
        <f>N200</f>
        <v>6258.5819999999994</v>
      </c>
      <c r="O232" s="31">
        <f t="shared" ref="O232:R232" si="40">O200</f>
        <v>65692.09</v>
      </c>
      <c r="P232" s="31">
        <f t="shared" si="40"/>
        <v>0</v>
      </c>
      <c r="Q232" s="31">
        <f t="shared" si="40"/>
        <v>0</v>
      </c>
      <c r="R232" s="31">
        <f t="shared" si="40"/>
        <v>0</v>
      </c>
      <c r="S232" s="129">
        <f t="shared" si="22"/>
        <v>21897834.031999998</v>
      </c>
      <c r="T232" s="29">
        <f t="shared" si="23"/>
        <v>-3520665.3100000005</v>
      </c>
    </row>
    <row r="233" spans="1:21" ht="31.5" customHeight="1" x14ac:dyDescent="0.25">
      <c r="A233" s="103">
        <v>6</v>
      </c>
      <c r="B233" s="113" t="s">
        <v>83</v>
      </c>
      <c r="C233" s="29">
        <f t="shared" si="26"/>
        <v>0</v>
      </c>
      <c r="D233" s="29">
        <f t="shared" si="26"/>
        <v>0</v>
      </c>
      <c r="E233" s="29">
        <f t="shared" si="26"/>
        <v>0</v>
      </c>
      <c r="F233" s="29">
        <f t="shared" si="26"/>
        <v>0</v>
      </c>
      <c r="G233" s="29">
        <f t="shared" si="26"/>
        <v>0</v>
      </c>
      <c r="H233" s="29">
        <f t="shared" si="26"/>
        <v>0</v>
      </c>
      <c r="I233" s="29">
        <f t="shared" si="26"/>
        <v>0</v>
      </c>
      <c r="J233" s="29">
        <f t="shared" si="26"/>
        <v>0</v>
      </c>
      <c r="K233" s="29">
        <f t="shared" si="26"/>
        <v>0</v>
      </c>
      <c r="L233" s="347"/>
      <c r="M233" s="348"/>
      <c r="N233" s="349"/>
      <c r="O233" s="31">
        <f t="shared" ref="O233:R233" si="41">O201</f>
        <v>0</v>
      </c>
      <c r="P233" s="31">
        <f t="shared" si="41"/>
        <v>0</v>
      </c>
      <c r="Q233" s="31">
        <f t="shared" si="41"/>
        <v>0</v>
      </c>
      <c r="R233" s="31">
        <f t="shared" si="41"/>
        <v>0</v>
      </c>
      <c r="S233" s="129">
        <f t="shared" si="22"/>
        <v>0</v>
      </c>
      <c r="T233" s="29">
        <f t="shared" si="23"/>
        <v>0</v>
      </c>
    </row>
    <row r="234" spans="1:21" ht="26.15" customHeight="1" x14ac:dyDescent="0.25">
      <c r="A234" s="103">
        <v>7</v>
      </c>
      <c r="B234" s="113" t="s">
        <v>84</v>
      </c>
      <c r="C234" s="29">
        <f t="shared" si="26"/>
        <v>0</v>
      </c>
      <c r="D234" s="29">
        <f t="shared" si="26"/>
        <v>0</v>
      </c>
      <c r="E234" s="29">
        <f t="shared" si="26"/>
        <v>0</v>
      </c>
      <c r="F234" s="29">
        <f t="shared" si="26"/>
        <v>0</v>
      </c>
      <c r="G234" s="29">
        <f t="shared" si="26"/>
        <v>0</v>
      </c>
      <c r="H234" s="29">
        <f t="shared" si="26"/>
        <v>0</v>
      </c>
      <c r="I234" s="29">
        <f t="shared" si="26"/>
        <v>0</v>
      </c>
      <c r="J234" s="29">
        <f t="shared" si="26"/>
        <v>0</v>
      </c>
      <c r="K234" s="29">
        <f t="shared" si="26"/>
        <v>0</v>
      </c>
      <c r="L234" s="350"/>
      <c r="M234" s="351"/>
      <c r="N234" s="352"/>
      <c r="O234" s="31">
        <f t="shared" ref="O234:R234" si="42">O202</f>
        <v>0</v>
      </c>
      <c r="P234" s="31">
        <f t="shared" si="42"/>
        <v>0</v>
      </c>
      <c r="Q234" s="31">
        <f t="shared" si="42"/>
        <v>0</v>
      </c>
      <c r="R234" s="31">
        <f t="shared" si="42"/>
        <v>0</v>
      </c>
      <c r="S234" s="129">
        <f t="shared" si="22"/>
        <v>0</v>
      </c>
      <c r="T234" s="29">
        <f t="shared" si="23"/>
        <v>0</v>
      </c>
    </row>
    <row r="235" spans="1:21" ht="33" customHeight="1" x14ac:dyDescent="0.25">
      <c r="A235" s="103">
        <v>8</v>
      </c>
      <c r="B235" s="113" t="s">
        <v>85</v>
      </c>
      <c r="C235" s="29">
        <f t="shared" si="26"/>
        <v>0</v>
      </c>
      <c r="D235" s="29">
        <f t="shared" si="26"/>
        <v>717492.27</v>
      </c>
      <c r="E235" s="29">
        <f t="shared" si="26"/>
        <v>136439.23000000001</v>
      </c>
      <c r="F235" s="29">
        <f t="shared" si="26"/>
        <v>16858.05</v>
      </c>
      <c r="G235" s="29">
        <f t="shared" si="26"/>
        <v>0</v>
      </c>
      <c r="H235" s="29">
        <f t="shared" si="26"/>
        <v>0</v>
      </c>
      <c r="I235" s="29">
        <f t="shared" si="26"/>
        <v>0</v>
      </c>
      <c r="J235" s="29">
        <f t="shared" si="26"/>
        <v>0</v>
      </c>
      <c r="K235" s="29">
        <f t="shared" si="26"/>
        <v>0</v>
      </c>
      <c r="L235" s="353"/>
      <c r="M235" s="354"/>
      <c r="N235" s="355"/>
      <c r="O235" s="31">
        <f t="shared" ref="O235:R235" si="43">O203</f>
        <v>13937.19</v>
      </c>
      <c r="P235" s="31">
        <f t="shared" si="43"/>
        <v>0</v>
      </c>
      <c r="Q235" s="31">
        <f t="shared" si="43"/>
        <v>0</v>
      </c>
      <c r="R235" s="31">
        <f t="shared" si="43"/>
        <v>0</v>
      </c>
      <c r="S235" s="129">
        <f t="shared" si="22"/>
        <v>884726.74</v>
      </c>
      <c r="T235" s="29">
        <f t="shared" si="23"/>
        <v>-55654.54</v>
      </c>
    </row>
    <row r="236" spans="1:21" ht="38.15" customHeight="1" x14ac:dyDescent="0.25">
      <c r="A236" s="221" t="s">
        <v>103</v>
      </c>
      <c r="B236" s="222"/>
      <c r="C236" s="117">
        <f>SUM(C218:C235)</f>
        <v>-136100.74</v>
      </c>
      <c r="D236" s="117">
        <f t="shared" ref="D236:K236" si="44">SUM(D218:D235)</f>
        <v>23373328.509999994</v>
      </c>
      <c r="E236" s="118">
        <f t="shared" si="44"/>
        <v>4363249.04</v>
      </c>
      <c r="F236" s="117">
        <f t="shared" si="44"/>
        <v>3864972.2499999995</v>
      </c>
      <c r="G236" s="117">
        <f t="shared" si="44"/>
        <v>3378267.79</v>
      </c>
      <c r="H236" s="117">
        <f t="shared" si="44"/>
        <v>0</v>
      </c>
      <c r="I236" s="117">
        <f t="shared" si="44"/>
        <v>0</v>
      </c>
      <c r="J236" s="117">
        <f t="shared" si="44"/>
        <v>21222195.870000001</v>
      </c>
      <c r="K236" s="117">
        <f t="shared" si="44"/>
        <v>0</v>
      </c>
      <c r="L236" s="308">
        <f>L232+M232</f>
        <v>12864000</v>
      </c>
      <c r="M236" s="309"/>
      <c r="N236" s="117">
        <f>N232</f>
        <v>6258.5819999999994</v>
      </c>
      <c r="O236" s="117">
        <f>SUM(O216:O235)</f>
        <v>507309.59</v>
      </c>
      <c r="P236" s="117">
        <f t="shared" ref="P236:T236" si="45">SUM(P216:P235)</f>
        <v>0</v>
      </c>
      <c r="Q236" s="117">
        <f t="shared" si="45"/>
        <v>0</v>
      </c>
      <c r="R236" s="117">
        <f t="shared" si="45"/>
        <v>0</v>
      </c>
      <c r="S236" s="117">
        <f t="shared" si="45"/>
        <v>69443480.89199999</v>
      </c>
      <c r="T236" s="117">
        <f t="shared" si="45"/>
        <v>-11410268.699999999</v>
      </c>
    </row>
    <row r="237" spans="1:21" ht="38.15" customHeight="1" x14ac:dyDescent="0.25">
      <c r="A237" s="221" t="s">
        <v>104</v>
      </c>
      <c r="B237" s="222"/>
      <c r="C237" s="119">
        <f t="shared" ref="C237:K237" si="46">C236/$C$6</f>
        <v>-2.36894694701664</v>
      </c>
      <c r="D237" s="119">
        <f t="shared" si="46"/>
        <v>406.83228625635303</v>
      </c>
      <c r="E237" s="119">
        <f t="shared" si="46"/>
        <v>75.945990391979393</v>
      </c>
      <c r="F237" s="119">
        <f t="shared" si="46"/>
        <v>67.273067082085902</v>
      </c>
      <c r="G237" s="119">
        <f t="shared" si="46"/>
        <v>58.801569832207754</v>
      </c>
      <c r="H237" s="119">
        <f t="shared" si="46"/>
        <v>0</v>
      </c>
      <c r="I237" s="119">
        <f t="shared" si="46"/>
        <v>0</v>
      </c>
      <c r="J237" s="119">
        <f t="shared" si="46"/>
        <v>369.39002767527677</v>
      </c>
      <c r="K237" s="119">
        <f t="shared" si="46"/>
        <v>0</v>
      </c>
      <c r="L237" s="310">
        <f>L236/$C$6</f>
        <v>223.90865418088143</v>
      </c>
      <c r="M237" s="311"/>
      <c r="N237" s="119">
        <f t="shared" ref="N237:T237" si="47">N236/$C$6</f>
        <v>0.10893584209426999</v>
      </c>
      <c r="O237" s="119">
        <f t="shared" si="47"/>
        <v>8.8301467311842927</v>
      </c>
      <c r="P237" s="119">
        <f t="shared" si="47"/>
        <v>0</v>
      </c>
      <c r="Q237" s="119">
        <f t="shared" si="47"/>
        <v>0</v>
      </c>
      <c r="R237" s="119">
        <f t="shared" si="47"/>
        <v>0</v>
      </c>
      <c r="S237" s="119">
        <f t="shared" si="47"/>
        <v>1208.7217310450462</v>
      </c>
      <c r="T237" s="119">
        <f t="shared" si="47"/>
        <v>-198.60524785908234</v>
      </c>
    </row>
    <row r="238" spans="1:21" ht="13" x14ac:dyDescent="0.25">
      <c r="A238" s="315" t="s">
        <v>105</v>
      </c>
      <c r="B238" s="316"/>
      <c r="C238" s="316"/>
      <c r="D238" s="316"/>
      <c r="E238" s="316"/>
      <c r="F238" s="316"/>
      <c r="G238" s="316"/>
      <c r="H238" s="316"/>
      <c r="I238" s="316"/>
      <c r="J238" s="316"/>
      <c r="K238" s="316"/>
      <c r="L238" s="316"/>
      <c r="M238" s="316"/>
      <c r="N238" s="316"/>
      <c r="O238" s="316"/>
      <c r="P238" s="316"/>
      <c r="Q238" s="317"/>
      <c r="R238" s="317"/>
      <c r="S238" s="317"/>
      <c r="T238" s="317"/>
      <c r="U238" s="135"/>
    </row>
    <row r="239" spans="1:21" ht="12.75" customHeight="1" x14ac:dyDescent="0.25">
      <c r="A239" s="319" t="s">
        <v>141</v>
      </c>
      <c r="B239" s="319"/>
      <c r="C239" s="319"/>
      <c r="D239" s="319"/>
      <c r="E239" s="319"/>
      <c r="F239" s="319"/>
      <c r="G239" s="319"/>
      <c r="H239" s="319"/>
      <c r="I239" s="319"/>
      <c r="J239" s="319"/>
      <c r="K239" s="319"/>
      <c r="L239" s="319"/>
      <c r="M239" s="319"/>
      <c r="N239" s="319"/>
      <c r="O239" s="319"/>
      <c r="P239" s="319"/>
      <c r="Q239" s="320"/>
      <c r="R239" s="321"/>
      <c r="S239" s="322"/>
      <c r="T239" s="120" t="s">
        <v>116</v>
      </c>
    </row>
    <row r="240" spans="1:21" ht="14.5" x14ac:dyDescent="0.25">
      <c r="A240" s="121" t="s">
        <v>118</v>
      </c>
      <c r="B240" s="121"/>
      <c r="C240" s="121"/>
      <c r="D240" s="121"/>
      <c r="E240" s="121"/>
      <c r="F240" s="121"/>
      <c r="G240" s="121"/>
      <c r="H240" s="121"/>
      <c r="I240" s="121"/>
      <c r="J240" s="121"/>
      <c r="K240" s="121"/>
      <c r="L240" s="121"/>
      <c r="M240" s="121"/>
      <c r="N240" s="121"/>
      <c r="O240" s="121"/>
      <c r="P240" s="121"/>
      <c r="Q240" s="356"/>
      <c r="R240" s="356"/>
      <c r="S240" s="356"/>
      <c r="T240" s="123" t="s">
        <v>124</v>
      </c>
    </row>
    <row r="241" spans="1:16" ht="14.5" x14ac:dyDescent="0.25">
      <c r="A241" s="121" t="s">
        <v>143</v>
      </c>
      <c r="B241" s="121"/>
      <c r="C241" s="121"/>
      <c r="D241" s="121"/>
      <c r="E241" s="121"/>
      <c r="F241" s="121"/>
      <c r="G241" s="121"/>
      <c r="H241" s="121"/>
      <c r="I241" s="121"/>
      <c r="J241" s="121"/>
      <c r="K241" s="121"/>
      <c r="L241" s="121"/>
      <c r="M241" s="121"/>
      <c r="N241" s="121"/>
      <c r="O241" s="121"/>
      <c r="P241" s="121"/>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235">
    <mergeCell ref="F124:G124"/>
    <mergeCell ref="F125:G125"/>
    <mergeCell ref="F129:G129"/>
    <mergeCell ref="F130:G130"/>
    <mergeCell ref="F131:G131"/>
    <mergeCell ref="F132:G132"/>
    <mergeCell ref="F118:G118"/>
    <mergeCell ref="F121:G121"/>
    <mergeCell ref="F122:G122"/>
    <mergeCell ref="F126:G126"/>
    <mergeCell ref="F127:G127"/>
    <mergeCell ref="F128:G128"/>
    <mergeCell ref="F123:G123"/>
    <mergeCell ref="I16:O16"/>
    <mergeCell ref="A16:G16"/>
    <mergeCell ref="C20:G20"/>
    <mergeCell ref="K20:O20"/>
    <mergeCell ref="I17:J17"/>
    <mergeCell ref="I18:J18"/>
    <mergeCell ref="I19:J19"/>
    <mergeCell ref="I20:J20"/>
    <mergeCell ref="C32:E32"/>
    <mergeCell ref="C28:E28"/>
    <mergeCell ref="C29:E29"/>
    <mergeCell ref="C30:E30"/>
    <mergeCell ref="C24:E24"/>
    <mergeCell ref="C25:E25"/>
    <mergeCell ref="C26:E26"/>
    <mergeCell ref="C27:E27"/>
    <mergeCell ref="A20:B20"/>
    <mergeCell ref="A22:B22"/>
    <mergeCell ref="C22:F22"/>
    <mergeCell ref="A24:B30"/>
    <mergeCell ref="C38:E38"/>
    <mergeCell ref="F50:G50"/>
    <mergeCell ref="F56:G56"/>
    <mergeCell ref="F60:G60"/>
    <mergeCell ref="F65:G65"/>
    <mergeCell ref="F151:G151"/>
    <mergeCell ref="F152:G152"/>
    <mergeCell ref="E173:G173"/>
    <mergeCell ref="E174:G174"/>
    <mergeCell ref="F75:G75"/>
    <mergeCell ref="F77:G77"/>
    <mergeCell ref="F85:G85"/>
    <mergeCell ref="F88:G88"/>
    <mergeCell ref="F93:G93"/>
    <mergeCell ref="F95:G95"/>
    <mergeCell ref="F98:G98"/>
    <mergeCell ref="F107:G107"/>
    <mergeCell ref="F150:G150"/>
    <mergeCell ref="B39:F40"/>
    <mergeCell ref="A32:B38"/>
    <mergeCell ref="C33:E33"/>
    <mergeCell ref="C34:E34"/>
    <mergeCell ref="C36:E36"/>
    <mergeCell ref="C37:E37"/>
    <mergeCell ref="H41:I41"/>
    <mergeCell ref="A42:B42"/>
    <mergeCell ref="A43:B45"/>
    <mergeCell ref="E43:E45"/>
    <mergeCell ref="F43:G45"/>
    <mergeCell ref="E46:E49"/>
    <mergeCell ref="F46:G46"/>
    <mergeCell ref="F47:G47"/>
    <mergeCell ref="F48:G48"/>
    <mergeCell ref="F49:G49"/>
    <mergeCell ref="A41:B41"/>
    <mergeCell ref="C41:D41"/>
    <mergeCell ref="E41:E42"/>
    <mergeCell ref="F41:G42"/>
    <mergeCell ref="Q240:S240"/>
    <mergeCell ref="A176:B176"/>
    <mergeCell ref="A238:T238"/>
    <mergeCell ref="A239:P239"/>
    <mergeCell ref="Q239:S239"/>
    <mergeCell ref="Q208:S208"/>
    <mergeCell ref="C216:N217"/>
    <mergeCell ref="L218:N231"/>
    <mergeCell ref="L233:N235"/>
    <mergeCell ref="A236:B236"/>
    <mergeCell ref="L236:M236"/>
    <mergeCell ref="A237:B237"/>
    <mergeCell ref="L237:M237"/>
    <mergeCell ref="O212:R213"/>
    <mergeCell ref="S212:S215"/>
    <mergeCell ref="T212:T213"/>
    <mergeCell ref="D214:F214"/>
    <mergeCell ref="G214:N214"/>
    <mergeCell ref="O214:R214"/>
    <mergeCell ref="T214:T215"/>
    <mergeCell ref="L215:M215"/>
    <mergeCell ref="A206:T206"/>
    <mergeCell ref="A207:P207"/>
    <mergeCell ref="Q207:S207"/>
    <mergeCell ref="A210:T211"/>
    <mergeCell ref="A212:B214"/>
    <mergeCell ref="C212:C214"/>
    <mergeCell ref="D212:D213"/>
    <mergeCell ref="E212:F213"/>
    <mergeCell ref="G212:N213"/>
    <mergeCell ref="C184:N185"/>
    <mergeCell ref="L186:N199"/>
    <mergeCell ref="L201:N203"/>
    <mergeCell ref="A204:B204"/>
    <mergeCell ref="L204:M204"/>
    <mergeCell ref="A205:B205"/>
    <mergeCell ref="L205:M205"/>
    <mergeCell ref="T180:T181"/>
    <mergeCell ref="D182:F182"/>
    <mergeCell ref="G182:N182"/>
    <mergeCell ref="O182:R182"/>
    <mergeCell ref="T182:T183"/>
    <mergeCell ref="L183:M183"/>
    <mergeCell ref="A178:T179"/>
    <mergeCell ref="A180:B182"/>
    <mergeCell ref="C180:C182"/>
    <mergeCell ref="D180:D181"/>
    <mergeCell ref="E180:F181"/>
    <mergeCell ref="G180:N181"/>
    <mergeCell ref="O180:R181"/>
    <mergeCell ref="S180:S183"/>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A12:B12"/>
    <mergeCell ref="C12:F12"/>
    <mergeCell ref="A13:B13"/>
    <mergeCell ref="C13:F13"/>
    <mergeCell ref="A17:B17"/>
    <mergeCell ref="A18:B18"/>
    <mergeCell ref="A19:B19"/>
    <mergeCell ref="A14:B14"/>
    <mergeCell ref="C14:F14"/>
    <mergeCell ref="A15:B15"/>
    <mergeCell ref="C15:F15"/>
    <mergeCell ref="F51:G51"/>
    <mergeCell ref="F57:G57"/>
    <mergeCell ref="F58:G58"/>
    <mergeCell ref="F59:G59"/>
    <mergeCell ref="F61:G61"/>
    <mergeCell ref="F62:G62"/>
    <mergeCell ref="F63:G63"/>
    <mergeCell ref="F64:G64"/>
    <mergeCell ref="F66:G66"/>
    <mergeCell ref="F161:G161"/>
    <mergeCell ref="F76:G76"/>
    <mergeCell ref="F78:G78"/>
    <mergeCell ref="F79:G79"/>
    <mergeCell ref="F81:G81"/>
    <mergeCell ref="F82:G82"/>
    <mergeCell ref="F83:G83"/>
    <mergeCell ref="F86:G86"/>
    <mergeCell ref="F87:G87"/>
    <mergeCell ref="F144:G144"/>
    <mergeCell ref="F89:G89"/>
    <mergeCell ref="F90:G90"/>
    <mergeCell ref="F91:G91"/>
    <mergeCell ref="F96:G96"/>
    <mergeCell ref="F99:G99"/>
    <mergeCell ref="F100:G100"/>
    <mergeCell ref="F101:G101"/>
    <mergeCell ref="F102:G102"/>
    <mergeCell ref="F103:G103"/>
    <mergeCell ref="F104:G104"/>
    <mergeCell ref="F105:G105"/>
    <mergeCell ref="F109:G109"/>
    <mergeCell ref="F110:G110"/>
    <mergeCell ref="F111:G111"/>
    <mergeCell ref="F157:G157"/>
    <mergeCell ref="F158:G158"/>
    <mergeCell ref="F159:G159"/>
    <mergeCell ref="F67:G67"/>
    <mergeCell ref="F68:G68"/>
    <mergeCell ref="F69:G69"/>
    <mergeCell ref="F70:G70"/>
    <mergeCell ref="F71:G71"/>
    <mergeCell ref="F160:G160"/>
    <mergeCell ref="F72:G72"/>
    <mergeCell ref="F73:G73"/>
    <mergeCell ref="F112:G112"/>
    <mergeCell ref="F108:G108"/>
    <mergeCell ref="F133:G133"/>
    <mergeCell ref="F134:G134"/>
    <mergeCell ref="F136:G136"/>
    <mergeCell ref="F137:G137"/>
    <mergeCell ref="F138:G138"/>
    <mergeCell ref="F139:G139"/>
    <mergeCell ref="F135:G135"/>
    <mergeCell ref="F115:G115"/>
    <mergeCell ref="F117:G117"/>
    <mergeCell ref="F119:G119"/>
    <mergeCell ref="F120:G120"/>
    <mergeCell ref="F116:G116"/>
    <mergeCell ref="F113:G113"/>
    <mergeCell ref="F114:G114"/>
    <mergeCell ref="F172:G172"/>
    <mergeCell ref="F80:G80"/>
    <mergeCell ref="F145:G145"/>
    <mergeCell ref="F146:G146"/>
    <mergeCell ref="F147:G147"/>
    <mergeCell ref="F148:G148"/>
    <mergeCell ref="F149:G149"/>
    <mergeCell ref="F171:G171"/>
    <mergeCell ref="F162:G162"/>
    <mergeCell ref="F163:G163"/>
    <mergeCell ref="F164:G164"/>
    <mergeCell ref="F165:G165"/>
    <mergeCell ref="F166:G166"/>
    <mergeCell ref="F167:G167"/>
    <mergeCell ref="F168:G168"/>
    <mergeCell ref="F169:G169"/>
    <mergeCell ref="F170:G170"/>
    <mergeCell ref="F153:G153"/>
    <mergeCell ref="F154:G154"/>
    <mergeCell ref="F155:G155"/>
    <mergeCell ref="F156:G156"/>
  </mergeCells>
  <phoneticPr fontId="35" type="noConversion"/>
  <pageMargins left="0.7" right="0.7" top="0.75" bottom="0.75" header="0.3" footer="0.3"/>
  <pageSetup paperSize="9" scale="13" fitToWidth="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C176:C177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H113" sqref="H113"/>
    </sheetView>
  </sheetViews>
  <sheetFormatPr defaultColWidth="9.1796875" defaultRowHeight="12.5" x14ac:dyDescent="0.25"/>
  <cols>
    <col min="1" max="1" width="14.453125" style="71" customWidth="1"/>
    <col min="2" max="2" width="42.1796875" style="75" customWidth="1"/>
    <col min="3" max="3" width="35" style="76" customWidth="1"/>
    <col min="4" max="4" width="34.54296875" style="76" customWidth="1"/>
    <col min="5" max="5" width="34.1796875" style="76" customWidth="1"/>
    <col min="6" max="6" width="27" style="76" customWidth="1"/>
    <col min="7" max="7" width="14.1796875" style="66" customWidth="1"/>
    <col min="8" max="8" width="18.1796875" style="66" customWidth="1"/>
    <col min="9" max="9" width="19.81640625" style="66" customWidth="1"/>
    <col min="10" max="10" width="30" style="66" customWidth="1"/>
    <col min="11" max="11" width="21.453125" style="66" customWidth="1"/>
    <col min="12" max="13" width="22.453125" style="66" customWidth="1"/>
    <col min="14" max="14" width="13.1796875" style="66" bestFit="1" customWidth="1"/>
    <col min="15" max="18" width="10.54296875" style="66" bestFit="1" customWidth="1"/>
    <col min="19" max="19" width="18.54296875" style="66" customWidth="1"/>
    <col min="20" max="20" width="27.81640625" style="66" customWidth="1"/>
    <col min="21" max="25" width="9.1796875" style="66"/>
    <col min="26" max="26" width="46" style="66" bestFit="1" customWidth="1"/>
    <col min="27" max="27" width="126.453125" style="66" customWidth="1"/>
    <col min="28" max="16384" width="9.1796875" style="66"/>
  </cols>
  <sheetData>
    <row r="1" spans="1:47" ht="13" x14ac:dyDescent="0.3">
      <c r="A1" s="388" t="s">
        <v>5</v>
      </c>
      <c r="B1" s="388"/>
      <c r="C1" s="389"/>
      <c r="D1" s="389"/>
      <c r="E1" s="389"/>
      <c r="F1" s="389"/>
    </row>
    <row r="2" spans="1:47" x14ac:dyDescent="0.25">
      <c r="A2" s="195" t="s">
        <v>6</v>
      </c>
      <c r="B2" s="195"/>
      <c r="C2" s="387"/>
      <c r="D2" s="387"/>
      <c r="E2" s="387"/>
      <c r="F2" s="387"/>
    </row>
    <row r="3" spans="1:47" x14ac:dyDescent="0.25">
      <c r="A3" s="68"/>
      <c r="B3" s="68" t="s">
        <v>7</v>
      </c>
      <c r="C3" s="387"/>
      <c r="D3" s="387"/>
      <c r="E3" s="387"/>
      <c r="F3" s="387"/>
    </row>
    <row r="4" spans="1:47" x14ac:dyDescent="0.25">
      <c r="A4" s="195" t="s">
        <v>8</v>
      </c>
      <c r="B4" s="195"/>
      <c r="C4" s="387" t="s">
        <v>176</v>
      </c>
      <c r="D4" s="387"/>
      <c r="E4" s="387"/>
      <c r="F4" s="387"/>
    </row>
    <row r="5" spans="1:47" x14ac:dyDescent="0.25">
      <c r="A5" s="195" t="s">
        <v>9</v>
      </c>
      <c r="B5" s="195"/>
      <c r="C5" s="387"/>
      <c r="D5" s="387"/>
      <c r="E5" s="387"/>
      <c r="F5" s="387"/>
    </row>
    <row r="6" spans="1:47" ht="14.5" x14ac:dyDescent="0.25">
      <c r="A6" s="195" t="s">
        <v>10</v>
      </c>
      <c r="B6" s="195"/>
      <c r="C6" s="387"/>
      <c r="D6" s="387"/>
      <c r="E6" s="387"/>
      <c r="F6" s="387"/>
    </row>
    <row r="7" spans="1:47" s="69" customFormat="1" x14ac:dyDescent="0.25">
      <c r="A7" s="195" t="s">
        <v>11</v>
      </c>
      <c r="B7" s="195"/>
      <c r="C7" s="387"/>
      <c r="D7" s="387"/>
      <c r="E7" s="387"/>
      <c r="F7" s="387"/>
    </row>
    <row r="8" spans="1:47" s="69" customFormat="1" ht="13" x14ac:dyDescent="0.25">
      <c r="A8" s="195" t="s">
        <v>49</v>
      </c>
      <c r="B8" s="195"/>
      <c r="C8" s="391"/>
      <c r="D8" s="391"/>
      <c r="E8" s="391"/>
      <c r="F8" s="391"/>
      <c r="G8" s="70"/>
    </row>
    <row r="9" spans="1:47" ht="13" x14ac:dyDescent="0.3">
      <c r="A9" s="195" t="s">
        <v>50</v>
      </c>
      <c r="B9" s="195"/>
      <c r="C9" s="387" t="s">
        <v>175</v>
      </c>
      <c r="D9" s="387"/>
      <c r="E9" s="387"/>
      <c r="F9" s="387"/>
      <c r="G9" s="78"/>
    </row>
    <row r="10" spans="1:47" ht="64.5" customHeight="1" x14ac:dyDescent="0.3">
      <c r="A10" s="217" t="s">
        <v>51</v>
      </c>
      <c r="B10" s="218"/>
      <c r="C10" s="381" t="s">
        <v>117</v>
      </c>
      <c r="D10" s="382"/>
      <c r="E10" s="382"/>
      <c r="F10" s="383"/>
      <c r="G10" s="78"/>
    </row>
    <row r="11" spans="1:47" ht="32.25" customHeight="1" x14ac:dyDescent="0.3">
      <c r="A11" s="195" t="s">
        <v>52</v>
      </c>
      <c r="B11" s="195"/>
      <c r="C11" s="390" t="s">
        <v>125</v>
      </c>
      <c r="D11" s="390"/>
      <c r="E11" s="390"/>
      <c r="F11" s="390"/>
      <c r="G11" s="79"/>
    </row>
    <row r="12" spans="1:47" ht="32.25" customHeight="1" x14ac:dyDescent="0.3">
      <c r="A12" s="195" t="s">
        <v>53</v>
      </c>
      <c r="B12" s="195"/>
      <c r="C12" s="387" t="s">
        <v>54</v>
      </c>
      <c r="D12" s="387"/>
      <c r="E12" s="387"/>
      <c r="F12" s="387"/>
      <c r="G12" s="79"/>
    </row>
    <row r="13" spans="1:47" ht="32.25" customHeight="1" x14ac:dyDescent="0.3">
      <c r="A13" s="217" t="s">
        <v>55</v>
      </c>
      <c r="B13" s="218"/>
      <c r="C13" s="387" t="s">
        <v>154</v>
      </c>
      <c r="D13" s="387"/>
      <c r="E13" s="387"/>
      <c r="F13" s="387"/>
      <c r="G13" s="79"/>
    </row>
    <row r="14" spans="1:47" s="80" customFormat="1" ht="13" x14ac:dyDescent="0.3">
      <c r="A14" s="231"/>
      <c r="B14" s="231"/>
      <c r="C14" s="232"/>
      <c r="D14" s="232"/>
      <c r="E14" s="232"/>
      <c r="F14" s="232"/>
      <c r="G14" s="79"/>
      <c r="H14" s="66"/>
      <c r="I14" s="66"/>
      <c r="J14" s="66"/>
      <c r="K14" s="66"/>
      <c r="L14" s="66"/>
      <c r="M14" s="66"/>
      <c r="N14" s="66"/>
      <c r="O14" s="66"/>
      <c r="P14" s="66"/>
      <c r="Q14" s="66"/>
      <c r="R14" s="66"/>
      <c r="S14" s="66"/>
      <c r="T14" s="66"/>
      <c r="U14" s="66"/>
      <c r="V14" s="66"/>
      <c r="W14" s="66"/>
      <c r="X14" s="66"/>
      <c r="Y14" s="66"/>
      <c r="AB14" s="66"/>
      <c r="AC14" s="66"/>
      <c r="AD14" s="66"/>
      <c r="AE14" s="66"/>
      <c r="AF14" s="66"/>
      <c r="AG14" s="66"/>
      <c r="AH14" s="66"/>
      <c r="AI14" s="66"/>
      <c r="AJ14" s="66"/>
      <c r="AK14" s="66"/>
      <c r="AL14" s="66"/>
      <c r="AM14" s="66"/>
      <c r="AN14" s="66"/>
      <c r="AO14" s="66"/>
      <c r="AP14" s="66"/>
      <c r="AQ14" s="66"/>
      <c r="AR14" s="66"/>
      <c r="AS14" s="66"/>
      <c r="AT14" s="66"/>
      <c r="AU14" s="66"/>
    </row>
    <row r="15" spans="1:47" ht="12.75" customHeight="1" x14ac:dyDescent="0.3">
      <c r="A15" s="231"/>
      <c r="B15" s="231"/>
      <c r="C15" s="232"/>
      <c r="D15" s="232"/>
      <c r="E15" s="232"/>
      <c r="F15" s="232"/>
      <c r="G15" s="79"/>
    </row>
    <row r="16" spans="1:47" ht="40.4" customHeight="1" x14ac:dyDescent="0.25">
      <c r="A16" s="378" t="s">
        <v>191</v>
      </c>
      <c r="B16" s="379"/>
      <c r="C16" s="379"/>
      <c r="D16" s="379"/>
      <c r="E16" s="379"/>
      <c r="F16" s="379"/>
      <c r="G16" s="380"/>
      <c r="I16" s="378" t="s">
        <v>190</v>
      </c>
      <c r="J16" s="379"/>
      <c r="K16" s="379"/>
      <c r="L16" s="379"/>
      <c r="M16" s="379"/>
      <c r="N16" s="379"/>
      <c r="O16" s="380"/>
    </row>
    <row r="17" spans="1:47" s="73" customFormat="1" ht="33.75" customHeight="1" x14ac:dyDescent="0.25">
      <c r="A17" s="219"/>
      <c r="B17" s="220"/>
      <c r="C17" s="131" t="s">
        <v>56</v>
      </c>
      <c r="D17" s="131" t="s">
        <v>174</v>
      </c>
      <c r="E17" s="131" t="s">
        <v>173</v>
      </c>
      <c r="F17" s="131" t="s">
        <v>57</v>
      </c>
      <c r="G17" s="131" t="s">
        <v>58</v>
      </c>
      <c r="I17" s="219"/>
      <c r="J17" s="220"/>
      <c r="K17" s="131" t="s">
        <v>56</v>
      </c>
      <c r="L17" s="131" t="s">
        <v>174</v>
      </c>
      <c r="M17" s="131" t="s">
        <v>173</v>
      </c>
      <c r="N17" s="131" t="s">
        <v>57</v>
      </c>
      <c r="O17" s="131" t="s">
        <v>58</v>
      </c>
    </row>
    <row r="18" spans="1:47" s="73" customFormat="1" ht="33.75" customHeight="1" x14ac:dyDescent="0.25">
      <c r="A18" s="221" t="s">
        <v>59</v>
      </c>
      <c r="B18" s="222"/>
      <c r="C18" s="60">
        <f>'Detailed planning stage'!C18</f>
        <v>31465449.059999995</v>
      </c>
      <c r="D18" s="60">
        <f>'Detailed planning stage'!D18</f>
        <v>24600463.66</v>
      </c>
      <c r="E18" s="60">
        <f>'Detailed planning stage'!E18</f>
        <v>40206258.582000002</v>
      </c>
      <c r="F18" s="60">
        <f>'Detailed planning stage'!F18</f>
        <v>507309.59</v>
      </c>
      <c r="G18" s="60">
        <f>'Detailed planning stage'!G18</f>
        <v>-11410268.699999999</v>
      </c>
      <c r="I18" s="221" t="s">
        <v>59</v>
      </c>
      <c r="J18" s="222"/>
      <c r="K18" s="60">
        <f>'Detailed planning stage'!K18</f>
        <v>31465449.059999995</v>
      </c>
      <c r="L18" s="60">
        <f>'Detailed planning stage'!L18</f>
        <v>24600463.66</v>
      </c>
      <c r="M18" s="60">
        <f>'Detailed planning stage'!M18</f>
        <v>12870258.582</v>
      </c>
      <c r="N18" s="60">
        <f>'Detailed planning stage'!N18</f>
        <v>507309.59</v>
      </c>
      <c r="O18" s="60">
        <f>'Detailed planning stage'!O18</f>
        <v>-11410268.699999999</v>
      </c>
    </row>
    <row r="19" spans="1:47" ht="33.75" customHeight="1" x14ac:dyDescent="0.25">
      <c r="A19" s="221" t="s">
        <v>60</v>
      </c>
      <c r="B19" s="222"/>
      <c r="C19" s="61">
        <f>'Detailed planning stage'!C19</f>
        <v>547.68239678340171</v>
      </c>
      <c r="D19" s="61">
        <f>'Detailed planning stage'!D19</f>
        <v>428.19159750748452</v>
      </c>
      <c r="E19" s="61">
        <f>'Detailed planning stage'!E19</f>
        <v>699.82348015734874</v>
      </c>
      <c r="F19" s="61">
        <f>'Detailed planning stage'!F19</f>
        <v>8.8301467311842927</v>
      </c>
      <c r="G19" s="61">
        <f>'Detailed planning stage'!G19</f>
        <v>-198.60524785908234</v>
      </c>
      <c r="I19" s="221" t="s">
        <v>60</v>
      </c>
      <c r="J19" s="222"/>
      <c r="K19" s="61">
        <f>'Detailed planning stage'!K19</f>
        <v>547.68239678340171</v>
      </c>
      <c r="L19" s="61">
        <f>'Detailed planning stage'!L19</f>
        <v>428.19159750748452</v>
      </c>
      <c r="M19" s="61">
        <f>'Detailed planning stage'!M19</f>
        <v>224.0175900229757</v>
      </c>
      <c r="N19" s="61">
        <f>'Detailed planning stage'!N19</f>
        <v>8.8301467311842927</v>
      </c>
      <c r="O19" s="61">
        <f>'Detailed planning stage'!O19</f>
        <v>-198.60524785908234</v>
      </c>
      <c r="P19" s="87"/>
      <c r="Q19" s="87"/>
    </row>
    <row r="20" spans="1:47" s="80" customFormat="1" ht="13" x14ac:dyDescent="0.3">
      <c r="A20" s="231"/>
      <c r="B20" s="231"/>
      <c r="C20" s="232"/>
      <c r="D20" s="232"/>
      <c r="E20" s="232"/>
      <c r="F20" s="232"/>
      <c r="G20" s="79"/>
      <c r="H20" s="66"/>
      <c r="I20" s="66"/>
      <c r="J20" s="66"/>
      <c r="K20" s="66"/>
      <c r="L20" s="66"/>
      <c r="M20" s="66"/>
      <c r="N20" s="66"/>
      <c r="O20" s="66"/>
      <c r="P20" s="66"/>
      <c r="Q20" s="66"/>
      <c r="R20" s="66"/>
      <c r="S20" s="66"/>
      <c r="T20" s="66"/>
      <c r="U20" s="66"/>
      <c r="V20" s="66"/>
      <c r="W20" s="66"/>
      <c r="X20" s="66"/>
      <c r="Y20" s="66"/>
      <c r="AB20" s="66"/>
      <c r="AC20" s="66"/>
      <c r="AD20" s="66"/>
      <c r="AE20" s="66"/>
      <c r="AF20" s="66"/>
      <c r="AG20" s="66"/>
      <c r="AH20" s="66"/>
      <c r="AI20" s="66"/>
      <c r="AJ20" s="66"/>
      <c r="AK20" s="66"/>
      <c r="AL20" s="66"/>
      <c r="AM20" s="66"/>
      <c r="AN20" s="66"/>
      <c r="AO20" s="66"/>
      <c r="AP20" s="66"/>
      <c r="AQ20" s="66"/>
      <c r="AR20" s="66"/>
      <c r="AS20" s="66"/>
      <c r="AT20" s="66"/>
      <c r="AU20" s="66"/>
    </row>
    <row r="21" spans="1:47" s="80" customFormat="1" ht="13" x14ac:dyDescent="0.3">
      <c r="A21" s="138"/>
      <c r="B21" s="138"/>
      <c r="C21" s="139"/>
      <c r="D21" s="139"/>
      <c r="E21" s="139"/>
      <c r="F21" s="139"/>
      <c r="G21" s="79"/>
      <c r="H21" s="66"/>
      <c r="I21" s="66"/>
      <c r="J21" s="66"/>
      <c r="K21" s="66"/>
      <c r="L21" s="66"/>
      <c r="M21" s="66"/>
      <c r="N21" s="66"/>
      <c r="O21" s="66"/>
      <c r="P21" s="66"/>
      <c r="Q21" s="66"/>
      <c r="R21" s="66"/>
      <c r="S21" s="66"/>
      <c r="T21" s="66"/>
      <c r="U21" s="66"/>
      <c r="V21" s="66"/>
      <c r="W21" s="66"/>
      <c r="X21" s="66"/>
      <c r="Y21" s="66"/>
      <c r="AB21" s="66"/>
      <c r="AC21" s="66"/>
      <c r="AD21" s="66"/>
      <c r="AE21" s="66"/>
      <c r="AF21" s="66"/>
      <c r="AG21" s="66"/>
      <c r="AH21" s="66"/>
      <c r="AI21" s="66"/>
      <c r="AJ21" s="66"/>
      <c r="AK21" s="66"/>
      <c r="AL21" s="66"/>
      <c r="AM21" s="66"/>
      <c r="AN21" s="66"/>
      <c r="AO21" s="66"/>
      <c r="AP21" s="66"/>
      <c r="AQ21" s="66"/>
      <c r="AR21" s="66"/>
      <c r="AS21" s="66"/>
      <c r="AT21" s="66"/>
      <c r="AU21" s="66"/>
    </row>
    <row r="22" spans="1:47" ht="43.5" customHeight="1" x14ac:dyDescent="0.25">
      <c r="A22" s="378" t="s">
        <v>192</v>
      </c>
      <c r="B22" s="379"/>
      <c r="C22" s="379"/>
      <c r="D22" s="379"/>
      <c r="E22" s="379"/>
      <c r="F22" s="379"/>
      <c r="G22" s="380"/>
      <c r="I22" s="378" t="s">
        <v>193</v>
      </c>
      <c r="J22" s="379"/>
      <c r="K22" s="379"/>
      <c r="L22" s="379"/>
      <c r="M22" s="379"/>
      <c r="N22" s="379"/>
      <c r="O22" s="380"/>
      <c r="P22" s="87"/>
      <c r="Q22" s="87"/>
    </row>
    <row r="23" spans="1:47" ht="33.75" customHeight="1" x14ac:dyDescent="0.25">
      <c r="A23" s="392"/>
      <c r="B23" s="393"/>
      <c r="C23" s="81" t="s">
        <v>56</v>
      </c>
      <c r="D23" s="81" t="s">
        <v>174</v>
      </c>
      <c r="E23" s="81" t="s">
        <v>173</v>
      </c>
      <c r="F23" s="81" t="s">
        <v>57</v>
      </c>
      <c r="G23" s="81" t="s">
        <v>58</v>
      </c>
      <c r="I23" s="140"/>
      <c r="J23" s="141"/>
      <c r="K23" s="81" t="s">
        <v>56</v>
      </c>
      <c r="L23" s="81" t="s">
        <v>174</v>
      </c>
      <c r="M23" s="81" t="s">
        <v>173</v>
      </c>
      <c r="N23" s="81" t="s">
        <v>57</v>
      </c>
      <c r="O23" s="81" t="s">
        <v>58</v>
      </c>
      <c r="P23" s="87"/>
      <c r="Q23" s="87"/>
    </row>
    <row r="24" spans="1:47" ht="35.9" customHeight="1" x14ac:dyDescent="0.25">
      <c r="A24" s="221" t="s">
        <v>59</v>
      </c>
      <c r="B24" s="222"/>
      <c r="C24" s="60">
        <f>C94+D94+E94+F94</f>
        <v>0</v>
      </c>
      <c r="D24" s="60">
        <f>G94+H94+I94+J94+K94</f>
        <v>0</v>
      </c>
      <c r="E24" s="60" t="e">
        <f>L94+N94</f>
        <v>#VALUE!</v>
      </c>
      <c r="F24" s="60">
        <f>O94+P94+Q94+R94</f>
        <v>0</v>
      </c>
      <c r="G24" s="60">
        <f>T94</f>
        <v>0</v>
      </c>
      <c r="I24" s="221" t="s">
        <v>59</v>
      </c>
      <c r="J24" s="222"/>
      <c r="K24" s="60">
        <f>C126+D126+E126+F126</f>
        <v>0</v>
      </c>
      <c r="L24" s="60">
        <f>G126+H126+I126+J126+K126</f>
        <v>0</v>
      </c>
      <c r="M24" s="60" t="e">
        <f>L126+N126</f>
        <v>#VALUE!</v>
      </c>
      <c r="N24" s="60">
        <f>O126+P126+Q126+R126</f>
        <v>0</v>
      </c>
      <c r="O24" s="60">
        <f>T126</f>
        <v>0</v>
      </c>
      <c r="P24" s="87"/>
      <c r="Q24" s="87"/>
    </row>
    <row r="25" spans="1:47" ht="38.15" customHeight="1" x14ac:dyDescent="0.25">
      <c r="A25" s="221" t="s">
        <v>60</v>
      </c>
      <c r="B25" s="222"/>
      <c r="C25" s="61" t="e">
        <f>C24/$C$6</f>
        <v>#DIV/0!</v>
      </c>
      <c r="D25" s="61" t="e">
        <f t="shared" ref="D25" si="0">D24/$C$6</f>
        <v>#DIV/0!</v>
      </c>
      <c r="E25" s="61" t="e">
        <f>E24/$C$6</f>
        <v>#VALUE!</v>
      </c>
      <c r="F25" s="61" t="e">
        <f>F24/$C$6</f>
        <v>#DIV/0!</v>
      </c>
      <c r="G25" s="61" t="e">
        <f>G24/$C$6</f>
        <v>#DIV/0!</v>
      </c>
      <c r="I25" s="221" t="s">
        <v>60</v>
      </c>
      <c r="J25" s="222"/>
      <c r="K25" s="62" t="e">
        <f>K24/$C$6</f>
        <v>#DIV/0!</v>
      </c>
      <c r="L25" s="62" t="e">
        <f t="shared" ref="L25" si="1">L24/$C$6</f>
        <v>#DIV/0!</v>
      </c>
      <c r="M25" s="62" t="e">
        <f>M24/$C$6</f>
        <v>#VALUE!</v>
      </c>
      <c r="N25" s="62" t="e">
        <f t="shared" ref="N25:O25" si="2">N24/$C$6</f>
        <v>#DIV/0!</v>
      </c>
      <c r="O25" s="62" t="e">
        <f t="shared" si="2"/>
        <v>#DIV/0!</v>
      </c>
      <c r="P25" s="87"/>
      <c r="Q25" s="87"/>
    </row>
    <row r="26" spans="1:47" ht="47.25" customHeight="1" x14ac:dyDescent="0.25">
      <c r="A26" s="221" t="s">
        <v>179</v>
      </c>
      <c r="B26" s="222"/>
      <c r="C26" s="381" t="s">
        <v>178</v>
      </c>
      <c r="D26" s="382"/>
      <c r="E26" s="382"/>
      <c r="F26" s="382"/>
      <c r="G26" s="383"/>
      <c r="I26" s="221" t="s">
        <v>181</v>
      </c>
      <c r="J26" s="222"/>
      <c r="K26" s="381" t="s">
        <v>177</v>
      </c>
      <c r="L26" s="382"/>
      <c r="M26" s="382"/>
      <c r="N26" s="382"/>
      <c r="O26" s="383"/>
      <c r="P26" s="87"/>
      <c r="Q26" s="87"/>
    </row>
    <row r="27" spans="1:47" s="90" customFormat="1" ht="84" customHeight="1" x14ac:dyDescent="0.25">
      <c r="A27" s="221" t="s">
        <v>180</v>
      </c>
      <c r="B27" s="222"/>
      <c r="C27" s="384" t="s">
        <v>194</v>
      </c>
      <c r="D27" s="385"/>
      <c r="E27" s="385"/>
      <c r="F27" s="385"/>
      <c r="G27" s="386"/>
      <c r="I27" s="221" t="s">
        <v>180</v>
      </c>
      <c r="J27" s="222"/>
      <c r="K27" s="381" t="s">
        <v>195</v>
      </c>
      <c r="L27" s="382"/>
      <c r="M27" s="382"/>
      <c r="N27" s="382"/>
      <c r="O27" s="383"/>
      <c r="P27" s="87"/>
      <c r="Q27" s="87"/>
    </row>
    <row r="28" spans="1:47" s="80" customFormat="1" ht="13" x14ac:dyDescent="0.3">
      <c r="A28" s="138"/>
      <c r="B28" s="138"/>
      <c r="C28" s="139"/>
      <c r="D28" s="139"/>
      <c r="E28" s="139"/>
      <c r="F28" s="139"/>
      <c r="G28" s="79"/>
      <c r="H28" s="66"/>
      <c r="I28" s="66"/>
      <c r="J28" s="66"/>
      <c r="K28" s="66"/>
      <c r="L28" s="66"/>
      <c r="M28" s="66"/>
      <c r="N28" s="66"/>
      <c r="O28" s="66"/>
      <c r="P28" s="66"/>
      <c r="Q28" s="66"/>
      <c r="R28" s="66"/>
      <c r="S28" s="66"/>
      <c r="T28" s="66"/>
      <c r="U28" s="66"/>
      <c r="V28" s="66"/>
      <c r="W28" s="66"/>
      <c r="X28" s="66"/>
      <c r="Y28" s="66"/>
      <c r="AB28" s="66"/>
      <c r="AC28" s="66"/>
      <c r="AD28" s="66"/>
      <c r="AE28" s="66"/>
      <c r="AF28" s="66"/>
      <c r="AG28" s="66"/>
      <c r="AH28" s="66"/>
      <c r="AI28" s="66"/>
      <c r="AJ28" s="66"/>
      <c r="AK28" s="66"/>
      <c r="AL28" s="66"/>
      <c r="AM28" s="66"/>
      <c r="AN28" s="66"/>
      <c r="AO28" s="66"/>
      <c r="AP28" s="66"/>
      <c r="AQ28" s="66"/>
      <c r="AR28" s="66"/>
      <c r="AS28" s="66"/>
      <c r="AT28" s="66"/>
      <c r="AU28" s="66"/>
    </row>
    <row r="29" spans="1:47" s="80" customFormat="1" ht="60" customHeight="1" x14ac:dyDescent="0.3">
      <c r="A29" s="396" t="s">
        <v>171</v>
      </c>
      <c r="B29" s="397"/>
      <c r="C29" s="27"/>
      <c r="D29" s="139"/>
      <c r="E29" s="139"/>
      <c r="F29" s="139"/>
      <c r="G29" s="79"/>
      <c r="H29" s="66"/>
      <c r="I29" s="66"/>
      <c r="J29" s="66"/>
      <c r="K29" s="66"/>
      <c r="L29" s="66"/>
      <c r="M29" s="66"/>
      <c r="N29" s="66"/>
      <c r="O29" s="66"/>
      <c r="P29" s="66"/>
      <c r="Q29" s="66"/>
      <c r="R29" s="66"/>
      <c r="S29" s="66"/>
      <c r="T29" s="66"/>
      <c r="U29" s="66"/>
      <c r="V29" s="66"/>
      <c r="W29" s="66"/>
      <c r="X29" s="66"/>
      <c r="Y29" s="66"/>
      <c r="AB29" s="66"/>
      <c r="AC29" s="66"/>
      <c r="AD29" s="66"/>
      <c r="AE29" s="66"/>
      <c r="AF29" s="66"/>
      <c r="AG29" s="66"/>
      <c r="AH29" s="66"/>
      <c r="AI29" s="66"/>
      <c r="AJ29" s="66"/>
      <c r="AK29" s="66"/>
      <c r="AL29" s="66"/>
      <c r="AM29" s="66"/>
      <c r="AN29" s="66"/>
      <c r="AO29" s="66"/>
      <c r="AP29" s="66"/>
      <c r="AQ29" s="66"/>
      <c r="AR29" s="66"/>
      <c r="AS29" s="66"/>
      <c r="AT29" s="66"/>
      <c r="AU29" s="66"/>
    </row>
    <row r="30" spans="1:47" ht="12.75" customHeight="1" x14ac:dyDescent="0.3">
      <c r="A30" s="88"/>
      <c r="B30" s="88"/>
      <c r="C30" s="89"/>
      <c r="D30" s="89"/>
      <c r="E30" s="89"/>
      <c r="F30" s="89"/>
      <c r="G30" s="79"/>
      <c r="H30" s="86"/>
      <c r="I30" s="86"/>
      <c r="J30" s="82"/>
      <c r="K30" s="82"/>
      <c r="L30" s="82"/>
      <c r="M30" s="82"/>
      <c r="N30" s="87"/>
      <c r="O30" s="87"/>
      <c r="P30" s="87"/>
      <c r="Q30" s="87"/>
    </row>
    <row r="31" spans="1:47" s="73" customFormat="1" ht="29" x14ac:dyDescent="0.3">
      <c r="A31" s="398" t="s">
        <v>169</v>
      </c>
      <c r="B31" s="399"/>
      <c r="C31" s="377" t="s">
        <v>126</v>
      </c>
      <c r="D31" s="377"/>
      <c r="E31" s="377"/>
      <c r="F31" s="91" t="s">
        <v>127</v>
      </c>
      <c r="G31" s="79"/>
      <c r="H31" s="86"/>
      <c r="I31" s="86"/>
      <c r="J31" s="92"/>
      <c r="K31" s="92"/>
      <c r="L31" s="92"/>
      <c r="M31" s="92"/>
      <c r="N31" s="87"/>
      <c r="O31" s="87"/>
      <c r="P31" s="87"/>
      <c r="Q31" s="87"/>
    </row>
    <row r="32" spans="1:47" s="95" customFormat="1" ht="13" x14ac:dyDescent="0.3">
      <c r="A32" s="398"/>
      <c r="B32" s="399"/>
      <c r="C32" s="387" t="s">
        <v>168</v>
      </c>
      <c r="D32" s="387"/>
      <c r="E32" s="387"/>
      <c r="F32" s="65"/>
      <c r="G32" s="85"/>
    </row>
    <row r="33" spans="1:49" s="73" customFormat="1" ht="13" x14ac:dyDescent="0.3">
      <c r="A33" s="398"/>
      <c r="B33" s="399"/>
      <c r="C33" s="404"/>
      <c r="D33" s="404"/>
      <c r="E33" s="404"/>
      <c r="F33" s="65"/>
      <c r="G33" s="79"/>
    </row>
    <row r="34" spans="1:49" s="73" customFormat="1" ht="12.75" customHeight="1" x14ac:dyDescent="0.3">
      <c r="A34" s="400"/>
      <c r="B34" s="401"/>
      <c r="C34" s="387"/>
      <c r="D34" s="387"/>
      <c r="E34" s="387"/>
      <c r="F34" s="65"/>
      <c r="G34" s="79"/>
    </row>
    <row r="35" spans="1:49" s="80" customFormat="1" ht="13" x14ac:dyDescent="0.3">
      <c r="A35" s="142"/>
      <c r="B35" s="143"/>
      <c r="C35" s="143"/>
      <c r="D35" s="143"/>
      <c r="E35" s="143"/>
      <c r="F35" s="143"/>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row>
    <row r="36" spans="1:49" s="80" customFormat="1" ht="14.25" customHeight="1" x14ac:dyDescent="0.25">
      <c r="A36" s="420" t="s">
        <v>128</v>
      </c>
      <c r="B36" s="421"/>
      <c r="C36" s="409" t="s">
        <v>167</v>
      </c>
      <c r="D36" s="410"/>
      <c r="E36" s="410"/>
      <c r="F36" s="411"/>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row>
    <row r="37" spans="1:49" s="80" customFormat="1" ht="13" x14ac:dyDescent="0.25">
      <c r="A37" s="422"/>
      <c r="B37" s="399"/>
      <c r="C37" s="409" t="s">
        <v>62</v>
      </c>
      <c r="D37" s="410"/>
      <c r="E37" s="410"/>
      <c r="F37" s="411"/>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row>
    <row r="38" spans="1:49" s="80" customFormat="1" ht="13" x14ac:dyDescent="0.25">
      <c r="A38" s="422"/>
      <c r="B38" s="399"/>
      <c r="C38" s="409"/>
      <c r="D38" s="410"/>
      <c r="E38" s="410"/>
      <c r="F38" s="411"/>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row>
    <row r="39" spans="1:49" s="80" customFormat="1" ht="13" x14ac:dyDescent="0.25">
      <c r="A39" s="423"/>
      <c r="B39" s="401"/>
      <c r="C39" s="409"/>
      <c r="D39" s="410"/>
      <c r="E39" s="410"/>
      <c r="F39" s="411"/>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row>
    <row r="40" spans="1:49" s="80" customFormat="1" ht="13.4" customHeight="1" x14ac:dyDescent="0.3">
      <c r="A40" s="75"/>
      <c r="B40" s="143"/>
      <c r="C40" s="143"/>
      <c r="D40" s="143"/>
      <c r="E40" s="143"/>
      <c r="F40" s="143"/>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row>
    <row r="41" spans="1:49" s="80" customFormat="1" ht="24" customHeight="1" x14ac:dyDescent="0.25">
      <c r="A41" s="402" t="s">
        <v>110</v>
      </c>
      <c r="B41" s="403"/>
      <c r="C41" s="256" t="s">
        <v>156</v>
      </c>
      <c r="D41" s="271"/>
      <c r="E41" s="266" t="s">
        <v>155</v>
      </c>
      <c r="F41" s="252" t="s">
        <v>130</v>
      </c>
      <c r="G41" s="253"/>
      <c r="H41" s="256" t="s">
        <v>64</v>
      </c>
      <c r="I41" s="257"/>
      <c r="J41" s="144"/>
      <c r="K41" s="90"/>
      <c r="L41" s="90"/>
      <c r="M41" s="90"/>
      <c r="N41" s="90"/>
      <c r="O41" s="66"/>
      <c r="P41" s="66"/>
      <c r="Q41" s="66"/>
      <c r="R41" s="66"/>
      <c r="S41" s="66"/>
      <c r="T41" s="66"/>
      <c r="U41" s="66"/>
      <c r="V41" s="66"/>
      <c r="W41" s="66"/>
      <c r="X41" s="66"/>
      <c r="Y41" s="66"/>
      <c r="Z41" s="66"/>
      <c r="AA41" s="66"/>
      <c r="AB41" s="66"/>
      <c r="AC41" s="66"/>
      <c r="AD41" s="66"/>
      <c r="AE41" s="66"/>
      <c r="AF41" s="66"/>
      <c r="AG41" s="66"/>
      <c r="AH41" s="66"/>
      <c r="AI41" s="66"/>
      <c r="AJ41" s="66"/>
      <c r="AK41" s="66"/>
      <c r="AL41" s="66"/>
    </row>
    <row r="42" spans="1:49" s="80" customFormat="1" ht="55.5" customHeight="1" x14ac:dyDescent="0.25">
      <c r="A42" s="424" t="s">
        <v>65</v>
      </c>
      <c r="B42" s="425"/>
      <c r="C42" s="96" t="s">
        <v>134</v>
      </c>
      <c r="D42" s="96" t="s">
        <v>66</v>
      </c>
      <c r="E42" s="267"/>
      <c r="F42" s="254"/>
      <c r="G42" s="255"/>
      <c r="H42" s="96" t="s">
        <v>148</v>
      </c>
      <c r="I42" s="96" t="s">
        <v>149</v>
      </c>
      <c r="J42" s="145"/>
      <c r="K42" s="90"/>
      <c r="L42" s="90"/>
      <c r="M42" s="90"/>
      <c r="N42" s="90"/>
      <c r="O42" s="66"/>
      <c r="P42" s="66"/>
      <c r="Q42" s="66"/>
      <c r="R42" s="66"/>
      <c r="S42" s="66"/>
      <c r="T42" s="66"/>
      <c r="U42" s="66"/>
      <c r="V42" s="66"/>
      <c r="W42" s="66"/>
      <c r="X42" s="66"/>
      <c r="Y42" s="66"/>
      <c r="Z42" s="66"/>
      <c r="AA42" s="66"/>
      <c r="AB42" s="66"/>
      <c r="AC42" s="66"/>
      <c r="AD42" s="66"/>
      <c r="AE42" s="66"/>
      <c r="AF42" s="66"/>
      <c r="AG42" s="66"/>
      <c r="AH42" s="66"/>
      <c r="AI42" s="66"/>
      <c r="AJ42" s="66"/>
      <c r="AK42" s="66"/>
      <c r="AL42" s="66"/>
    </row>
    <row r="43" spans="1:49" s="80" customFormat="1" ht="102" customHeight="1" x14ac:dyDescent="0.25">
      <c r="A43" s="405" t="s">
        <v>108</v>
      </c>
      <c r="B43" s="406"/>
      <c r="C43" s="97" t="s">
        <v>166</v>
      </c>
      <c r="D43" s="133" t="s">
        <v>137</v>
      </c>
      <c r="E43" s="360" t="s">
        <v>109</v>
      </c>
      <c r="F43" s="363" t="s">
        <v>111</v>
      </c>
      <c r="G43" s="364"/>
      <c r="H43" s="133" t="s">
        <v>147</v>
      </c>
      <c r="I43" s="133" t="s">
        <v>151</v>
      </c>
      <c r="J43" s="146"/>
      <c r="K43" s="90"/>
      <c r="L43" s="90"/>
      <c r="M43" s="90"/>
      <c r="N43" s="90"/>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1:49" s="80" customFormat="1" ht="13" x14ac:dyDescent="0.25">
      <c r="A44" s="407"/>
      <c r="B44" s="408"/>
      <c r="C44" s="99" t="s">
        <v>135</v>
      </c>
      <c r="D44" s="133" t="s">
        <v>138</v>
      </c>
      <c r="E44" s="361"/>
      <c r="F44" s="365"/>
      <c r="G44" s="366"/>
      <c r="H44" s="133" t="s">
        <v>150</v>
      </c>
      <c r="I44" s="133" t="s">
        <v>152</v>
      </c>
      <c r="J44" s="146"/>
      <c r="K44" s="90"/>
      <c r="L44" s="90"/>
      <c r="M44" s="90"/>
      <c r="N44" s="90"/>
      <c r="O44" s="66"/>
      <c r="P44" s="66"/>
      <c r="Q44" s="66"/>
      <c r="R44" s="66"/>
      <c r="S44" s="66"/>
      <c r="T44" s="66"/>
      <c r="U44" s="66"/>
      <c r="V44" s="66"/>
      <c r="W44" s="66"/>
      <c r="X44" s="66"/>
      <c r="Y44" s="66"/>
      <c r="Z44" s="66"/>
      <c r="AA44" s="66"/>
      <c r="AB44" s="66"/>
      <c r="AC44" s="66"/>
      <c r="AD44" s="66"/>
      <c r="AE44" s="66"/>
      <c r="AF44" s="66"/>
      <c r="AG44" s="66"/>
      <c r="AH44" s="66"/>
      <c r="AI44" s="66"/>
      <c r="AJ44" s="66"/>
      <c r="AK44" s="66"/>
      <c r="AL44" s="66"/>
    </row>
    <row r="45" spans="1:49" s="80" customFormat="1" ht="13" x14ac:dyDescent="0.25">
      <c r="A45" s="407"/>
      <c r="B45" s="408"/>
      <c r="C45" s="99" t="s">
        <v>136</v>
      </c>
      <c r="D45" s="134" t="s">
        <v>139</v>
      </c>
      <c r="E45" s="362"/>
      <c r="F45" s="367"/>
      <c r="G45" s="368"/>
      <c r="H45" s="134" t="s">
        <v>147</v>
      </c>
      <c r="I45" s="134" t="s">
        <v>147</v>
      </c>
      <c r="J45" s="146"/>
      <c r="K45" s="90"/>
      <c r="L45" s="90"/>
      <c r="M45" s="90"/>
      <c r="N45" s="90"/>
      <c r="O45" s="66"/>
      <c r="P45" s="66"/>
      <c r="Q45" s="66"/>
      <c r="R45" s="66"/>
      <c r="S45" s="66"/>
      <c r="T45" s="66"/>
      <c r="U45" s="66"/>
      <c r="V45" s="66"/>
      <c r="W45" s="66"/>
      <c r="X45" s="66"/>
      <c r="Y45" s="66"/>
      <c r="Z45" s="66"/>
      <c r="AA45" s="66"/>
      <c r="AB45" s="66"/>
      <c r="AC45" s="66"/>
      <c r="AD45" s="66"/>
      <c r="AE45" s="66"/>
      <c r="AF45" s="66"/>
      <c r="AG45" s="66"/>
      <c r="AH45" s="66"/>
      <c r="AI45" s="66"/>
      <c r="AJ45" s="66"/>
      <c r="AK45" s="66"/>
      <c r="AL45" s="66"/>
    </row>
    <row r="46" spans="1:49" s="80" customFormat="1" ht="25" x14ac:dyDescent="0.25">
      <c r="A46" s="101">
        <v>0.1</v>
      </c>
      <c r="B46" s="102" t="s">
        <v>67</v>
      </c>
      <c r="C46" s="64"/>
      <c r="D46" s="19"/>
      <c r="E46" s="248"/>
      <c r="F46" s="394"/>
      <c r="G46" s="395"/>
      <c r="H46" s="23"/>
      <c r="I46" s="23"/>
      <c r="J46" s="147"/>
      <c r="K46" s="90"/>
      <c r="L46" s="90"/>
      <c r="M46" s="90"/>
      <c r="N46" s="90"/>
      <c r="O46" s="66"/>
      <c r="P46" s="66"/>
      <c r="Q46" s="66"/>
      <c r="R46" s="66"/>
      <c r="S46" s="66"/>
      <c r="T46" s="66"/>
      <c r="U46" s="66"/>
      <c r="V46" s="66"/>
      <c r="W46" s="66"/>
      <c r="X46" s="66"/>
      <c r="Y46" s="66"/>
      <c r="Z46" s="66"/>
      <c r="AA46" s="66"/>
      <c r="AB46" s="66"/>
      <c r="AC46" s="66"/>
      <c r="AD46" s="66"/>
      <c r="AE46" s="66"/>
      <c r="AF46" s="66"/>
      <c r="AG46" s="66"/>
      <c r="AH46" s="66"/>
      <c r="AI46" s="66"/>
      <c r="AJ46" s="66"/>
      <c r="AK46" s="66"/>
      <c r="AL46" s="66"/>
    </row>
    <row r="47" spans="1:49" s="80" customFormat="1" ht="13" x14ac:dyDescent="0.25">
      <c r="A47" s="103">
        <v>0.2</v>
      </c>
      <c r="B47" s="104" t="s">
        <v>68</v>
      </c>
      <c r="C47" s="20"/>
      <c r="D47" s="21"/>
      <c r="E47" s="249"/>
      <c r="F47" s="394"/>
      <c r="G47" s="395"/>
      <c r="H47" s="23"/>
      <c r="I47" s="23"/>
      <c r="J47" s="147"/>
      <c r="K47" s="90"/>
      <c r="L47" s="90"/>
      <c r="M47" s="90"/>
      <c r="N47" s="90"/>
      <c r="O47" s="66"/>
      <c r="P47" s="66"/>
      <c r="Q47" s="66"/>
      <c r="R47" s="66"/>
      <c r="S47" s="66"/>
      <c r="T47" s="66"/>
      <c r="U47" s="66"/>
      <c r="V47" s="66"/>
      <c r="W47" s="66"/>
      <c r="X47" s="66"/>
      <c r="Y47" s="66"/>
      <c r="Z47" s="66"/>
      <c r="AA47" s="66"/>
      <c r="AB47" s="66"/>
      <c r="AC47" s="66"/>
      <c r="AD47" s="66"/>
      <c r="AE47" s="66"/>
      <c r="AF47" s="66"/>
      <c r="AG47" s="66"/>
      <c r="AH47" s="66"/>
      <c r="AI47" s="66"/>
      <c r="AJ47" s="66"/>
      <c r="AK47" s="66"/>
      <c r="AL47" s="66"/>
    </row>
    <row r="48" spans="1:49" s="80" customFormat="1" ht="13" x14ac:dyDescent="0.25">
      <c r="A48" s="103">
        <v>0.3</v>
      </c>
      <c r="B48" s="104" t="s">
        <v>69</v>
      </c>
      <c r="C48" s="20"/>
      <c r="D48" s="21"/>
      <c r="E48" s="249"/>
      <c r="F48" s="394"/>
      <c r="G48" s="395"/>
      <c r="H48" s="23"/>
      <c r="I48" s="23"/>
      <c r="J48" s="147"/>
      <c r="K48" s="90"/>
      <c r="L48" s="90"/>
      <c r="M48" s="90"/>
      <c r="N48" s="90"/>
      <c r="O48" s="66"/>
      <c r="P48" s="66"/>
      <c r="Q48" s="66"/>
      <c r="R48" s="66"/>
      <c r="S48" s="66"/>
      <c r="T48" s="66"/>
      <c r="U48" s="66"/>
      <c r="V48" s="66"/>
      <c r="W48" s="66"/>
      <c r="X48" s="66"/>
      <c r="Y48" s="66"/>
      <c r="Z48" s="66"/>
      <c r="AA48" s="66"/>
      <c r="AB48" s="66"/>
      <c r="AC48" s="66"/>
      <c r="AD48" s="66"/>
      <c r="AE48" s="66"/>
      <c r="AF48" s="66"/>
      <c r="AG48" s="66"/>
      <c r="AH48" s="66"/>
      <c r="AI48" s="66"/>
      <c r="AJ48" s="66"/>
      <c r="AK48" s="66"/>
      <c r="AL48" s="66"/>
    </row>
    <row r="49" spans="1:38" s="80" customFormat="1" ht="13" x14ac:dyDescent="0.25">
      <c r="A49" s="103">
        <v>0.4</v>
      </c>
      <c r="B49" s="104" t="s">
        <v>70</v>
      </c>
      <c r="C49" s="20"/>
      <c r="D49" s="21"/>
      <c r="E49" s="250"/>
      <c r="F49" s="394"/>
      <c r="G49" s="395"/>
      <c r="H49" s="23"/>
      <c r="I49" s="23"/>
      <c r="J49" s="147"/>
      <c r="K49" s="90"/>
      <c r="L49" s="90"/>
      <c r="M49" s="90"/>
      <c r="N49" s="90"/>
      <c r="O49" s="66"/>
      <c r="P49" s="66"/>
      <c r="Q49" s="66"/>
      <c r="R49" s="66"/>
      <c r="S49" s="66"/>
      <c r="T49" s="66"/>
      <c r="U49" s="66"/>
      <c r="V49" s="66"/>
      <c r="W49" s="66"/>
      <c r="X49" s="66"/>
      <c r="Y49" s="66"/>
      <c r="Z49" s="66"/>
      <c r="AA49" s="66"/>
      <c r="AB49" s="66"/>
      <c r="AC49" s="66"/>
      <c r="AD49" s="66"/>
      <c r="AE49" s="66"/>
      <c r="AF49" s="66"/>
      <c r="AG49" s="66"/>
      <c r="AH49" s="66"/>
      <c r="AI49" s="66"/>
      <c r="AJ49" s="66"/>
      <c r="AK49" s="66"/>
      <c r="AL49" s="66"/>
    </row>
    <row r="50" spans="1:38" s="80" customFormat="1" ht="13" x14ac:dyDescent="0.25">
      <c r="A50" s="103">
        <v>1</v>
      </c>
      <c r="B50" s="104" t="s">
        <v>71</v>
      </c>
      <c r="C50" s="20"/>
      <c r="D50" s="21"/>
      <c r="E50" s="25"/>
      <c r="F50" s="394"/>
      <c r="G50" s="395"/>
      <c r="H50" s="23"/>
      <c r="I50" s="23"/>
      <c r="J50" s="147"/>
      <c r="K50" s="90"/>
      <c r="L50" s="90"/>
      <c r="M50" s="90"/>
      <c r="N50" s="90"/>
      <c r="O50" s="66"/>
      <c r="P50" s="66"/>
      <c r="Q50" s="66"/>
      <c r="R50" s="66"/>
      <c r="S50" s="66"/>
      <c r="T50" s="66"/>
      <c r="U50" s="66"/>
      <c r="V50" s="66"/>
      <c r="W50" s="66"/>
      <c r="X50" s="66"/>
      <c r="Y50" s="66"/>
      <c r="Z50" s="66"/>
      <c r="AA50" s="66"/>
      <c r="AB50" s="66"/>
      <c r="AC50" s="66"/>
      <c r="AD50" s="66"/>
      <c r="AE50" s="66"/>
      <c r="AF50" s="66"/>
      <c r="AG50" s="66"/>
      <c r="AH50" s="66"/>
      <c r="AI50" s="66"/>
      <c r="AJ50" s="66"/>
      <c r="AK50" s="66"/>
      <c r="AL50" s="66"/>
    </row>
    <row r="51" spans="1:38" s="80" customFormat="1" ht="13" x14ac:dyDescent="0.25">
      <c r="A51" s="105">
        <v>2.1</v>
      </c>
      <c r="B51" s="104" t="s">
        <v>72</v>
      </c>
      <c r="C51" s="20"/>
      <c r="D51" s="21"/>
      <c r="E51" s="25"/>
      <c r="F51" s="394"/>
      <c r="G51" s="395"/>
      <c r="H51" s="23"/>
      <c r="I51" s="23"/>
      <c r="J51" s="147"/>
      <c r="K51" s="90"/>
      <c r="L51" s="90"/>
      <c r="M51" s="90"/>
      <c r="N51" s="90"/>
      <c r="O51" s="66"/>
      <c r="P51" s="66"/>
      <c r="Q51" s="66"/>
      <c r="R51" s="66"/>
      <c r="S51" s="66"/>
      <c r="T51" s="66"/>
      <c r="U51" s="66"/>
      <c r="V51" s="66"/>
      <c r="W51" s="66"/>
      <c r="X51" s="66"/>
      <c r="Y51" s="66"/>
      <c r="Z51" s="66"/>
      <c r="AA51" s="66"/>
      <c r="AB51" s="66"/>
      <c r="AC51" s="66"/>
      <c r="AD51" s="66"/>
      <c r="AE51" s="66"/>
      <c r="AF51" s="66"/>
      <c r="AG51" s="66"/>
      <c r="AH51" s="66"/>
      <c r="AI51" s="66"/>
      <c r="AJ51" s="66"/>
      <c r="AK51" s="66"/>
      <c r="AL51" s="66"/>
    </row>
    <row r="52" spans="1:38" s="80" customFormat="1" ht="13" x14ac:dyDescent="0.25">
      <c r="A52" s="103">
        <v>2.2000000000000002</v>
      </c>
      <c r="B52" s="104" t="s">
        <v>73</v>
      </c>
      <c r="C52" s="20"/>
      <c r="D52" s="21"/>
      <c r="E52" s="25"/>
      <c r="F52" s="394"/>
      <c r="G52" s="395"/>
      <c r="H52" s="23"/>
      <c r="I52" s="23"/>
      <c r="J52" s="147"/>
      <c r="K52" s="90"/>
      <c r="L52" s="90"/>
      <c r="M52" s="90"/>
      <c r="N52" s="90"/>
      <c r="O52" s="66"/>
      <c r="P52" s="66"/>
      <c r="Q52" s="66"/>
      <c r="R52" s="66"/>
      <c r="S52" s="66"/>
      <c r="T52" s="66"/>
      <c r="U52" s="66"/>
      <c r="V52" s="66"/>
      <c r="W52" s="66"/>
      <c r="X52" s="66"/>
      <c r="Y52" s="66"/>
      <c r="Z52" s="66"/>
      <c r="AA52" s="66"/>
      <c r="AB52" s="66"/>
      <c r="AC52" s="66"/>
      <c r="AD52" s="66"/>
      <c r="AE52" s="66"/>
      <c r="AF52" s="66"/>
      <c r="AG52" s="66"/>
      <c r="AH52" s="66"/>
      <c r="AI52" s="66"/>
      <c r="AJ52" s="66"/>
      <c r="AK52" s="66"/>
      <c r="AL52" s="66"/>
    </row>
    <row r="53" spans="1:38" s="80" customFormat="1" ht="13" x14ac:dyDescent="0.25">
      <c r="A53" s="103">
        <v>2.2999999999999998</v>
      </c>
      <c r="B53" s="104" t="s">
        <v>74</v>
      </c>
      <c r="C53" s="20"/>
      <c r="D53" s="21"/>
      <c r="E53" s="25"/>
      <c r="F53" s="394"/>
      <c r="G53" s="395"/>
      <c r="H53" s="23"/>
      <c r="I53" s="23"/>
      <c r="J53" s="147"/>
      <c r="K53" s="90"/>
      <c r="L53" s="90"/>
      <c r="M53" s="90"/>
      <c r="N53" s="90"/>
      <c r="O53" s="66"/>
      <c r="P53" s="66"/>
      <c r="Q53" s="66"/>
      <c r="R53" s="66"/>
      <c r="S53" s="66"/>
      <c r="T53" s="66"/>
      <c r="U53" s="66"/>
      <c r="V53" s="66"/>
      <c r="W53" s="66"/>
      <c r="X53" s="66"/>
      <c r="Y53" s="66"/>
      <c r="Z53" s="66"/>
      <c r="AA53" s="66"/>
      <c r="AB53" s="66"/>
      <c r="AC53" s="66"/>
      <c r="AD53" s="66"/>
      <c r="AE53" s="66"/>
      <c r="AF53" s="66"/>
      <c r="AG53" s="66"/>
      <c r="AH53" s="66"/>
      <c r="AI53" s="66"/>
      <c r="AJ53" s="66"/>
      <c r="AK53" s="66"/>
      <c r="AL53" s="66"/>
    </row>
    <row r="54" spans="1:38" s="80" customFormat="1" ht="13" x14ac:dyDescent="0.25">
      <c r="A54" s="103">
        <v>2.4</v>
      </c>
      <c r="B54" s="104" t="s">
        <v>75</v>
      </c>
      <c r="C54" s="20"/>
      <c r="D54" s="21"/>
      <c r="E54" s="25"/>
      <c r="F54" s="394"/>
      <c r="G54" s="395"/>
      <c r="H54" s="23"/>
      <c r="I54" s="23"/>
      <c r="J54" s="147"/>
      <c r="K54" s="90"/>
      <c r="L54" s="90"/>
      <c r="M54" s="90"/>
      <c r="N54" s="90"/>
      <c r="O54" s="66"/>
      <c r="P54" s="66"/>
      <c r="Q54" s="66"/>
      <c r="R54" s="66"/>
      <c r="S54" s="66"/>
      <c r="T54" s="66"/>
      <c r="U54" s="66"/>
      <c r="V54" s="66"/>
      <c r="W54" s="66"/>
      <c r="X54" s="66"/>
      <c r="Y54" s="66"/>
      <c r="Z54" s="66"/>
      <c r="AA54" s="66"/>
      <c r="AB54" s="66"/>
      <c r="AC54" s="66"/>
      <c r="AD54" s="66"/>
      <c r="AE54" s="66"/>
      <c r="AF54" s="66"/>
      <c r="AG54" s="66"/>
      <c r="AH54" s="66"/>
      <c r="AI54" s="66"/>
      <c r="AJ54" s="66"/>
      <c r="AK54" s="66"/>
      <c r="AL54" s="66"/>
    </row>
    <row r="55" spans="1:38" s="80" customFormat="1" ht="13" x14ac:dyDescent="0.25">
      <c r="A55" s="103">
        <v>2.5</v>
      </c>
      <c r="B55" s="104" t="s">
        <v>76</v>
      </c>
      <c r="C55" s="20"/>
      <c r="D55" s="21"/>
      <c r="E55" s="25"/>
      <c r="F55" s="394"/>
      <c r="G55" s="395"/>
      <c r="H55" s="23"/>
      <c r="I55" s="23"/>
      <c r="J55" s="147"/>
      <c r="K55" s="90"/>
      <c r="L55" s="90"/>
      <c r="M55" s="90"/>
      <c r="N55" s="90"/>
      <c r="O55" s="66"/>
      <c r="P55" s="66"/>
      <c r="Q55" s="66"/>
      <c r="R55" s="66"/>
      <c r="S55" s="66"/>
      <c r="T55" s="66"/>
      <c r="U55" s="66"/>
      <c r="V55" s="66"/>
      <c r="W55" s="66"/>
      <c r="X55" s="66"/>
      <c r="Y55" s="66"/>
      <c r="Z55" s="66"/>
      <c r="AA55" s="66"/>
      <c r="AB55" s="66"/>
      <c r="AC55" s="66"/>
      <c r="AD55" s="66"/>
      <c r="AE55" s="66"/>
      <c r="AF55" s="66"/>
      <c r="AG55" s="66"/>
      <c r="AH55" s="66"/>
      <c r="AI55" s="66"/>
      <c r="AJ55" s="66"/>
      <c r="AK55" s="66"/>
      <c r="AL55" s="66"/>
    </row>
    <row r="56" spans="1:38" s="80" customFormat="1" ht="13" x14ac:dyDescent="0.25">
      <c r="A56" s="103">
        <v>2.6</v>
      </c>
      <c r="B56" s="104" t="s">
        <v>77</v>
      </c>
      <c r="C56" s="20"/>
      <c r="D56" s="21"/>
      <c r="E56" s="25"/>
      <c r="F56" s="394"/>
      <c r="G56" s="395"/>
      <c r="H56" s="23"/>
      <c r="I56" s="23"/>
      <c r="J56" s="147"/>
      <c r="K56" s="90"/>
      <c r="L56" s="90"/>
      <c r="M56" s="90"/>
      <c r="N56" s="90"/>
      <c r="O56" s="66"/>
      <c r="P56" s="66"/>
      <c r="Q56" s="66"/>
      <c r="R56" s="66"/>
      <c r="S56" s="66"/>
      <c r="T56" s="66"/>
      <c r="U56" s="66"/>
      <c r="V56" s="66"/>
      <c r="W56" s="66"/>
      <c r="X56" s="66"/>
      <c r="Y56" s="66"/>
      <c r="Z56" s="66"/>
      <c r="AA56" s="66"/>
      <c r="AB56" s="66"/>
      <c r="AC56" s="66"/>
      <c r="AD56" s="66"/>
      <c r="AE56" s="66"/>
      <c r="AF56" s="66"/>
      <c r="AG56" s="66"/>
      <c r="AH56" s="66"/>
      <c r="AI56" s="66"/>
      <c r="AJ56" s="66"/>
      <c r="AK56" s="66"/>
      <c r="AL56" s="66"/>
    </row>
    <row r="57" spans="1:38" s="80" customFormat="1" ht="13" x14ac:dyDescent="0.25">
      <c r="A57" s="103">
        <v>2.7</v>
      </c>
      <c r="B57" s="104" t="s">
        <v>78</v>
      </c>
      <c r="C57" s="20"/>
      <c r="D57" s="21"/>
      <c r="E57" s="25"/>
      <c r="F57" s="394"/>
      <c r="G57" s="395"/>
      <c r="H57" s="23"/>
      <c r="I57" s="23"/>
      <c r="J57" s="147"/>
      <c r="K57" s="90"/>
      <c r="L57" s="90"/>
      <c r="M57" s="90"/>
      <c r="N57" s="90"/>
      <c r="O57" s="66"/>
      <c r="P57" s="66"/>
      <c r="Q57" s="66"/>
      <c r="R57" s="66"/>
      <c r="S57" s="66"/>
      <c r="T57" s="66"/>
      <c r="U57" s="66"/>
      <c r="V57" s="66"/>
      <c r="W57" s="66"/>
      <c r="X57" s="66"/>
      <c r="Y57" s="66"/>
      <c r="Z57" s="66"/>
      <c r="AA57" s="66"/>
      <c r="AB57" s="66"/>
      <c r="AC57" s="66"/>
      <c r="AD57" s="66"/>
      <c r="AE57" s="66"/>
      <c r="AF57" s="66"/>
      <c r="AG57" s="66"/>
      <c r="AH57" s="66"/>
      <c r="AI57" s="66"/>
      <c r="AJ57" s="66"/>
      <c r="AK57" s="66"/>
      <c r="AL57" s="66"/>
    </row>
    <row r="58" spans="1:38" s="80" customFormat="1" ht="13" x14ac:dyDescent="0.25">
      <c r="A58" s="103">
        <v>2.8</v>
      </c>
      <c r="B58" s="104" t="s">
        <v>79</v>
      </c>
      <c r="C58" s="20"/>
      <c r="D58" s="21"/>
      <c r="E58" s="25"/>
      <c r="F58" s="394"/>
      <c r="G58" s="395"/>
      <c r="H58" s="23"/>
      <c r="I58" s="23"/>
      <c r="J58" s="147"/>
      <c r="K58" s="90"/>
      <c r="L58" s="90"/>
      <c r="M58" s="90"/>
      <c r="N58" s="90"/>
      <c r="O58" s="66"/>
      <c r="P58" s="66"/>
      <c r="Q58" s="66"/>
      <c r="R58" s="66"/>
      <c r="S58" s="66"/>
      <c r="T58" s="66"/>
      <c r="U58" s="66"/>
      <c r="V58" s="66"/>
      <c r="W58" s="66"/>
      <c r="X58" s="66"/>
      <c r="Y58" s="66"/>
      <c r="Z58" s="66"/>
      <c r="AA58" s="66"/>
      <c r="AB58" s="66"/>
      <c r="AC58" s="66"/>
      <c r="AD58" s="66"/>
      <c r="AE58" s="66"/>
      <c r="AF58" s="66"/>
      <c r="AG58" s="66"/>
      <c r="AH58" s="66"/>
      <c r="AI58" s="66"/>
      <c r="AJ58" s="66"/>
      <c r="AK58" s="66"/>
      <c r="AL58" s="66"/>
    </row>
    <row r="59" spans="1:38" s="80" customFormat="1" ht="13" x14ac:dyDescent="0.25">
      <c r="A59" s="103">
        <v>3</v>
      </c>
      <c r="B59" s="104" t="s">
        <v>80</v>
      </c>
      <c r="C59" s="20"/>
      <c r="D59" s="21"/>
      <c r="E59" s="25"/>
      <c r="F59" s="394"/>
      <c r="G59" s="395"/>
      <c r="H59" s="23"/>
      <c r="I59" s="23"/>
      <c r="J59" s="147"/>
      <c r="K59" s="90"/>
      <c r="L59" s="90"/>
      <c r="M59" s="90"/>
      <c r="N59" s="90"/>
      <c r="O59" s="66"/>
      <c r="P59" s="66"/>
      <c r="Q59" s="66"/>
      <c r="R59" s="66"/>
      <c r="S59" s="66"/>
      <c r="T59" s="66"/>
      <c r="U59" s="66"/>
      <c r="V59" s="66"/>
      <c r="W59" s="66"/>
      <c r="X59" s="66"/>
      <c r="Y59" s="66"/>
      <c r="Z59" s="66"/>
      <c r="AA59" s="66"/>
      <c r="AB59" s="66"/>
      <c r="AC59" s="66"/>
      <c r="AD59" s="66"/>
      <c r="AE59" s="66"/>
      <c r="AF59" s="66"/>
      <c r="AG59" s="66"/>
      <c r="AH59" s="66"/>
      <c r="AI59" s="66"/>
      <c r="AJ59" s="66"/>
      <c r="AK59" s="66"/>
      <c r="AL59" s="66"/>
    </row>
    <row r="60" spans="1:38" s="80" customFormat="1" ht="13" x14ac:dyDescent="0.25">
      <c r="A60" s="103">
        <v>4</v>
      </c>
      <c r="B60" s="104" t="s">
        <v>107</v>
      </c>
      <c r="C60" s="20"/>
      <c r="D60" s="21"/>
      <c r="E60" s="25"/>
      <c r="F60" s="394"/>
      <c r="G60" s="395"/>
      <c r="H60" s="23"/>
      <c r="I60" s="23"/>
      <c r="J60" s="147"/>
      <c r="K60" s="90"/>
      <c r="L60" s="90"/>
      <c r="M60" s="90"/>
      <c r="N60" s="90"/>
      <c r="O60" s="66"/>
      <c r="P60" s="66"/>
      <c r="Q60" s="66"/>
      <c r="R60" s="66"/>
      <c r="S60" s="66"/>
      <c r="T60" s="66"/>
      <c r="U60" s="66"/>
      <c r="V60" s="66"/>
      <c r="W60" s="66"/>
      <c r="X60" s="66"/>
      <c r="Y60" s="66"/>
      <c r="Z60" s="66"/>
      <c r="AA60" s="66"/>
      <c r="AB60" s="66"/>
      <c r="AC60" s="66"/>
      <c r="AD60" s="66"/>
      <c r="AE60" s="66"/>
      <c r="AF60" s="66"/>
      <c r="AG60" s="66"/>
      <c r="AH60" s="66"/>
      <c r="AI60" s="66"/>
      <c r="AJ60" s="66"/>
      <c r="AK60" s="66"/>
      <c r="AL60" s="66"/>
    </row>
    <row r="61" spans="1:38" s="80" customFormat="1" ht="13" x14ac:dyDescent="0.25">
      <c r="A61" s="103">
        <v>5</v>
      </c>
      <c r="B61" s="104" t="s">
        <v>82</v>
      </c>
      <c r="C61" s="20"/>
      <c r="D61" s="21"/>
      <c r="E61" s="25"/>
      <c r="F61" s="394"/>
      <c r="G61" s="395"/>
      <c r="H61" s="23"/>
      <c r="I61" s="23"/>
      <c r="J61" s="147"/>
      <c r="K61" s="90"/>
      <c r="L61" s="90"/>
      <c r="M61" s="90"/>
      <c r="N61" s="90"/>
      <c r="O61" s="66"/>
      <c r="P61" s="66"/>
      <c r="Q61" s="66"/>
      <c r="R61" s="66"/>
      <c r="S61" s="66"/>
      <c r="T61" s="66"/>
      <c r="U61" s="66"/>
      <c r="V61" s="66"/>
      <c r="W61" s="66"/>
      <c r="X61" s="66"/>
      <c r="Y61" s="66"/>
      <c r="Z61" s="66"/>
      <c r="AA61" s="66"/>
      <c r="AB61" s="66"/>
      <c r="AC61" s="66"/>
      <c r="AD61" s="66"/>
      <c r="AE61" s="66"/>
      <c r="AF61" s="66"/>
      <c r="AG61" s="66"/>
      <c r="AH61" s="66"/>
      <c r="AI61" s="66"/>
      <c r="AJ61" s="66"/>
      <c r="AK61" s="66"/>
      <c r="AL61" s="66"/>
    </row>
    <row r="62" spans="1:38" s="110" customFormat="1" ht="38.25" customHeight="1" x14ac:dyDescent="0.25">
      <c r="A62" s="103">
        <v>6</v>
      </c>
      <c r="B62" s="104" t="s">
        <v>83</v>
      </c>
      <c r="C62" s="20"/>
      <c r="D62" s="21"/>
      <c r="E62" s="25"/>
      <c r="F62" s="394"/>
      <c r="G62" s="395"/>
      <c r="H62" s="23"/>
      <c r="I62" s="23"/>
      <c r="J62" s="147"/>
      <c r="K62" s="90"/>
      <c r="L62" s="90"/>
      <c r="M62" s="90"/>
      <c r="N62" s="90"/>
      <c r="O62" s="108"/>
      <c r="P62" s="108"/>
      <c r="Q62" s="108"/>
      <c r="R62" s="108"/>
      <c r="S62" s="108"/>
      <c r="T62" s="108"/>
      <c r="U62" s="108"/>
      <c r="V62" s="108"/>
      <c r="W62" s="108"/>
      <c r="X62" s="108"/>
      <c r="Y62" s="108"/>
      <c r="Z62" s="108"/>
      <c r="AA62" s="108"/>
      <c r="AB62" s="108"/>
      <c r="AC62" s="108"/>
      <c r="AD62" s="108"/>
      <c r="AE62" s="108"/>
      <c r="AF62" s="108"/>
      <c r="AG62" s="108"/>
      <c r="AH62" s="108"/>
      <c r="AI62" s="108"/>
      <c r="AJ62" s="108"/>
    </row>
    <row r="63" spans="1:38" s="110" customFormat="1" ht="26.25" customHeight="1" x14ac:dyDescent="0.25">
      <c r="A63" s="103">
        <v>7</v>
      </c>
      <c r="B63" s="104" t="s">
        <v>84</v>
      </c>
      <c r="C63" s="20"/>
      <c r="D63" s="21"/>
      <c r="E63" s="25"/>
      <c r="F63" s="394"/>
      <c r="G63" s="395"/>
      <c r="H63" s="23"/>
      <c r="I63" s="23"/>
      <c r="J63" s="147"/>
      <c r="K63" s="90"/>
      <c r="L63" s="90"/>
      <c r="M63" s="90"/>
      <c r="N63" s="90"/>
      <c r="O63" s="108"/>
      <c r="P63" s="108"/>
      <c r="Q63" s="108"/>
      <c r="R63" s="108"/>
      <c r="S63" s="108"/>
      <c r="T63" s="108"/>
      <c r="U63" s="108"/>
      <c r="V63" s="108"/>
      <c r="W63" s="108"/>
      <c r="X63" s="108"/>
      <c r="Y63" s="108"/>
      <c r="Z63" s="108"/>
      <c r="AA63" s="108"/>
      <c r="AB63" s="108"/>
      <c r="AC63" s="108"/>
      <c r="AD63" s="108"/>
      <c r="AE63" s="108"/>
      <c r="AF63" s="108"/>
      <c r="AG63" s="108"/>
      <c r="AH63" s="108"/>
      <c r="AI63" s="108"/>
      <c r="AJ63" s="108"/>
    </row>
    <row r="64" spans="1:38" s="110" customFormat="1" ht="19.5" customHeight="1" thickBot="1" x14ac:dyDescent="0.3">
      <c r="A64" s="103">
        <v>8</v>
      </c>
      <c r="B64" s="104" t="s">
        <v>85</v>
      </c>
      <c r="C64" s="22"/>
      <c r="D64" s="19"/>
      <c r="E64" s="26"/>
      <c r="F64" s="432"/>
      <c r="G64" s="433"/>
      <c r="H64" s="24"/>
      <c r="I64" s="24"/>
      <c r="J64" s="147"/>
      <c r="K64" s="90"/>
      <c r="L64" s="90"/>
      <c r="M64" s="90"/>
      <c r="N64" s="90"/>
      <c r="O64" s="108"/>
      <c r="P64" s="108"/>
      <c r="Q64" s="108"/>
      <c r="R64" s="108"/>
      <c r="S64" s="108"/>
      <c r="T64" s="108"/>
      <c r="U64" s="108"/>
      <c r="V64" s="108"/>
      <c r="W64" s="108"/>
      <c r="X64" s="108"/>
      <c r="Y64" s="108"/>
      <c r="Z64" s="108"/>
      <c r="AA64" s="108"/>
      <c r="AB64" s="108"/>
      <c r="AC64" s="108"/>
      <c r="AD64" s="108"/>
      <c r="AE64" s="108"/>
      <c r="AF64" s="108"/>
      <c r="AG64" s="108"/>
      <c r="AH64" s="108"/>
      <c r="AI64" s="108"/>
      <c r="AJ64" s="108"/>
    </row>
    <row r="65" spans="1:47" s="110" customFormat="1" ht="24.75" customHeight="1" thickBot="1" x14ac:dyDescent="0.3">
      <c r="A65" s="80"/>
      <c r="B65" s="80"/>
      <c r="C65" s="106" t="s">
        <v>142</v>
      </c>
      <c r="D65" s="52">
        <f>SUM(D46:D64)</f>
        <v>0</v>
      </c>
      <c r="E65" s="372"/>
      <c r="F65" s="372"/>
      <c r="G65" s="372"/>
      <c r="H65" s="51">
        <f>SUM(H46:H64)</f>
        <v>0</v>
      </c>
      <c r="I65" s="51">
        <f>SUM(I46:I64)</f>
        <v>0</v>
      </c>
      <c r="J65" s="147"/>
      <c r="K65" s="90"/>
      <c r="L65" s="90"/>
      <c r="M65" s="90"/>
      <c r="N65" s="90"/>
      <c r="O65" s="108"/>
      <c r="P65" s="108"/>
      <c r="Q65" s="108"/>
      <c r="R65" s="108"/>
      <c r="S65" s="108"/>
      <c r="T65" s="108"/>
      <c r="U65" s="108"/>
      <c r="V65" s="108"/>
      <c r="W65" s="108"/>
      <c r="X65" s="108"/>
      <c r="Y65" s="108"/>
      <c r="Z65" s="108"/>
      <c r="AA65" s="108"/>
      <c r="AB65" s="108"/>
      <c r="AC65" s="108"/>
      <c r="AD65" s="108"/>
      <c r="AE65" s="108"/>
      <c r="AF65" s="108"/>
      <c r="AG65" s="108"/>
      <c r="AH65" s="108"/>
      <c r="AI65" s="108"/>
      <c r="AJ65" s="108"/>
    </row>
    <row r="66" spans="1:47" s="110" customFormat="1" ht="23.5" thickBot="1" x14ac:dyDescent="0.3">
      <c r="A66" s="83"/>
      <c r="B66" s="83"/>
      <c r="C66" s="107" t="s">
        <v>153</v>
      </c>
      <c r="D66" s="56" t="e">
        <f>D65/$C$6</f>
        <v>#DIV/0!</v>
      </c>
      <c r="E66" s="373"/>
      <c r="F66" s="373"/>
      <c r="G66" s="373"/>
      <c r="H66" s="57" t="e">
        <f>H65/$C$6</f>
        <v>#DIV/0!</v>
      </c>
      <c r="I66" s="57" t="e">
        <f>I65/$C$6</f>
        <v>#DIV/0!</v>
      </c>
      <c r="J66" s="82"/>
      <c r="K66" s="148"/>
      <c r="L66" s="83"/>
      <c r="M66" s="83"/>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row>
    <row r="67" spans="1:47" ht="23.25" customHeight="1" x14ac:dyDescent="0.25">
      <c r="A67" s="83"/>
      <c r="B67" s="83"/>
      <c r="C67" s="82"/>
      <c r="D67" s="82"/>
      <c r="E67" s="82"/>
      <c r="F67" s="82"/>
    </row>
    <row r="68" spans="1:47" ht="39.65" customHeight="1" x14ac:dyDescent="0.25">
      <c r="A68" s="148" t="s">
        <v>122</v>
      </c>
      <c r="B68" s="148"/>
      <c r="C68" s="148"/>
      <c r="D68" s="148"/>
      <c r="E68" s="148"/>
      <c r="F68" s="148"/>
    </row>
    <row r="69" spans="1:47" ht="24.75" customHeight="1" x14ac:dyDescent="0.25">
      <c r="A69" s="149"/>
      <c r="B69" s="149"/>
      <c r="C69" s="149"/>
      <c r="D69" s="149"/>
      <c r="E69" s="149"/>
      <c r="F69" s="149"/>
    </row>
    <row r="70" spans="1:47" ht="27" customHeight="1" x14ac:dyDescent="0.25">
      <c r="A70" s="426" t="s">
        <v>121</v>
      </c>
      <c r="B70" s="427"/>
      <c r="C70" s="206" t="s">
        <v>163</v>
      </c>
      <c r="D70" s="206" t="s">
        <v>160</v>
      </c>
      <c r="E70" s="283" t="s">
        <v>158</v>
      </c>
      <c r="F70" s="284"/>
      <c r="G70" s="287" t="s">
        <v>159</v>
      </c>
      <c r="H70" s="287"/>
      <c r="I70" s="287"/>
      <c r="J70" s="287"/>
      <c r="K70" s="287"/>
      <c r="L70" s="287"/>
      <c r="M70" s="287"/>
      <c r="N70" s="284"/>
      <c r="O70" s="283" t="s">
        <v>161</v>
      </c>
      <c r="P70" s="287"/>
      <c r="Q70" s="287"/>
      <c r="R70" s="284"/>
      <c r="S70" s="289" t="s">
        <v>120</v>
      </c>
      <c r="T70" s="206" t="s">
        <v>162</v>
      </c>
    </row>
    <row r="71" spans="1:47" ht="27" customHeight="1" x14ac:dyDescent="0.25">
      <c r="A71" s="428"/>
      <c r="B71" s="429"/>
      <c r="C71" s="415"/>
      <c r="D71" s="282"/>
      <c r="E71" s="285"/>
      <c r="F71" s="286"/>
      <c r="G71" s="288"/>
      <c r="H71" s="288"/>
      <c r="I71" s="288"/>
      <c r="J71" s="288"/>
      <c r="K71" s="288"/>
      <c r="L71" s="288"/>
      <c r="M71" s="288"/>
      <c r="N71" s="286"/>
      <c r="O71" s="285"/>
      <c r="P71" s="288"/>
      <c r="Q71" s="288"/>
      <c r="R71" s="286"/>
      <c r="S71" s="290"/>
      <c r="T71" s="282"/>
    </row>
    <row r="72" spans="1:47" ht="27" customHeight="1" x14ac:dyDescent="0.25">
      <c r="A72" s="430"/>
      <c r="B72" s="431"/>
      <c r="C72" s="415"/>
      <c r="D72" s="312" t="s">
        <v>115</v>
      </c>
      <c r="E72" s="313"/>
      <c r="F72" s="314"/>
      <c r="G72" s="312" t="s">
        <v>114</v>
      </c>
      <c r="H72" s="313"/>
      <c r="I72" s="313"/>
      <c r="J72" s="313"/>
      <c r="K72" s="313"/>
      <c r="L72" s="313"/>
      <c r="M72" s="313"/>
      <c r="N72" s="314"/>
      <c r="O72" s="312" t="s">
        <v>113</v>
      </c>
      <c r="P72" s="313"/>
      <c r="Q72" s="313"/>
      <c r="R72" s="314"/>
      <c r="S72" s="290"/>
      <c r="T72" s="206" t="s">
        <v>112</v>
      </c>
    </row>
    <row r="73" spans="1:47" ht="27" customHeight="1" x14ac:dyDescent="0.25">
      <c r="A73" s="112" t="s">
        <v>65</v>
      </c>
      <c r="B73" s="113"/>
      <c r="C73" s="282"/>
      <c r="D73" s="114" t="s">
        <v>86</v>
      </c>
      <c r="E73" s="114" t="s">
        <v>87</v>
      </c>
      <c r="F73" s="114" t="s">
        <v>88</v>
      </c>
      <c r="G73" s="114" t="s">
        <v>89</v>
      </c>
      <c r="H73" s="114" t="s">
        <v>90</v>
      </c>
      <c r="I73" s="114" t="s">
        <v>91</v>
      </c>
      <c r="J73" s="114" t="s">
        <v>92</v>
      </c>
      <c r="K73" s="114" t="s">
        <v>93</v>
      </c>
      <c r="L73" s="312" t="s">
        <v>94</v>
      </c>
      <c r="M73" s="314"/>
      <c r="N73" s="114" t="s">
        <v>95</v>
      </c>
      <c r="O73" s="114" t="s">
        <v>96</v>
      </c>
      <c r="P73" s="114" t="s">
        <v>97</v>
      </c>
      <c r="Q73" s="114" t="s">
        <v>98</v>
      </c>
      <c r="R73" s="114" t="s">
        <v>99</v>
      </c>
      <c r="S73" s="291"/>
      <c r="T73" s="282"/>
    </row>
    <row r="74" spans="1:47" ht="27" customHeight="1" x14ac:dyDescent="0.25">
      <c r="A74" s="115">
        <v>0.1</v>
      </c>
      <c r="B74" s="104" t="s">
        <v>67</v>
      </c>
      <c r="C74" s="344"/>
      <c r="D74" s="345"/>
      <c r="E74" s="345"/>
      <c r="F74" s="345"/>
      <c r="G74" s="345"/>
      <c r="H74" s="345"/>
      <c r="I74" s="345"/>
      <c r="J74" s="345"/>
      <c r="K74" s="345"/>
      <c r="L74" s="345"/>
      <c r="M74" s="345"/>
      <c r="N74" s="346"/>
      <c r="O74" s="36"/>
      <c r="P74" s="36"/>
      <c r="Q74" s="36"/>
      <c r="R74" s="36"/>
      <c r="S74" s="41">
        <f>SUM(C74:R74)</f>
        <v>0</v>
      </c>
      <c r="T74" s="42"/>
    </row>
    <row r="75" spans="1:47" ht="27" customHeight="1" x14ac:dyDescent="0.25">
      <c r="A75" s="103">
        <v>0.2</v>
      </c>
      <c r="B75" s="104" t="s">
        <v>68</v>
      </c>
      <c r="C75" s="296"/>
      <c r="D75" s="297"/>
      <c r="E75" s="297"/>
      <c r="F75" s="297"/>
      <c r="G75" s="297"/>
      <c r="H75" s="297"/>
      <c r="I75" s="297"/>
      <c r="J75" s="297"/>
      <c r="K75" s="297"/>
      <c r="L75" s="297"/>
      <c r="M75" s="297"/>
      <c r="N75" s="298"/>
      <c r="O75" s="36"/>
      <c r="P75" s="36"/>
      <c r="Q75" s="36"/>
      <c r="R75" s="36"/>
      <c r="S75" s="41">
        <f t="shared" ref="S75:S92" si="3">SUM(C75:R75)</f>
        <v>0</v>
      </c>
      <c r="T75" s="33"/>
    </row>
    <row r="76" spans="1:47" ht="27" customHeight="1" x14ac:dyDescent="0.25">
      <c r="A76" s="103">
        <v>0.3</v>
      </c>
      <c r="B76" s="104" t="s">
        <v>69</v>
      </c>
      <c r="C76" s="33"/>
      <c r="D76" s="33"/>
      <c r="E76" s="34"/>
      <c r="F76" s="35"/>
      <c r="G76" s="35"/>
      <c r="H76" s="36"/>
      <c r="I76" s="36"/>
      <c r="J76" s="36"/>
      <c r="K76" s="36"/>
      <c r="L76" s="344"/>
      <c r="M76" s="345"/>
      <c r="N76" s="346"/>
      <c r="O76" s="36"/>
      <c r="P76" s="36"/>
      <c r="Q76" s="36"/>
      <c r="R76" s="36"/>
      <c r="S76" s="41">
        <f t="shared" si="3"/>
        <v>0</v>
      </c>
      <c r="T76" s="33"/>
    </row>
    <row r="77" spans="1:47" ht="27" customHeight="1" x14ac:dyDescent="0.25">
      <c r="A77" s="103">
        <v>0.4</v>
      </c>
      <c r="B77" s="104" t="s">
        <v>70</v>
      </c>
      <c r="C77" s="33"/>
      <c r="D77" s="33"/>
      <c r="E77" s="34"/>
      <c r="F77" s="35"/>
      <c r="G77" s="37"/>
      <c r="H77" s="36"/>
      <c r="I77" s="36"/>
      <c r="J77" s="36"/>
      <c r="K77" s="36"/>
      <c r="L77" s="293"/>
      <c r="M77" s="294"/>
      <c r="N77" s="295"/>
      <c r="O77" s="36"/>
      <c r="P77" s="36"/>
      <c r="Q77" s="36"/>
      <c r="R77" s="36"/>
      <c r="S77" s="41">
        <f t="shared" si="3"/>
        <v>0</v>
      </c>
      <c r="T77" s="36"/>
    </row>
    <row r="78" spans="1:47" ht="27" customHeight="1" x14ac:dyDescent="0.25">
      <c r="A78" s="103">
        <v>0.5</v>
      </c>
      <c r="B78" s="104" t="s">
        <v>100</v>
      </c>
      <c r="C78" s="33"/>
      <c r="D78" s="33"/>
      <c r="E78" s="34"/>
      <c r="F78" s="35"/>
      <c r="G78" s="37"/>
      <c r="H78" s="36"/>
      <c r="I78" s="36"/>
      <c r="J78" s="36"/>
      <c r="K78" s="36"/>
      <c r="L78" s="293"/>
      <c r="M78" s="294"/>
      <c r="N78" s="295"/>
      <c r="O78" s="36"/>
      <c r="P78" s="36"/>
      <c r="Q78" s="36"/>
      <c r="R78" s="36"/>
      <c r="S78" s="41">
        <f t="shared" si="3"/>
        <v>0</v>
      </c>
      <c r="T78" s="36"/>
    </row>
    <row r="79" spans="1:47" ht="27" customHeight="1" x14ac:dyDescent="0.25">
      <c r="A79" s="103">
        <v>1</v>
      </c>
      <c r="B79" s="104" t="s">
        <v>71</v>
      </c>
      <c r="C79" s="33"/>
      <c r="D79" s="33"/>
      <c r="E79" s="38"/>
      <c r="F79" s="33"/>
      <c r="G79" s="36"/>
      <c r="H79" s="36"/>
      <c r="I79" s="36"/>
      <c r="J79" s="36"/>
      <c r="K79" s="36"/>
      <c r="L79" s="293"/>
      <c r="M79" s="294"/>
      <c r="N79" s="295"/>
      <c r="O79" s="36"/>
      <c r="P79" s="36"/>
      <c r="Q79" s="36"/>
      <c r="R79" s="36"/>
      <c r="S79" s="41">
        <f t="shared" si="3"/>
        <v>0</v>
      </c>
      <c r="T79" s="36"/>
    </row>
    <row r="80" spans="1:47" ht="27" customHeight="1" x14ac:dyDescent="0.25">
      <c r="A80" s="103">
        <v>2.1</v>
      </c>
      <c r="B80" s="104" t="s">
        <v>72</v>
      </c>
      <c r="C80" s="33"/>
      <c r="D80" s="33"/>
      <c r="E80" s="33"/>
      <c r="F80" s="33"/>
      <c r="G80" s="33"/>
      <c r="H80" s="36"/>
      <c r="I80" s="36"/>
      <c r="J80" s="36"/>
      <c r="K80" s="36"/>
      <c r="L80" s="293"/>
      <c r="M80" s="294"/>
      <c r="N80" s="295"/>
      <c r="O80" s="36"/>
      <c r="P80" s="36"/>
      <c r="Q80" s="36"/>
      <c r="R80" s="36"/>
      <c r="S80" s="41">
        <f t="shared" si="3"/>
        <v>0</v>
      </c>
      <c r="T80" s="33"/>
    </row>
    <row r="81" spans="1:21" ht="27" customHeight="1" x14ac:dyDescent="0.25">
      <c r="A81" s="103">
        <v>2.2000000000000002</v>
      </c>
      <c r="B81" s="104" t="s">
        <v>73</v>
      </c>
      <c r="C81" s="33"/>
      <c r="D81" s="33"/>
      <c r="E81" s="38"/>
      <c r="F81" s="33"/>
      <c r="G81" s="33"/>
      <c r="H81" s="36"/>
      <c r="I81" s="36"/>
      <c r="J81" s="36"/>
      <c r="K81" s="36"/>
      <c r="L81" s="293"/>
      <c r="M81" s="294"/>
      <c r="N81" s="295"/>
      <c r="O81" s="36"/>
      <c r="P81" s="36"/>
      <c r="Q81" s="36"/>
      <c r="R81" s="36"/>
      <c r="S81" s="41">
        <f t="shared" si="3"/>
        <v>0</v>
      </c>
      <c r="T81" s="33"/>
    </row>
    <row r="82" spans="1:21" ht="27" customHeight="1" x14ac:dyDescent="0.25">
      <c r="A82" s="103">
        <v>2.2999999999999998</v>
      </c>
      <c r="B82" s="104" t="s">
        <v>74</v>
      </c>
      <c r="C82" s="33"/>
      <c r="D82" s="33"/>
      <c r="E82" s="38"/>
      <c r="F82" s="33"/>
      <c r="G82" s="33"/>
      <c r="H82" s="36"/>
      <c r="I82" s="36"/>
      <c r="J82" s="36"/>
      <c r="K82" s="36"/>
      <c r="L82" s="293"/>
      <c r="M82" s="294"/>
      <c r="N82" s="295"/>
      <c r="O82" s="36"/>
      <c r="P82" s="36"/>
      <c r="Q82" s="36"/>
      <c r="R82" s="36"/>
      <c r="S82" s="41">
        <f t="shared" si="3"/>
        <v>0</v>
      </c>
      <c r="T82" s="33"/>
    </row>
    <row r="83" spans="1:21" ht="27" customHeight="1" x14ac:dyDescent="0.25">
      <c r="A83" s="103">
        <v>2.4</v>
      </c>
      <c r="B83" s="104" t="s">
        <v>75</v>
      </c>
      <c r="C83" s="33"/>
      <c r="D83" s="33"/>
      <c r="E83" s="38"/>
      <c r="F83" s="33"/>
      <c r="G83" s="33"/>
      <c r="H83" s="36"/>
      <c r="I83" s="36"/>
      <c r="J83" s="36"/>
      <c r="K83" s="36"/>
      <c r="L83" s="293"/>
      <c r="M83" s="294"/>
      <c r="N83" s="295"/>
      <c r="O83" s="36"/>
      <c r="P83" s="36"/>
      <c r="Q83" s="36"/>
      <c r="R83" s="36"/>
      <c r="S83" s="41">
        <f t="shared" si="3"/>
        <v>0</v>
      </c>
      <c r="T83" s="33"/>
    </row>
    <row r="84" spans="1:21" ht="27" customHeight="1" x14ac:dyDescent="0.25">
      <c r="A84" s="103">
        <v>2.5</v>
      </c>
      <c r="B84" s="104" t="s">
        <v>76</v>
      </c>
      <c r="C84" s="33"/>
      <c r="D84" s="33"/>
      <c r="E84" s="38"/>
      <c r="F84" s="33"/>
      <c r="G84" s="33"/>
      <c r="H84" s="36"/>
      <c r="I84" s="36"/>
      <c r="J84" s="36"/>
      <c r="K84" s="36"/>
      <c r="L84" s="293"/>
      <c r="M84" s="294"/>
      <c r="N84" s="295"/>
      <c r="O84" s="36"/>
      <c r="P84" s="36"/>
      <c r="Q84" s="36"/>
      <c r="R84" s="36"/>
      <c r="S84" s="41">
        <f t="shared" si="3"/>
        <v>0</v>
      </c>
      <c r="T84" s="33"/>
    </row>
    <row r="85" spans="1:21" ht="27" customHeight="1" x14ac:dyDescent="0.25">
      <c r="A85" s="103">
        <v>2.6</v>
      </c>
      <c r="B85" s="104" t="s">
        <v>77</v>
      </c>
      <c r="C85" s="33"/>
      <c r="D85" s="33"/>
      <c r="E85" s="38"/>
      <c r="F85" s="33"/>
      <c r="G85" s="33"/>
      <c r="H85" s="36"/>
      <c r="I85" s="36"/>
      <c r="J85" s="36"/>
      <c r="K85" s="36"/>
      <c r="L85" s="293"/>
      <c r="M85" s="294"/>
      <c r="N85" s="295"/>
      <c r="O85" s="36"/>
      <c r="P85" s="36"/>
      <c r="Q85" s="36"/>
      <c r="R85" s="36"/>
      <c r="S85" s="41">
        <f t="shared" si="3"/>
        <v>0</v>
      </c>
      <c r="T85" s="33"/>
    </row>
    <row r="86" spans="1:21" ht="27" customHeight="1" x14ac:dyDescent="0.25">
      <c r="A86" s="103">
        <v>2.7</v>
      </c>
      <c r="B86" s="104" t="s">
        <v>78</v>
      </c>
      <c r="C86" s="33"/>
      <c r="D86" s="33"/>
      <c r="E86" s="38"/>
      <c r="F86" s="33"/>
      <c r="G86" s="33"/>
      <c r="H86" s="36"/>
      <c r="I86" s="36"/>
      <c r="J86" s="36"/>
      <c r="K86" s="36"/>
      <c r="L86" s="293"/>
      <c r="M86" s="294"/>
      <c r="N86" s="295"/>
      <c r="O86" s="36"/>
      <c r="P86" s="36"/>
      <c r="Q86" s="36"/>
      <c r="R86" s="36"/>
      <c r="S86" s="41">
        <f t="shared" si="3"/>
        <v>0</v>
      </c>
      <c r="T86" s="33"/>
    </row>
    <row r="87" spans="1:21" ht="27" customHeight="1" x14ac:dyDescent="0.25">
      <c r="A87" s="103">
        <v>2.8</v>
      </c>
      <c r="B87" s="104" t="s">
        <v>79</v>
      </c>
      <c r="C87" s="33"/>
      <c r="D87" s="33"/>
      <c r="E87" s="38"/>
      <c r="F87" s="33"/>
      <c r="G87" s="33"/>
      <c r="H87" s="36"/>
      <c r="I87" s="36"/>
      <c r="J87" s="36"/>
      <c r="K87" s="36"/>
      <c r="L87" s="293"/>
      <c r="M87" s="294"/>
      <c r="N87" s="295"/>
      <c r="O87" s="36"/>
      <c r="P87" s="36"/>
      <c r="Q87" s="36"/>
      <c r="R87" s="36"/>
      <c r="S87" s="41">
        <f t="shared" si="3"/>
        <v>0</v>
      </c>
      <c r="T87" s="33"/>
    </row>
    <row r="88" spans="1:21" ht="27" customHeight="1" x14ac:dyDescent="0.25">
      <c r="A88" s="103">
        <v>3</v>
      </c>
      <c r="B88" s="104" t="s">
        <v>80</v>
      </c>
      <c r="C88" s="33"/>
      <c r="D88" s="33"/>
      <c r="E88" s="38"/>
      <c r="F88" s="33"/>
      <c r="G88" s="33"/>
      <c r="H88" s="36"/>
      <c r="I88" s="36"/>
      <c r="J88" s="36"/>
      <c r="K88" s="36"/>
      <c r="L88" s="293"/>
      <c r="M88" s="294"/>
      <c r="N88" s="295"/>
      <c r="O88" s="36"/>
      <c r="P88" s="36"/>
      <c r="Q88" s="36"/>
      <c r="R88" s="36"/>
      <c r="S88" s="41">
        <f t="shared" si="3"/>
        <v>0</v>
      </c>
      <c r="T88" s="33"/>
    </row>
    <row r="89" spans="1:21" ht="27" customHeight="1" x14ac:dyDescent="0.25">
      <c r="A89" s="103">
        <v>4</v>
      </c>
      <c r="B89" s="104" t="s">
        <v>81</v>
      </c>
      <c r="C89" s="35"/>
      <c r="D89" s="35"/>
      <c r="E89" s="34"/>
      <c r="F89" s="35"/>
      <c r="G89" s="35"/>
      <c r="H89" s="36"/>
      <c r="I89" s="36"/>
      <c r="J89" s="36"/>
      <c r="K89" s="36"/>
      <c r="L89" s="296"/>
      <c r="M89" s="297"/>
      <c r="N89" s="298"/>
      <c r="O89" s="37"/>
      <c r="P89" s="37"/>
      <c r="Q89" s="37"/>
      <c r="R89" s="37"/>
      <c r="S89" s="41">
        <f t="shared" si="3"/>
        <v>0</v>
      </c>
      <c r="T89" s="35"/>
    </row>
    <row r="90" spans="1:21" ht="27" customHeight="1" x14ac:dyDescent="0.25">
      <c r="A90" s="103">
        <v>5</v>
      </c>
      <c r="B90" s="104" t="s">
        <v>82</v>
      </c>
      <c r="C90" s="35"/>
      <c r="D90" s="35"/>
      <c r="E90" s="34"/>
      <c r="F90" s="35"/>
      <c r="G90" s="35"/>
      <c r="H90" s="36"/>
      <c r="I90" s="36"/>
      <c r="J90" s="36"/>
      <c r="K90" s="36"/>
      <c r="L90" s="33" t="s">
        <v>101</v>
      </c>
      <c r="M90" s="33" t="s">
        <v>102</v>
      </c>
      <c r="N90" s="39"/>
      <c r="O90" s="37"/>
      <c r="P90" s="37"/>
      <c r="Q90" s="37"/>
      <c r="R90" s="37"/>
      <c r="S90" s="41">
        <f>SUM(C90:R90)</f>
        <v>0</v>
      </c>
      <c r="T90" s="35"/>
    </row>
    <row r="91" spans="1:21" ht="27" customHeight="1" x14ac:dyDescent="0.25">
      <c r="A91" s="103">
        <v>6</v>
      </c>
      <c r="B91" s="104" t="s">
        <v>83</v>
      </c>
      <c r="C91" s="35"/>
      <c r="D91" s="35"/>
      <c r="E91" s="34"/>
      <c r="F91" s="35"/>
      <c r="G91" s="33"/>
      <c r="H91" s="36"/>
      <c r="I91" s="36"/>
      <c r="J91" s="36"/>
      <c r="K91" s="36"/>
      <c r="L91" s="344"/>
      <c r="M91" s="345"/>
      <c r="N91" s="346"/>
      <c r="O91" s="36"/>
      <c r="P91" s="36"/>
      <c r="Q91" s="36"/>
      <c r="R91" s="36"/>
      <c r="S91" s="41">
        <f t="shared" si="3"/>
        <v>0</v>
      </c>
      <c r="T91" s="33"/>
    </row>
    <row r="92" spans="1:21" ht="27" customHeight="1" x14ac:dyDescent="0.25">
      <c r="A92" s="103">
        <v>7</v>
      </c>
      <c r="B92" s="104" t="s">
        <v>84</v>
      </c>
      <c r="C92" s="35"/>
      <c r="D92" s="35"/>
      <c r="E92" s="34"/>
      <c r="F92" s="35"/>
      <c r="G92" s="33"/>
      <c r="H92" s="36"/>
      <c r="I92" s="36"/>
      <c r="J92" s="36"/>
      <c r="K92" s="36"/>
      <c r="L92" s="293"/>
      <c r="M92" s="294"/>
      <c r="N92" s="295"/>
      <c r="O92" s="36"/>
      <c r="P92" s="36"/>
      <c r="Q92" s="36"/>
      <c r="R92" s="36"/>
      <c r="S92" s="41">
        <f t="shared" si="3"/>
        <v>0</v>
      </c>
      <c r="T92" s="33"/>
    </row>
    <row r="93" spans="1:21" ht="24.75" customHeight="1" x14ac:dyDescent="0.25">
      <c r="A93" s="103">
        <v>8</v>
      </c>
      <c r="B93" s="104" t="s">
        <v>85</v>
      </c>
      <c r="C93" s="35"/>
      <c r="D93" s="35"/>
      <c r="E93" s="34"/>
      <c r="F93" s="35"/>
      <c r="G93" s="33"/>
      <c r="H93" s="36"/>
      <c r="I93" s="36"/>
      <c r="J93" s="36"/>
      <c r="K93" s="36"/>
      <c r="L93" s="296"/>
      <c r="M93" s="297"/>
      <c r="N93" s="298"/>
      <c r="O93" s="36"/>
      <c r="P93" s="36"/>
      <c r="Q93" s="36"/>
      <c r="R93" s="36"/>
      <c r="S93" s="41">
        <f>SUM(C93:R93)</f>
        <v>0</v>
      </c>
      <c r="T93" s="33"/>
    </row>
    <row r="94" spans="1:21" ht="18" customHeight="1" x14ac:dyDescent="0.25">
      <c r="A94" s="221" t="s">
        <v>103</v>
      </c>
      <c r="B94" s="222"/>
      <c r="C94" s="40">
        <f>SUM(C76:C93)</f>
        <v>0</v>
      </c>
      <c r="D94" s="40">
        <f t="shared" ref="D94:K94" si="4">SUM(D76:D93)</f>
        <v>0</v>
      </c>
      <c r="E94" s="150">
        <f t="shared" si="4"/>
        <v>0</v>
      </c>
      <c r="F94" s="40">
        <f t="shared" si="4"/>
        <v>0</v>
      </c>
      <c r="G94" s="40">
        <f t="shared" si="4"/>
        <v>0</v>
      </c>
      <c r="H94" s="40">
        <f t="shared" si="4"/>
        <v>0</v>
      </c>
      <c r="I94" s="40">
        <f t="shared" si="4"/>
        <v>0</v>
      </c>
      <c r="J94" s="40">
        <f t="shared" si="4"/>
        <v>0</v>
      </c>
      <c r="K94" s="40">
        <f t="shared" si="4"/>
        <v>0</v>
      </c>
      <c r="L94" s="416" t="e">
        <f>L90+M90</f>
        <v>#VALUE!</v>
      </c>
      <c r="M94" s="417"/>
      <c r="N94" s="40">
        <f>N90</f>
        <v>0</v>
      </c>
      <c r="O94" s="40">
        <f>SUM(O74:O93)</f>
        <v>0</v>
      </c>
      <c r="P94" s="40">
        <f t="shared" ref="P94:T94" si="5">SUM(P74:P93)</f>
        <v>0</v>
      </c>
      <c r="Q94" s="40">
        <f t="shared" si="5"/>
        <v>0</v>
      </c>
      <c r="R94" s="40">
        <f t="shared" si="5"/>
        <v>0</v>
      </c>
      <c r="S94" s="40">
        <f t="shared" si="5"/>
        <v>0</v>
      </c>
      <c r="T94" s="40">
        <f t="shared" si="5"/>
        <v>0</v>
      </c>
    </row>
    <row r="95" spans="1:21" ht="18" customHeight="1" x14ac:dyDescent="0.25">
      <c r="A95" s="221" t="s">
        <v>104</v>
      </c>
      <c r="B95" s="222"/>
      <c r="C95" s="43" t="e">
        <f t="shared" ref="C95:K95" si="6">C94/$C$6</f>
        <v>#DIV/0!</v>
      </c>
      <c r="D95" s="43" t="e">
        <f t="shared" si="6"/>
        <v>#DIV/0!</v>
      </c>
      <c r="E95" s="43" t="e">
        <f t="shared" si="6"/>
        <v>#DIV/0!</v>
      </c>
      <c r="F95" s="43" t="e">
        <f t="shared" si="6"/>
        <v>#DIV/0!</v>
      </c>
      <c r="G95" s="43" t="e">
        <f t="shared" si="6"/>
        <v>#DIV/0!</v>
      </c>
      <c r="H95" s="43" t="e">
        <f t="shared" si="6"/>
        <v>#DIV/0!</v>
      </c>
      <c r="I95" s="43" t="e">
        <f t="shared" si="6"/>
        <v>#DIV/0!</v>
      </c>
      <c r="J95" s="43" t="e">
        <f t="shared" si="6"/>
        <v>#DIV/0!</v>
      </c>
      <c r="K95" s="43" t="e">
        <f t="shared" si="6"/>
        <v>#DIV/0!</v>
      </c>
      <c r="L95" s="418" t="e">
        <f>L94/$C$6</f>
        <v>#VALUE!</v>
      </c>
      <c r="M95" s="419"/>
      <c r="N95" s="43" t="e">
        <f t="shared" ref="N95:T95" si="7">N94/$C$6</f>
        <v>#DIV/0!</v>
      </c>
      <c r="O95" s="44" t="e">
        <f t="shared" si="7"/>
        <v>#DIV/0!</v>
      </c>
      <c r="P95" s="44" t="e">
        <f t="shared" si="7"/>
        <v>#DIV/0!</v>
      </c>
      <c r="Q95" s="44" t="e">
        <f t="shared" si="7"/>
        <v>#DIV/0!</v>
      </c>
      <c r="R95" s="44" t="e">
        <f t="shared" si="7"/>
        <v>#DIV/0!</v>
      </c>
      <c r="S95" s="44" t="e">
        <f t="shared" si="7"/>
        <v>#DIV/0!</v>
      </c>
      <c r="T95" s="43" t="e">
        <f t="shared" si="7"/>
        <v>#DIV/0!</v>
      </c>
    </row>
    <row r="96" spans="1:21" ht="13" x14ac:dyDescent="0.25">
      <c r="A96" s="151" t="s">
        <v>105</v>
      </c>
      <c r="B96" s="152"/>
      <c r="C96" s="152"/>
      <c r="D96" s="152"/>
      <c r="E96" s="152"/>
      <c r="F96" s="152"/>
      <c r="G96" s="152"/>
      <c r="H96" s="152"/>
      <c r="I96" s="152"/>
      <c r="J96" s="152"/>
      <c r="K96" s="152"/>
      <c r="L96" s="152"/>
      <c r="M96" s="152"/>
      <c r="N96" s="152"/>
      <c r="O96" s="152"/>
      <c r="P96" s="152"/>
      <c r="Q96" s="153"/>
      <c r="R96" s="153"/>
      <c r="S96" s="153"/>
      <c r="T96" s="153"/>
      <c r="U96" s="135"/>
    </row>
    <row r="97" spans="1:47" s="128" customFormat="1" ht="12.75" customHeight="1" x14ac:dyDescent="0.25">
      <c r="A97" s="319" t="s">
        <v>140</v>
      </c>
      <c r="B97" s="319"/>
      <c r="C97" s="319"/>
      <c r="D97" s="319"/>
      <c r="E97" s="319"/>
      <c r="F97" s="319"/>
      <c r="G97" s="319"/>
      <c r="H97" s="319"/>
      <c r="I97" s="319"/>
      <c r="J97" s="319"/>
      <c r="K97" s="319"/>
      <c r="L97" s="319"/>
      <c r="M97" s="319"/>
      <c r="N97" s="319"/>
      <c r="O97" s="319"/>
      <c r="P97" s="319"/>
      <c r="Q97" s="412"/>
      <c r="R97" s="413"/>
      <c r="S97" s="414"/>
      <c r="T97" s="120" t="s">
        <v>116</v>
      </c>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row>
    <row r="98" spans="1:47" ht="14.5" x14ac:dyDescent="0.25">
      <c r="A98" s="121" t="s">
        <v>118</v>
      </c>
      <c r="B98" s="121"/>
      <c r="C98" s="121"/>
      <c r="D98" s="121"/>
      <c r="E98" s="121"/>
      <c r="F98" s="121"/>
      <c r="G98" s="121"/>
      <c r="H98" s="121"/>
      <c r="I98" s="121"/>
      <c r="J98" s="121"/>
      <c r="K98" s="121"/>
      <c r="L98" s="121"/>
      <c r="M98" s="121"/>
      <c r="N98" s="121"/>
      <c r="O98" s="121"/>
      <c r="P98" s="121"/>
      <c r="Q98" s="326"/>
      <c r="R98" s="327"/>
      <c r="S98" s="328"/>
      <c r="T98" s="123" t="s">
        <v>124</v>
      </c>
    </row>
    <row r="99" spans="1:47" ht="23.25" customHeight="1" x14ac:dyDescent="0.25">
      <c r="A99" s="121"/>
      <c r="B99" s="121"/>
      <c r="C99" s="121"/>
      <c r="D99" s="121"/>
      <c r="E99" s="121"/>
      <c r="F99" s="121"/>
      <c r="G99" s="121"/>
      <c r="H99" s="121"/>
      <c r="I99" s="121"/>
      <c r="J99" s="121"/>
      <c r="K99" s="121"/>
      <c r="L99" s="121"/>
      <c r="M99" s="121"/>
      <c r="N99" s="121"/>
      <c r="O99" s="121"/>
      <c r="P99" s="121"/>
    </row>
    <row r="100" spans="1:47" ht="23" x14ac:dyDescent="0.25">
      <c r="A100" s="148" t="s">
        <v>123</v>
      </c>
      <c r="B100" s="148"/>
      <c r="C100" s="148"/>
      <c r="D100" s="148"/>
      <c r="E100" s="148"/>
      <c r="F100" s="148"/>
    </row>
    <row r="101" spans="1:47" ht="13.5" customHeight="1" x14ac:dyDescent="0.25">
      <c r="A101" s="149"/>
      <c r="B101" s="149"/>
      <c r="C101" s="149"/>
      <c r="D101" s="149"/>
      <c r="E101" s="149"/>
      <c r="F101" s="149"/>
    </row>
    <row r="102" spans="1:47" ht="25.5" customHeight="1" x14ac:dyDescent="0.25">
      <c r="A102" s="426" t="s">
        <v>119</v>
      </c>
      <c r="B102" s="427"/>
      <c r="C102" s="206" t="s">
        <v>163</v>
      </c>
      <c r="D102" s="206" t="s">
        <v>160</v>
      </c>
      <c r="E102" s="283" t="s">
        <v>158</v>
      </c>
      <c r="F102" s="284"/>
      <c r="G102" s="287" t="s">
        <v>159</v>
      </c>
      <c r="H102" s="287"/>
      <c r="I102" s="287"/>
      <c r="J102" s="287"/>
      <c r="K102" s="287"/>
      <c r="L102" s="287"/>
      <c r="M102" s="287"/>
      <c r="N102" s="284"/>
      <c r="O102" s="283" t="s">
        <v>161</v>
      </c>
      <c r="P102" s="287"/>
      <c r="Q102" s="287"/>
      <c r="R102" s="284"/>
      <c r="S102" s="289" t="s">
        <v>120</v>
      </c>
      <c r="T102" s="206" t="s">
        <v>162</v>
      </c>
    </row>
    <row r="103" spans="1:47" ht="29.9" customHeight="1" x14ac:dyDescent="0.25">
      <c r="A103" s="428"/>
      <c r="B103" s="429"/>
      <c r="C103" s="415"/>
      <c r="D103" s="282"/>
      <c r="E103" s="285"/>
      <c r="F103" s="286"/>
      <c r="G103" s="288"/>
      <c r="H103" s="288"/>
      <c r="I103" s="288"/>
      <c r="J103" s="288"/>
      <c r="K103" s="288"/>
      <c r="L103" s="288"/>
      <c r="M103" s="288"/>
      <c r="N103" s="286"/>
      <c r="O103" s="285"/>
      <c r="P103" s="288"/>
      <c r="Q103" s="288"/>
      <c r="R103" s="286"/>
      <c r="S103" s="290"/>
      <c r="T103" s="282"/>
    </row>
    <row r="104" spans="1:47" ht="29.25" customHeight="1" x14ac:dyDescent="0.25">
      <c r="A104" s="430"/>
      <c r="B104" s="431"/>
      <c r="C104" s="415"/>
      <c r="D104" s="312" t="s">
        <v>115</v>
      </c>
      <c r="E104" s="313"/>
      <c r="F104" s="314"/>
      <c r="G104" s="312" t="s">
        <v>114</v>
      </c>
      <c r="H104" s="313"/>
      <c r="I104" s="313"/>
      <c r="J104" s="313"/>
      <c r="K104" s="313"/>
      <c r="L104" s="313"/>
      <c r="M104" s="313"/>
      <c r="N104" s="314"/>
      <c r="O104" s="312" t="s">
        <v>113</v>
      </c>
      <c r="P104" s="313"/>
      <c r="Q104" s="313"/>
      <c r="R104" s="314"/>
      <c r="S104" s="290"/>
      <c r="T104" s="206" t="s">
        <v>112</v>
      </c>
    </row>
    <row r="105" spans="1:47" ht="33" customHeight="1" x14ac:dyDescent="0.25">
      <c r="A105" s="112" t="s">
        <v>65</v>
      </c>
      <c r="B105" s="113"/>
      <c r="C105" s="282"/>
      <c r="D105" s="114" t="s">
        <v>86</v>
      </c>
      <c r="E105" s="114" t="s">
        <v>87</v>
      </c>
      <c r="F105" s="114" t="s">
        <v>88</v>
      </c>
      <c r="G105" s="114" t="s">
        <v>89</v>
      </c>
      <c r="H105" s="114" t="s">
        <v>90</v>
      </c>
      <c r="I105" s="114" t="s">
        <v>91</v>
      </c>
      <c r="J105" s="114" t="s">
        <v>92</v>
      </c>
      <c r="K105" s="114" t="s">
        <v>93</v>
      </c>
      <c r="L105" s="312" t="s">
        <v>94</v>
      </c>
      <c r="M105" s="314"/>
      <c r="N105" s="114" t="s">
        <v>95</v>
      </c>
      <c r="O105" s="114" t="s">
        <v>96</v>
      </c>
      <c r="P105" s="114" t="s">
        <v>97</v>
      </c>
      <c r="Q105" s="114" t="s">
        <v>98</v>
      </c>
      <c r="R105" s="114" t="s">
        <v>99</v>
      </c>
      <c r="S105" s="291"/>
      <c r="T105" s="282"/>
    </row>
    <row r="106" spans="1:47" ht="33" customHeight="1" x14ac:dyDescent="0.25">
      <c r="A106" s="115">
        <v>0.1</v>
      </c>
      <c r="B106" s="104" t="s">
        <v>67</v>
      </c>
      <c r="C106" s="344"/>
      <c r="D106" s="345"/>
      <c r="E106" s="345"/>
      <c r="F106" s="345"/>
      <c r="G106" s="345"/>
      <c r="H106" s="345"/>
      <c r="I106" s="345"/>
      <c r="J106" s="345"/>
      <c r="K106" s="345"/>
      <c r="L106" s="345"/>
      <c r="M106" s="345"/>
      <c r="N106" s="346"/>
      <c r="O106" s="36"/>
      <c r="P106" s="36"/>
      <c r="Q106" s="36"/>
      <c r="R106" s="36"/>
      <c r="S106" s="41">
        <f>SUM(C106:R106)</f>
        <v>0</v>
      </c>
      <c r="T106" s="42"/>
    </row>
    <row r="107" spans="1:47" ht="33.65" customHeight="1" x14ac:dyDescent="0.25">
      <c r="A107" s="103">
        <v>0.2</v>
      </c>
      <c r="B107" s="104" t="s">
        <v>68</v>
      </c>
      <c r="C107" s="296"/>
      <c r="D107" s="297"/>
      <c r="E107" s="297"/>
      <c r="F107" s="297"/>
      <c r="G107" s="297"/>
      <c r="H107" s="297"/>
      <c r="I107" s="297"/>
      <c r="J107" s="297"/>
      <c r="K107" s="297"/>
      <c r="L107" s="297"/>
      <c r="M107" s="297"/>
      <c r="N107" s="298"/>
      <c r="O107" s="36"/>
      <c r="P107" s="36"/>
      <c r="Q107" s="36"/>
      <c r="R107" s="36"/>
      <c r="S107" s="41">
        <f t="shared" ref="S107:S121" si="8">SUM(C107:R107)</f>
        <v>0</v>
      </c>
      <c r="T107" s="33"/>
    </row>
    <row r="108" spans="1:47" ht="29.9" customHeight="1" x14ac:dyDescent="0.25">
      <c r="A108" s="103">
        <v>0.3</v>
      </c>
      <c r="B108" s="104" t="s">
        <v>69</v>
      </c>
      <c r="C108" s="33"/>
      <c r="D108" s="33"/>
      <c r="E108" s="34"/>
      <c r="F108" s="35"/>
      <c r="G108" s="35"/>
      <c r="H108" s="36"/>
      <c r="I108" s="36"/>
      <c r="J108" s="36"/>
      <c r="K108" s="36"/>
      <c r="L108" s="344"/>
      <c r="M108" s="345"/>
      <c r="N108" s="346"/>
      <c r="O108" s="36"/>
      <c r="P108" s="36"/>
      <c r="Q108" s="36"/>
      <c r="R108" s="36"/>
      <c r="S108" s="41">
        <f t="shared" si="8"/>
        <v>0</v>
      </c>
      <c r="T108" s="33"/>
    </row>
    <row r="109" spans="1:47" ht="35.15" customHeight="1" x14ac:dyDescent="0.25">
      <c r="A109" s="103">
        <v>0.4</v>
      </c>
      <c r="B109" s="104" t="s">
        <v>70</v>
      </c>
      <c r="C109" s="33"/>
      <c r="D109" s="33"/>
      <c r="E109" s="34"/>
      <c r="F109" s="35"/>
      <c r="G109" s="37"/>
      <c r="H109" s="36"/>
      <c r="I109" s="36"/>
      <c r="J109" s="36"/>
      <c r="K109" s="36"/>
      <c r="L109" s="293"/>
      <c r="M109" s="294"/>
      <c r="N109" s="295"/>
      <c r="O109" s="36"/>
      <c r="P109" s="36"/>
      <c r="Q109" s="36"/>
      <c r="R109" s="36"/>
      <c r="S109" s="41">
        <f t="shared" si="8"/>
        <v>0</v>
      </c>
      <c r="T109" s="36"/>
    </row>
    <row r="110" spans="1:47" ht="29.15" customHeight="1" x14ac:dyDescent="0.25">
      <c r="A110" s="103">
        <v>0.5</v>
      </c>
      <c r="B110" s="104" t="s">
        <v>100</v>
      </c>
      <c r="C110" s="33"/>
      <c r="D110" s="33"/>
      <c r="E110" s="34"/>
      <c r="F110" s="35"/>
      <c r="G110" s="37"/>
      <c r="H110" s="36"/>
      <c r="I110" s="36"/>
      <c r="J110" s="36"/>
      <c r="K110" s="36"/>
      <c r="L110" s="293"/>
      <c r="M110" s="294"/>
      <c r="N110" s="295"/>
      <c r="O110" s="36"/>
      <c r="P110" s="36"/>
      <c r="Q110" s="36"/>
      <c r="R110" s="36"/>
      <c r="S110" s="41">
        <f t="shared" si="8"/>
        <v>0</v>
      </c>
      <c r="T110" s="36"/>
    </row>
    <row r="111" spans="1:47" ht="32.15" customHeight="1" x14ac:dyDescent="0.25">
      <c r="A111" s="103">
        <v>1</v>
      </c>
      <c r="B111" s="113" t="s">
        <v>71</v>
      </c>
      <c r="C111" s="33"/>
      <c r="D111" s="33"/>
      <c r="E111" s="38"/>
      <c r="F111" s="33"/>
      <c r="G111" s="36"/>
      <c r="H111" s="36"/>
      <c r="I111" s="36"/>
      <c r="J111" s="36"/>
      <c r="K111" s="36"/>
      <c r="L111" s="293"/>
      <c r="M111" s="294"/>
      <c r="N111" s="295"/>
      <c r="O111" s="36"/>
      <c r="P111" s="36"/>
      <c r="Q111" s="36"/>
      <c r="R111" s="36"/>
      <c r="S111" s="41">
        <f t="shared" si="8"/>
        <v>0</v>
      </c>
      <c r="T111" s="36"/>
    </row>
    <row r="112" spans="1:47" ht="33" customHeight="1" x14ac:dyDescent="0.25">
      <c r="A112" s="103">
        <v>2.1</v>
      </c>
      <c r="B112" s="104" t="s">
        <v>72</v>
      </c>
      <c r="C112" s="33"/>
      <c r="D112" s="33"/>
      <c r="E112" s="33"/>
      <c r="F112" s="33"/>
      <c r="G112" s="33"/>
      <c r="H112" s="36"/>
      <c r="I112" s="36"/>
      <c r="J112" s="36"/>
      <c r="K112" s="36"/>
      <c r="L112" s="293"/>
      <c r="M112" s="294"/>
      <c r="N112" s="295"/>
      <c r="O112" s="36"/>
      <c r="P112" s="36"/>
      <c r="Q112" s="36"/>
      <c r="R112" s="36"/>
      <c r="S112" s="41">
        <f t="shared" si="8"/>
        <v>0</v>
      </c>
      <c r="T112" s="33"/>
    </row>
    <row r="113" spans="1:20" ht="34.4" customHeight="1" x14ac:dyDescent="0.25">
      <c r="A113" s="103">
        <v>2.2000000000000002</v>
      </c>
      <c r="B113" s="104" t="s">
        <v>73</v>
      </c>
      <c r="C113" s="33"/>
      <c r="D113" s="33"/>
      <c r="E113" s="38"/>
      <c r="F113" s="33"/>
      <c r="G113" s="33"/>
      <c r="H113" s="36"/>
      <c r="I113" s="36"/>
      <c r="J113" s="36"/>
      <c r="K113" s="36"/>
      <c r="L113" s="293"/>
      <c r="M113" s="294"/>
      <c r="N113" s="295"/>
      <c r="O113" s="36"/>
      <c r="P113" s="36"/>
      <c r="Q113" s="36"/>
      <c r="R113" s="36"/>
      <c r="S113" s="41">
        <f t="shared" si="8"/>
        <v>0</v>
      </c>
      <c r="T113" s="33"/>
    </row>
    <row r="114" spans="1:20" ht="30.65" customHeight="1" x14ac:dyDescent="0.25">
      <c r="A114" s="103">
        <v>2.2999999999999998</v>
      </c>
      <c r="B114" s="104" t="s">
        <v>74</v>
      </c>
      <c r="C114" s="33"/>
      <c r="D114" s="33"/>
      <c r="E114" s="38"/>
      <c r="F114" s="33"/>
      <c r="G114" s="33"/>
      <c r="H114" s="36"/>
      <c r="I114" s="36"/>
      <c r="J114" s="36"/>
      <c r="K114" s="36"/>
      <c r="L114" s="293"/>
      <c r="M114" s="294"/>
      <c r="N114" s="295"/>
      <c r="O114" s="36"/>
      <c r="P114" s="36"/>
      <c r="Q114" s="36"/>
      <c r="R114" s="36"/>
      <c r="S114" s="41">
        <f t="shared" si="8"/>
        <v>0</v>
      </c>
      <c r="T114" s="33"/>
    </row>
    <row r="115" spans="1:20" ht="32.9" customHeight="1" x14ac:dyDescent="0.25">
      <c r="A115" s="103">
        <v>2.4</v>
      </c>
      <c r="B115" s="104" t="s">
        <v>75</v>
      </c>
      <c r="C115" s="33"/>
      <c r="D115" s="33"/>
      <c r="E115" s="38"/>
      <c r="F115" s="33"/>
      <c r="G115" s="33"/>
      <c r="H115" s="36"/>
      <c r="I115" s="36"/>
      <c r="J115" s="36"/>
      <c r="K115" s="36"/>
      <c r="L115" s="293"/>
      <c r="M115" s="294"/>
      <c r="N115" s="295"/>
      <c r="O115" s="36"/>
      <c r="P115" s="36"/>
      <c r="Q115" s="36"/>
      <c r="R115" s="36"/>
      <c r="S115" s="41">
        <f t="shared" si="8"/>
        <v>0</v>
      </c>
      <c r="T115" s="33"/>
    </row>
    <row r="116" spans="1:20" ht="31.5" customHeight="1" x14ac:dyDescent="0.25">
      <c r="A116" s="103">
        <v>2.5</v>
      </c>
      <c r="B116" s="104" t="s">
        <v>76</v>
      </c>
      <c r="C116" s="33"/>
      <c r="D116" s="33"/>
      <c r="E116" s="38"/>
      <c r="F116" s="33"/>
      <c r="G116" s="33"/>
      <c r="H116" s="36"/>
      <c r="I116" s="36"/>
      <c r="J116" s="36"/>
      <c r="K116" s="36"/>
      <c r="L116" s="293"/>
      <c r="M116" s="294"/>
      <c r="N116" s="295"/>
      <c r="O116" s="36"/>
      <c r="P116" s="36"/>
      <c r="Q116" s="36"/>
      <c r="R116" s="36"/>
      <c r="S116" s="41">
        <f t="shared" si="8"/>
        <v>0</v>
      </c>
      <c r="T116" s="33"/>
    </row>
    <row r="117" spans="1:20" ht="38.25" customHeight="1" x14ac:dyDescent="0.25">
      <c r="A117" s="103">
        <v>2.6</v>
      </c>
      <c r="B117" s="104" t="s">
        <v>77</v>
      </c>
      <c r="C117" s="33"/>
      <c r="D117" s="33"/>
      <c r="E117" s="38"/>
      <c r="F117" s="33"/>
      <c r="G117" s="33"/>
      <c r="H117" s="36"/>
      <c r="I117" s="36"/>
      <c r="J117" s="36"/>
      <c r="K117" s="36"/>
      <c r="L117" s="293"/>
      <c r="M117" s="294"/>
      <c r="N117" s="295"/>
      <c r="O117" s="36"/>
      <c r="P117" s="36"/>
      <c r="Q117" s="36"/>
      <c r="R117" s="36"/>
      <c r="S117" s="41">
        <f t="shared" si="8"/>
        <v>0</v>
      </c>
      <c r="T117" s="33"/>
    </row>
    <row r="118" spans="1:20" ht="24.75" customHeight="1" x14ac:dyDescent="0.25">
      <c r="A118" s="103">
        <v>2.7</v>
      </c>
      <c r="B118" s="104" t="s">
        <v>78</v>
      </c>
      <c r="C118" s="33"/>
      <c r="D118" s="33"/>
      <c r="E118" s="38"/>
      <c r="F118" s="33"/>
      <c r="G118" s="33"/>
      <c r="H118" s="36"/>
      <c r="I118" s="36"/>
      <c r="J118" s="36"/>
      <c r="K118" s="36"/>
      <c r="L118" s="293"/>
      <c r="M118" s="294"/>
      <c r="N118" s="295"/>
      <c r="O118" s="36"/>
      <c r="P118" s="36"/>
      <c r="Q118" s="36"/>
      <c r="R118" s="36"/>
      <c r="S118" s="41">
        <f t="shared" si="8"/>
        <v>0</v>
      </c>
      <c r="T118" s="33"/>
    </row>
    <row r="119" spans="1:20" ht="35.9" customHeight="1" x14ac:dyDescent="0.25">
      <c r="A119" s="103">
        <v>2.8</v>
      </c>
      <c r="B119" s="104" t="s">
        <v>79</v>
      </c>
      <c r="C119" s="33"/>
      <c r="D119" s="33"/>
      <c r="E119" s="38"/>
      <c r="F119" s="33"/>
      <c r="G119" s="33"/>
      <c r="H119" s="36"/>
      <c r="I119" s="36"/>
      <c r="J119" s="36"/>
      <c r="K119" s="36"/>
      <c r="L119" s="293"/>
      <c r="M119" s="294"/>
      <c r="N119" s="295"/>
      <c r="O119" s="36"/>
      <c r="P119" s="36"/>
      <c r="Q119" s="36"/>
      <c r="R119" s="36"/>
      <c r="S119" s="41">
        <f t="shared" si="8"/>
        <v>0</v>
      </c>
      <c r="T119" s="33"/>
    </row>
    <row r="120" spans="1:20" ht="31.5" customHeight="1" x14ac:dyDescent="0.25">
      <c r="A120" s="103">
        <v>3</v>
      </c>
      <c r="B120" s="104" t="s">
        <v>80</v>
      </c>
      <c r="C120" s="33"/>
      <c r="D120" s="33"/>
      <c r="E120" s="38"/>
      <c r="F120" s="33"/>
      <c r="G120" s="33"/>
      <c r="H120" s="36"/>
      <c r="I120" s="36"/>
      <c r="J120" s="36"/>
      <c r="K120" s="36"/>
      <c r="L120" s="293"/>
      <c r="M120" s="294"/>
      <c r="N120" s="295"/>
      <c r="O120" s="36"/>
      <c r="P120" s="36"/>
      <c r="Q120" s="36"/>
      <c r="R120" s="36"/>
      <c r="S120" s="41">
        <f t="shared" si="8"/>
        <v>0</v>
      </c>
      <c r="T120" s="33"/>
    </row>
    <row r="121" spans="1:20" ht="26.15" customHeight="1" x14ac:dyDescent="0.25">
      <c r="A121" s="103">
        <v>4</v>
      </c>
      <c r="B121" s="104" t="s">
        <v>81</v>
      </c>
      <c r="C121" s="35"/>
      <c r="D121" s="35"/>
      <c r="E121" s="34"/>
      <c r="F121" s="35"/>
      <c r="G121" s="35"/>
      <c r="H121" s="36"/>
      <c r="I121" s="36"/>
      <c r="J121" s="36"/>
      <c r="K121" s="36"/>
      <c r="L121" s="296"/>
      <c r="M121" s="297"/>
      <c r="N121" s="298"/>
      <c r="O121" s="37"/>
      <c r="P121" s="37"/>
      <c r="Q121" s="37"/>
      <c r="R121" s="37"/>
      <c r="S121" s="41">
        <f t="shared" si="8"/>
        <v>0</v>
      </c>
      <c r="T121" s="35"/>
    </row>
    <row r="122" spans="1:20" ht="33" customHeight="1" x14ac:dyDescent="0.25">
      <c r="A122" s="103">
        <v>5</v>
      </c>
      <c r="B122" s="104" t="s">
        <v>82</v>
      </c>
      <c r="C122" s="35"/>
      <c r="D122" s="35"/>
      <c r="E122" s="34"/>
      <c r="F122" s="35"/>
      <c r="G122" s="35"/>
      <c r="H122" s="36"/>
      <c r="I122" s="36"/>
      <c r="J122" s="36"/>
      <c r="K122" s="36"/>
      <c r="L122" s="33" t="s">
        <v>101</v>
      </c>
      <c r="M122" s="33" t="s">
        <v>102</v>
      </c>
      <c r="N122" s="39"/>
      <c r="O122" s="37"/>
      <c r="P122" s="37"/>
      <c r="Q122" s="37"/>
      <c r="R122" s="37"/>
      <c r="S122" s="41">
        <f>SUM(C122:R122)</f>
        <v>0</v>
      </c>
      <c r="T122" s="35"/>
    </row>
    <row r="123" spans="1:20" ht="38.15" customHeight="1" x14ac:dyDescent="0.25">
      <c r="A123" s="103">
        <v>6</v>
      </c>
      <c r="B123" s="104" t="s">
        <v>83</v>
      </c>
      <c r="C123" s="35"/>
      <c r="D123" s="35"/>
      <c r="E123" s="34"/>
      <c r="F123" s="35"/>
      <c r="G123" s="33"/>
      <c r="H123" s="36"/>
      <c r="I123" s="36"/>
      <c r="J123" s="36"/>
      <c r="K123" s="36"/>
      <c r="L123" s="344"/>
      <c r="M123" s="345"/>
      <c r="N123" s="346"/>
      <c r="O123" s="36"/>
      <c r="P123" s="36"/>
      <c r="Q123" s="36"/>
      <c r="R123" s="36"/>
      <c r="S123" s="41">
        <f t="shared" ref="S123:S124" si="9">SUM(C123:R123)</f>
        <v>0</v>
      </c>
      <c r="T123" s="33"/>
    </row>
    <row r="124" spans="1:20" ht="38.15" customHeight="1" x14ac:dyDescent="0.25">
      <c r="A124" s="103">
        <v>7</v>
      </c>
      <c r="B124" s="104" t="s">
        <v>84</v>
      </c>
      <c r="C124" s="35"/>
      <c r="D124" s="35"/>
      <c r="E124" s="34"/>
      <c r="F124" s="35"/>
      <c r="G124" s="33"/>
      <c r="H124" s="36"/>
      <c r="I124" s="36"/>
      <c r="J124" s="36"/>
      <c r="K124" s="36"/>
      <c r="L124" s="293"/>
      <c r="M124" s="294"/>
      <c r="N124" s="295"/>
      <c r="O124" s="36"/>
      <c r="P124" s="36"/>
      <c r="Q124" s="36"/>
      <c r="R124" s="36"/>
      <c r="S124" s="41">
        <f t="shared" si="9"/>
        <v>0</v>
      </c>
      <c r="T124" s="33"/>
    </row>
    <row r="125" spans="1:20" ht="24.75" customHeight="1" x14ac:dyDescent="0.25">
      <c r="A125" s="103">
        <v>8</v>
      </c>
      <c r="B125" s="104" t="s">
        <v>85</v>
      </c>
      <c r="C125" s="35"/>
      <c r="D125" s="35"/>
      <c r="E125" s="34"/>
      <c r="F125" s="35"/>
      <c r="G125" s="33"/>
      <c r="H125" s="36"/>
      <c r="I125" s="36"/>
      <c r="J125" s="36"/>
      <c r="K125" s="36"/>
      <c r="L125" s="296"/>
      <c r="M125" s="297"/>
      <c r="N125" s="298"/>
      <c r="O125" s="36"/>
      <c r="P125" s="36"/>
      <c r="Q125" s="36"/>
      <c r="R125" s="36"/>
      <c r="S125" s="41">
        <f>SUM(C125:R125)</f>
        <v>0</v>
      </c>
      <c r="T125" s="33"/>
    </row>
    <row r="126" spans="1:20" ht="13.4" customHeight="1" x14ac:dyDescent="0.25">
      <c r="A126" s="221" t="s">
        <v>103</v>
      </c>
      <c r="B126" s="222"/>
      <c r="C126" s="40">
        <f t="shared" ref="C126:K126" si="10">SUM(C108:C125)</f>
        <v>0</v>
      </c>
      <c r="D126" s="40">
        <f t="shared" si="10"/>
        <v>0</v>
      </c>
      <c r="E126" s="150">
        <f t="shared" si="10"/>
        <v>0</v>
      </c>
      <c r="F126" s="40">
        <f t="shared" si="10"/>
        <v>0</v>
      </c>
      <c r="G126" s="40">
        <f t="shared" si="10"/>
        <v>0</v>
      </c>
      <c r="H126" s="40">
        <f t="shared" si="10"/>
        <v>0</v>
      </c>
      <c r="I126" s="40">
        <f t="shared" si="10"/>
        <v>0</v>
      </c>
      <c r="J126" s="40">
        <f t="shared" si="10"/>
        <v>0</v>
      </c>
      <c r="K126" s="40">
        <f t="shared" si="10"/>
        <v>0</v>
      </c>
      <c r="L126" s="416" t="e">
        <f>L122+M122</f>
        <v>#VALUE!</v>
      </c>
      <c r="M126" s="417"/>
      <c r="N126" s="40">
        <f>N122</f>
        <v>0</v>
      </c>
      <c r="O126" s="40">
        <f t="shared" ref="O126:T126" si="11">SUM(O106:O125)</f>
        <v>0</v>
      </c>
      <c r="P126" s="40">
        <f t="shared" si="11"/>
        <v>0</v>
      </c>
      <c r="Q126" s="40">
        <f t="shared" si="11"/>
        <v>0</v>
      </c>
      <c r="R126" s="40">
        <f t="shared" si="11"/>
        <v>0</v>
      </c>
      <c r="S126" s="40">
        <f t="shared" si="11"/>
        <v>0</v>
      </c>
      <c r="T126" s="40">
        <f t="shared" si="11"/>
        <v>0</v>
      </c>
    </row>
    <row r="127" spans="1:20" ht="13" x14ac:dyDescent="0.25">
      <c r="A127" s="221" t="s">
        <v>104</v>
      </c>
      <c r="B127" s="222"/>
      <c r="C127" s="43" t="e">
        <f>C126/$C$6</f>
        <v>#DIV/0!</v>
      </c>
      <c r="D127" s="43" t="e">
        <f t="shared" ref="D127" si="12">D126/$C$6</f>
        <v>#DIV/0!</v>
      </c>
      <c r="E127" s="43" t="e">
        <f t="shared" ref="E127" si="13">E126/$C$6</f>
        <v>#DIV/0!</v>
      </c>
      <c r="F127" s="43" t="e">
        <f t="shared" ref="F127" si="14">F126/$C$6</f>
        <v>#DIV/0!</v>
      </c>
      <c r="G127" s="43" t="e">
        <f t="shared" ref="G127" si="15">G126/$C$6</f>
        <v>#DIV/0!</v>
      </c>
      <c r="H127" s="43" t="e">
        <f t="shared" ref="H127" si="16">H126/$C$6</f>
        <v>#DIV/0!</v>
      </c>
      <c r="I127" s="43" t="e">
        <f t="shared" ref="I127" si="17">I126/$C$6</f>
        <v>#DIV/0!</v>
      </c>
      <c r="J127" s="43" t="e">
        <f t="shared" ref="J127" si="18">J126/$C$6</f>
        <v>#DIV/0!</v>
      </c>
      <c r="K127" s="43" t="e">
        <f t="shared" ref="K127" si="19">K126/$C$6</f>
        <v>#DIV/0!</v>
      </c>
      <c r="L127" s="418" t="e">
        <f>L126/$C$6</f>
        <v>#VALUE!</v>
      </c>
      <c r="M127" s="419"/>
      <c r="N127" s="43" t="e">
        <f t="shared" ref="N127" si="20">N126/$C$6</f>
        <v>#DIV/0!</v>
      </c>
      <c r="O127" s="44" t="e">
        <f t="shared" ref="O127" si="21">O126/$C$6</f>
        <v>#DIV/0!</v>
      </c>
      <c r="P127" s="44" t="e">
        <f t="shared" ref="P127" si="22">P126/$C$6</f>
        <v>#DIV/0!</v>
      </c>
      <c r="Q127" s="44" t="e">
        <f t="shared" ref="Q127" si="23">Q126/$C$6</f>
        <v>#DIV/0!</v>
      </c>
      <c r="R127" s="44" t="e">
        <f t="shared" ref="R127" si="24">R126/$C$6</f>
        <v>#DIV/0!</v>
      </c>
      <c r="S127" s="44" t="e">
        <f t="shared" ref="S127" si="25">S126/$C$6</f>
        <v>#DIV/0!</v>
      </c>
      <c r="T127" s="43" t="e">
        <f t="shared" ref="T127" si="26">T126/$C$6</f>
        <v>#DIV/0!</v>
      </c>
    </row>
    <row r="128" spans="1:20" ht="13" x14ac:dyDescent="0.25">
      <c r="A128" s="151" t="s">
        <v>105</v>
      </c>
      <c r="B128" s="152"/>
      <c r="C128" s="152"/>
      <c r="D128" s="152"/>
      <c r="E128" s="152"/>
      <c r="F128" s="152"/>
      <c r="G128" s="152"/>
      <c r="H128" s="152"/>
      <c r="I128" s="152"/>
      <c r="J128" s="152"/>
      <c r="K128" s="152"/>
      <c r="L128" s="152"/>
      <c r="M128" s="152"/>
      <c r="N128" s="152"/>
      <c r="O128" s="152"/>
      <c r="P128" s="152"/>
      <c r="Q128" s="153"/>
      <c r="R128" s="153"/>
      <c r="S128" s="153"/>
      <c r="T128" s="153"/>
    </row>
    <row r="129" spans="1:20" ht="12.75" customHeight="1" x14ac:dyDescent="0.25">
      <c r="A129" s="319" t="s">
        <v>141</v>
      </c>
      <c r="B129" s="319"/>
      <c r="C129" s="319"/>
      <c r="D129" s="319"/>
      <c r="E129" s="319"/>
      <c r="F129" s="319"/>
      <c r="G129" s="319"/>
      <c r="H129" s="319"/>
      <c r="I129" s="319"/>
      <c r="J129" s="319"/>
      <c r="K129" s="319"/>
      <c r="L129" s="319"/>
      <c r="M129" s="319"/>
      <c r="N129" s="319"/>
      <c r="O129" s="319"/>
      <c r="P129" s="319"/>
      <c r="Q129" s="412"/>
      <c r="R129" s="413"/>
      <c r="S129" s="414"/>
      <c r="T129" s="120" t="s">
        <v>116</v>
      </c>
    </row>
    <row r="130" spans="1:20" ht="14.5" x14ac:dyDescent="0.25">
      <c r="A130" s="121" t="s">
        <v>118</v>
      </c>
      <c r="B130" s="121"/>
      <c r="C130" s="121"/>
      <c r="D130" s="121"/>
      <c r="E130" s="121"/>
      <c r="F130" s="121"/>
      <c r="G130" s="121"/>
      <c r="H130" s="121"/>
      <c r="I130" s="121"/>
      <c r="J130" s="121"/>
      <c r="K130" s="121"/>
      <c r="L130" s="121"/>
      <c r="M130" s="121"/>
      <c r="N130" s="121"/>
      <c r="O130" s="121"/>
      <c r="P130" s="121"/>
      <c r="Q130" s="326"/>
      <c r="R130" s="327"/>
      <c r="S130" s="328"/>
      <c r="T130" s="123" t="s">
        <v>124</v>
      </c>
    </row>
    <row r="131" spans="1:20" x14ac:dyDescent="0.25">
      <c r="A131" s="121"/>
      <c r="B131" s="121"/>
      <c r="C131" s="121"/>
      <c r="D131" s="121"/>
      <c r="E131" s="121"/>
      <c r="F131" s="121"/>
      <c r="G131" s="121"/>
      <c r="H131" s="121"/>
      <c r="I131" s="121"/>
      <c r="J131" s="121"/>
      <c r="K131" s="121"/>
      <c r="L131" s="121"/>
      <c r="M131" s="121"/>
      <c r="N131" s="121"/>
      <c r="O131" s="121"/>
      <c r="P131" s="121"/>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 ref="A36:B39"/>
    <mergeCell ref="C36:F36"/>
    <mergeCell ref="F50:G50"/>
    <mergeCell ref="F51:G51"/>
    <mergeCell ref="F52:G52"/>
    <mergeCell ref="F53:G53"/>
    <mergeCell ref="F54:G54"/>
    <mergeCell ref="E65:G65"/>
    <mergeCell ref="E66:G66"/>
    <mergeCell ref="A42:B42"/>
    <mergeCell ref="F43:G45"/>
    <mergeCell ref="C39:F39"/>
    <mergeCell ref="C37:F3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5" x14ac:dyDescent="0.25"/>
  <cols>
    <col min="2" max="2" width="17.453125" bestFit="1" customWidth="1"/>
    <col min="3" max="3" width="34.81640625" bestFit="1" customWidth="1"/>
  </cols>
  <sheetData>
    <row r="3" spans="2:3" x14ac:dyDescent="0.25">
      <c r="B3" t="s">
        <v>133</v>
      </c>
      <c r="C3" t="s">
        <v>144</v>
      </c>
    </row>
    <row r="4" spans="2:3" x14ac:dyDescent="0.25">
      <c r="B4" t="s">
        <v>131</v>
      </c>
      <c r="C4" t="s">
        <v>145</v>
      </c>
    </row>
    <row r="5" spans="2:3" x14ac:dyDescent="0.25">
      <c r="B5" t="s">
        <v>132</v>
      </c>
      <c r="C5" t="s">
        <v>146</v>
      </c>
    </row>
  </sheetData>
  <sheetProtection sheet="1" objects="1" scenarios="1"/>
  <pageMargins left="0.7" right="0.7" top="0.75" bottom="0.75" header="0.3" footer="0.3"/>
  <pageSetup paperSize="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66e76fa-ff0f-4b7a-8a78-0c42fa3093c9">
      <Value>2</Value>
      <Value>1</Value>
    </TaxCatchAll>
    <Property_x0020_Address xmlns="d8912809-f25e-4882-96d0-07f1b94ba2a6">O2 Centre
, Finchley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LS Finchley Road Limited - D3809400</TermName>
          <TermId xmlns="http://schemas.microsoft.com/office/infopath/2007/PartnerControls">fe8991df-e1af-4a9a-b7f9-6fd1cf7e541b</TermId>
        </TermInfo>
      </Terms>
    </c2f3895442d64e06ad219af07c660a19>
    <File_x0020_Number xmlns="d8912809-f25e-4882-96d0-07f1b94ba2a6">U0011576</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NW3</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2076811</TermName>
          <TermId xmlns="http://schemas.microsoft.com/office/infopath/2007/PartnerControls">91c982c1-3b91-4805-b8a8-f112d271e08e</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Lisa Webb</Partner>
  </documentManagement>
</p:properties>
</file>

<file path=customXml/item3.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69E62EA15165D447A519AC50F22DBD40" ma:contentTypeVersion="25" ma:contentTypeDescription="" ma:contentTypeScope="" ma:versionID="a82825270b9b383b800b6f30500bf7e6">
  <xsd:schema xmlns:xsd="http://www.w3.org/2001/XMLSchema" xmlns:xs="http://www.w3.org/2001/XMLSchema" xmlns:p="http://schemas.microsoft.com/office/2006/metadata/properties" xmlns:ns2="866e76fa-ff0f-4b7a-8a78-0c42fa3093c9" xmlns:ns3="d8912809-f25e-4882-96d0-07f1b94ba2a6" xmlns:ns4="5252100b-921b-46e3-9751-d5f9229ce533" targetNamespace="http://schemas.microsoft.com/office/2006/metadata/properties" ma:root="true" ma:fieldsID="e1bf7cb662d972f42afe6f46ae0dfa8a" ns2:_="" ns3:_="" ns4:_="">
    <xsd:import namespace="866e76fa-ff0f-4b7a-8a78-0c42fa3093c9"/>
    <xsd:import namespace="d8912809-f25e-4882-96d0-07f1b94ba2a6"/>
    <xsd:import namespace="5252100b-921b-46e3-9751-d5f9229ce533"/>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c66c01d-ebb1-48de-8e20-f364faf2394e}"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2c66c01d-ebb1-48de-8e20-f364faf2394e}"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52100b-921b-46e3-9751-d5f9229ce53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2.xml><?xml version="1.0" encoding="utf-8"?>
<ds:datastoreItem xmlns:ds="http://schemas.openxmlformats.org/officeDocument/2006/customXml" ds:itemID="{D34AC41D-121D-458C-8935-45D90E0649C3}">
  <ds:schemaRefs>
    <ds:schemaRef ds:uri="http://purl.org/dc/terms/"/>
    <ds:schemaRef ds:uri="8f7a92c5-f891-48be-92b1-40f67a03cf11"/>
    <ds:schemaRef ds:uri="9afecb8a-db04-42ab-9f75-af413c4e2142"/>
    <ds:schemaRef ds:uri="http://schemas.microsoft.com/office/2006/documentManagement/types"/>
    <ds:schemaRef ds:uri="http://schemas.microsoft.com/office/infopath/2007/PartnerControls"/>
    <ds:schemaRef ds:uri="http://www.w3.org/XML/1998/namespace"/>
    <ds:schemaRef ds:uri="811a2f98-747c-42b8-acd7-013e7026ba63"/>
    <ds:schemaRef ds:uri="http://schemas.microsoft.com/office/2006/metadata/properti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E8ED8EB-9D47-4FCE-BACC-8B20186450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Loic Weisser</cp:lastModifiedBy>
  <cp:revision/>
  <cp:lastPrinted>2021-08-11T11:01:20Z</cp:lastPrinted>
  <dcterms:created xsi:type="dcterms:W3CDTF">2019-12-17T10:05:05Z</dcterms:created>
  <dcterms:modified xsi:type="dcterms:W3CDTF">2022-01-17T18:23:26Z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0x010100FD57DD30FEAD9F4DB9E3204E47DDB2530069E62EA15165D447A519AC50F22DBD40</vt:lpwstr>
  </property>
  <property fmtid="{D5CDD505-2E9C-101B-9397-08002B2CF9AE}" pid="3" name="MSIP_Label_82fa3fd3-029b-403d-91b4-1dc930cb0e60_Enabled">
    <vt:lpwstr>true</vt:lpwstr>
  </property>
  <property fmtid="{D5CDD505-2E9C-101B-9397-08002B2CF9AE}" pid="4" name="MSIP_Label_82fa3fd3-029b-403d-91b4-1dc930cb0e60_SetDate">
    <vt:lpwstr>2021-08-08T11:22:05Z</vt:lpwstr>
  </property>
  <property fmtid="{D5CDD505-2E9C-101B-9397-08002B2CF9AE}" pid="5" name="MSIP_Label_82fa3fd3-029b-403d-91b4-1dc930cb0e60_Method">
    <vt:lpwstr>Standard</vt:lpwstr>
  </property>
  <property fmtid="{D5CDD505-2E9C-101B-9397-08002B2CF9AE}" pid="6" name="MSIP_Label_82fa3fd3-029b-403d-91b4-1dc930cb0e60_Name">
    <vt:lpwstr>82fa3fd3-029b-403d-91b4-1dc930cb0e60</vt:lpwstr>
  </property>
  <property fmtid="{D5CDD505-2E9C-101B-9397-08002B2CF9AE}" pid="7" name="MSIP_Label_82fa3fd3-029b-403d-91b4-1dc930cb0e60_SiteId">
    <vt:lpwstr>4ae48b41-0137-4599-8661-fc641fe77bea</vt:lpwstr>
  </property>
  <property fmtid="{D5CDD505-2E9C-101B-9397-08002B2CF9AE}" pid="8" name="MSIP_Label_82fa3fd3-029b-403d-91b4-1dc930cb0e60_ActionId">
    <vt:lpwstr>5d2fdeef-ca4d-4fdd-aad0-ab6e51ac61f3</vt:lpwstr>
  </property>
  <property fmtid="{D5CDD505-2E9C-101B-9397-08002B2CF9AE}" pid="9" name="MSIP_Label_82fa3fd3-029b-403d-91b4-1dc930cb0e60_ContentBits">
    <vt:lpwstr>0</vt:lpwstr>
  </property>
  <property fmtid="{D5CDD505-2E9C-101B-9397-08002B2CF9AE}" pid="10" name="Discipline">
    <vt:lpwstr/>
  </property>
  <property fmtid="{D5CDD505-2E9C-101B-9397-08002B2CF9AE}" pid="11" name="JobID">
    <vt:lpwstr>1;#2076811|91c982c1-3b91-4805-b8a8-f112d271e08e</vt:lpwstr>
  </property>
  <property fmtid="{D5CDD505-2E9C-101B-9397-08002B2CF9AE}" pid="12" name="Client">
    <vt:lpwstr>2;#LS Finchley Road Limited - D3809400|fe8991df-e1af-4a9a-b7f9-6fd1cf7e541b</vt:lpwstr>
  </property>
</Properties>
</file>