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V:\Derwent\Network Building\Planning\WLC\"/>
    </mc:Choice>
  </mc:AlternateContent>
  <xr:revisionPtr revIDLastSave="0" documentId="13_ncr:1_{51C89DF0-EC3F-45C7-9D12-BDB8C54B3E40}" xr6:coauthVersionLast="47" xr6:coauthVersionMax="47" xr10:uidLastSave="{00000000-0000-0000-0000-000000000000}"/>
  <bookViews>
    <workbookView xWindow="-110" yWindow="-110" windowWidth="19420" windowHeight="10420" activeTab="2" xr2:uid="{00000000-000D-0000-FFFF-FFFF00000000}"/>
  </bookViews>
  <sheets>
    <sheet name="Pre-app information" sheetId="6" r:id="rId1"/>
    <sheet name="Introduction" sheetId="8" r:id="rId2"/>
    <sheet name="Detailed planning stage" sheetId="11" r:id="rId3"/>
    <sheet name="Outline planning stage" sheetId="10" r:id="rId4"/>
    <sheet name="Post-construction result" sheetId="9" r:id="rId5"/>
    <sheet name="Drop down list" sheetId="12" r:id="rId6"/>
  </sheets>
  <definedNames>
    <definedName name="_Hlk30849479" localSheetId="2">'Detailed planning stage'!#REF!</definedName>
    <definedName name="_Hlk30849479" localSheetId="3">'Outline planning stage'!#REF!</definedName>
    <definedName name="_Hlk30849479" localSheetId="4">'Post-construction result'!#REF!</definedName>
    <definedName name="_Hlk30849479" localSheetId="0">'Pre-app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9" i="11" l="1"/>
  <c r="D89" i="11"/>
  <c r="I81" i="11"/>
  <c r="H81" i="11"/>
  <c r="D81" i="11"/>
  <c r="I80" i="11" l="1"/>
  <c r="I52" i="11"/>
  <c r="I47" i="11" l="1"/>
  <c r="I46" i="11"/>
  <c r="H46" i="11"/>
  <c r="I45" i="11"/>
  <c r="I50" i="11"/>
  <c r="I51" i="11"/>
  <c r="I55" i="11"/>
  <c r="I56" i="11"/>
  <c r="I57" i="11"/>
  <c r="I60" i="11"/>
  <c r="I62" i="11"/>
  <c r="I69" i="11"/>
  <c r="I76" i="11"/>
  <c r="I75" i="11"/>
  <c r="I82" i="11"/>
  <c r="H85" i="11"/>
  <c r="S137" i="11"/>
  <c r="S138" i="11"/>
  <c r="S139" i="11"/>
  <c r="S140" i="11"/>
  <c r="S141" i="11"/>
  <c r="S142" i="11"/>
  <c r="S143" i="11"/>
  <c r="S144" i="11"/>
  <c r="S145" i="11"/>
  <c r="S146" i="11"/>
  <c r="S147" i="11"/>
  <c r="S148" i="11"/>
  <c r="S149" i="11"/>
  <c r="S150" i="11"/>
  <c r="S151" i="11"/>
  <c r="S152" i="11"/>
  <c r="S153" i="11"/>
  <c r="S154" i="11"/>
  <c r="S155" i="11"/>
  <c r="S136" i="11"/>
  <c r="L156" i="11" l="1"/>
  <c r="N156" i="11"/>
  <c r="N157" i="11" s="1"/>
  <c r="L157" i="11" l="1"/>
  <c r="M18" i="11"/>
  <c r="M18" i="9" s="1"/>
  <c r="S120" i="11"/>
  <c r="I156" i="11"/>
  <c r="I157" i="11" s="1"/>
  <c r="K156" i="11"/>
  <c r="K157" i="11" s="1"/>
  <c r="S123" i="11"/>
  <c r="C156" i="11"/>
  <c r="S122" i="11"/>
  <c r="S121" i="11"/>
  <c r="S118" i="11"/>
  <c r="H156" i="11"/>
  <c r="H157" i="11" s="1"/>
  <c r="J156" i="11"/>
  <c r="J157" i="11" s="1"/>
  <c r="T156" i="11"/>
  <c r="G156" i="11"/>
  <c r="F156" i="11"/>
  <c r="F157" i="11" s="1"/>
  <c r="E156" i="11"/>
  <c r="E157" i="11" s="1"/>
  <c r="D156" i="11"/>
  <c r="K18" i="11" l="1"/>
  <c r="K18" i="9" s="1"/>
  <c r="M19" i="11"/>
  <c r="M19" i="9" s="1"/>
  <c r="T157" i="11"/>
  <c r="O18" i="11"/>
  <c r="G157" i="11"/>
  <c r="L18" i="11"/>
  <c r="C157" i="11"/>
  <c r="D157" i="11"/>
  <c r="L19" i="11" l="1"/>
  <c r="L19" i="9" s="1"/>
  <c r="L18" i="9"/>
  <c r="O19" i="11"/>
  <c r="O19" i="9" s="1"/>
  <c r="O18" i="9"/>
  <c r="K19" i="11"/>
  <c r="K19" i="9" s="1"/>
  <c r="Q156" i="11"/>
  <c r="Q157" i="11" s="1"/>
  <c r="R156" i="11"/>
  <c r="R157" i="11" s="1"/>
  <c r="P156" i="11"/>
  <c r="P157" i="11" s="1"/>
  <c r="O156" i="11" l="1"/>
  <c r="N18" i="11" l="1"/>
  <c r="O15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93" i="11"/>
  <c r="I94" i="11" s="1"/>
  <c r="H93" i="11"/>
  <c r="H94" i="11" s="1"/>
  <c r="D93" i="11"/>
  <c r="D9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40" i="10"/>
  <c r="R140" i="10"/>
  <c r="R141" i="10" s="1"/>
  <c r="Q140" i="10"/>
  <c r="Q141" i="10" s="1"/>
  <c r="P140" i="10"/>
  <c r="P141" i="10" s="1"/>
  <c r="O140" i="10"/>
  <c r="N140" i="10"/>
  <c r="L140" i="10"/>
  <c r="L141" i="10" s="1"/>
  <c r="K140" i="10"/>
  <c r="K141" i="10" s="1"/>
  <c r="J140" i="10"/>
  <c r="J141" i="10" s="1"/>
  <c r="I140" i="10"/>
  <c r="I141" i="10" s="1"/>
  <c r="H140" i="10"/>
  <c r="H141" i="10" s="1"/>
  <c r="G140" i="10"/>
  <c r="F140" i="10"/>
  <c r="F141" i="10" s="1"/>
  <c r="E140" i="10"/>
  <c r="E141" i="10" s="1"/>
  <c r="D140" i="10"/>
  <c r="D141" i="10" s="1"/>
  <c r="C140" i="10"/>
  <c r="S139" i="10"/>
  <c r="S138" i="10"/>
  <c r="S137" i="10"/>
  <c r="S136" i="10"/>
  <c r="S135" i="10"/>
  <c r="S134" i="10"/>
  <c r="S133" i="10"/>
  <c r="S132" i="10"/>
  <c r="S131" i="10"/>
  <c r="S130" i="10"/>
  <c r="S129" i="10"/>
  <c r="S128" i="10"/>
  <c r="S127" i="10"/>
  <c r="S126" i="10"/>
  <c r="S125" i="10"/>
  <c r="S124" i="10"/>
  <c r="S123" i="10"/>
  <c r="S122" i="10"/>
  <c r="S121" i="10"/>
  <c r="S120" i="10"/>
  <c r="T108" i="10"/>
  <c r="R108" i="10"/>
  <c r="R109" i="10" s="1"/>
  <c r="Q108" i="10"/>
  <c r="Q109" i="10" s="1"/>
  <c r="P108" i="10"/>
  <c r="P109" i="10" s="1"/>
  <c r="O108" i="10"/>
  <c r="N108" i="10"/>
  <c r="N109" i="10" s="1"/>
  <c r="L108" i="10"/>
  <c r="K108" i="10"/>
  <c r="J108" i="10"/>
  <c r="J109" i="10" s="1"/>
  <c r="I108" i="10"/>
  <c r="I109" i="10" s="1"/>
  <c r="H108" i="10"/>
  <c r="H109" i="10" s="1"/>
  <c r="G108" i="10"/>
  <c r="F108" i="10"/>
  <c r="F109" i="10" s="1"/>
  <c r="E108" i="10"/>
  <c r="E109" i="10" s="1"/>
  <c r="D108" i="10"/>
  <c r="D109" i="10" s="1"/>
  <c r="C108" i="10"/>
  <c r="S107" i="10"/>
  <c r="S106" i="10"/>
  <c r="S105" i="10"/>
  <c r="S104" i="10"/>
  <c r="S103" i="10"/>
  <c r="S102" i="10"/>
  <c r="S101" i="10"/>
  <c r="S100" i="10"/>
  <c r="S99" i="10"/>
  <c r="S98" i="10"/>
  <c r="S97" i="10"/>
  <c r="S96" i="10"/>
  <c r="S95" i="10"/>
  <c r="S94" i="10"/>
  <c r="S93" i="10"/>
  <c r="S92" i="10"/>
  <c r="S91" i="10"/>
  <c r="S90" i="10"/>
  <c r="S89" i="10"/>
  <c r="S88" i="10"/>
  <c r="S105" i="11"/>
  <c r="S106" i="11"/>
  <c r="S107" i="11"/>
  <c r="S108" i="11"/>
  <c r="S110" i="11"/>
  <c r="S111" i="11"/>
  <c r="S112" i="11"/>
  <c r="S113" i="11"/>
  <c r="S114" i="11"/>
  <c r="S115" i="11"/>
  <c r="S116" i="11"/>
  <c r="S117" i="11"/>
  <c r="S119" i="11"/>
  <c r="S104" i="11"/>
  <c r="P124" i="11"/>
  <c r="P125" i="11" s="1"/>
  <c r="Q124" i="11"/>
  <c r="Q125" i="11" s="1"/>
  <c r="R124" i="11"/>
  <c r="R125" i="11" s="1"/>
  <c r="T124" i="11"/>
  <c r="O124" i="11"/>
  <c r="N124" i="11"/>
  <c r="N125" i="11" s="1"/>
  <c r="L124" i="11"/>
  <c r="J124" i="11"/>
  <c r="J125" i="11" s="1"/>
  <c r="I124" i="11"/>
  <c r="I125" i="11" s="1"/>
  <c r="H124" i="11"/>
  <c r="H125" i="11" s="1"/>
  <c r="G124" i="11"/>
  <c r="F124" i="11"/>
  <c r="F125" i="11" s="1"/>
  <c r="E124" i="11"/>
  <c r="E125" i="11" s="1"/>
  <c r="O141" i="10" l="1"/>
  <c r="N18" i="10"/>
  <c r="N19" i="10" s="1"/>
  <c r="O95" i="9"/>
  <c r="F24" i="9"/>
  <c r="F25" i="9" s="1"/>
  <c r="G141" i="10"/>
  <c r="L18" i="10"/>
  <c r="G95" i="9"/>
  <c r="D24" i="9"/>
  <c r="D25" i="9" s="1"/>
  <c r="K24" i="9"/>
  <c r="K25" i="9" s="1"/>
  <c r="L127" i="9"/>
  <c r="M24" i="9"/>
  <c r="M25" i="9" s="1"/>
  <c r="T141" i="10"/>
  <c r="O18" i="10"/>
  <c r="O19" i="10" s="1"/>
  <c r="T95" i="9"/>
  <c r="G24" i="9"/>
  <c r="G25" i="9" s="1"/>
  <c r="C141" i="10"/>
  <c r="K18" i="10"/>
  <c r="K19" i="10" s="1"/>
  <c r="C24" i="9"/>
  <c r="C25" i="9" s="1"/>
  <c r="N24" i="9"/>
  <c r="N25" i="9" s="1"/>
  <c r="L24" i="9"/>
  <c r="L25" i="9" s="1"/>
  <c r="N141" i="10"/>
  <c r="M18" i="10"/>
  <c r="M19" i="10" s="1"/>
  <c r="E18" i="11"/>
  <c r="G125" i="11"/>
  <c r="F18" i="11"/>
  <c r="T125" i="11"/>
  <c r="G18" i="11"/>
  <c r="O109" i="10"/>
  <c r="G109" i="10"/>
  <c r="D18" i="10"/>
  <c r="D19" i="10" s="1"/>
  <c r="T109" i="10"/>
  <c r="C109" i="10"/>
  <c r="C18" i="10"/>
  <c r="C19" i="10" s="1"/>
  <c r="K109" i="10"/>
  <c r="L109" i="10"/>
  <c r="E18" i="10"/>
  <c r="E19" i="10" s="1"/>
  <c r="O125" i="11"/>
  <c r="L125" i="11"/>
  <c r="G127" i="9"/>
  <c r="T127" i="9"/>
  <c r="C127" i="9"/>
  <c r="C95" i="9"/>
  <c r="N95" i="9"/>
  <c r="J95" i="9"/>
  <c r="O127" i="9"/>
  <c r="S94" i="9"/>
  <c r="S95" i="9" s="1"/>
  <c r="S126" i="9"/>
  <c r="S127" i="9" s="1"/>
  <c r="S140" i="10"/>
  <c r="S141" i="10" s="1"/>
  <c r="G18" i="10"/>
  <c r="G19" i="10" s="1"/>
  <c r="S108" i="10"/>
  <c r="S109" i="10" s="1"/>
  <c r="F18" i="10"/>
  <c r="F19" i="10" s="1"/>
  <c r="G19" i="11" l="1"/>
  <c r="G19" i="9" s="1"/>
  <c r="G18" i="9"/>
  <c r="F19" i="11"/>
  <c r="F19" i="9" s="1"/>
  <c r="F18" i="9"/>
  <c r="E19" i="11"/>
  <c r="E19" i="9" s="1"/>
  <c r="E18" i="9"/>
  <c r="L19" i="10"/>
  <c r="I77" i="10"/>
  <c r="I78" i="10" s="1"/>
  <c r="H77" i="10"/>
  <c r="H78" i="10" s="1"/>
  <c r="D77" i="10"/>
  <c r="D78" i="10" s="1"/>
  <c r="D124" i="11" l="1"/>
  <c r="C124" i="11"/>
  <c r="C18" i="11" l="1"/>
  <c r="C18" i="9" s="1"/>
  <c r="C125" i="11"/>
  <c r="D125" i="11"/>
  <c r="C19" i="11" l="1"/>
  <c r="C19" i="9" s="1"/>
  <c r="K124" i="11"/>
  <c r="S109" i="11"/>
  <c r="K125" i="11" l="1"/>
  <c r="D18" i="11"/>
  <c r="D18" i="9" s="1"/>
  <c r="S124" i="11"/>
  <c r="S125" i="11" s="1"/>
  <c r="S156" i="11"/>
  <c r="S157" i="11" s="1"/>
  <c r="D19" i="11" l="1"/>
  <c r="D19" i="9" s="1"/>
</calcChain>
</file>

<file path=xl/sharedStrings.xml><?xml version="1.0" encoding="utf-8"?>
<sst xmlns="http://schemas.openxmlformats.org/spreadsheetml/2006/main" count="946" uniqueCount="275">
  <si>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</si>
  <si>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</si>
  <si>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</si>
  <si>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</si>
  <si>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</si>
  <si>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</si>
  <si>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</si>
  <si>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</si>
  <si>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</si>
  <si>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</si>
  <si>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</si>
  <si>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</si>
  <si>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</si>
  <si>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</si>
  <si>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</si>
  <si>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</si>
  <si>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</si>
  <si>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</si>
  <si>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</si>
  <si>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</si>
  <si>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</si>
  <si>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</si>
  <si>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</si>
  <si>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</si>
  <si>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</si>
  <si>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</si>
  <si>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</si>
  <si>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</si>
  <si>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</si>
  <si>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</si>
  <si>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</si>
  <si>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</si>
  <si>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</si>
  <si>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</si>
  <si>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</si>
  <si>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</si>
  <si>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</si>
  <si>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</si>
  <si>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</si>
  <si>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</si>
  <si>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</si>
  <si>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</si>
  <si>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</si>
  <si>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</si>
  <si>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</si>
  <si>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</si>
  <si>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</si>
  <si>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</si>
  <si>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</si>
  <si>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</si>
  <si>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</si>
  <si>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</si>
  <si>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</si>
  <si>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</si>
  <si>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</si>
  <si>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</si>
  <si>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</si>
  <si>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</si>
  <si>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</si>
  <si>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</si>
  <si>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</si>
  <si>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</si>
  <si>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</si>
  <si>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</si>
  <si>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</si>
  <si>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</si>
  <si>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</si>
  <si>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</si>
  <si>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</si>
  <si>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</si>
  <si>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</si>
  <si>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</si>
  <si>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</si>
  <si>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</si>
  <si>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</si>
  <si>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</si>
  <si>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</si>
  <si>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</si>
  <si>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</si>
  <si>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</si>
  <si>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</si>
  <si>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</si>
  <si>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</si>
  <si>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</si>
  <si>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</si>
  <si>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</si>
  <si>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</si>
  <si>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</si>
  <si>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</si>
  <si>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</si>
  <si>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</si>
  <si>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</si>
  <si>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</si>
  <si>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</si>
  <si>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</si>
  <si>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</si>
  <si>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</si>
  <si>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</si>
  <si>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</si>
  <si>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</si>
  <si>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</si>
  <si>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</si>
  <si>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</si>
  <si>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</si>
  <si>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</si>
  <si>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</si>
  <si>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</si>
  <si>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</si>
  <si>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</si>
  <si>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</si>
  <si>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</si>
  <si>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</si>
  <si>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</si>
  <si>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</si>
  <si>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</si>
  <si>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</si>
  <si>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</si>
  <si>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</si>
  <si>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</si>
  <si>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</si>
  <si>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</si>
  <si>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</si>
  <si>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</si>
  <si>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</si>
  <si>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</si>
  <si>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</si>
  <si>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</si>
  <si>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</si>
  <si>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</si>
  <si>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</si>
  <si>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</si>
  <si>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</si>
  <si>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</si>
  <si>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</si>
  <si>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</si>
  <si>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</si>
  <si>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</si>
  <si>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</si>
  <si>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</si>
  <si>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</si>
  <si>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</si>
  <si>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</si>
  <si>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</si>
  <si>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</si>
  <si>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</si>
  <si>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</si>
  <si>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</si>
  <si>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</si>
  <si>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</si>
  <si>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</si>
  <si>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</si>
  <si>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</si>
  <si>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</si>
  <si>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</si>
  <si>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</si>
  <si>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</si>
  <si>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</si>
  <si>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</si>
  <si>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</si>
  <si>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</si>
  <si>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</si>
  <si>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</si>
  <si>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</si>
  <si>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</si>
  <si>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</si>
  <si>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</si>
  <si>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</si>
  <si>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</si>
  <si>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</si>
  <si>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</si>
  <si>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</si>
  <si>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</si>
  <si>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</si>
  <si>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</si>
  <si>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</si>
  <si>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</si>
  <si>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</si>
  <si>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</si>
  <si>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</si>
  <si>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</si>
  <si>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</si>
  <si>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</si>
  <si>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</si>
  <si>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</si>
  <si>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</si>
  <si>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</si>
  <si>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</si>
  <si>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</si>
  <si>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</si>
  <si>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</si>
  <si>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</si>
  <si>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</si>
  <si>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</si>
  <si>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</si>
  <si>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</si>
  <si>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</si>
  <si>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</si>
  <si>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</si>
  <si>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</si>
  <si>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</si>
  <si>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</si>
  <si>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</si>
  <si>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</si>
  <si>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</si>
  <si>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</si>
  <si>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</si>
  <si>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</si>
  <si>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</si>
  <si>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</si>
  <si>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The Network Building</t>
  </si>
  <si>
    <t>TFT</t>
  </si>
  <si>
    <t>E Class</t>
  </si>
  <si>
    <t>RICS methodology and EN 15978.</t>
  </si>
  <si>
    <t>OneClick LCA, 'Whole life carbon assessment, RICS' module</t>
  </si>
  <si>
    <t>ecoinvent; ICE;okobuadat; IMPACT</t>
  </si>
  <si>
    <t>OneClick LCA database; INIES; MRPI; International EPD System;BAU-EPD; OKOBAUDAT; DAPc; BRE; IBU;</t>
  </si>
  <si>
    <t>1. Increasing GGBS content of concrete within core walls, substrcuture and ground floor to 20%</t>
  </si>
  <si>
    <t>Low GWP refrigerant alternative to R401a</t>
  </si>
  <si>
    <t>Low embodied carbon raised access flooring tile</t>
  </si>
  <si>
    <t>Concrete</t>
  </si>
  <si>
    <t>Steel rebar</t>
  </si>
  <si>
    <t>included in B4</t>
  </si>
  <si>
    <t>included in C1</t>
  </si>
  <si>
    <t>The scheme proposes an all electric heating and cooling solution which will reduce reliance on fossil fuels and provide significant operational carbon savings as a result of grid decarbonisation. As a new structure careful design development will be needed to reduce associated carbon emissions of new materials.</t>
  </si>
  <si>
    <t xml:space="preserve">The scheme meets and improves upon the aspirational GLA benchmarks for office buildings (550-600kg/CO2e/m2) and meets the GLA's benchmark (400-500kg/CO2e/m2). A conservative approach to the proposed refrigerants have been made at the planning stage which is the primary reason for high B1 emissions which will be reviewed and the next stage of the design. </t>
  </si>
  <si>
    <t>Timber  (CLT)</t>
  </si>
  <si>
    <t xml:space="preserve">Steel </t>
  </si>
  <si>
    <t>Cladding</t>
  </si>
  <si>
    <t>Insulation</t>
  </si>
  <si>
    <t>Glass</t>
  </si>
  <si>
    <t>Steel</t>
  </si>
  <si>
    <t>Steel reinforcement</t>
  </si>
  <si>
    <t>Structural steel</t>
  </si>
  <si>
    <t>CLT</t>
  </si>
  <si>
    <t>Membrane</t>
  </si>
  <si>
    <t>Steel (strucutre)</t>
  </si>
  <si>
    <t>Steel (rebar)</t>
  </si>
  <si>
    <t>Plasterboard</t>
  </si>
  <si>
    <t>Steel (structure)</t>
  </si>
  <si>
    <t>Flooring screed</t>
  </si>
  <si>
    <t>Steel sections</t>
  </si>
  <si>
    <t>-</t>
  </si>
  <si>
    <t>Tiles</t>
  </si>
  <si>
    <t>Paint</t>
  </si>
  <si>
    <t>Raised access floor</t>
  </si>
  <si>
    <t>Brick/rubble</t>
  </si>
  <si>
    <t>Metal (rebar)</t>
  </si>
  <si>
    <t>Assumed 100% recycled onsite or offsite</t>
  </si>
  <si>
    <t>Assumed 80% reusable and 20% recyclable</t>
  </si>
  <si>
    <t>Included in substructure</t>
  </si>
  <si>
    <t>Included in superstructure</t>
  </si>
  <si>
    <t>Assumed 100% recycled onsite or offsite.</t>
  </si>
  <si>
    <t>Assumed 100% recycled offsite.</t>
  </si>
  <si>
    <t xml:space="preserve">Assumed same lifespan as the building. </t>
  </si>
  <si>
    <t xml:space="preserve">No recycling assumed. </t>
  </si>
  <si>
    <t>Assumed a 10-year service life and then replaced by a similar system.</t>
  </si>
  <si>
    <t>Assumed 60% reusable</t>
  </si>
  <si>
    <t>Assumed a 25-year service life and then replaced by a similar system.</t>
  </si>
  <si>
    <t>TBC</t>
  </si>
  <si>
    <t>Assume 100% recyclable</t>
  </si>
  <si>
    <t>Erection of a life science building with 11,374sqm (Class E-g (ii)) research and development of products or processes on floors 02-06, 4,211sqm(Class E-g(i)) office use on ground, first and seventh floors and 487sqm for two high quality (Class E- a/b) retail units on Tottenham Court Road</t>
  </si>
  <si>
    <t>Increasing Recycled Content of Steel to 40%</t>
  </si>
  <si>
    <t>Increased GGBS content (50%) for all new substructure/superstructure elements</t>
  </si>
  <si>
    <t>2. Increasing structural recycled content of strcutural steel to 20%</t>
  </si>
  <si>
    <t>Steel stud wall</t>
  </si>
  <si>
    <t>Included in upper floors</t>
  </si>
  <si>
    <t>Assumed 90% reusable and 10% recyclable</t>
  </si>
  <si>
    <t>Lighting</t>
  </si>
  <si>
    <t>Assumed a 17-year service life and then replaced by a similar system or better.</t>
  </si>
  <si>
    <t>Timber doors</t>
  </si>
  <si>
    <t xml:space="preserve">As per Assessment 1 in regards performance against benchmarks.
</t>
  </si>
  <si>
    <t>Included in 'External Works'</t>
  </si>
  <si>
    <t>Included in 'External Walls'</t>
  </si>
  <si>
    <t>Included in '2.1 Frame'</t>
  </si>
  <si>
    <t>The scheme meets and improves upon the aspirational GLA benchmarks for office buildings (550-600kg/CO2e/m2) and meets the GLA's benchmark (400-500kg/CO2e/m2). A conservative approach to the proposed refrigerants have been made at the planning stage which is the primary reason for high B1 emissions which will be reviewed and the next stage of the design. 
In addition, and as a clarification, the services (MEP) have been included within the office building WLC assessment for the whole project, therefore in the Life Science building the MEP category only accounts for the electric lighting specification for the laboratory. In addition, external works are included in the the office building WLC assessment for the whole project, therefore are not included within the Life Science building external works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</si>
</sst>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56" x14ac:knownFonts="1">
    <font>
      <sz val="10"/>
      <color theme="1"/>
      <name val="Arial"/>
      <family val="2"/>
    </font>
    <font>
      <sz val="11"/>
      <color theme="1"/>
      <name val="Calibri"/>
      <family val="2"/>
      <scheme val="minor"/>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trike/>
      <sz val="10"/>
      <color rgb="FFFF0000"/>
      <name val="Arial"/>
      <family val="2"/>
    </font>
  </fonts>
  <fills count="4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0" fillId="0" borderId="0" applyNumberFormat="0" applyFill="0" applyBorder="0" applyAlignment="0" applyProtection="0"/>
    <xf numFmtId="0" fontId="39" fillId="0" borderId="0" applyNumberFormat="0" applyFill="0" applyBorder="0" applyAlignment="0" applyProtection="0"/>
    <xf numFmtId="0" fontId="40" fillId="0" borderId="39" applyNumberFormat="0" applyFill="0" applyAlignment="0" applyProtection="0"/>
    <xf numFmtId="0" fontId="41" fillId="0" borderId="40" applyNumberFormat="0" applyFill="0" applyAlignment="0" applyProtection="0"/>
    <xf numFmtId="0" fontId="42" fillId="0" borderId="41" applyNumberFormat="0" applyFill="0" applyAlignment="0" applyProtection="0"/>
    <xf numFmtId="0" fontId="42" fillId="0" borderId="0" applyNumberFormat="0" applyFill="0" applyBorder="0" applyAlignment="0" applyProtection="0"/>
    <xf numFmtId="0" fontId="43" fillId="12" borderId="0" applyNumberFormat="0" applyBorder="0" applyAlignment="0" applyProtection="0"/>
    <xf numFmtId="0" fontId="44" fillId="13" borderId="0" applyNumberFormat="0" applyBorder="0" applyAlignment="0" applyProtection="0"/>
    <xf numFmtId="0" fontId="45" fillId="14" borderId="0" applyNumberFormat="0" applyBorder="0" applyAlignment="0" applyProtection="0"/>
    <xf numFmtId="0" fontId="46" fillId="15" borderId="42" applyNumberFormat="0" applyAlignment="0" applyProtection="0"/>
    <xf numFmtId="0" fontId="47" fillId="16" borderId="43" applyNumberFormat="0" applyAlignment="0" applyProtection="0"/>
    <xf numFmtId="0" fontId="48" fillId="16" borderId="42" applyNumberFormat="0" applyAlignment="0" applyProtection="0"/>
    <xf numFmtId="0" fontId="49" fillId="0" borderId="44" applyNumberFormat="0" applyFill="0" applyAlignment="0" applyProtection="0"/>
    <xf numFmtId="0" fontId="50" fillId="17" borderId="45"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47" applyNumberFormat="0" applyFill="0" applyAlignment="0" applyProtection="0"/>
    <xf numFmtId="0" fontId="5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8" borderId="46" applyNumberFormat="0" applyFont="0" applyAlignment="0" applyProtection="0"/>
  </cellStyleXfs>
  <cellXfs count="453">
    <xf numFmtId="0" fontId="0" fillId="0" borderId="0" xfId="0"/>
    <xf numFmtId="0" fontId="17" fillId="0" borderId="0" xfId="0" applyFont="1"/>
    <xf numFmtId="0" fontId="0" fillId="0" borderId="0" xfId="0" applyAlignment="1">
      <alignment vertical="top"/>
    </xf>
    <xf numFmtId="0" fontId="19" fillId="0" borderId="0" xfId="0" applyFont="1" applyFill="1"/>
    <xf numFmtId="0" fontId="3" fillId="0" borderId="0" xfId="0" applyFont="1" applyFill="1"/>
    <xf numFmtId="0" fontId="0" fillId="0" borderId="0" xfId="0" applyFill="1"/>
    <xf numFmtId="0" fontId="20" fillId="0" borderId="0" xfId="1" applyAlignment="1">
      <alignment vertical="top"/>
    </xf>
    <xf numFmtId="0" fontId="21" fillId="0" borderId="0" xfId="0" applyFont="1" applyFill="1"/>
    <xf numFmtId="0" fontId="2"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10" fillId="5" borderId="6"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5" fillId="9" borderId="3" xfId="0" applyFont="1" applyFill="1" applyBorder="1" applyAlignment="1" applyProtection="1">
      <alignment horizontal="center" vertical="center"/>
      <protection locked="0"/>
    </xf>
    <xf numFmtId="0" fontId="5" fillId="9" borderId="6" xfId="0" applyFont="1" applyFill="1" applyBorder="1" applyAlignment="1" applyProtection="1">
      <alignment horizontal="center" vertical="center"/>
      <protection locked="0"/>
    </xf>
    <xf numFmtId="164" fontId="5" fillId="9" borderId="1" xfId="0" applyNumberFormat="1" applyFont="1" applyFill="1" applyBorder="1" applyAlignment="1" applyProtection="1">
      <alignment horizontal="center" vertical="center"/>
      <protection locked="0"/>
    </xf>
    <xf numFmtId="164" fontId="5" fillId="9" borderId="6" xfId="0" applyNumberFormat="1" applyFont="1" applyFill="1" applyBorder="1" applyAlignment="1" applyProtection="1">
      <alignment horizontal="center" vertical="center"/>
      <protection locked="0"/>
    </xf>
    <xf numFmtId="164" fontId="10" fillId="5" borderId="6" xfId="0" applyNumberFormat="1" applyFont="1" applyFill="1" applyBorder="1" applyAlignment="1" applyProtection="1">
      <alignment horizontal="center" vertical="center" wrapText="1"/>
      <protection locked="0"/>
    </xf>
    <xf numFmtId="164" fontId="10" fillId="5" borderId="1" xfId="0" applyNumberFormat="1" applyFont="1" applyFill="1" applyBorder="1" applyAlignment="1" applyProtection="1">
      <alignment horizontal="center" vertical="center" wrapText="1"/>
      <protection locked="0"/>
    </xf>
    <xf numFmtId="165" fontId="5" fillId="9" borderId="1" xfId="0" applyNumberFormat="1" applyFont="1" applyFill="1" applyBorder="1" applyAlignment="1" applyProtection="1">
      <alignment horizontal="center" vertical="center"/>
      <protection locked="0"/>
    </xf>
    <xf numFmtId="164" fontId="10" fillId="11" borderId="6" xfId="0" applyNumberFormat="1" applyFont="1" applyFill="1" applyBorder="1" applyAlignment="1" applyProtection="1">
      <alignment horizontal="center" vertical="center" wrapText="1"/>
      <protection locked="0"/>
    </xf>
    <xf numFmtId="0" fontId="10" fillId="11" borderId="1" xfId="0" applyFont="1" applyFill="1" applyBorder="1" applyAlignment="1" applyProtection="1">
      <alignment vertical="center" wrapText="1"/>
      <protection locked="0"/>
    </xf>
    <xf numFmtId="164" fontId="10" fillId="11" borderId="1" xfId="0" applyNumberFormat="1" applyFont="1" applyFill="1" applyBorder="1" applyAlignment="1" applyProtection="1">
      <alignment horizontal="center" vertical="center" wrapText="1"/>
      <protection locked="0"/>
    </xf>
    <xf numFmtId="0" fontId="10" fillId="11" borderId="6" xfId="0" applyFont="1" applyFill="1" applyBorder="1" applyAlignment="1" applyProtection="1">
      <alignment vertical="center" wrapText="1"/>
      <protection locked="0"/>
    </xf>
    <xf numFmtId="164" fontId="5" fillId="11" borderId="1" xfId="0" applyNumberFormat="1" applyFont="1" applyFill="1" applyBorder="1" applyAlignment="1" applyProtection="1">
      <alignment horizontal="center" vertical="center"/>
      <protection locked="0"/>
    </xf>
    <xf numFmtId="164" fontId="5" fillId="11" borderId="6" xfId="0" applyNumberFormat="1" applyFont="1" applyFill="1" applyBorder="1" applyAlignment="1" applyProtection="1">
      <alignment horizontal="center" vertical="center"/>
      <protection locked="0"/>
    </xf>
    <xf numFmtId="0" fontId="5" fillId="11" borderId="3" xfId="0" applyFont="1" applyFill="1" applyBorder="1" applyAlignment="1" applyProtection="1">
      <alignment horizontal="center" vertical="center"/>
      <protection locked="0"/>
    </xf>
    <xf numFmtId="0" fontId="5" fillId="11" borderId="6"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166" fontId="5" fillId="9" borderId="1" xfId="0" applyNumberFormat="1" applyFont="1" applyFill="1" applyBorder="1" applyAlignment="1" applyProtection="1">
      <alignment horizontal="center" vertical="center" wrapText="1"/>
      <protection locked="0"/>
    </xf>
    <xf numFmtId="166" fontId="5" fillId="9" borderId="3" xfId="0" applyNumberFormat="1" applyFont="1" applyFill="1" applyBorder="1" applyAlignment="1" applyProtection="1">
      <alignment horizontal="center" vertical="center" wrapText="1"/>
      <protection locked="0"/>
    </xf>
    <xf numFmtId="166" fontId="35" fillId="9" borderId="1" xfId="0" applyNumberFormat="1" applyFont="1" applyFill="1" applyBorder="1" applyAlignment="1" applyProtection="1">
      <alignment horizontal="center" vertical="center" wrapText="1"/>
      <protection locked="0"/>
    </xf>
    <xf numFmtId="166" fontId="5"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3" fillId="9" borderId="3" xfId="0" applyNumberFormat="1" applyFont="1" applyFill="1" applyBorder="1" applyAlignment="1" applyProtection="1">
      <alignment horizontal="center" vertical="center" wrapText="1"/>
      <protection locked="0"/>
    </xf>
    <xf numFmtId="166" fontId="13"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vertical="center" wrapText="1"/>
      <protection locked="0"/>
    </xf>
    <xf numFmtId="166" fontId="13" fillId="9"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3" fillId="11" borderId="3" xfId="0" applyNumberFormat="1" applyFont="1" applyFill="1" applyBorder="1" applyAlignment="1" applyProtection="1">
      <alignment horizontal="center" vertical="center" wrapText="1"/>
      <protection locked="0"/>
    </xf>
    <xf numFmtId="166" fontId="13" fillId="11" borderId="1"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vertical="center" wrapText="1"/>
      <protection locked="0"/>
    </xf>
    <xf numFmtId="166" fontId="13" fillId="11" borderId="1" xfId="0" applyNumberFormat="1" applyFont="1" applyFill="1" applyBorder="1" applyAlignment="1" applyProtection="1">
      <alignment vertical="center" wrapText="1"/>
      <protection locked="0"/>
    </xf>
    <xf numFmtId="166" fontId="12"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7" fillId="11" borderId="1" xfId="0" applyNumberFormat="1" applyFont="1" applyFill="1" applyBorder="1" applyAlignment="1" applyProtection="1">
      <alignment horizontal="center" vertical="center" wrapText="1"/>
    </xf>
    <xf numFmtId="166" fontId="12" fillId="11" borderId="1" xfId="0" applyNumberFormat="1" applyFont="1" applyFill="1" applyBorder="1" applyAlignment="1" applyProtection="1">
      <alignment horizontal="center" vertical="center" wrapText="1"/>
    </xf>
    <xf numFmtId="166" fontId="4" fillId="11" borderId="1" xfId="0" applyNumberFormat="1" applyFont="1" applyFill="1" applyBorder="1" applyAlignment="1" applyProtection="1">
      <alignment vertical="center" wrapText="1"/>
      <protection locked="0"/>
    </xf>
    <xf numFmtId="165" fontId="7" fillId="11" borderId="1" xfId="0" applyNumberFormat="1" applyFont="1" applyFill="1" applyBorder="1" applyAlignment="1" applyProtection="1">
      <alignment horizontal="center" vertical="center" wrapText="1"/>
    </xf>
    <xf numFmtId="165" fontId="7" fillId="11" borderId="1" xfId="0" applyNumberFormat="1"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horizontal="center" vertical="center"/>
    </xf>
    <xf numFmtId="164" fontId="10" fillId="5" borderId="33" xfId="0" applyNumberFormat="1" applyFont="1" applyFill="1" applyBorder="1" applyAlignment="1" applyProtection="1">
      <alignment horizontal="center" vertical="center" wrapText="1"/>
    </xf>
    <xf numFmtId="164" fontId="5" fillId="9" borderId="35"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164" fontId="5" fillId="11" borderId="33" xfId="0" applyNumberFormat="1" applyFont="1" applyFill="1" applyBorder="1" applyAlignment="1" applyProtection="1">
      <alignment horizontal="center" vertical="center"/>
    </xf>
    <xf numFmtId="164" fontId="5" fillId="11" borderId="33" xfId="0" applyNumberFormat="1" applyFont="1" applyFill="1" applyBorder="1" applyAlignment="1" applyProtection="1">
      <alignment horizontal="center" vertical="center" wrapText="1"/>
    </xf>
    <xf numFmtId="167" fontId="10" fillId="5" borderId="34" xfId="0" applyNumberFormat="1" applyFont="1" applyFill="1" applyBorder="1" applyAlignment="1" applyProtection="1">
      <alignment horizontal="center" vertical="center" wrapText="1"/>
    </xf>
    <xf numFmtId="167" fontId="5"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7" fontId="5" fillId="11" borderId="34" xfId="0" applyNumberFormat="1" applyFont="1" applyFill="1" applyBorder="1" applyAlignment="1" applyProtection="1">
      <alignment horizontal="center" vertical="center" wrapText="1"/>
    </xf>
    <xf numFmtId="167" fontId="5" fillId="11" borderId="34" xfId="0" applyNumberFormat="1" applyFont="1" applyFill="1" applyBorder="1" applyAlignment="1" applyProtection="1">
      <alignment horizontal="center" vertical="center"/>
    </xf>
    <xf numFmtId="167" fontId="5" fillId="9" borderId="36" xfId="0" applyNumberFormat="1" applyFont="1" applyFill="1" applyBorder="1" applyAlignment="1" applyProtection="1">
      <alignment horizontal="center" vertical="center"/>
    </xf>
    <xf numFmtId="168"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8"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5"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6" fillId="0" borderId="0" xfId="0" applyFont="1" applyAlignment="1" applyProtection="1">
      <alignment vertical="center" wrapText="1"/>
    </xf>
    <xf numFmtId="0" fontId="0" fillId="0" borderId="0" xfId="0" applyFont="1" applyAlignment="1" applyProtection="1">
      <alignment horizontal="center"/>
    </xf>
    <xf numFmtId="0" fontId="2"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3"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6" fillId="0" borderId="0" xfId="0" applyFont="1" applyProtection="1"/>
    <xf numFmtId="0" fontId="15" fillId="0" borderId="0" xfId="0" applyFont="1" applyProtection="1"/>
    <xf numFmtId="0" fontId="7" fillId="4" borderId="0" xfId="0" applyFont="1" applyFill="1" applyBorder="1" applyAlignment="1" applyProtection="1">
      <alignment vertical="center"/>
    </xf>
    <xf numFmtId="0" fontId="2" fillId="3" borderId="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5" fillId="0" borderId="0" xfId="0" applyFont="1" applyFill="1" applyBorder="1" applyProtection="1"/>
    <xf numFmtId="0" fontId="11" fillId="0" borderId="0" xfId="0" applyFont="1" applyFill="1" applyBorder="1" applyAlignment="1" applyProtection="1">
      <alignment horizontal="left" vertical="center"/>
    </xf>
    <xf numFmtId="0" fontId="5" fillId="0" borderId="0" xfId="0" applyFont="1" applyFill="1" applyBorder="1" applyAlignment="1" applyProtection="1">
      <alignment vertical="center"/>
    </xf>
    <xf numFmtId="0" fontId="3"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6" fillId="3"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vertical="center"/>
    </xf>
    <xf numFmtId="0" fontId="11" fillId="2" borderId="1" xfId="0" applyFont="1" applyFill="1" applyBorder="1" applyAlignment="1" applyProtection="1">
      <alignment horizontal="center" vertical="center" wrapText="1"/>
    </xf>
    <xf numFmtId="0" fontId="5" fillId="0" borderId="3"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0" fontId="5" fillId="0" borderId="21"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5" borderId="6" xfId="0" applyFont="1" applyFill="1" applyBorder="1" applyAlignment="1" applyProtection="1">
      <alignment vertical="center" wrapText="1"/>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0" fontId="10" fillId="5" borderId="1" xfId="0" applyFont="1" applyFill="1" applyBorder="1" applyAlignment="1" applyProtection="1">
      <alignment horizontal="center" wrapText="1"/>
    </xf>
    <xf numFmtId="0" fontId="7" fillId="4" borderId="32" xfId="0" applyFont="1" applyFill="1" applyBorder="1" applyAlignment="1" applyProtection="1">
      <alignment horizontal="right" vertical="center"/>
    </xf>
    <xf numFmtId="0" fontId="7"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7" fillId="0" borderId="0" xfId="0" applyFont="1" applyFill="1" applyBorder="1" applyAlignment="1" applyProtection="1">
      <alignment vertical="center"/>
    </xf>
    <xf numFmtId="0" fontId="7" fillId="4" borderId="0" xfId="0" applyFont="1" applyFill="1" applyBorder="1" applyAlignment="1" applyProtection="1">
      <alignment horizontal="right" vertical="center" wrapText="1"/>
    </xf>
    <xf numFmtId="0" fontId="8" fillId="5" borderId="1" xfId="0" applyFont="1" applyFill="1" applyBorder="1" applyAlignment="1" applyProtection="1">
      <alignment vertical="center"/>
    </xf>
    <xf numFmtId="0" fontId="8" fillId="5" borderId="1" xfId="0" applyFont="1" applyFill="1" applyBorder="1" applyAlignment="1" applyProtection="1">
      <alignment vertical="center" wrapText="1"/>
    </xf>
    <xf numFmtId="0" fontId="7" fillId="0" borderId="1" xfId="0" applyFont="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166" fontId="5" fillId="9" borderId="1" xfId="0" applyNumberFormat="1" applyFont="1" applyFill="1" applyBorder="1" applyAlignment="1" applyProtection="1">
      <alignment horizontal="center" vertical="center" wrapText="1"/>
    </xf>
    <xf numFmtId="166" fontId="7" fillId="9" borderId="1" xfId="0" applyNumberFormat="1" applyFont="1" applyFill="1" applyBorder="1" applyAlignment="1" applyProtection="1">
      <alignment horizontal="center" vertical="center" wrapText="1"/>
    </xf>
    <xf numFmtId="166" fontId="7" fillId="9" borderId="3"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0" fontId="12" fillId="4" borderId="1" xfId="0" applyFont="1" applyFill="1" applyBorder="1" applyAlignment="1" applyProtection="1">
      <alignment vertical="center" wrapText="1"/>
    </xf>
    <xf numFmtId="0" fontId="12" fillId="4" borderId="0" xfId="0" applyFont="1" applyFill="1" applyBorder="1" applyAlignment="1" applyProtection="1">
      <alignment horizontal="left" vertical="center"/>
    </xf>
    <xf numFmtId="0" fontId="12" fillId="4" borderId="0" xfId="0" applyFont="1" applyFill="1" applyBorder="1" applyAlignment="1" applyProtection="1">
      <alignment horizontal="center" vertical="center"/>
    </xf>
    <xf numFmtId="0" fontId="0" fillId="0" borderId="1" xfId="0" applyFont="1" applyBorder="1" applyAlignment="1" applyProtection="1"/>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29" fillId="0" borderId="0" xfId="0" applyFont="1" applyFill="1" applyProtection="1"/>
    <xf numFmtId="0" fontId="30" fillId="0" borderId="0" xfId="0" applyFont="1" applyFill="1" applyBorder="1" applyAlignment="1" applyProtection="1">
      <alignment vertical="center"/>
    </xf>
    <xf numFmtId="166" fontId="12" fillId="9" borderId="1" xfId="0" applyNumberFormat="1" applyFont="1" applyFill="1" applyBorder="1" applyAlignment="1" applyProtection="1">
      <alignment horizontal="center" vertical="center" wrapText="1"/>
    </xf>
    <xf numFmtId="0" fontId="15" fillId="0" borderId="0" xfId="0" applyFont="1" applyBorder="1" applyProtection="1"/>
    <xf numFmtId="0" fontId="2" fillId="3" borderId="4" xfId="0" applyFont="1" applyFill="1" applyBorder="1" applyAlignment="1" applyProtection="1">
      <alignment horizontal="center" vertical="center"/>
    </xf>
    <xf numFmtId="0" fontId="15" fillId="0" borderId="0" xfId="0" applyFont="1" applyAlignment="1" applyProtection="1">
      <alignment horizontal="center"/>
    </xf>
    <xf numFmtId="0" fontId="5" fillId="0" borderId="1" xfId="0" applyFont="1" applyFill="1" applyBorder="1" applyAlignment="1" applyProtection="1">
      <alignment horizontal="center" wrapText="1"/>
    </xf>
    <xf numFmtId="0" fontId="5" fillId="0" borderId="6" xfId="0" applyFont="1" applyFill="1" applyBorder="1" applyAlignment="1" applyProtection="1">
      <alignment horizontal="center" wrapText="1"/>
    </xf>
    <xf numFmtId="0" fontId="0" fillId="0" borderId="0" xfId="0" applyFont="1" applyBorder="1" applyProtection="1"/>
    <xf numFmtId="0" fontId="12" fillId="0" borderId="25" xfId="0" applyFont="1" applyFill="1" applyBorder="1" applyAlignment="1" applyProtection="1">
      <alignment vertical="center" wrapText="1"/>
    </xf>
    <xf numFmtId="0" fontId="12" fillId="4" borderId="0" xfId="0" applyFont="1" applyFill="1" applyBorder="1" applyAlignment="1" applyProtection="1">
      <alignment horizontal="center" vertical="center" wrapText="1"/>
    </xf>
    <xf numFmtId="0" fontId="2" fillId="2" borderId="0" xfId="0" applyFont="1" applyFill="1" applyBorder="1" applyAlignment="1" applyProtection="1">
      <alignment horizontal="right"/>
    </xf>
    <xf numFmtId="0" fontId="2" fillId="2" borderId="0" xfId="0" applyFont="1" applyFill="1" applyBorder="1" applyAlignment="1" applyProtection="1">
      <alignment horizontal="left" vertical="center"/>
    </xf>
    <xf numFmtId="0" fontId="3" fillId="3" borderId="3"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0" fillId="0" borderId="0" xfId="0" applyFont="1" applyBorder="1" applyAlignment="1" applyProtection="1"/>
    <xf numFmtId="0" fontId="15" fillId="0" borderId="0" xfId="0" applyFont="1" applyBorder="1" applyAlignment="1" applyProtection="1"/>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wrapText="1"/>
    </xf>
    <xf numFmtId="0" fontId="5"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31" fillId="0" borderId="26" xfId="0" applyFont="1" applyFill="1" applyBorder="1" applyAlignment="1" applyProtection="1">
      <alignment horizontal="left" vertical="center"/>
    </xf>
    <xf numFmtId="166" fontId="7" fillId="11" borderId="3" xfId="0" applyNumberFormat="1" applyFont="1" applyFill="1" applyBorder="1" applyAlignment="1" applyProtection="1">
      <alignment horizontal="center" vertical="center" wrapText="1"/>
    </xf>
    <xf numFmtId="0" fontId="7" fillId="4" borderId="21" xfId="0" applyFont="1" applyFill="1" applyBorder="1" applyAlignment="1" applyProtection="1">
      <alignment horizontal="left" vertical="center" wrapText="1"/>
    </xf>
    <xf numFmtId="0" fontId="7" fillId="4" borderId="2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0" fillId="0" borderId="0" xfId="0" applyFont="1" applyAlignment="1">
      <alignment vertical="top" wrapText="1"/>
    </xf>
    <xf numFmtId="0" fontId="20" fillId="0" borderId="0" xfId="1" applyAlignment="1">
      <alignment vertical="top" wrapText="1"/>
    </xf>
    <xf numFmtId="0" fontId="38" fillId="0" borderId="0" xfId="0" applyFont="1" applyAlignment="1">
      <alignment vertical="top" wrapText="1"/>
    </xf>
    <xf numFmtId="0" fontId="22" fillId="0" borderId="0" xfId="0" applyFont="1" applyAlignment="1">
      <alignment vertical="top"/>
    </xf>
    <xf numFmtId="0" fontId="2" fillId="0" borderId="0" xfId="0" applyFont="1" applyFill="1"/>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10" fillId="5" borderId="1" xfId="0" applyFont="1" applyFill="1" applyBorder="1" applyAlignment="1" applyProtection="1">
      <alignment vertical="center" wrapText="1"/>
      <protection locked="0"/>
    </xf>
    <xf numFmtId="0" fontId="5" fillId="9" borderId="3" xfId="0" applyFont="1" applyFill="1" applyBorder="1" applyAlignment="1" applyProtection="1">
      <alignment horizontal="center" vertical="center"/>
      <protection locked="0"/>
    </xf>
    <xf numFmtId="164" fontId="5" fillId="9" borderId="1" xfId="0" applyNumberFormat="1" applyFont="1" applyFill="1" applyBorder="1" applyAlignment="1" applyProtection="1">
      <alignment horizontal="center" vertical="center"/>
      <protection locked="0"/>
    </xf>
    <xf numFmtId="164" fontId="10" fillId="5" borderId="1" xfId="0" applyNumberFormat="1" applyFont="1" applyFill="1" applyBorder="1" applyAlignment="1" applyProtection="1">
      <alignment horizontal="center" vertical="center" wrapText="1"/>
      <protection locked="0"/>
    </xf>
    <xf numFmtId="166" fontId="5"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0" fontId="0" fillId="9" borderId="1" xfId="0" applyFont="1" applyFill="1" applyBorder="1" applyAlignment="1" applyProtection="1">
      <alignment horizontal="center" vertical="center" wrapText="1"/>
      <protection locked="0"/>
    </xf>
    <xf numFmtId="0" fontId="0" fillId="0" borderId="0" xfId="0" applyFont="1" applyProtection="1"/>
    <xf numFmtId="0" fontId="7" fillId="4" borderId="0" xfId="0" applyFont="1" applyFill="1" applyBorder="1" applyAlignment="1" applyProtection="1">
      <alignment vertical="center"/>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166" fontId="7" fillId="9" borderId="3" xfId="0" applyNumberFormat="1" applyFont="1" applyFill="1" applyBorder="1" applyAlignment="1" applyProtection="1">
      <alignment horizontal="center" vertical="center" wrapText="1"/>
    </xf>
    <xf numFmtId="166" fontId="18" fillId="9" borderId="1" xfId="0" applyNumberFormat="1"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vertical="center" wrapText="1"/>
    </xf>
    <xf numFmtId="166" fontId="55" fillId="9"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vertical="center" wrapText="1"/>
      <protection locked="0"/>
    </xf>
    <xf numFmtId="164" fontId="3" fillId="5" borderId="1" xfId="0" applyNumberFormat="1" applyFont="1" applyFill="1" applyBorder="1" applyAlignment="1" applyProtection="1">
      <alignment horizontal="center" vertical="center" wrapText="1"/>
      <protection locked="0"/>
    </xf>
    <xf numFmtId="0" fontId="15" fillId="0" borderId="25" xfId="0" applyFont="1" applyBorder="1" applyAlignment="1" applyProtection="1"/>
    <xf numFmtId="0" fontId="9" fillId="7" borderId="1" xfId="0" applyFont="1" applyFill="1" applyBorder="1" applyAlignment="1" applyProtection="1">
      <alignment horizontal="left" vertical="center" wrapText="1"/>
    </xf>
    <xf numFmtId="0" fontId="9"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2" fillId="6" borderId="1"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3"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2" fillId="6" borderId="3" xfId="0" applyFont="1" applyFill="1" applyBorder="1" applyAlignment="1" applyProtection="1">
      <alignment horizontal="right"/>
    </xf>
    <xf numFmtId="0" fontId="2" fillId="6" borderId="2" xfId="0" applyFont="1" applyFill="1" applyBorder="1" applyAlignment="1" applyProtection="1">
      <alignment horizontal="right"/>
    </xf>
    <xf numFmtId="0" fontId="2" fillId="6" borderId="2" xfId="0" applyFont="1" applyFill="1" applyBorder="1" applyAlignment="1" applyProtection="1">
      <alignment horizontal="left" vertical="center"/>
    </xf>
    <xf numFmtId="0" fontId="2" fillId="6" borderId="8" xfId="0" applyFont="1" applyFill="1" applyBorder="1" applyAlignment="1" applyProtection="1">
      <alignment horizontal="left" vertical="center"/>
    </xf>
    <xf numFmtId="0" fontId="0" fillId="0" borderId="0" xfId="0" applyFont="1" applyAlignment="1">
      <alignment horizontal="left" vertical="top" wrapText="1"/>
    </xf>
    <xf numFmtId="0" fontId="0" fillId="0" borderId="0" xfId="0" applyAlignment="1">
      <alignment horizontal="left" vertical="top" wrapText="1"/>
    </xf>
    <xf numFmtId="0" fontId="20" fillId="0" borderId="0" xfId="1" applyAlignment="1">
      <alignment horizontal="left" vertical="top"/>
    </xf>
    <xf numFmtId="0" fontId="20" fillId="0" borderId="0" xfId="1" applyAlignment="1">
      <alignment horizontal="left" vertical="top" wrapText="1"/>
    </xf>
    <xf numFmtId="0" fontId="2" fillId="8" borderId="3" xfId="0" applyFont="1" applyFill="1" applyBorder="1" applyAlignment="1" applyProtection="1">
      <alignment horizontal="left"/>
    </xf>
    <xf numFmtId="0" fontId="2"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7"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8" fillId="5" borderId="21" xfId="0" applyFont="1" applyFill="1" applyBorder="1" applyAlignment="1" applyProtection="1">
      <alignment horizontal="right" vertical="center" wrapText="1"/>
    </xf>
    <xf numFmtId="0" fontId="8"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2" fillId="8" borderId="3" xfId="0" applyFont="1" applyFill="1" applyBorder="1" applyAlignment="1" applyProtection="1">
      <alignment vertical="center" wrapText="1"/>
    </xf>
    <xf numFmtId="0" fontId="2" fillId="8" borderId="2" xfId="0" applyFont="1" applyFill="1" applyBorder="1" applyAlignment="1" applyProtection="1">
      <alignment vertical="center" wrapText="1"/>
    </xf>
    <xf numFmtId="0" fontId="2" fillId="8" borderId="8" xfId="0" applyFont="1" applyFill="1" applyBorder="1" applyAlignment="1" applyProtection="1">
      <alignment vertical="center" wrapText="1"/>
    </xf>
    <xf numFmtId="0" fontId="3" fillId="3" borderId="3"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3" fillId="3"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8" fillId="5" borderId="3" xfId="0" applyFont="1" applyFill="1" applyBorder="1" applyAlignment="1" applyProtection="1">
      <alignment horizontal="right" vertical="center" wrapText="1"/>
    </xf>
    <xf numFmtId="0" fontId="8" fillId="5" borderId="8" xfId="0" applyFont="1" applyFill="1" applyBorder="1" applyAlignment="1" applyProtection="1">
      <alignment horizontal="right" vertical="center" wrapText="1"/>
    </xf>
    <xf numFmtId="0" fontId="8" fillId="5" borderId="3" xfId="0" applyFont="1" applyFill="1" applyBorder="1" applyAlignment="1" applyProtection="1">
      <alignment horizontal="right" vertical="top" wrapText="1"/>
    </xf>
    <xf numFmtId="0" fontId="8"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2" fillId="8" borderId="1" xfId="0" applyFont="1" applyFill="1" applyBorder="1" applyAlignment="1" applyProtection="1">
      <alignment horizontal="left" vertical="center" wrapText="1"/>
    </xf>
    <xf numFmtId="0" fontId="2" fillId="2" borderId="0" xfId="0" applyFont="1" applyFill="1" applyBorder="1" applyAlignment="1" applyProtection="1">
      <alignment horizontal="right"/>
    </xf>
    <xf numFmtId="0" fontId="2"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8" fillId="8" borderId="25" xfId="0" applyFont="1" applyFill="1" applyBorder="1" applyAlignment="1" applyProtection="1">
      <alignment horizontal="right" vertical="center"/>
    </xf>
    <xf numFmtId="0" fontId="8" fillId="8" borderId="22" xfId="0" applyFont="1" applyFill="1" applyBorder="1" applyAlignment="1" applyProtection="1">
      <alignment horizontal="right" vertical="center"/>
    </xf>
    <xf numFmtId="0" fontId="8" fillId="8" borderId="0" xfId="0" applyFont="1" applyFill="1" applyBorder="1" applyAlignment="1" applyProtection="1">
      <alignment horizontal="right" vertical="center"/>
    </xf>
    <xf numFmtId="0" fontId="8" fillId="8" borderId="28" xfId="0" applyFont="1" applyFill="1" applyBorder="1" applyAlignment="1" applyProtection="1">
      <alignment horizontal="right" vertical="center"/>
    </xf>
    <xf numFmtId="0" fontId="5" fillId="0" borderId="21"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3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0" xfId="0" applyFont="1" applyAlignment="1" applyProtection="1"/>
    <xf numFmtId="0" fontId="11" fillId="2" borderId="21"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8" fillId="8" borderId="3" xfId="0" applyFont="1" applyFill="1" applyBorder="1" applyAlignment="1" applyProtection="1">
      <alignment horizontal="left" vertical="center"/>
    </xf>
    <xf numFmtId="0" fontId="8" fillId="8" borderId="8" xfId="0" applyFont="1" applyFill="1" applyBorder="1" applyAlignment="1" applyProtection="1">
      <alignment horizontal="left" vertical="center"/>
    </xf>
    <xf numFmtId="0" fontId="2" fillId="8" borderId="0" xfId="0" applyFont="1" applyFill="1" applyBorder="1" applyAlignment="1" applyProtection="1">
      <alignment horizontal="left" vertical="center" wrapText="1"/>
    </xf>
    <xf numFmtId="0" fontId="2" fillId="8" borderId="28" xfId="0" applyFont="1" applyFill="1" applyBorder="1" applyAlignment="1" applyProtection="1">
      <alignment horizontal="left" vertical="center" wrapText="1"/>
    </xf>
    <xf numFmtId="0" fontId="2" fillId="8" borderId="26" xfId="0" applyFont="1" applyFill="1" applyBorder="1" applyAlignment="1" applyProtection="1">
      <alignment horizontal="left" vertical="center" wrapText="1"/>
    </xf>
    <xf numFmtId="0" fontId="2" fillId="8" borderId="24" xfId="0" applyFont="1" applyFill="1" applyBorder="1" applyAlignment="1" applyProtection="1">
      <alignment horizontal="left" vertical="center" wrapText="1"/>
    </xf>
    <xf numFmtId="0" fontId="16" fillId="3" borderId="1"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9" borderId="3" xfId="0" applyFont="1" applyFill="1" applyBorder="1" applyAlignment="1" applyProtection="1">
      <alignment horizontal="center" vertical="center" wrapText="1"/>
      <protection locked="0"/>
    </xf>
    <xf numFmtId="0" fontId="5" fillId="9" borderId="8" xfId="0" applyFont="1" applyFill="1" applyBorder="1" applyAlignment="1" applyProtection="1">
      <alignment horizontal="center" vertical="center" wrapText="1"/>
      <protection locked="0"/>
    </xf>
    <xf numFmtId="0" fontId="5" fillId="9" borderId="21" xfId="0" applyFont="1" applyFill="1" applyBorder="1" applyAlignment="1" applyProtection="1">
      <alignment horizontal="center" vertical="center" wrapText="1"/>
      <protection locked="0"/>
    </xf>
    <xf numFmtId="0" fontId="5" fillId="9" borderId="22"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left" vertical="center"/>
    </xf>
    <xf numFmtId="0" fontId="28" fillId="0" borderId="26" xfId="0" applyFont="1" applyFill="1" applyBorder="1" applyAlignment="1" applyProtection="1">
      <alignment horizontal="left" vertical="center"/>
    </xf>
    <xf numFmtId="0" fontId="8" fillId="8" borderId="25" xfId="0" applyFont="1" applyFill="1" applyBorder="1" applyAlignment="1" applyProtection="1">
      <alignment horizontal="right" vertical="top" wrapText="1"/>
    </xf>
    <xf numFmtId="0" fontId="8"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7" fillId="0" borderId="4"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166" fontId="7" fillId="9" borderId="3" xfId="0" applyNumberFormat="1" applyFont="1" applyFill="1" applyBorder="1" applyAlignment="1" applyProtection="1">
      <alignment horizontal="center" vertical="center" wrapText="1"/>
    </xf>
    <xf numFmtId="166" fontId="7" fillId="9" borderId="8" xfId="0" applyNumberFormat="1" applyFont="1" applyFill="1" applyBorder="1" applyAlignment="1" applyProtection="1">
      <alignment horizontal="center" vertical="center" wrapText="1"/>
    </xf>
    <xf numFmtId="165" fontId="7" fillId="9" borderId="3" xfId="0" applyNumberFormat="1" applyFont="1" applyFill="1" applyBorder="1" applyAlignment="1" applyProtection="1">
      <alignment horizontal="center" vertical="center" wrapText="1"/>
    </xf>
    <xf numFmtId="165" fontId="7" fillId="9" borderId="8" xfId="0" applyNumberFormat="1"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4" borderId="21" xfId="0" applyFont="1" applyFill="1" applyBorder="1" applyAlignment="1" applyProtection="1">
      <alignment horizontal="left" vertical="center" wrapText="1"/>
    </xf>
    <xf numFmtId="0" fontId="7" fillId="4" borderId="2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12" fillId="4" borderId="0" xfId="0" applyFont="1" applyFill="1" applyBorder="1" applyAlignment="1" applyProtection="1">
      <alignment horizontal="left" vertical="center"/>
    </xf>
    <xf numFmtId="0" fontId="12" fillId="9" borderId="3" xfId="0" applyFont="1" applyFill="1" applyBorder="1" applyAlignment="1" applyProtection="1">
      <alignment vertical="center" wrapText="1"/>
    </xf>
    <xf numFmtId="0" fontId="12" fillId="9" borderId="2" xfId="0" applyFont="1" applyFill="1" applyBorder="1" applyAlignment="1" applyProtection="1">
      <alignment vertical="center" wrapText="1"/>
    </xf>
    <xf numFmtId="0" fontId="12" fillId="9" borderId="8" xfId="0" applyFont="1" applyFill="1" applyBorder="1" applyAlignment="1" applyProtection="1">
      <alignment vertical="center" wrapText="1"/>
    </xf>
    <xf numFmtId="0" fontId="2" fillId="8" borderId="3" xfId="0" applyFont="1" applyFill="1" applyBorder="1" applyAlignment="1" applyProtection="1">
      <alignment horizontal="left" vertical="center" wrapText="1"/>
    </xf>
    <xf numFmtId="0" fontId="2" fillId="8" borderId="2" xfId="0" applyFont="1" applyFill="1" applyBorder="1" applyAlignment="1" applyProtection="1">
      <alignment horizontal="left" vertical="center" wrapText="1"/>
    </xf>
    <xf numFmtId="0" fontId="2" fillId="8" borderId="8" xfId="0" applyFont="1" applyFill="1" applyBorder="1" applyAlignment="1" applyProtection="1">
      <alignment horizontal="left"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34" fillId="8" borderId="25" xfId="0" applyFont="1" applyFill="1" applyBorder="1" applyAlignment="1" applyProtection="1">
      <alignment horizontal="right" vertical="center" wrapText="1"/>
    </xf>
    <xf numFmtId="0" fontId="34" fillId="8" borderId="22" xfId="0" applyFont="1" applyFill="1" applyBorder="1" applyAlignment="1" applyProtection="1">
      <alignment horizontal="right" vertical="center" wrapText="1"/>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13" xfId="0" applyFont="1" applyBorder="1" applyAlignment="1" applyProtection="1">
      <alignment vertical="center" wrapText="1"/>
    </xf>
    <xf numFmtId="0" fontId="5" fillId="0" borderId="5"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2" fillId="8" borderId="1" xfId="0" applyFont="1" applyFill="1" applyBorder="1" applyAlignment="1" applyProtection="1">
      <alignment horizontal="left"/>
    </xf>
    <xf numFmtId="0" fontId="2" fillId="8" borderId="1" xfId="0" applyFont="1" applyFill="1" applyBorder="1" applyAlignment="1" applyProtection="1">
      <alignment horizontal="left" vertical="center"/>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2" fillId="0" borderId="11" xfId="0" applyFont="1" applyBorder="1" applyAlignment="1" applyProtection="1">
      <alignment vertical="center" wrapText="1"/>
    </xf>
    <xf numFmtId="0" fontId="12" fillId="0" borderId="12" xfId="0" applyFont="1" applyBorder="1" applyAlignment="1" applyProtection="1">
      <alignment vertical="center" wrapText="1"/>
    </xf>
    <xf numFmtId="0" fontId="12" fillId="0" borderId="13"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4" xfId="0" applyFont="1" applyBorder="1" applyAlignment="1" applyProtection="1">
      <alignment vertical="center" wrapText="1"/>
    </xf>
    <xf numFmtId="0" fontId="12" fillId="0" borderId="15" xfId="0" applyFont="1" applyBorder="1" applyAlignment="1" applyProtection="1">
      <alignment vertical="center" wrapText="1"/>
    </xf>
    <xf numFmtId="0" fontId="12" fillId="0" borderId="16" xfId="0" applyFont="1" applyBorder="1" applyAlignment="1" applyProtection="1">
      <alignment vertical="center" wrapText="1"/>
    </xf>
    <xf numFmtId="0" fontId="12" fillId="0" borderId="17" xfId="0" applyFont="1" applyBorder="1" applyAlignment="1" applyProtection="1">
      <alignment vertical="center"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12" fillId="9" borderId="1"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wrapText="1"/>
    </xf>
    <xf numFmtId="0" fontId="15" fillId="0" borderId="25" xfId="0" applyFont="1" applyFill="1" applyBorder="1" applyAlignment="1" applyProtection="1"/>
    <xf numFmtId="0" fontId="15" fillId="0" borderId="0" xfId="0" applyFont="1" applyFill="1" applyAlignment="1" applyProtection="1"/>
    <xf numFmtId="0" fontId="5" fillId="9" borderId="3" xfId="0" applyFont="1" applyFill="1" applyBorder="1" applyAlignment="1" applyProtection="1">
      <alignment horizontal="left" vertical="top" wrapText="1"/>
      <protection locked="0"/>
    </xf>
    <xf numFmtId="0" fontId="5" fillId="9" borderId="2" xfId="0" applyFont="1" applyFill="1" applyBorder="1" applyAlignment="1" applyProtection="1">
      <alignment horizontal="left" vertical="top" wrapText="1"/>
      <protection locked="0"/>
    </xf>
    <xf numFmtId="0" fontId="5" fillId="9" borderId="8"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center" wrapText="1"/>
    </xf>
    <xf numFmtId="0" fontId="2" fillId="10" borderId="2" xfId="0" applyFont="1" applyFill="1" applyBorder="1" applyAlignment="1" applyProtection="1">
      <alignment horizontal="left" vertical="center" wrapText="1"/>
    </xf>
    <xf numFmtId="0" fontId="2"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0" fillId="11" borderId="1" xfId="0" applyFont="1" applyFill="1" applyBorder="1" applyAlignment="1" applyProtection="1">
      <alignment horizontal="left" vertical="center"/>
      <protection locked="0"/>
    </xf>
    <xf numFmtId="0" fontId="2" fillId="10" borderId="1" xfId="0" applyFont="1" applyFill="1" applyBorder="1" applyAlignment="1" applyProtection="1">
      <alignment horizontal="right"/>
    </xf>
    <xf numFmtId="0" fontId="2"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5" fillId="11" borderId="3" xfId="0" applyFont="1" applyFill="1" applyBorder="1" applyAlignment="1" applyProtection="1">
      <alignment horizontal="center" vertical="center" wrapText="1"/>
      <protection locked="0"/>
    </xf>
    <xf numFmtId="0" fontId="5" fillId="11" borderId="8" xfId="0" applyFont="1" applyFill="1" applyBorder="1" applyAlignment="1" applyProtection="1">
      <alignment horizontal="center" vertical="center" wrapText="1"/>
      <protection locked="0"/>
    </xf>
    <xf numFmtId="0" fontId="34" fillId="10" borderId="25" xfId="0" applyFont="1" applyFill="1" applyBorder="1" applyAlignment="1" applyProtection="1">
      <alignment horizontal="right" vertical="center" wrapText="1"/>
    </xf>
    <xf numFmtId="0" fontId="34" fillId="10" borderId="22" xfId="0" applyFont="1" applyFill="1" applyBorder="1" applyAlignment="1" applyProtection="1">
      <alignment horizontal="right" vertical="center" wrapText="1"/>
    </xf>
    <xf numFmtId="0" fontId="2" fillId="10" borderId="0" xfId="0" applyFont="1" applyFill="1" applyBorder="1" applyAlignment="1" applyProtection="1">
      <alignment horizontal="left" vertical="center" wrapText="1"/>
    </xf>
    <xf numFmtId="0" fontId="2" fillId="10" borderId="28" xfId="0" applyFont="1" applyFill="1" applyBorder="1" applyAlignment="1" applyProtection="1">
      <alignment horizontal="left" vertical="center" wrapText="1"/>
    </xf>
    <xf numFmtId="0" fontId="2" fillId="10" borderId="26" xfId="0" applyFont="1" applyFill="1" applyBorder="1" applyAlignment="1" applyProtection="1">
      <alignment horizontal="left" vertical="center" wrapText="1"/>
    </xf>
    <xf numFmtId="0" fontId="2" fillId="10" borderId="24" xfId="0" applyFont="1" applyFill="1" applyBorder="1" applyAlignment="1" applyProtection="1">
      <alignment horizontal="left" vertical="center" wrapText="1"/>
    </xf>
    <xf numFmtId="0" fontId="2" fillId="10" borderId="1" xfId="0" quotePrefix="1" applyFont="1" applyFill="1" applyBorder="1" applyAlignment="1" applyProtection="1">
      <alignment horizontal="left" vertical="center" wrapText="1"/>
    </xf>
    <xf numFmtId="0" fontId="2"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8" fillId="10" borderId="25" xfId="0" applyFont="1" applyFill="1" applyBorder="1" applyAlignment="1" applyProtection="1">
      <alignment horizontal="right" vertical="center"/>
    </xf>
    <xf numFmtId="0" fontId="8" fillId="10" borderId="22" xfId="0" applyFont="1" applyFill="1" applyBorder="1" applyAlignment="1" applyProtection="1">
      <alignment horizontal="right" vertical="center"/>
    </xf>
    <xf numFmtId="0" fontId="8" fillId="10" borderId="0" xfId="0" applyFont="1" applyFill="1" applyBorder="1" applyAlignment="1" applyProtection="1">
      <alignment horizontal="right" vertical="center"/>
    </xf>
    <xf numFmtId="0" fontId="8"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2" fillId="11" borderId="3" xfId="0" applyFont="1" applyFill="1" applyBorder="1" applyAlignment="1" applyProtection="1">
      <alignment horizontal="center" vertical="center" wrapText="1"/>
    </xf>
    <xf numFmtId="0" fontId="12" fillId="11" borderId="2" xfId="0" applyFont="1" applyFill="1" applyBorder="1" applyAlignment="1" applyProtection="1">
      <alignment horizontal="center" vertical="center" wrapText="1"/>
    </xf>
    <xf numFmtId="0" fontId="12" fillId="11" borderId="8"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xf>
    <xf numFmtId="166" fontId="7" fillId="11" borderId="3" xfId="0" applyNumberFormat="1" applyFont="1" applyFill="1" applyBorder="1" applyAlignment="1" applyProtection="1">
      <alignment horizontal="center" vertical="center" wrapText="1"/>
    </xf>
    <xf numFmtId="166" fontId="7" fillId="11" borderId="8" xfId="0" applyNumberFormat="1" applyFont="1" applyFill="1" applyBorder="1" applyAlignment="1" applyProtection="1">
      <alignment horizontal="center" vertical="center" wrapText="1"/>
    </xf>
    <xf numFmtId="165" fontId="7" fillId="11" borderId="3" xfId="0" applyNumberFormat="1" applyFont="1" applyFill="1" applyBorder="1" applyAlignment="1" applyProtection="1">
      <alignment horizontal="center" vertical="center" wrapText="1"/>
    </xf>
    <xf numFmtId="165" fontId="7" fillId="11" borderId="8" xfId="0" applyNumberFormat="1" applyFont="1" applyFill="1" applyBorder="1" applyAlignment="1" applyProtection="1">
      <alignment horizontal="center" vertical="center" wrapText="1"/>
    </xf>
    <xf numFmtId="0" fontId="2" fillId="10" borderId="21" xfId="0" applyFont="1" applyFill="1" applyBorder="1" applyAlignment="1" applyProtection="1">
      <alignment horizontal="left" vertical="center" wrapText="1"/>
    </xf>
    <xf numFmtId="0" fontId="2" fillId="10" borderId="22" xfId="0" applyFont="1" applyFill="1" applyBorder="1" applyAlignment="1" applyProtection="1">
      <alignment horizontal="left" vertical="center" wrapText="1"/>
    </xf>
    <xf numFmtId="0" fontId="2" fillId="10" borderId="27" xfId="0" applyFont="1" applyFill="1" applyBorder="1" applyAlignment="1" applyProtection="1">
      <alignment horizontal="left" vertical="center" wrapText="1"/>
    </xf>
    <xf numFmtId="0" fontId="2" fillId="10" borderId="23" xfId="0" applyFont="1" applyFill="1" applyBorder="1" applyAlignment="1" applyProtection="1">
      <alignment horizontal="left" vertical="center" wrapText="1"/>
    </xf>
    <xf numFmtId="0" fontId="8" fillId="10" borderId="3" xfId="0" applyFont="1" applyFill="1" applyBorder="1" applyAlignment="1" applyProtection="1">
      <alignment horizontal="left" vertical="center"/>
    </xf>
    <xf numFmtId="0" fontId="8" fillId="10" borderId="8" xfId="0" applyFont="1" applyFill="1" applyBorder="1" applyAlignment="1" applyProtection="1">
      <alignment horizontal="left" vertical="center"/>
    </xf>
    <xf numFmtId="0" fontId="8" fillId="10" borderId="25" xfId="0" applyFont="1" applyFill="1" applyBorder="1" applyAlignment="1" applyProtection="1">
      <alignment horizontal="right" vertical="top" wrapText="1"/>
    </xf>
    <xf numFmtId="0" fontId="8"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5" fillId="11" borderId="21" xfId="0" applyFont="1" applyFill="1" applyBorder="1" applyAlignment="1" applyProtection="1">
      <alignment horizontal="center" vertical="center" wrapText="1"/>
      <protection locked="0"/>
    </xf>
    <xf numFmtId="0" fontId="5" fillId="11" borderId="22" xfId="0" applyFont="1" applyFill="1" applyBorder="1" applyAlignment="1" applyProtection="1">
      <alignment horizontal="center" vertical="center" wrapText="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2" xr:uid="{F429DA4C-9A5E-4ADE-8F76-1855E40D20A5}"/>
    <cellStyle name="Note 2" xfId="43" xr:uid="{7529EDAA-47E3-4E4B-8872-5D1FB34D6A15}"/>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colors>
    <mruColors>
      <color rgb="FF99CCFF"/>
      <color rgb="FF009999"/>
      <color rgb="FF33CCCC"/>
      <color rgb="FF00CC99"/>
      <color rgb="FFCCCCFF"/>
      <color rgb="FF660066"/>
      <color rgb="FFCCECFF"/>
      <color rgb="FF008080"/>
      <color rgb="FF0033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796875" defaultRowHeight="12.5" x14ac:dyDescent="0.25"/>
  <cols>
    <col min="1" max="1" width="3.81640625" style="82" customWidth="1"/>
    <col min="2" max="2" width="40.54296875" style="86" customWidth="1"/>
    <col min="3" max="4" width="26.26953125" style="87" customWidth="1"/>
    <col min="5" max="5" width="24.54296875" style="87" customWidth="1"/>
    <col min="6" max="6" width="69.81640625" style="87" customWidth="1"/>
    <col min="7" max="7" width="9.1796875" style="77"/>
    <col min="8" max="8" width="18.1796875" style="77" customWidth="1"/>
    <col min="9" max="13" width="15.26953125" style="77" customWidth="1"/>
    <col min="14" max="14" width="13.1796875" style="77" bestFit="1" customWidth="1"/>
    <col min="15" max="18" width="9.1796875" style="77"/>
    <col min="19" max="19" width="13" style="77" customWidth="1"/>
    <col min="20" max="20" width="15.54296875" style="77" customWidth="1"/>
    <col min="21" max="21" width="20.54296875" style="77" customWidth="1"/>
    <col min="22" max="26" width="9.1796875" style="77"/>
    <col min="27" max="27" width="46" style="77" bestFit="1" customWidth="1"/>
    <col min="28" max="28" width="126.453125" style="77" customWidth="1"/>
    <col min="29" max="16384" width="9.1796875" style="77"/>
  </cols>
  <sheetData>
    <row r="1" spans="1:7" ht="13" x14ac:dyDescent="0.3">
      <c r="A1" s="212" t="s">
        <v>5</v>
      </c>
      <c r="B1" s="213"/>
      <c r="C1" s="214"/>
      <c r="D1" s="214"/>
      <c r="E1" s="214"/>
      <c r="F1" s="215"/>
    </row>
    <row r="2" spans="1:7" ht="15.75" customHeight="1" x14ac:dyDescent="0.25">
      <c r="A2" s="209" t="s">
        <v>6</v>
      </c>
      <c r="B2" s="209"/>
      <c r="C2" s="210"/>
      <c r="D2" s="210"/>
      <c r="E2" s="210"/>
      <c r="F2" s="210"/>
    </row>
    <row r="3" spans="1:7" ht="15.75" customHeight="1" x14ac:dyDescent="0.25">
      <c r="A3" s="78"/>
      <c r="B3" s="79" t="s">
        <v>7</v>
      </c>
      <c r="C3" s="210"/>
      <c r="D3" s="210"/>
      <c r="E3" s="210"/>
      <c r="F3" s="210"/>
    </row>
    <row r="4" spans="1:7" ht="15.75" customHeight="1" x14ac:dyDescent="0.25">
      <c r="A4" s="209" t="s">
        <v>8</v>
      </c>
      <c r="B4" s="209"/>
      <c r="C4" s="210"/>
      <c r="D4" s="210"/>
      <c r="E4" s="210"/>
      <c r="F4" s="210"/>
    </row>
    <row r="5" spans="1:7" ht="15.75" customHeight="1" x14ac:dyDescent="0.25">
      <c r="A5" s="209" t="s">
        <v>9</v>
      </c>
      <c r="B5" s="209"/>
      <c r="C5" s="210"/>
      <c r="D5" s="210"/>
      <c r="E5" s="210"/>
      <c r="F5" s="210"/>
    </row>
    <row r="6" spans="1:7" ht="15.75" customHeight="1" x14ac:dyDescent="0.25">
      <c r="A6" s="209" t="s">
        <v>10</v>
      </c>
      <c r="B6" s="209"/>
      <c r="C6" s="210"/>
      <c r="D6" s="210"/>
      <c r="E6" s="210"/>
      <c r="F6" s="210"/>
    </row>
    <row r="7" spans="1:7" s="80" customFormat="1" ht="15.75" customHeight="1" x14ac:dyDescent="0.25">
      <c r="A7" s="209" t="s">
        <v>11</v>
      </c>
      <c r="B7" s="209"/>
      <c r="C7" s="210"/>
      <c r="D7" s="210"/>
      <c r="E7" s="210"/>
      <c r="F7" s="210"/>
    </row>
    <row r="8" spans="1:7" s="80" customFormat="1" ht="15.75" customHeight="1" x14ac:dyDescent="0.25">
      <c r="A8" s="209" t="s">
        <v>12</v>
      </c>
      <c r="B8" s="209"/>
      <c r="C8" s="211"/>
      <c r="D8" s="210"/>
      <c r="E8" s="210"/>
      <c r="F8" s="210"/>
      <c r="G8" s="81"/>
    </row>
    <row r="9" spans="1:7" ht="15.75" customHeight="1" x14ac:dyDescent="0.25">
      <c r="B9" s="77"/>
      <c r="C9" s="77"/>
      <c r="D9" s="77"/>
      <c r="E9" s="77"/>
      <c r="F9" s="77"/>
    </row>
    <row r="10" spans="1:7" s="84" customFormat="1" ht="42.75" customHeight="1" x14ac:dyDescent="0.25">
      <c r="A10" s="206" t="s">
        <v>13</v>
      </c>
      <c r="B10" s="206" t="s">
        <v>14</v>
      </c>
      <c r="C10" s="207" t="s">
        <v>15</v>
      </c>
      <c r="D10" s="208"/>
      <c r="E10" s="83" t="s">
        <v>16</v>
      </c>
      <c r="F10" s="83" t="s">
        <v>17</v>
      </c>
    </row>
    <row r="11" spans="1:7" ht="45.75" customHeight="1" x14ac:dyDescent="0.25">
      <c r="A11" s="78">
        <v>1</v>
      </c>
      <c r="B11" s="85" t="s">
        <v>18</v>
      </c>
      <c r="C11" s="203" t="s">
        <v>19</v>
      </c>
      <c r="D11" s="203"/>
      <c r="E11" s="11"/>
      <c r="F11" s="12"/>
    </row>
    <row r="12" spans="1:7" ht="38.25" customHeight="1" x14ac:dyDescent="0.25">
      <c r="A12" s="78">
        <v>2</v>
      </c>
      <c r="B12" s="85" t="s">
        <v>20</v>
      </c>
      <c r="C12" s="203" t="s">
        <v>21</v>
      </c>
      <c r="D12" s="203"/>
      <c r="E12" s="11"/>
      <c r="F12" s="13"/>
    </row>
    <row r="13" spans="1:7" ht="68.25" customHeight="1" x14ac:dyDescent="0.25">
      <c r="A13" s="78">
        <v>3</v>
      </c>
      <c r="B13" s="85" t="s">
        <v>22</v>
      </c>
      <c r="C13" s="203" t="s">
        <v>23</v>
      </c>
      <c r="D13" s="203"/>
      <c r="E13" s="11"/>
      <c r="F13" s="13"/>
    </row>
    <row r="14" spans="1:7" ht="39.75" customHeight="1" x14ac:dyDescent="0.25">
      <c r="A14" s="78">
        <v>4</v>
      </c>
      <c r="B14" s="85" t="s">
        <v>24</v>
      </c>
      <c r="C14" s="203" t="s">
        <v>25</v>
      </c>
      <c r="D14" s="203"/>
      <c r="E14" s="11"/>
      <c r="F14" s="13"/>
    </row>
    <row r="15" spans="1:7" ht="54" customHeight="1" x14ac:dyDescent="0.25">
      <c r="A15" s="78">
        <v>5</v>
      </c>
      <c r="B15" s="85" t="s">
        <v>26</v>
      </c>
      <c r="C15" s="203" t="s">
        <v>27</v>
      </c>
      <c r="D15" s="203"/>
      <c r="E15" s="11"/>
      <c r="F15" s="13"/>
    </row>
    <row r="16" spans="1:7" ht="51" customHeight="1" x14ac:dyDescent="0.25">
      <c r="A16" s="78">
        <v>6</v>
      </c>
      <c r="B16" s="85" t="s">
        <v>28</v>
      </c>
      <c r="C16" s="203" t="s">
        <v>29</v>
      </c>
      <c r="D16" s="203"/>
      <c r="E16" s="11"/>
      <c r="F16" s="13"/>
    </row>
    <row r="17" spans="1:6" ht="67.5" customHeight="1" x14ac:dyDescent="0.25">
      <c r="A17" s="78">
        <v>7</v>
      </c>
      <c r="B17" s="85" t="s">
        <v>30</v>
      </c>
      <c r="C17" s="203" t="s">
        <v>31</v>
      </c>
      <c r="D17" s="203"/>
      <c r="E17" s="11"/>
      <c r="F17" s="13"/>
    </row>
    <row r="18" spans="1:6" ht="63" customHeight="1" x14ac:dyDescent="0.25">
      <c r="A18" s="78">
        <v>8</v>
      </c>
      <c r="B18" s="85" t="s">
        <v>32</v>
      </c>
      <c r="C18" s="203" t="s">
        <v>33</v>
      </c>
      <c r="D18" s="203"/>
      <c r="E18" s="11"/>
      <c r="F18" s="13"/>
    </row>
    <row r="19" spans="1:6" ht="85.5" customHeight="1" x14ac:dyDescent="0.25">
      <c r="A19" s="78">
        <v>9</v>
      </c>
      <c r="B19" s="85" t="s">
        <v>34</v>
      </c>
      <c r="C19" s="203" t="s">
        <v>35</v>
      </c>
      <c r="D19" s="203"/>
      <c r="E19" s="11"/>
      <c r="F19" s="13"/>
    </row>
    <row r="20" spans="1:6" ht="49.5" customHeight="1" x14ac:dyDescent="0.25">
      <c r="A20" s="78">
        <v>10</v>
      </c>
      <c r="B20" s="85" t="s">
        <v>36</v>
      </c>
      <c r="C20" s="203" t="s">
        <v>37</v>
      </c>
      <c r="D20" s="203"/>
      <c r="E20" s="11"/>
      <c r="F20" s="13"/>
    </row>
    <row r="21" spans="1:6" ht="85.5" customHeight="1" x14ac:dyDescent="0.25">
      <c r="A21" s="78">
        <v>11</v>
      </c>
      <c r="B21" s="85" t="s">
        <v>38</v>
      </c>
      <c r="C21" s="203" t="s">
        <v>39</v>
      </c>
      <c r="D21" s="203"/>
      <c r="E21" s="11"/>
      <c r="F21" s="13"/>
    </row>
    <row r="22" spans="1:6" ht="54.75" customHeight="1" x14ac:dyDescent="0.25">
      <c r="A22" s="78">
        <v>12</v>
      </c>
      <c r="B22" s="85" t="s">
        <v>40</v>
      </c>
      <c r="C22" s="203" t="s">
        <v>41</v>
      </c>
      <c r="D22" s="203"/>
      <c r="E22" s="11"/>
      <c r="F22" s="13"/>
    </row>
    <row r="23" spans="1:6" ht="78" customHeight="1" x14ac:dyDescent="0.25">
      <c r="A23" s="78">
        <v>13</v>
      </c>
      <c r="B23" s="85" t="s">
        <v>42</v>
      </c>
      <c r="C23" s="203" t="s">
        <v>43</v>
      </c>
      <c r="D23" s="203"/>
      <c r="E23" s="11"/>
      <c r="F23" s="13"/>
    </row>
    <row r="24" spans="1:6" ht="81" customHeight="1" x14ac:dyDescent="0.25">
      <c r="A24" s="78">
        <v>14</v>
      </c>
      <c r="B24" s="85" t="s">
        <v>44</v>
      </c>
      <c r="C24" s="203" t="s">
        <v>165</v>
      </c>
      <c r="D24" s="203"/>
      <c r="E24" s="11"/>
      <c r="F24" s="13"/>
    </row>
    <row r="25" spans="1:6" ht="81" customHeight="1" x14ac:dyDescent="0.25">
      <c r="A25" s="78">
        <v>15</v>
      </c>
      <c r="B25" s="85" t="s">
        <v>45</v>
      </c>
      <c r="C25" s="204" t="s">
        <v>46</v>
      </c>
      <c r="D25" s="205"/>
      <c r="E25" s="11"/>
      <c r="F25" s="13"/>
    </row>
    <row r="26" spans="1:6" ht="70.5" customHeight="1" x14ac:dyDescent="0.25">
      <c r="A26" s="78">
        <v>16</v>
      </c>
      <c r="B26" s="85" t="s">
        <v>47</v>
      </c>
      <c r="C26" s="203" t="s">
        <v>48</v>
      </c>
      <c r="D26" s="203"/>
      <c r="E26" s="11"/>
      <c r="F26" s="13"/>
    </row>
    <row r="27" spans="1:6" ht="13" x14ac:dyDescent="0.3">
      <c r="B27" s="202"/>
      <c r="C27" s="202"/>
      <c r="D27" s="202"/>
      <c r="E27" s="202"/>
      <c r="F27" s="202"/>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5" x14ac:dyDescent="0.25"/>
  <cols>
    <col min="12" max="12" width="16.81640625" customWidth="1"/>
    <col min="13" max="13" width="4.26953125" customWidth="1"/>
    <col min="14" max="14" width="3.54296875" customWidth="1"/>
  </cols>
  <sheetData>
    <row r="1" spans="1:15" s="1" customFormat="1" ht="26.25" customHeight="1" x14ac:dyDescent="0.4">
      <c r="A1" s="7" t="s">
        <v>0</v>
      </c>
      <c r="B1" s="3"/>
      <c r="C1" s="3"/>
      <c r="D1" s="3"/>
      <c r="E1" s="3"/>
      <c r="F1" s="3"/>
      <c r="G1" s="3"/>
      <c r="H1" s="3"/>
      <c r="I1" s="3"/>
      <c r="J1" s="3"/>
      <c r="K1" s="3"/>
      <c r="L1" s="3"/>
    </row>
    <row r="3" spans="1:15" ht="13" x14ac:dyDescent="0.3">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216" t="s">
        <v>207</v>
      </c>
      <c r="B5" s="216"/>
      <c r="C5" s="216"/>
      <c r="D5" s="216"/>
      <c r="E5" s="216"/>
      <c r="F5" s="216"/>
      <c r="G5" s="216"/>
      <c r="H5" s="216"/>
      <c r="I5" s="216"/>
      <c r="J5" s="216"/>
      <c r="K5" s="216"/>
      <c r="L5" s="216"/>
    </row>
    <row r="6" spans="1:15" ht="12.75" customHeight="1" x14ac:dyDescent="0.25">
      <c r="A6" s="216"/>
      <c r="B6" s="216"/>
      <c r="C6" s="216"/>
      <c r="D6" s="216"/>
      <c r="E6" s="216"/>
      <c r="F6" s="216"/>
      <c r="G6" s="216"/>
      <c r="H6" s="216"/>
      <c r="I6" s="216"/>
      <c r="J6" s="216"/>
      <c r="K6" s="216"/>
      <c r="L6" s="216"/>
    </row>
    <row r="7" spans="1:15" ht="12.75" customHeight="1" x14ac:dyDescent="0.25">
      <c r="A7" s="216"/>
      <c r="B7" s="216"/>
      <c r="C7" s="216"/>
      <c r="D7" s="216"/>
      <c r="E7" s="216"/>
      <c r="F7" s="216"/>
      <c r="G7" s="216"/>
      <c r="H7" s="216"/>
      <c r="I7" s="216"/>
      <c r="J7" s="216"/>
      <c r="K7" s="216"/>
      <c r="L7" s="216"/>
    </row>
    <row r="8" spans="1:15" ht="34.5" customHeight="1" x14ac:dyDescent="0.25">
      <c r="A8" s="219" t="s">
        <v>200</v>
      </c>
      <c r="B8" s="216"/>
      <c r="C8" s="216"/>
      <c r="D8" s="216"/>
      <c r="E8" s="216"/>
      <c r="F8" s="216"/>
      <c r="G8" s="216"/>
      <c r="H8" s="216"/>
      <c r="I8" s="216"/>
      <c r="J8" s="216"/>
      <c r="K8" s="216"/>
      <c r="L8" s="216"/>
    </row>
    <row r="9" spans="1:15" ht="15" customHeight="1" x14ac:dyDescent="0.25">
      <c r="A9" s="216" t="s">
        <v>206</v>
      </c>
      <c r="B9" s="216"/>
      <c r="C9" s="216"/>
      <c r="D9" s="216"/>
      <c r="E9" s="216"/>
      <c r="F9" s="216"/>
      <c r="G9" s="216"/>
      <c r="H9" s="216"/>
      <c r="I9" s="216"/>
      <c r="J9" s="216"/>
      <c r="K9" s="216"/>
      <c r="L9" s="216"/>
    </row>
    <row r="10" spans="1:15" ht="33" customHeight="1" x14ac:dyDescent="0.25">
      <c r="A10" s="216"/>
      <c r="B10" s="216"/>
      <c r="C10" s="216"/>
      <c r="D10" s="216"/>
      <c r="E10" s="216"/>
      <c r="F10" s="216"/>
      <c r="G10" s="216"/>
      <c r="H10" s="216"/>
      <c r="I10" s="216"/>
      <c r="J10" s="216"/>
      <c r="K10" s="216"/>
      <c r="L10" s="216"/>
    </row>
    <row r="11" spans="1:15" ht="15" customHeight="1" x14ac:dyDescent="0.25">
      <c r="A11" s="169" t="s">
        <v>201</v>
      </c>
      <c r="B11" s="168"/>
      <c r="C11" s="168"/>
      <c r="D11" s="166"/>
      <c r="E11" s="166"/>
      <c r="F11" s="166"/>
      <c r="G11" s="166"/>
      <c r="H11" s="166"/>
      <c r="I11" s="166"/>
      <c r="J11" s="166"/>
      <c r="K11" s="166"/>
      <c r="L11" s="166"/>
    </row>
    <row r="12" spans="1:15" x14ac:dyDescent="0.25">
      <c r="A12" s="216" t="s">
        <v>202</v>
      </c>
      <c r="B12" s="216"/>
      <c r="C12" s="216"/>
      <c r="D12" s="216"/>
      <c r="E12" s="216"/>
      <c r="F12" s="216"/>
      <c r="G12" s="216"/>
      <c r="H12" s="216"/>
      <c r="I12" s="216"/>
      <c r="J12" s="216"/>
      <c r="K12" s="216"/>
      <c r="L12" s="216"/>
    </row>
    <row r="13" spans="1:15" ht="35.25" customHeight="1" x14ac:dyDescent="0.25">
      <c r="A13" s="216"/>
      <c r="B13" s="216"/>
      <c r="C13" s="216"/>
      <c r="D13" s="216"/>
      <c r="E13" s="216"/>
      <c r="F13" s="216"/>
      <c r="G13" s="216"/>
      <c r="H13" s="216"/>
      <c r="I13" s="216"/>
      <c r="J13" s="216"/>
      <c r="K13" s="216"/>
      <c r="L13" s="216"/>
    </row>
    <row r="14" spans="1:15" ht="13" x14ac:dyDescent="0.25">
      <c r="A14" s="169" t="s">
        <v>203</v>
      </c>
      <c r="B14" s="166"/>
      <c r="C14" s="166"/>
      <c r="D14" s="166"/>
      <c r="E14" s="166"/>
      <c r="F14" s="166"/>
      <c r="G14" s="166"/>
      <c r="H14" s="166"/>
      <c r="I14" s="166"/>
      <c r="J14" s="166"/>
      <c r="K14" s="166"/>
      <c r="L14" s="166"/>
    </row>
    <row r="15" spans="1:15" x14ac:dyDescent="0.25">
      <c r="A15" s="216" t="s">
        <v>204</v>
      </c>
      <c r="B15" s="216"/>
      <c r="C15" s="216"/>
      <c r="D15" s="216"/>
      <c r="E15" s="216"/>
      <c r="F15" s="216"/>
      <c r="G15" s="216"/>
      <c r="H15" s="216"/>
      <c r="I15" s="216"/>
      <c r="J15" s="216"/>
      <c r="K15" s="216"/>
      <c r="L15" s="216"/>
    </row>
    <row r="16" spans="1:15" ht="84" customHeight="1" x14ac:dyDescent="0.25">
      <c r="A16" s="216"/>
      <c r="B16" s="216"/>
      <c r="C16" s="216"/>
      <c r="D16" s="216"/>
      <c r="E16" s="216"/>
      <c r="F16" s="216"/>
      <c r="G16" s="216"/>
      <c r="H16" s="216"/>
      <c r="I16" s="216"/>
      <c r="J16" s="216"/>
      <c r="K16" s="216"/>
      <c r="L16" s="216"/>
    </row>
    <row r="17" spans="1:12" ht="13" x14ac:dyDescent="0.25">
      <c r="A17" s="169" t="s">
        <v>205</v>
      </c>
      <c r="B17" s="166"/>
      <c r="C17" s="166"/>
      <c r="D17" s="166"/>
      <c r="E17" s="166"/>
      <c r="F17" s="166"/>
      <c r="G17" s="166"/>
      <c r="H17" s="166"/>
      <c r="I17" s="166"/>
      <c r="J17" s="166"/>
      <c r="K17" s="166"/>
      <c r="L17" s="166"/>
    </row>
    <row r="18" spans="1:12" x14ac:dyDescent="0.25">
      <c r="A18" s="216" t="s">
        <v>208</v>
      </c>
      <c r="B18" s="216"/>
      <c r="C18" s="216"/>
      <c r="D18" s="216"/>
      <c r="E18" s="216"/>
      <c r="F18" s="216"/>
      <c r="G18" s="216"/>
      <c r="H18" s="216"/>
      <c r="I18" s="216"/>
      <c r="J18" s="216"/>
      <c r="K18" s="216"/>
      <c r="L18" s="216"/>
    </row>
    <row r="19" spans="1:12" x14ac:dyDescent="0.25">
      <c r="A19" s="216"/>
      <c r="B19" s="216"/>
      <c r="C19" s="216"/>
      <c r="D19" s="216"/>
      <c r="E19" s="216"/>
      <c r="F19" s="216"/>
      <c r="G19" s="216"/>
      <c r="H19" s="216"/>
      <c r="I19" s="216"/>
      <c r="J19" s="216"/>
      <c r="K19" s="216"/>
      <c r="L19" s="216"/>
    </row>
    <row r="20" spans="1:12" ht="27.75" customHeight="1" x14ac:dyDescent="0.25">
      <c r="A20" s="216"/>
      <c r="B20" s="216"/>
      <c r="C20" s="216"/>
      <c r="D20" s="216"/>
      <c r="E20" s="216"/>
      <c r="F20" s="216"/>
      <c r="G20" s="216"/>
      <c r="H20" s="216"/>
      <c r="I20" s="216"/>
      <c r="J20" s="216"/>
      <c r="K20" s="216"/>
      <c r="L20" s="216"/>
    </row>
    <row r="21" spans="1:12" ht="14.25" customHeight="1" x14ac:dyDescent="0.25">
      <c r="A21" s="218" t="s">
        <v>4</v>
      </c>
      <c r="B21" s="218"/>
      <c r="C21" s="218"/>
      <c r="D21" s="218"/>
      <c r="E21" s="218"/>
      <c r="F21" s="218"/>
      <c r="G21" s="218"/>
      <c r="H21" s="218"/>
      <c r="I21" s="218"/>
      <c r="J21" s="218"/>
      <c r="K21" s="218"/>
      <c r="L21" s="218"/>
    </row>
    <row r="22" spans="1:12" x14ac:dyDescent="0.25">
      <c r="A22" s="167"/>
      <c r="B22" s="166"/>
      <c r="C22" s="166"/>
      <c r="D22" s="166"/>
      <c r="E22" s="166"/>
      <c r="F22" s="166"/>
      <c r="G22" s="166"/>
      <c r="H22" s="166"/>
      <c r="I22" s="166"/>
      <c r="J22" s="166"/>
      <c r="K22" s="166"/>
      <c r="L22" s="166"/>
    </row>
    <row r="23" spans="1:12" s="5" customFormat="1" ht="14.25" customHeight="1" x14ac:dyDescent="0.3">
      <c r="A23" s="8" t="s">
        <v>2</v>
      </c>
      <c r="B23" s="9"/>
      <c r="C23" s="9"/>
      <c r="D23" s="9"/>
      <c r="E23" s="9"/>
      <c r="F23" s="9"/>
      <c r="G23" s="9"/>
      <c r="H23" s="9"/>
      <c r="I23" s="9"/>
      <c r="J23" s="9"/>
      <c r="K23" s="9"/>
      <c r="L23" s="9"/>
    </row>
    <row r="24" spans="1:12" s="5" customFormat="1" ht="10.5" customHeight="1" x14ac:dyDescent="0.3">
      <c r="A24" s="170"/>
    </row>
    <row r="25" spans="1:12" s="5" customFormat="1" ht="14.25" customHeight="1" x14ac:dyDescent="0.25">
      <c r="A25" s="217" t="s">
        <v>3</v>
      </c>
      <c r="B25" s="217"/>
      <c r="C25" s="217"/>
      <c r="D25" s="217"/>
      <c r="E25" s="217"/>
      <c r="F25" s="217"/>
      <c r="G25" s="217"/>
      <c r="H25" s="217"/>
      <c r="I25" s="217"/>
      <c r="J25" s="217"/>
      <c r="K25" s="217"/>
      <c r="L25" s="217"/>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161"/>
  <sheetViews>
    <sheetView showGridLines="0" tabSelected="1" view="pageBreakPreview" topLeftCell="A118" zoomScale="25" zoomScaleNormal="10" zoomScaleSheetLayoutView="25" workbookViewId="0">
      <selection sqref="A1:T161"/>
    </sheetView>
  </sheetViews>
  <sheetFormatPr defaultColWidth="9.1796875" defaultRowHeight="12.5" x14ac:dyDescent="0.25"/>
  <cols>
    <col min="1" max="1" width="14.26953125" style="82" customWidth="1"/>
    <col min="2" max="2" width="30.26953125" style="86" customWidth="1"/>
    <col min="3" max="6" width="21.7265625" style="87" customWidth="1"/>
    <col min="7" max="14" width="21.7265625" style="77" customWidth="1"/>
    <col min="15" max="15" width="22.7265625" style="77" customWidth="1"/>
    <col min="16" max="16" width="20.7265625" style="77" customWidth="1"/>
    <col min="17" max="17" width="19.7265625" style="77" customWidth="1"/>
    <col min="18" max="18" width="22" style="77" customWidth="1"/>
    <col min="19" max="19" width="25.7265625" style="77" customWidth="1"/>
    <col min="20" max="20" width="26.453125" style="77" customWidth="1"/>
    <col min="21" max="25" width="9.1796875" style="77"/>
    <col min="26" max="26" width="99" style="77" customWidth="1"/>
    <col min="27" max="27" width="14.7265625" style="77" customWidth="1"/>
    <col min="28" max="16384" width="9.1796875" style="77"/>
  </cols>
  <sheetData>
    <row r="1" spans="1:47" ht="13" x14ac:dyDescent="0.3">
      <c r="A1" s="363" t="s">
        <v>5</v>
      </c>
      <c r="B1" s="363"/>
      <c r="C1" s="364"/>
      <c r="D1" s="364"/>
      <c r="E1" s="364"/>
      <c r="F1" s="364"/>
    </row>
    <row r="2" spans="1:47" x14ac:dyDescent="0.25">
      <c r="A2" s="209" t="s">
        <v>6</v>
      </c>
      <c r="B2" s="209"/>
      <c r="C2" s="244" t="s">
        <v>209</v>
      </c>
      <c r="D2" s="244"/>
      <c r="E2" s="244"/>
      <c r="F2" s="244"/>
    </row>
    <row r="3" spans="1:47" x14ac:dyDescent="0.25">
      <c r="A3" s="79"/>
      <c r="B3" s="79" t="s">
        <v>7</v>
      </c>
      <c r="C3" s="244"/>
      <c r="D3" s="244"/>
      <c r="E3" s="244"/>
      <c r="F3" s="244"/>
    </row>
    <row r="4" spans="1:47" x14ac:dyDescent="0.25">
      <c r="A4" s="209" t="s">
        <v>8</v>
      </c>
      <c r="B4" s="209"/>
      <c r="C4" s="244" t="s">
        <v>211</v>
      </c>
      <c r="D4" s="244"/>
      <c r="E4" s="244"/>
      <c r="F4" s="244"/>
    </row>
    <row r="5" spans="1:47" ht="50.5" customHeight="1" x14ac:dyDescent="0.25">
      <c r="A5" s="209" t="s">
        <v>9</v>
      </c>
      <c r="B5" s="209"/>
      <c r="C5" s="243" t="s">
        <v>260</v>
      </c>
      <c r="D5" s="244"/>
      <c r="E5" s="244"/>
      <c r="F5" s="244"/>
    </row>
    <row r="6" spans="1:47" ht="14.5" x14ac:dyDescent="0.25">
      <c r="A6" s="209" t="s">
        <v>10</v>
      </c>
      <c r="B6" s="209"/>
      <c r="C6" s="244">
        <v>16072</v>
      </c>
      <c r="D6" s="244"/>
      <c r="E6" s="244"/>
      <c r="F6" s="244"/>
    </row>
    <row r="7" spans="1:47" s="80" customFormat="1" x14ac:dyDescent="0.25">
      <c r="A7" s="209" t="s">
        <v>11</v>
      </c>
      <c r="B7" s="209"/>
      <c r="C7" s="244" t="s">
        <v>210</v>
      </c>
      <c r="D7" s="244"/>
      <c r="E7" s="244"/>
      <c r="F7" s="244"/>
    </row>
    <row r="8" spans="1:47" s="80" customFormat="1" ht="13" x14ac:dyDescent="0.25">
      <c r="A8" s="209" t="s">
        <v>49</v>
      </c>
      <c r="B8" s="209"/>
      <c r="C8" s="251">
        <v>44120</v>
      </c>
      <c r="D8" s="244"/>
      <c r="E8" s="244"/>
      <c r="F8" s="244"/>
      <c r="G8" s="81"/>
    </row>
    <row r="9" spans="1:47" ht="13" x14ac:dyDescent="0.3">
      <c r="A9" s="209" t="s">
        <v>50</v>
      </c>
      <c r="B9" s="209"/>
      <c r="C9" s="244" t="s">
        <v>212</v>
      </c>
      <c r="D9" s="244"/>
      <c r="E9" s="244"/>
      <c r="F9" s="244"/>
      <c r="G9" s="89"/>
    </row>
    <row r="10" spans="1:47" ht="72.5" customHeight="1" x14ac:dyDescent="0.3">
      <c r="A10" s="235" t="s">
        <v>51</v>
      </c>
      <c r="B10" s="236"/>
      <c r="C10" s="252" t="s">
        <v>117</v>
      </c>
      <c r="D10" s="253"/>
      <c r="E10" s="253"/>
      <c r="F10" s="254"/>
      <c r="G10" s="89"/>
    </row>
    <row r="11" spans="1:47" ht="39" customHeight="1" x14ac:dyDescent="0.3">
      <c r="A11" s="209" t="s">
        <v>52</v>
      </c>
      <c r="B11" s="209"/>
      <c r="C11" s="243" t="s">
        <v>213</v>
      </c>
      <c r="D11" s="243"/>
      <c r="E11" s="243"/>
      <c r="F11" s="243"/>
      <c r="G11" s="90"/>
    </row>
    <row r="12" spans="1:47" ht="19.5" customHeight="1" x14ac:dyDescent="0.3">
      <c r="A12" s="209" t="s">
        <v>53</v>
      </c>
      <c r="B12" s="209"/>
      <c r="C12" s="244" t="s">
        <v>214</v>
      </c>
      <c r="D12" s="244"/>
      <c r="E12" s="244"/>
      <c r="F12" s="244"/>
      <c r="G12" s="90"/>
    </row>
    <row r="13" spans="1:47" ht="39.75" customHeight="1" x14ac:dyDescent="0.3">
      <c r="A13" s="235" t="s">
        <v>55</v>
      </c>
      <c r="B13" s="236"/>
      <c r="C13" s="252" t="s">
        <v>215</v>
      </c>
      <c r="D13" s="253"/>
      <c r="E13" s="253"/>
      <c r="F13" s="254"/>
      <c r="G13" s="90"/>
    </row>
    <row r="14" spans="1:47" s="91" customFormat="1" ht="13" x14ac:dyDescent="0.3">
      <c r="A14" s="249"/>
      <c r="B14" s="249"/>
      <c r="C14" s="250"/>
      <c r="D14" s="250"/>
      <c r="E14" s="250"/>
      <c r="F14" s="250"/>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x14ac:dyDescent="0.3">
      <c r="A15" s="249"/>
      <c r="B15" s="249"/>
      <c r="C15" s="250"/>
      <c r="D15" s="250"/>
      <c r="E15" s="250"/>
      <c r="F15" s="250"/>
      <c r="G15" s="90"/>
    </row>
    <row r="16" spans="1:47" ht="60" customHeight="1" x14ac:dyDescent="0.25">
      <c r="A16" s="346" t="s">
        <v>183</v>
      </c>
      <c r="B16" s="347"/>
      <c r="C16" s="347"/>
      <c r="D16" s="347"/>
      <c r="E16" s="347"/>
      <c r="F16" s="347"/>
      <c r="G16" s="348"/>
      <c r="I16" s="346" t="s">
        <v>172</v>
      </c>
      <c r="J16" s="347"/>
      <c r="K16" s="347"/>
      <c r="L16" s="347"/>
      <c r="M16" s="347"/>
      <c r="N16" s="347"/>
      <c r="O16" s="348"/>
    </row>
    <row r="17" spans="1:17" s="84" customFormat="1" ht="33.75" customHeight="1" x14ac:dyDescent="0.25">
      <c r="A17" s="237"/>
      <c r="B17" s="238"/>
      <c r="C17" s="143" t="s">
        <v>56</v>
      </c>
      <c r="D17" s="143" t="s">
        <v>174</v>
      </c>
      <c r="E17" s="143" t="s">
        <v>173</v>
      </c>
      <c r="F17" s="143" t="s">
        <v>57</v>
      </c>
      <c r="G17" s="143" t="s">
        <v>58</v>
      </c>
      <c r="I17" s="237"/>
      <c r="J17" s="238"/>
      <c r="K17" s="92" t="s">
        <v>56</v>
      </c>
      <c r="L17" s="92" t="s">
        <v>174</v>
      </c>
      <c r="M17" s="92" t="s">
        <v>173</v>
      </c>
      <c r="N17" s="92" t="s">
        <v>57</v>
      </c>
      <c r="O17" s="92" t="s">
        <v>58</v>
      </c>
    </row>
    <row r="18" spans="1:17" s="84" customFormat="1" ht="33.75" customHeight="1" x14ac:dyDescent="0.25">
      <c r="A18" s="239" t="s">
        <v>59</v>
      </c>
      <c r="B18" s="240"/>
      <c r="C18" s="64">
        <f>C124+D124+E124+F124</f>
        <v>6672887</v>
      </c>
      <c r="D18" s="64">
        <f>G124+H124+I124+J124+K124</f>
        <v>6990358</v>
      </c>
      <c r="E18" s="64">
        <f>L124+N124</f>
        <v>26587812</v>
      </c>
      <c r="F18" s="64">
        <f>O124+P124+Q124+R124</f>
        <v>104103</v>
      </c>
      <c r="G18" s="64">
        <f>T124</f>
        <v>-1045064</v>
      </c>
      <c r="I18" s="239" t="s">
        <v>59</v>
      </c>
      <c r="J18" s="240"/>
      <c r="K18" s="64">
        <f>C156+D156+E156+F156</f>
        <v>7226359</v>
      </c>
      <c r="L18" s="64">
        <f>G156+H156+I156+J156+K156</f>
        <v>6705413</v>
      </c>
      <c r="M18" s="64">
        <f>L156+N156</f>
        <v>8641938</v>
      </c>
      <c r="N18" s="64">
        <f>O156+P156+Q156+R156</f>
        <v>116134</v>
      </c>
      <c r="O18" s="64">
        <f>T156</f>
        <v>-1112114</v>
      </c>
    </row>
    <row r="19" spans="1:17" s="84" customFormat="1" ht="33.75" customHeight="1" x14ac:dyDescent="0.25">
      <c r="A19" s="227" t="s">
        <v>60</v>
      </c>
      <c r="B19" s="228"/>
      <c r="C19" s="68">
        <f>C18/$C$6</f>
        <v>415.18709556993531</v>
      </c>
      <c r="D19" s="68">
        <f t="shared" ref="D19" si="0">D18/$C$6</f>
        <v>434.94014435042311</v>
      </c>
      <c r="E19" s="68">
        <f>E18/$C$6</f>
        <v>1654.2939273270283</v>
      </c>
      <c r="F19" s="68">
        <f>F18/$C$6</f>
        <v>6.4772896963663511</v>
      </c>
      <c r="G19" s="68">
        <f>G18/$C$6</f>
        <v>-65.023892483822792</v>
      </c>
      <c r="H19" s="77"/>
      <c r="I19" s="227" t="s">
        <v>60</v>
      </c>
      <c r="J19" s="228"/>
      <c r="K19" s="69">
        <f>K18/$C$6</f>
        <v>449.62412891986065</v>
      </c>
      <c r="L19" s="69">
        <f t="shared" ref="L19" si="1">L18/$C$6</f>
        <v>417.21086361373818</v>
      </c>
      <c r="M19" s="69">
        <f>M18/$C$6</f>
        <v>537.70146839223491</v>
      </c>
      <c r="N19" s="69">
        <f t="shared" ref="N19:O19" si="2">N18/$C$6</f>
        <v>7.2258586361373816</v>
      </c>
      <c r="O19" s="69">
        <f t="shared" si="2"/>
        <v>-69.195744151319062</v>
      </c>
      <c r="P19" s="98"/>
      <c r="Q19" s="98"/>
    </row>
    <row r="20" spans="1:17" ht="116" customHeight="1" x14ac:dyDescent="0.25">
      <c r="A20" s="241" t="s">
        <v>184</v>
      </c>
      <c r="B20" s="242"/>
      <c r="C20" s="394" t="s">
        <v>274</v>
      </c>
      <c r="D20" s="395"/>
      <c r="E20" s="395"/>
      <c r="F20" s="395"/>
      <c r="G20" s="396"/>
      <c r="I20" s="241" t="s">
        <v>185</v>
      </c>
      <c r="J20" s="242"/>
      <c r="K20" s="229" t="s">
        <v>270</v>
      </c>
      <c r="L20" s="230"/>
      <c r="M20" s="230"/>
      <c r="N20" s="230"/>
      <c r="O20" s="231"/>
      <c r="P20" s="98"/>
      <c r="Q20" s="98"/>
    </row>
    <row r="21" spans="1:17" ht="15.75" customHeight="1" x14ac:dyDescent="0.3">
      <c r="A21" s="94"/>
      <c r="B21" s="94"/>
      <c r="C21" s="95"/>
      <c r="D21" s="95"/>
      <c r="E21" s="95"/>
      <c r="F21" s="95"/>
      <c r="G21" s="96"/>
      <c r="H21" s="97"/>
      <c r="I21" s="97"/>
      <c r="J21" s="93"/>
      <c r="K21" s="93"/>
      <c r="L21" s="93"/>
      <c r="M21" s="93"/>
      <c r="N21" s="98"/>
      <c r="O21" s="98"/>
      <c r="P21" s="98"/>
      <c r="Q21" s="98"/>
    </row>
    <row r="22" spans="1:17" ht="79.900000000000006" customHeight="1" x14ac:dyDescent="0.3">
      <c r="A22" s="248" t="s">
        <v>61</v>
      </c>
      <c r="B22" s="248"/>
      <c r="C22" s="243" t="s">
        <v>223</v>
      </c>
      <c r="D22" s="243"/>
      <c r="E22" s="243"/>
      <c r="F22" s="243"/>
      <c r="G22" s="90"/>
      <c r="H22" s="97"/>
      <c r="I22" s="97"/>
      <c r="J22" s="93"/>
      <c r="K22" s="93"/>
      <c r="L22" s="93"/>
      <c r="M22" s="93"/>
      <c r="N22" s="98"/>
      <c r="O22" s="98"/>
      <c r="P22" s="98"/>
      <c r="Q22" s="98"/>
    </row>
    <row r="23" spans="1:17" s="101" customFormat="1" ht="13" x14ac:dyDescent="0.3">
      <c r="A23" s="99"/>
      <c r="B23" s="99"/>
      <c r="C23" s="100"/>
      <c r="D23" s="100"/>
      <c r="E23" s="100"/>
      <c r="F23" s="100"/>
      <c r="G23" s="96"/>
      <c r="H23" s="97"/>
      <c r="I23" s="97"/>
      <c r="J23" s="93"/>
      <c r="K23" s="93"/>
      <c r="L23" s="93"/>
      <c r="M23" s="93"/>
      <c r="N23" s="98"/>
      <c r="O23" s="98"/>
      <c r="P23" s="98"/>
      <c r="Q23" s="98"/>
    </row>
    <row r="24" spans="1:17" ht="40.5" customHeight="1" x14ac:dyDescent="0.3">
      <c r="A24" s="277" t="s">
        <v>199</v>
      </c>
      <c r="B24" s="278"/>
      <c r="C24" s="281" t="s">
        <v>190</v>
      </c>
      <c r="D24" s="281"/>
      <c r="E24" s="281"/>
      <c r="F24" s="102" t="s">
        <v>191</v>
      </c>
      <c r="G24" s="90"/>
      <c r="H24" s="97"/>
      <c r="I24" s="97"/>
      <c r="J24" s="93"/>
      <c r="K24" s="93"/>
      <c r="L24" s="93"/>
      <c r="M24" s="93"/>
      <c r="N24" s="98"/>
      <c r="O24" s="98"/>
      <c r="P24" s="98"/>
      <c r="Q24" s="98"/>
    </row>
    <row r="25" spans="1:17" ht="12.75" customHeight="1" x14ac:dyDescent="0.3">
      <c r="A25" s="277"/>
      <c r="B25" s="278"/>
      <c r="C25" s="243" t="s">
        <v>216</v>
      </c>
      <c r="D25" s="243"/>
      <c r="E25" s="243"/>
      <c r="F25" s="73">
        <v>33</v>
      </c>
      <c r="G25" s="90"/>
      <c r="H25" s="97"/>
      <c r="I25" s="97"/>
      <c r="J25" s="103"/>
      <c r="K25" s="103"/>
      <c r="L25" s="103"/>
      <c r="M25" s="103"/>
      <c r="N25" s="98"/>
      <c r="O25" s="98"/>
      <c r="P25" s="98"/>
      <c r="Q25" s="98"/>
    </row>
    <row r="26" spans="1:17" ht="12.75" customHeight="1" x14ac:dyDescent="0.3">
      <c r="A26" s="277"/>
      <c r="B26" s="278"/>
      <c r="C26" s="243" t="s">
        <v>263</v>
      </c>
      <c r="D26" s="244"/>
      <c r="E26" s="244"/>
      <c r="F26" s="188">
        <v>3</v>
      </c>
      <c r="G26" s="90"/>
      <c r="H26" s="97"/>
      <c r="I26" s="97"/>
      <c r="J26" s="93"/>
      <c r="K26" s="93"/>
      <c r="L26" s="93"/>
      <c r="M26" s="93"/>
      <c r="N26" s="98"/>
      <c r="O26" s="98"/>
      <c r="P26" s="98"/>
      <c r="Q26" s="98"/>
    </row>
    <row r="27" spans="1:17" s="84" customFormat="1" ht="13" x14ac:dyDescent="0.3">
      <c r="A27" s="277"/>
      <c r="B27" s="278"/>
      <c r="C27" s="243"/>
      <c r="D27" s="244"/>
      <c r="E27" s="244"/>
      <c r="F27" s="73"/>
      <c r="G27" s="90"/>
      <c r="H27" s="97"/>
      <c r="I27" s="97"/>
      <c r="J27" s="103"/>
      <c r="K27" s="103"/>
      <c r="L27" s="103"/>
      <c r="M27" s="103"/>
      <c r="N27" s="98"/>
      <c r="O27" s="98"/>
      <c r="P27" s="98"/>
      <c r="Q27" s="98"/>
    </row>
    <row r="28" spans="1:17" s="84" customFormat="1" ht="13" x14ac:dyDescent="0.3">
      <c r="A28" s="277"/>
      <c r="B28" s="278"/>
      <c r="C28" s="243"/>
      <c r="D28" s="244"/>
      <c r="E28" s="244"/>
      <c r="F28" s="73"/>
      <c r="G28" s="90"/>
      <c r="H28" s="97"/>
      <c r="I28" s="97"/>
      <c r="J28" s="103"/>
      <c r="K28" s="103"/>
      <c r="L28" s="103"/>
      <c r="M28" s="103"/>
      <c r="N28" s="98"/>
      <c r="O28" s="98"/>
      <c r="P28" s="98"/>
      <c r="Q28" s="98"/>
    </row>
    <row r="29" spans="1:17" s="84" customFormat="1" ht="13" x14ac:dyDescent="0.3">
      <c r="A29" s="277"/>
      <c r="B29" s="278"/>
      <c r="C29" s="243"/>
      <c r="D29" s="244"/>
      <c r="E29" s="244"/>
      <c r="F29" s="73"/>
      <c r="G29" s="90"/>
      <c r="H29" s="97"/>
      <c r="I29" s="97"/>
      <c r="J29" s="103"/>
      <c r="K29" s="103"/>
      <c r="L29" s="103"/>
      <c r="M29" s="103"/>
      <c r="N29" s="98"/>
      <c r="O29" s="98"/>
      <c r="P29" s="98"/>
      <c r="Q29" s="98"/>
    </row>
    <row r="30" spans="1:17" s="84" customFormat="1" ht="13" x14ac:dyDescent="0.3">
      <c r="A30" s="277"/>
      <c r="B30" s="278"/>
      <c r="C30" s="243"/>
      <c r="D30" s="244"/>
      <c r="E30" s="244"/>
      <c r="F30" s="73"/>
      <c r="G30" s="90"/>
      <c r="H30" s="97"/>
      <c r="I30" s="97"/>
      <c r="J30" s="103"/>
      <c r="K30" s="103"/>
      <c r="L30" s="103"/>
      <c r="M30" s="103"/>
      <c r="N30" s="98"/>
      <c r="O30" s="98"/>
      <c r="P30" s="98"/>
      <c r="Q30" s="98"/>
    </row>
    <row r="31" spans="1:17" s="84" customFormat="1" ht="13" x14ac:dyDescent="0.3">
      <c r="A31" s="90"/>
      <c r="B31" s="90"/>
      <c r="C31" s="90"/>
      <c r="D31" s="90"/>
      <c r="E31" s="90"/>
      <c r="F31" s="144"/>
      <c r="G31" s="90"/>
      <c r="H31" s="97"/>
      <c r="I31" s="97"/>
      <c r="J31" s="103"/>
      <c r="K31" s="103"/>
      <c r="L31" s="103"/>
      <c r="M31" s="103"/>
      <c r="N31" s="98"/>
      <c r="O31" s="98"/>
      <c r="P31" s="98"/>
      <c r="Q31" s="98"/>
    </row>
    <row r="32" spans="1:17" s="84" customFormat="1" ht="27.75" customHeight="1" x14ac:dyDescent="0.3">
      <c r="A32" s="277" t="s">
        <v>189</v>
      </c>
      <c r="B32" s="278"/>
      <c r="C32" s="281" t="s">
        <v>106</v>
      </c>
      <c r="D32" s="281"/>
      <c r="E32" s="281"/>
      <c r="F32" s="102" t="s">
        <v>63</v>
      </c>
      <c r="G32" s="90"/>
      <c r="H32" s="97"/>
      <c r="I32" s="97"/>
      <c r="J32" s="103"/>
      <c r="K32" s="103"/>
      <c r="L32" s="103"/>
      <c r="M32" s="103"/>
      <c r="N32" s="98"/>
      <c r="O32" s="98"/>
      <c r="P32" s="98"/>
      <c r="Q32" s="98"/>
    </row>
    <row r="33" spans="1:47" s="84" customFormat="1" ht="13" x14ac:dyDescent="0.3">
      <c r="A33" s="277"/>
      <c r="B33" s="278"/>
      <c r="C33" s="244" t="s">
        <v>217</v>
      </c>
      <c r="D33" s="244"/>
      <c r="E33" s="244"/>
      <c r="F33" s="73">
        <v>194</v>
      </c>
      <c r="G33" s="90"/>
      <c r="H33" s="97"/>
      <c r="I33" s="97"/>
      <c r="J33" s="103"/>
      <c r="K33" s="103"/>
      <c r="L33" s="103"/>
      <c r="M33" s="103"/>
      <c r="N33" s="98"/>
      <c r="O33" s="98"/>
      <c r="P33" s="98"/>
      <c r="Q33" s="98"/>
    </row>
    <row r="34" spans="1:47" s="84" customFormat="1" ht="13" x14ac:dyDescent="0.3">
      <c r="A34" s="277"/>
      <c r="B34" s="278"/>
      <c r="C34" s="245" t="s">
        <v>262</v>
      </c>
      <c r="D34" s="246"/>
      <c r="E34" s="247"/>
      <c r="F34" s="73">
        <v>52</v>
      </c>
      <c r="G34" s="90"/>
      <c r="H34" s="97"/>
      <c r="I34" s="97"/>
      <c r="J34" s="103"/>
      <c r="K34" s="103"/>
      <c r="L34" s="103"/>
      <c r="M34" s="103"/>
      <c r="N34" s="98"/>
      <c r="O34" s="98"/>
      <c r="P34" s="98"/>
      <c r="Q34" s="98"/>
    </row>
    <row r="35" spans="1:47" s="84" customFormat="1" ht="13" x14ac:dyDescent="0.3">
      <c r="A35" s="277"/>
      <c r="B35" s="278"/>
      <c r="C35" s="245" t="s">
        <v>218</v>
      </c>
      <c r="D35" s="246"/>
      <c r="E35" s="247"/>
      <c r="F35" s="73">
        <v>6.5</v>
      </c>
      <c r="G35" s="90"/>
      <c r="H35" s="97"/>
      <c r="I35" s="97"/>
      <c r="J35" s="103"/>
      <c r="K35" s="103"/>
      <c r="L35" s="103"/>
      <c r="M35" s="103"/>
      <c r="N35" s="98"/>
      <c r="O35" s="98"/>
      <c r="P35" s="98"/>
      <c r="Q35" s="98"/>
    </row>
    <row r="36" spans="1:47" s="84" customFormat="1" ht="13" x14ac:dyDescent="0.3">
      <c r="A36" s="277"/>
      <c r="B36" s="278"/>
      <c r="C36" s="245" t="s">
        <v>261</v>
      </c>
      <c r="D36" s="288"/>
      <c r="E36" s="289"/>
      <c r="F36" s="73">
        <v>2</v>
      </c>
      <c r="G36" s="90"/>
      <c r="H36" s="97"/>
      <c r="I36" s="97"/>
      <c r="J36" s="103"/>
      <c r="K36" s="103"/>
      <c r="L36" s="103"/>
      <c r="M36" s="103"/>
      <c r="N36" s="98"/>
      <c r="O36" s="98"/>
      <c r="P36" s="98"/>
      <c r="Q36" s="98"/>
    </row>
    <row r="37" spans="1:47" s="120" customFormat="1" x14ac:dyDescent="0.25">
      <c r="A37" s="121"/>
      <c r="B37" s="392"/>
      <c r="C37" s="392"/>
      <c r="D37" s="392"/>
      <c r="E37" s="392"/>
      <c r="F37" s="392"/>
    </row>
    <row r="38" spans="1:47" s="122" customFormat="1" ht="12.75" customHeight="1" x14ac:dyDescent="0.25">
      <c r="A38" s="120"/>
      <c r="B38" s="393"/>
      <c r="C38" s="393"/>
      <c r="D38" s="393"/>
      <c r="E38" s="393"/>
      <c r="F38" s="393"/>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row>
    <row r="39" spans="1:47" s="91" customFormat="1" ht="36.75" customHeight="1" x14ac:dyDescent="0.25">
      <c r="A39" s="248" t="s">
        <v>110</v>
      </c>
      <c r="B39" s="248"/>
      <c r="C39" s="273" t="s">
        <v>156</v>
      </c>
      <c r="D39" s="287"/>
      <c r="E39" s="282" t="s">
        <v>157</v>
      </c>
      <c r="F39" s="269" t="s">
        <v>130</v>
      </c>
      <c r="G39" s="270"/>
      <c r="H39" s="273" t="s">
        <v>64</v>
      </c>
      <c r="I39" s="274"/>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x14ac:dyDescent="0.25">
      <c r="A40" s="275" t="s">
        <v>65</v>
      </c>
      <c r="B40" s="276"/>
      <c r="C40" s="108" t="s">
        <v>134</v>
      </c>
      <c r="D40" s="108" t="s">
        <v>66</v>
      </c>
      <c r="E40" s="283"/>
      <c r="F40" s="271"/>
      <c r="G40" s="272"/>
      <c r="H40" s="108" t="s">
        <v>148</v>
      </c>
      <c r="I40" s="108" t="s">
        <v>149</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x14ac:dyDescent="0.25">
      <c r="A41" s="255" t="s">
        <v>108</v>
      </c>
      <c r="B41" s="256"/>
      <c r="C41" s="109" t="s">
        <v>166</v>
      </c>
      <c r="D41" s="145" t="s">
        <v>137</v>
      </c>
      <c r="E41" s="381" t="s">
        <v>109</v>
      </c>
      <c r="F41" s="384" t="s">
        <v>111</v>
      </c>
      <c r="G41" s="385"/>
      <c r="H41" s="145" t="s">
        <v>147</v>
      </c>
      <c r="I41" s="145" t="s">
        <v>151</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ht="13" x14ac:dyDescent="0.25">
      <c r="A42" s="257"/>
      <c r="B42" s="258"/>
      <c r="C42" s="111" t="s">
        <v>135</v>
      </c>
      <c r="D42" s="145" t="s">
        <v>138</v>
      </c>
      <c r="E42" s="382"/>
      <c r="F42" s="386"/>
      <c r="G42" s="387"/>
      <c r="H42" s="145" t="s">
        <v>150</v>
      </c>
      <c r="I42" s="145" t="s">
        <v>152</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ht="13" x14ac:dyDescent="0.25">
      <c r="A43" s="257"/>
      <c r="B43" s="258"/>
      <c r="C43" s="111" t="s">
        <v>136</v>
      </c>
      <c r="D43" s="146" t="s">
        <v>139</v>
      </c>
      <c r="E43" s="383"/>
      <c r="F43" s="388"/>
      <c r="G43" s="389"/>
      <c r="H43" s="146" t="s">
        <v>147</v>
      </c>
      <c r="I43" s="146" t="s">
        <v>147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x14ac:dyDescent="0.25">
      <c r="A44" s="113">
        <v>0.1</v>
      </c>
      <c r="B44" s="114" t="s">
        <v>67</v>
      </c>
      <c r="C44" s="15" t="s">
        <v>124</v>
      </c>
      <c r="D44" s="20" t="s">
        <v>124</v>
      </c>
      <c r="E44" s="265"/>
      <c r="F44" s="293"/>
      <c r="G44" s="294"/>
      <c r="H44" s="18"/>
      <c r="I44" s="18"/>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x14ac:dyDescent="0.25">
      <c r="A45" s="115">
        <v>0.2</v>
      </c>
      <c r="B45" s="116" t="s">
        <v>68</v>
      </c>
      <c r="C45" s="15" t="s">
        <v>219</v>
      </c>
      <c r="D45" s="21">
        <v>12906000</v>
      </c>
      <c r="E45" s="266"/>
      <c r="F45" s="293" t="s">
        <v>247</v>
      </c>
      <c r="G45" s="294"/>
      <c r="H45" s="18">
        <v>0</v>
      </c>
      <c r="I45" s="18">
        <f>D45</f>
        <v>12906000</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x14ac:dyDescent="0.25">
      <c r="A46" s="115"/>
      <c r="B46" s="116"/>
      <c r="C46" s="15" t="s">
        <v>245</v>
      </c>
      <c r="D46" s="21">
        <v>2822000</v>
      </c>
      <c r="E46" s="266"/>
      <c r="F46" s="293" t="s">
        <v>248</v>
      </c>
      <c r="G46" s="294"/>
      <c r="H46" s="18">
        <f>D46*0.8</f>
        <v>2257600</v>
      </c>
      <c r="I46" s="18">
        <f>D46*0.2</f>
        <v>564400</v>
      </c>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x14ac:dyDescent="0.25">
      <c r="A47" s="115"/>
      <c r="B47" s="116"/>
      <c r="C47" s="15" t="s">
        <v>246</v>
      </c>
      <c r="D47" s="21">
        <v>850000</v>
      </c>
      <c r="E47" s="266"/>
      <c r="F47" s="293" t="s">
        <v>259</v>
      </c>
      <c r="G47" s="294"/>
      <c r="H47" s="18">
        <v>0</v>
      </c>
      <c r="I47" s="18">
        <f>D47</f>
        <v>850000</v>
      </c>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32.25" customHeight="1" x14ac:dyDescent="0.25">
      <c r="A48" s="115">
        <v>0.3</v>
      </c>
      <c r="B48" s="116" t="s">
        <v>69</v>
      </c>
      <c r="C48" s="15" t="s">
        <v>249</v>
      </c>
      <c r="D48" s="21">
        <v>0</v>
      </c>
      <c r="E48" s="266"/>
      <c r="F48" s="293"/>
      <c r="G48" s="294"/>
      <c r="H48" s="18"/>
      <c r="I48" s="18"/>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32.25" customHeight="1" x14ac:dyDescent="0.25">
      <c r="A49" s="115">
        <v>0.4</v>
      </c>
      <c r="B49" s="116" t="s">
        <v>70</v>
      </c>
      <c r="C49" s="15" t="s">
        <v>250</v>
      </c>
      <c r="D49" s="21">
        <v>0</v>
      </c>
      <c r="E49" s="267"/>
      <c r="F49" s="293"/>
      <c r="G49" s="294"/>
      <c r="H49" s="18"/>
      <c r="I49" s="18"/>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32.25" customHeight="1" x14ac:dyDescent="0.25">
      <c r="A50" s="115">
        <v>1</v>
      </c>
      <c r="B50" s="116" t="s">
        <v>71</v>
      </c>
      <c r="C50" s="15" t="s">
        <v>219</v>
      </c>
      <c r="D50" s="21">
        <v>1947591</v>
      </c>
      <c r="E50" s="175" t="s">
        <v>253</v>
      </c>
      <c r="F50" s="293" t="s">
        <v>251</v>
      </c>
      <c r="G50" s="294"/>
      <c r="H50" s="18">
        <v>0</v>
      </c>
      <c r="I50" s="18">
        <f>D50</f>
        <v>1947591</v>
      </c>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32.25" customHeight="1" x14ac:dyDescent="0.25">
      <c r="A51" s="115"/>
      <c r="B51" s="116"/>
      <c r="C51" s="15" t="s">
        <v>220</v>
      </c>
      <c r="D51" s="21">
        <v>390000</v>
      </c>
      <c r="E51" s="175" t="s">
        <v>253</v>
      </c>
      <c r="F51" s="293" t="s">
        <v>252</v>
      </c>
      <c r="G51" s="294"/>
      <c r="H51" s="18">
        <v>0</v>
      </c>
      <c r="I51" s="18">
        <f>D51</f>
        <v>390000</v>
      </c>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32.25" customHeight="1" x14ac:dyDescent="0.25">
      <c r="A52" s="115"/>
      <c r="B52" s="116"/>
      <c r="C52" s="15" t="s">
        <v>238</v>
      </c>
      <c r="D52" s="21">
        <v>30000</v>
      </c>
      <c r="E52" s="175" t="s">
        <v>253</v>
      </c>
      <c r="F52" s="293" t="s">
        <v>259</v>
      </c>
      <c r="G52" s="294"/>
      <c r="H52" s="18">
        <v>0</v>
      </c>
      <c r="I52" s="18">
        <f>D52</f>
        <v>30000</v>
      </c>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32.25" customHeight="1" x14ac:dyDescent="0.25">
      <c r="A53" s="115"/>
      <c r="B53" s="116"/>
      <c r="C53" s="15" t="s">
        <v>239</v>
      </c>
      <c r="D53" s="21">
        <v>4000</v>
      </c>
      <c r="E53" s="175" t="s">
        <v>253</v>
      </c>
      <c r="F53" s="293" t="s">
        <v>258</v>
      </c>
      <c r="G53" s="294"/>
      <c r="H53" s="182" t="s">
        <v>258</v>
      </c>
      <c r="I53" s="182" t="s">
        <v>258</v>
      </c>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190" customFormat="1" ht="32.25" customHeight="1" x14ac:dyDescent="0.25">
      <c r="A54" s="191"/>
      <c r="B54" s="192"/>
      <c r="C54" s="180" t="s">
        <v>234</v>
      </c>
      <c r="D54" s="183">
        <v>7000</v>
      </c>
      <c r="E54" s="181" t="s">
        <v>253</v>
      </c>
      <c r="F54" s="293" t="s">
        <v>254</v>
      </c>
      <c r="G54" s="294"/>
      <c r="H54" s="182">
        <v>0</v>
      </c>
      <c r="I54" s="182">
        <v>0</v>
      </c>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row>
    <row r="55" spans="1:39" s="91" customFormat="1" ht="32.25" customHeight="1" x14ac:dyDescent="0.25">
      <c r="A55" s="115">
        <v>2.1</v>
      </c>
      <c r="B55" s="116" t="s">
        <v>72</v>
      </c>
      <c r="C55" s="15" t="s">
        <v>219</v>
      </c>
      <c r="D55" s="21">
        <v>20779000</v>
      </c>
      <c r="E55" s="175" t="s">
        <v>253</v>
      </c>
      <c r="F55" s="293" t="s">
        <v>251</v>
      </c>
      <c r="G55" s="294"/>
      <c r="H55" s="18">
        <v>0</v>
      </c>
      <c r="I55" s="18">
        <f>D55</f>
        <v>20779000</v>
      </c>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x14ac:dyDescent="0.25">
      <c r="A56" s="115"/>
      <c r="B56" s="116"/>
      <c r="C56" s="15" t="s">
        <v>235</v>
      </c>
      <c r="D56" s="21">
        <v>90000</v>
      </c>
      <c r="E56" s="175" t="s">
        <v>253</v>
      </c>
      <c r="F56" s="293" t="s">
        <v>252</v>
      </c>
      <c r="G56" s="294"/>
      <c r="H56" s="18">
        <v>0</v>
      </c>
      <c r="I56" s="18">
        <f>D56</f>
        <v>90000</v>
      </c>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32.25" customHeight="1" x14ac:dyDescent="0.25">
      <c r="A57" s="115"/>
      <c r="B57" s="116"/>
      <c r="C57" s="15" t="s">
        <v>236</v>
      </c>
      <c r="D57" s="21">
        <v>1175000</v>
      </c>
      <c r="E57" s="175" t="s">
        <v>253</v>
      </c>
      <c r="F57" s="293" t="s">
        <v>252</v>
      </c>
      <c r="G57" s="294"/>
      <c r="H57" s="18">
        <v>0</v>
      </c>
      <c r="I57" s="18">
        <f>D57</f>
        <v>1175000</v>
      </c>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32.25" customHeight="1" x14ac:dyDescent="0.25">
      <c r="A58" s="115"/>
      <c r="B58" s="116"/>
      <c r="C58" s="15" t="s">
        <v>237</v>
      </c>
      <c r="D58" s="21">
        <v>125210</v>
      </c>
      <c r="E58" s="175" t="s">
        <v>253</v>
      </c>
      <c r="F58" s="293" t="s">
        <v>254</v>
      </c>
      <c r="G58" s="294"/>
      <c r="H58" s="182">
        <v>0</v>
      </c>
      <c r="I58" s="182">
        <v>0</v>
      </c>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32.25" hidden="1" customHeight="1" x14ac:dyDescent="0.25">
      <c r="A59" s="115"/>
      <c r="B59" s="116"/>
      <c r="C59" s="15"/>
      <c r="D59" s="21"/>
      <c r="E59" s="16"/>
      <c r="F59" s="173"/>
      <c r="G59" s="174"/>
      <c r="H59" s="18"/>
      <c r="I59" s="18"/>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x14ac:dyDescent="0.25">
      <c r="A60" s="115">
        <v>2.2000000000000002</v>
      </c>
      <c r="B60" s="116" t="s">
        <v>73</v>
      </c>
      <c r="C60" s="15" t="s">
        <v>219</v>
      </c>
      <c r="D60" s="21">
        <v>4978409</v>
      </c>
      <c r="E60" s="179" t="s">
        <v>253</v>
      </c>
      <c r="F60" s="293" t="s">
        <v>251</v>
      </c>
      <c r="G60" s="294"/>
      <c r="H60" s="18">
        <v>0</v>
      </c>
      <c r="I60" s="18">
        <f>D60</f>
        <v>4978409</v>
      </c>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hidden="1" customHeight="1" x14ac:dyDescent="0.25">
      <c r="A61" s="115"/>
      <c r="B61" s="116"/>
      <c r="C61" s="15"/>
      <c r="D61" s="21"/>
      <c r="E61" s="179"/>
      <c r="F61" s="293"/>
      <c r="G61" s="294"/>
      <c r="H61" s="18"/>
      <c r="I61" s="18"/>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x14ac:dyDescent="0.25">
      <c r="A62" s="115"/>
      <c r="B62" s="116"/>
      <c r="C62" s="15" t="s">
        <v>238</v>
      </c>
      <c r="D62" s="21">
        <v>876942</v>
      </c>
      <c r="E62" s="179" t="s">
        <v>253</v>
      </c>
      <c r="F62" s="293" t="s">
        <v>252</v>
      </c>
      <c r="G62" s="294"/>
      <c r="H62" s="18">
        <v>0</v>
      </c>
      <c r="I62" s="18">
        <f>D62</f>
        <v>876942</v>
      </c>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91" customFormat="1" ht="31.9" hidden="1" customHeight="1" x14ac:dyDescent="0.25">
      <c r="A63" s="115"/>
      <c r="B63" s="116"/>
      <c r="C63" s="15"/>
      <c r="D63" s="21"/>
      <c r="E63" s="179"/>
      <c r="F63" s="293"/>
      <c r="G63" s="294"/>
      <c r="H63" s="18"/>
      <c r="I63" s="18"/>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row>
    <row r="64" spans="1:39" s="91" customFormat="1" ht="32.25" customHeight="1" x14ac:dyDescent="0.25">
      <c r="A64" s="115"/>
      <c r="B64" s="116"/>
      <c r="C64" s="15" t="s">
        <v>228</v>
      </c>
      <c r="D64" s="21">
        <v>51078</v>
      </c>
      <c r="E64" s="179" t="s">
        <v>253</v>
      </c>
      <c r="F64" s="293" t="s">
        <v>254</v>
      </c>
      <c r="G64" s="294"/>
      <c r="H64" s="182">
        <v>0</v>
      </c>
      <c r="I64" s="182">
        <v>0</v>
      </c>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row>
    <row r="65" spans="1:39" s="91" customFormat="1" ht="32.25" hidden="1" customHeight="1" x14ac:dyDescent="0.25">
      <c r="A65" s="115"/>
      <c r="B65" s="116"/>
      <c r="C65" s="15"/>
      <c r="D65" s="21"/>
      <c r="E65" s="16"/>
      <c r="F65" s="173"/>
      <c r="G65" s="174"/>
      <c r="H65" s="18"/>
      <c r="I65" s="18"/>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row>
    <row r="66" spans="1:39" s="91" customFormat="1" ht="32.25" hidden="1" customHeight="1" x14ac:dyDescent="0.25">
      <c r="A66" s="115"/>
      <c r="B66" s="116"/>
      <c r="C66" s="15"/>
      <c r="D66" s="21"/>
      <c r="E66" s="16"/>
      <c r="F66" s="173"/>
      <c r="G66" s="174"/>
      <c r="H66" s="18"/>
      <c r="I66" s="18"/>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row>
    <row r="67" spans="1:39" s="91" customFormat="1" ht="32.25" customHeight="1" x14ac:dyDescent="0.25">
      <c r="A67" s="115">
        <v>2.2999999999999998</v>
      </c>
      <c r="B67" s="116" t="s">
        <v>74</v>
      </c>
      <c r="C67" s="15" t="s">
        <v>265</v>
      </c>
      <c r="D67" s="21"/>
      <c r="E67" s="179"/>
      <c r="F67" s="293"/>
      <c r="G67" s="294"/>
      <c r="H67" s="18"/>
      <c r="I67" s="18"/>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row>
    <row r="68" spans="1:39" s="91" customFormat="1" ht="32.25" hidden="1" customHeight="1" x14ac:dyDescent="0.25">
      <c r="A68" s="115"/>
      <c r="B68" s="116"/>
      <c r="C68" s="15"/>
      <c r="D68" s="21"/>
      <c r="E68" s="179"/>
      <c r="F68" s="293"/>
      <c r="G68" s="294"/>
      <c r="H68" s="182"/>
      <c r="I68" s="182"/>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row>
    <row r="69" spans="1:39" s="91" customFormat="1" ht="32.25" customHeight="1" x14ac:dyDescent="0.25">
      <c r="A69" s="115">
        <v>2.4</v>
      </c>
      <c r="B69" s="116" t="s">
        <v>75</v>
      </c>
      <c r="C69" s="15" t="s">
        <v>219</v>
      </c>
      <c r="D69" s="21">
        <v>34000</v>
      </c>
      <c r="E69" s="179" t="s">
        <v>253</v>
      </c>
      <c r="F69" s="293" t="s">
        <v>251</v>
      </c>
      <c r="G69" s="294"/>
      <c r="H69" s="18">
        <v>0</v>
      </c>
      <c r="I69" s="18">
        <f>D69</f>
        <v>34000</v>
      </c>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row>
    <row r="70" spans="1:39" s="91" customFormat="1" ht="32.25" hidden="1" customHeight="1" x14ac:dyDescent="0.25">
      <c r="A70" s="115"/>
      <c r="B70" s="116"/>
      <c r="C70" s="15"/>
      <c r="D70" s="21"/>
      <c r="E70" s="16"/>
      <c r="F70" s="173"/>
      <c r="G70" s="174"/>
      <c r="H70" s="18"/>
      <c r="I70" s="18"/>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row>
    <row r="71" spans="1:39" s="91" customFormat="1" ht="32.25" hidden="1" customHeight="1" x14ac:dyDescent="0.25">
      <c r="A71" s="115"/>
      <c r="B71" s="116"/>
      <c r="C71" s="15"/>
      <c r="D71" s="21"/>
      <c r="E71" s="16"/>
      <c r="F71" s="173"/>
      <c r="G71" s="174"/>
      <c r="H71" s="18"/>
      <c r="I71" s="18"/>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row>
    <row r="72" spans="1:39" s="91" customFormat="1" ht="32.25" customHeight="1" x14ac:dyDescent="0.25">
      <c r="A72" s="115">
        <v>2.5</v>
      </c>
      <c r="B72" s="116" t="s">
        <v>76</v>
      </c>
      <c r="C72" s="15"/>
      <c r="D72" s="21"/>
      <c r="E72" s="179"/>
      <c r="F72" s="293"/>
      <c r="G72" s="294"/>
      <c r="H72" s="18"/>
      <c r="I72" s="18"/>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row>
    <row r="73" spans="1:39" s="91" customFormat="1" ht="32.25" hidden="1" customHeight="1" x14ac:dyDescent="0.25">
      <c r="A73" s="115"/>
      <c r="B73" s="116"/>
      <c r="C73" s="15"/>
      <c r="D73" s="21"/>
      <c r="E73" s="179"/>
      <c r="F73" s="293"/>
      <c r="G73" s="294"/>
      <c r="H73" s="18"/>
      <c r="I73" s="18"/>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row>
    <row r="74" spans="1:39" s="91" customFormat="1" ht="32.25" customHeight="1" x14ac:dyDescent="0.25">
      <c r="A74" s="115"/>
      <c r="B74" s="116"/>
      <c r="C74" s="15" t="s">
        <v>228</v>
      </c>
      <c r="D74" s="21">
        <v>119922</v>
      </c>
      <c r="E74" s="179" t="s">
        <v>253</v>
      </c>
      <c r="F74" s="293" t="s">
        <v>254</v>
      </c>
      <c r="G74" s="294"/>
      <c r="H74" s="182">
        <v>0</v>
      </c>
      <c r="I74" s="182">
        <v>0</v>
      </c>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row>
    <row r="75" spans="1:39" s="91" customFormat="1" ht="32.25" customHeight="1" x14ac:dyDescent="0.25">
      <c r="A75" s="115"/>
      <c r="B75" s="116"/>
      <c r="C75" s="15" t="s">
        <v>229</v>
      </c>
      <c r="D75" s="21">
        <v>149000</v>
      </c>
      <c r="E75" s="179" t="s">
        <v>253</v>
      </c>
      <c r="F75" s="193" t="s">
        <v>252</v>
      </c>
      <c r="G75" s="194"/>
      <c r="H75" s="18">
        <v>0</v>
      </c>
      <c r="I75" s="18">
        <f>D75</f>
        <v>149000</v>
      </c>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s="91" customFormat="1" ht="32.25" customHeight="1" x14ac:dyDescent="0.25">
      <c r="A76" s="115"/>
      <c r="B76" s="116"/>
      <c r="C76" s="15" t="s">
        <v>240</v>
      </c>
      <c r="D76" s="21">
        <v>17000</v>
      </c>
      <c r="E76" s="178" t="s">
        <v>253</v>
      </c>
      <c r="F76" s="293" t="s">
        <v>252</v>
      </c>
      <c r="G76" s="294"/>
      <c r="H76" s="18">
        <v>0</v>
      </c>
      <c r="I76" s="18">
        <f>D76</f>
        <v>17000</v>
      </c>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s="91" customFormat="1" ht="32.25" hidden="1" customHeight="1" x14ac:dyDescent="0.25">
      <c r="A77" s="115">
        <v>2.6</v>
      </c>
      <c r="B77" s="116" t="s">
        <v>77</v>
      </c>
      <c r="C77" s="15"/>
      <c r="D77" s="21"/>
      <c r="E77" s="16"/>
      <c r="F77" s="293"/>
      <c r="G77" s="294"/>
      <c r="H77" s="18"/>
      <c r="I77" s="18"/>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row>
    <row r="78" spans="1:39" s="91" customFormat="1" ht="32.25" customHeight="1" x14ac:dyDescent="0.25">
      <c r="A78" s="115">
        <v>2.7</v>
      </c>
      <c r="B78" s="116" t="s">
        <v>78</v>
      </c>
      <c r="C78" s="15"/>
      <c r="D78" s="21"/>
      <c r="E78" s="176"/>
      <c r="F78" s="293"/>
      <c r="G78" s="294"/>
      <c r="H78" s="18"/>
      <c r="I78" s="18"/>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row>
    <row r="79" spans="1:39" s="91" customFormat="1" ht="32.25" customHeight="1" x14ac:dyDescent="0.25">
      <c r="A79" s="115"/>
      <c r="B79" s="116"/>
      <c r="C79" s="200" t="s">
        <v>237</v>
      </c>
      <c r="D79" s="201">
        <v>125000</v>
      </c>
      <c r="E79" s="177" t="s">
        <v>253</v>
      </c>
      <c r="F79" s="293" t="s">
        <v>254</v>
      </c>
      <c r="G79" s="294"/>
      <c r="H79" s="182">
        <v>0</v>
      </c>
      <c r="I79" s="182">
        <v>0</v>
      </c>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row>
    <row r="80" spans="1:39" s="91" customFormat="1" ht="32.25" customHeight="1" x14ac:dyDescent="0.25">
      <c r="A80" s="115"/>
      <c r="B80" s="116"/>
      <c r="C80" s="200" t="s">
        <v>264</v>
      </c>
      <c r="D80" s="201">
        <v>147000</v>
      </c>
      <c r="E80" s="181" t="s">
        <v>253</v>
      </c>
      <c r="F80" s="193" t="s">
        <v>252</v>
      </c>
      <c r="G80" s="194"/>
      <c r="H80" s="18"/>
      <c r="I80" s="18">
        <f>D80</f>
        <v>147000</v>
      </c>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row>
    <row r="81" spans="1:47" s="91" customFormat="1" ht="32.25" customHeight="1" x14ac:dyDescent="0.25">
      <c r="A81" s="115">
        <v>2.8</v>
      </c>
      <c r="B81" s="116" t="s">
        <v>79</v>
      </c>
      <c r="C81" s="200" t="s">
        <v>269</v>
      </c>
      <c r="D81" s="201">
        <f>47*270</f>
        <v>12690</v>
      </c>
      <c r="E81" s="181" t="s">
        <v>253</v>
      </c>
      <c r="F81" s="293" t="s">
        <v>266</v>
      </c>
      <c r="G81" s="294"/>
      <c r="H81" s="182">
        <f>D81*0.9</f>
        <v>11421</v>
      </c>
      <c r="I81" s="182">
        <f>D81-H81</f>
        <v>1269</v>
      </c>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row>
    <row r="82" spans="1:47" s="91" customFormat="1" ht="32.25" customHeight="1" x14ac:dyDescent="0.25">
      <c r="A82" s="115"/>
      <c r="B82" s="116"/>
      <c r="C82" s="200" t="s">
        <v>229</v>
      </c>
      <c r="D82" s="201">
        <v>4000</v>
      </c>
      <c r="E82" s="181" t="s">
        <v>253</v>
      </c>
      <c r="F82" s="293" t="s">
        <v>252</v>
      </c>
      <c r="G82" s="294"/>
      <c r="H82" s="182">
        <v>0</v>
      </c>
      <c r="I82" s="182">
        <f>D82</f>
        <v>4000</v>
      </c>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row>
    <row r="83" spans="1:47" s="91" customFormat="1" ht="32.25" customHeight="1" x14ac:dyDescent="0.25">
      <c r="A83" s="115">
        <v>3</v>
      </c>
      <c r="B83" s="116" t="s">
        <v>80</v>
      </c>
      <c r="C83" s="200" t="s">
        <v>242</v>
      </c>
      <c r="D83" s="201">
        <v>39000</v>
      </c>
      <c r="E83" s="197" t="s">
        <v>255</v>
      </c>
      <c r="F83" s="293" t="s">
        <v>258</v>
      </c>
      <c r="G83" s="294"/>
      <c r="H83" s="182" t="s">
        <v>258</v>
      </c>
      <c r="I83" s="182" t="s">
        <v>258</v>
      </c>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row>
    <row r="84" spans="1:47" s="91" customFormat="1" ht="32.25" customHeight="1" x14ac:dyDescent="0.25">
      <c r="A84" s="115"/>
      <c r="B84" s="116"/>
      <c r="C84" s="200" t="s">
        <v>243</v>
      </c>
      <c r="D84" s="201">
        <v>21000</v>
      </c>
      <c r="E84" s="197" t="s">
        <v>255</v>
      </c>
      <c r="F84" s="293"/>
      <c r="G84" s="294"/>
      <c r="H84" s="182">
        <v>0</v>
      </c>
      <c r="I84" s="182">
        <v>0</v>
      </c>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row>
    <row r="85" spans="1:47" s="91" customFormat="1" ht="32.25" customHeight="1" x14ac:dyDescent="0.25">
      <c r="A85" s="115"/>
      <c r="B85" s="116"/>
      <c r="C85" s="200" t="s">
        <v>244</v>
      </c>
      <c r="D85" s="201">
        <v>483000</v>
      </c>
      <c r="E85" s="197" t="s">
        <v>257</v>
      </c>
      <c r="F85" s="293" t="s">
        <v>256</v>
      </c>
      <c r="G85" s="294"/>
      <c r="H85" s="182">
        <f>D85*0.6</f>
        <v>289800</v>
      </c>
      <c r="I85" s="182">
        <v>0</v>
      </c>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row>
    <row r="86" spans="1:47" s="91" customFormat="1" ht="32.25" hidden="1" customHeight="1" x14ac:dyDescent="0.25">
      <c r="A86" s="115"/>
      <c r="B86" s="116"/>
      <c r="C86" s="200" t="s">
        <v>241</v>
      </c>
      <c r="D86" s="201"/>
      <c r="E86" s="197"/>
      <c r="F86" s="293"/>
      <c r="G86" s="294"/>
      <c r="H86" s="182"/>
      <c r="I86" s="182"/>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row>
    <row r="87" spans="1:47" s="190" customFormat="1" ht="32.25" customHeight="1" x14ac:dyDescent="0.25">
      <c r="A87" s="191"/>
      <c r="B87" s="192"/>
      <c r="C87" s="200" t="s">
        <v>237</v>
      </c>
      <c r="D87" s="201">
        <v>52000</v>
      </c>
      <c r="E87" s="181" t="s">
        <v>253</v>
      </c>
      <c r="F87" s="293" t="s">
        <v>254</v>
      </c>
      <c r="G87" s="294"/>
      <c r="H87" s="182">
        <v>0</v>
      </c>
      <c r="I87" s="182">
        <v>0</v>
      </c>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row>
    <row r="88" spans="1:47" s="91" customFormat="1" ht="32.25" customHeight="1" x14ac:dyDescent="0.25">
      <c r="A88" s="115">
        <v>4</v>
      </c>
      <c r="B88" s="116" t="s">
        <v>107</v>
      </c>
      <c r="C88" s="200" t="s">
        <v>241</v>
      </c>
      <c r="D88" s="201"/>
      <c r="E88" s="181"/>
      <c r="F88" s="293"/>
      <c r="G88" s="294"/>
      <c r="H88" s="182"/>
      <c r="I88" s="182"/>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row>
    <row r="89" spans="1:47" s="91" customFormat="1" ht="32.25" customHeight="1" x14ac:dyDescent="0.25">
      <c r="A89" s="115">
        <v>5</v>
      </c>
      <c r="B89" s="116" t="s">
        <v>82</v>
      </c>
      <c r="C89" s="200" t="s">
        <v>267</v>
      </c>
      <c r="D89" s="201">
        <f>74*1.451</f>
        <v>107.37400000000001</v>
      </c>
      <c r="E89" s="197" t="s">
        <v>268</v>
      </c>
      <c r="F89" s="293" t="s">
        <v>252</v>
      </c>
      <c r="G89" s="294"/>
      <c r="H89" s="182">
        <v>0</v>
      </c>
      <c r="I89" s="182">
        <f>D89</f>
        <v>107.37400000000001</v>
      </c>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row>
    <row r="90" spans="1:47" s="91" customFormat="1" ht="32.25" customHeight="1" x14ac:dyDescent="0.25">
      <c r="A90" s="115">
        <v>6</v>
      </c>
      <c r="B90" s="116" t="s">
        <v>83</v>
      </c>
      <c r="C90" s="200" t="s">
        <v>241</v>
      </c>
      <c r="D90" s="201"/>
      <c r="E90" s="16"/>
      <c r="F90" s="293"/>
      <c r="G90" s="294"/>
      <c r="H90" s="18"/>
      <c r="I90" s="18"/>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row>
    <row r="91" spans="1:47" s="91" customFormat="1" ht="32.25" customHeight="1" x14ac:dyDescent="0.25">
      <c r="A91" s="115">
        <v>7</v>
      </c>
      <c r="B91" s="116" t="s">
        <v>84</v>
      </c>
      <c r="C91" s="15" t="s">
        <v>241</v>
      </c>
      <c r="D91" s="21"/>
      <c r="E91" s="16"/>
      <c r="F91" s="293"/>
      <c r="G91" s="294"/>
      <c r="H91" s="18"/>
      <c r="I91" s="18"/>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row>
    <row r="92" spans="1:47" s="91" customFormat="1" ht="32.25" customHeight="1" thickBot="1" x14ac:dyDescent="0.3">
      <c r="A92" s="115">
        <v>8</v>
      </c>
      <c r="B92" s="116" t="s">
        <v>85</v>
      </c>
      <c r="C92" s="180" t="s">
        <v>241</v>
      </c>
      <c r="D92" s="20"/>
      <c r="E92" s="17"/>
      <c r="F92" s="295"/>
      <c r="G92" s="296"/>
      <c r="H92" s="19"/>
      <c r="I92" s="19"/>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row>
    <row r="93" spans="1:47" s="122" customFormat="1" ht="33" customHeight="1" thickBot="1" x14ac:dyDescent="0.3">
      <c r="A93" s="91"/>
      <c r="B93" s="91"/>
      <c r="C93" s="118" t="s">
        <v>142</v>
      </c>
      <c r="D93" s="57">
        <f>SUM(D44:D92)</f>
        <v>48235949.373999998</v>
      </c>
      <c r="E93" s="390"/>
      <c r="F93" s="390"/>
      <c r="G93" s="390"/>
      <c r="H93" s="59">
        <f>SUM(H44:H92)</f>
        <v>2558821</v>
      </c>
      <c r="I93" s="59">
        <f>SUM(I44:I92)</f>
        <v>44939718.373999998</v>
      </c>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row>
    <row r="94" spans="1:47" s="122" customFormat="1" ht="33" customHeight="1" thickBot="1" x14ac:dyDescent="0.3">
      <c r="A94" s="94"/>
      <c r="B94" s="94"/>
      <c r="C94" s="119" t="s">
        <v>153</v>
      </c>
      <c r="D94" s="62">
        <f>D93/$C$6</f>
        <v>3001.2412502488801</v>
      </c>
      <c r="E94" s="391"/>
      <c r="F94" s="391"/>
      <c r="G94" s="391"/>
      <c r="H94" s="63">
        <f t="shared" ref="H94:I94" si="3">H93/$C$6</f>
        <v>159.2098680935789</v>
      </c>
      <c r="I94" s="63">
        <f t="shared" si="3"/>
        <v>2796.1497246142358</v>
      </c>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row>
    <row r="95" spans="1:47" s="122" customFormat="1" ht="27" customHeight="1" x14ac:dyDescent="0.25">
      <c r="A95" s="94"/>
      <c r="B95" s="94"/>
      <c r="C95" s="93"/>
      <c r="D95" s="93"/>
      <c r="E95" s="93"/>
      <c r="F95" s="93"/>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row>
    <row r="96" spans="1:47" s="122" customFormat="1" ht="87.75" customHeight="1" x14ac:dyDescent="0.25">
      <c r="A96" s="352" t="s">
        <v>170</v>
      </c>
      <c r="B96" s="353"/>
      <c r="C96" s="31" t="s">
        <v>132</v>
      </c>
      <c r="D96" s="93"/>
      <c r="E96" s="93"/>
      <c r="F96" s="93"/>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row>
    <row r="97" spans="1:47" s="122" customFormat="1" ht="31.5" customHeight="1" x14ac:dyDescent="0.25">
      <c r="A97" s="94"/>
      <c r="B97" s="94"/>
      <c r="C97" s="93"/>
      <c r="D97" s="93"/>
      <c r="E97" s="93"/>
      <c r="F97" s="93"/>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row>
    <row r="98" spans="1:47" s="122" customFormat="1" ht="36" customHeight="1" x14ac:dyDescent="0.25">
      <c r="A98" s="297" t="s">
        <v>122</v>
      </c>
      <c r="B98" s="297"/>
      <c r="C98" s="297"/>
      <c r="D98" s="297"/>
      <c r="E98" s="297"/>
      <c r="F98" s="297"/>
      <c r="G98" s="297"/>
      <c r="H98" s="297"/>
      <c r="I98" s="297"/>
      <c r="J98" s="297"/>
      <c r="K98" s="297"/>
      <c r="L98" s="297"/>
      <c r="M98" s="297"/>
      <c r="N98" s="297"/>
      <c r="O98" s="297"/>
      <c r="P98" s="297"/>
      <c r="Q98" s="297"/>
      <c r="R98" s="297"/>
      <c r="S98" s="297"/>
      <c r="T98" s="297"/>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row>
    <row r="99" spans="1:47" s="122" customFormat="1" ht="13" x14ac:dyDescent="0.25">
      <c r="A99" s="298"/>
      <c r="B99" s="298"/>
      <c r="C99" s="298"/>
      <c r="D99" s="298"/>
      <c r="E99" s="298"/>
      <c r="F99" s="298"/>
      <c r="G99" s="298"/>
      <c r="H99" s="298"/>
      <c r="I99" s="298"/>
      <c r="J99" s="298"/>
      <c r="K99" s="298"/>
      <c r="L99" s="298"/>
      <c r="M99" s="298"/>
      <c r="N99" s="298"/>
      <c r="O99" s="298"/>
      <c r="P99" s="298"/>
      <c r="Q99" s="298"/>
      <c r="R99" s="298"/>
      <c r="S99" s="298"/>
      <c r="T99" s="298"/>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row>
    <row r="100" spans="1:47" ht="23.25" customHeight="1" x14ac:dyDescent="0.25">
      <c r="A100" s="299" t="s">
        <v>121</v>
      </c>
      <c r="B100" s="300"/>
      <c r="C100" s="224" t="s">
        <v>163</v>
      </c>
      <c r="D100" s="224" t="s">
        <v>160</v>
      </c>
      <c r="E100" s="306" t="s">
        <v>158</v>
      </c>
      <c r="F100" s="307"/>
      <c r="G100" s="310" t="s">
        <v>159</v>
      </c>
      <c r="H100" s="310"/>
      <c r="I100" s="310"/>
      <c r="J100" s="310"/>
      <c r="K100" s="310"/>
      <c r="L100" s="310"/>
      <c r="M100" s="310"/>
      <c r="N100" s="310"/>
      <c r="O100" s="306" t="s">
        <v>161</v>
      </c>
      <c r="P100" s="310"/>
      <c r="Q100" s="310"/>
      <c r="R100" s="307"/>
      <c r="S100" s="312" t="s">
        <v>120</v>
      </c>
      <c r="T100" s="307" t="s">
        <v>162</v>
      </c>
    </row>
    <row r="101" spans="1:47" ht="39.4" customHeight="1" x14ac:dyDescent="0.25">
      <c r="A101" s="301"/>
      <c r="B101" s="302"/>
      <c r="C101" s="225"/>
      <c r="D101" s="305"/>
      <c r="E101" s="308"/>
      <c r="F101" s="309"/>
      <c r="G101" s="311"/>
      <c r="H101" s="311"/>
      <c r="I101" s="311"/>
      <c r="J101" s="311"/>
      <c r="K101" s="311"/>
      <c r="L101" s="311"/>
      <c r="M101" s="311"/>
      <c r="N101" s="311"/>
      <c r="O101" s="308"/>
      <c r="P101" s="311"/>
      <c r="Q101" s="311"/>
      <c r="R101" s="309"/>
      <c r="S101" s="313"/>
      <c r="T101" s="309"/>
    </row>
    <row r="102" spans="1:47" ht="24.75" customHeight="1" x14ac:dyDescent="0.25">
      <c r="A102" s="303"/>
      <c r="B102" s="304"/>
      <c r="C102" s="226"/>
      <c r="D102" s="335" t="s">
        <v>115</v>
      </c>
      <c r="E102" s="336"/>
      <c r="F102" s="337"/>
      <c r="G102" s="335" t="s">
        <v>114</v>
      </c>
      <c r="H102" s="336"/>
      <c r="I102" s="336"/>
      <c r="J102" s="336"/>
      <c r="K102" s="336"/>
      <c r="L102" s="336"/>
      <c r="M102" s="336"/>
      <c r="N102" s="337"/>
      <c r="O102" s="335" t="s">
        <v>113</v>
      </c>
      <c r="P102" s="336"/>
      <c r="Q102" s="336"/>
      <c r="R102" s="337"/>
      <c r="S102" s="313"/>
      <c r="T102" s="307" t="s">
        <v>112</v>
      </c>
    </row>
    <row r="103" spans="1:47" ht="27" customHeight="1" x14ac:dyDescent="0.25">
      <c r="A103" s="124" t="s">
        <v>65</v>
      </c>
      <c r="B103" s="125"/>
      <c r="C103" s="126"/>
      <c r="D103" s="126" t="s">
        <v>86</v>
      </c>
      <c r="E103" s="126" t="s">
        <v>129</v>
      </c>
      <c r="F103" s="126" t="s">
        <v>88</v>
      </c>
      <c r="G103" s="126" t="s">
        <v>89</v>
      </c>
      <c r="H103" s="126" t="s">
        <v>90</v>
      </c>
      <c r="I103" s="126" t="s">
        <v>91</v>
      </c>
      <c r="J103" s="126" t="s">
        <v>92</v>
      </c>
      <c r="K103" s="126" t="s">
        <v>93</v>
      </c>
      <c r="L103" s="335" t="s">
        <v>94</v>
      </c>
      <c r="M103" s="337"/>
      <c r="N103" s="126" t="s">
        <v>95</v>
      </c>
      <c r="O103" s="126" t="s">
        <v>96</v>
      </c>
      <c r="P103" s="126" t="s">
        <v>97</v>
      </c>
      <c r="Q103" s="126" t="s">
        <v>98</v>
      </c>
      <c r="R103" s="126" t="s">
        <v>99</v>
      </c>
      <c r="S103" s="314"/>
      <c r="T103" s="309"/>
    </row>
    <row r="104" spans="1:47" ht="27" customHeight="1" x14ac:dyDescent="0.25">
      <c r="A104" s="127">
        <v>0.1</v>
      </c>
      <c r="B104" s="116" t="s">
        <v>67</v>
      </c>
      <c r="C104" s="316"/>
      <c r="D104" s="317"/>
      <c r="E104" s="317"/>
      <c r="F104" s="317"/>
      <c r="G104" s="317"/>
      <c r="H104" s="317"/>
      <c r="I104" s="317"/>
      <c r="J104" s="317"/>
      <c r="K104" s="317"/>
      <c r="L104" s="317"/>
      <c r="M104" s="317"/>
      <c r="N104" s="318"/>
      <c r="O104" s="40"/>
      <c r="P104" s="40"/>
      <c r="Q104" s="40"/>
      <c r="R104" s="40"/>
      <c r="S104" s="141">
        <f>SUM(C104:R104)</f>
        <v>0</v>
      </c>
      <c r="T104" s="37"/>
    </row>
    <row r="105" spans="1:47" ht="27" customHeight="1" x14ac:dyDescent="0.25">
      <c r="A105" s="115">
        <v>0.2</v>
      </c>
      <c r="B105" s="116" t="s">
        <v>68</v>
      </c>
      <c r="C105" s="319"/>
      <c r="D105" s="320"/>
      <c r="E105" s="320"/>
      <c r="F105" s="320"/>
      <c r="G105" s="320"/>
      <c r="H105" s="320"/>
      <c r="I105" s="320"/>
      <c r="J105" s="320"/>
      <c r="K105" s="320"/>
      <c r="L105" s="320"/>
      <c r="M105" s="320"/>
      <c r="N105" s="321"/>
      <c r="O105" s="40"/>
      <c r="P105" s="40"/>
      <c r="Q105" s="40"/>
      <c r="R105" s="40"/>
      <c r="S105" s="141">
        <f t="shared" ref="S105:S119" si="4">SUM(C105:R105)</f>
        <v>0</v>
      </c>
      <c r="T105" s="36"/>
    </row>
    <row r="106" spans="1:47" ht="27" customHeight="1" x14ac:dyDescent="0.25">
      <c r="A106" s="115">
        <v>0.3</v>
      </c>
      <c r="B106" s="116" t="s">
        <v>69</v>
      </c>
      <c r="C106" s="185"/>
      <c r="D106" s="185"/>
      <c r="E106" s="38"/>
      <c r="F106" s="39"/>
      <c r="G106" s="39"/>
      <c r="H106" s="40"/>
      <c r="I106" s="40"/>
      <c r="J106" s="40"/>
      <c r="K106" s="40"/>
      <c r="L106" s="365"/>
      <c r="M106" s="366"/>
      <c r="N106" s="367"/>
      <c r="O106" s="40"/>
      <c r="P106" s="40"/>
      <c r="Q106" s="40"/>
      <c r="R106" s="40"/>
      <c r="S106" s="141">
        <f t="shared" si="4"/>
        <v>0</v>
      </c>
      <c r="T106" s="36"/>
    </row>
    <row r="107" spans="1:47" ht="27" customHeight="1" x14ac:dyDescent="0.25">
      <c r="A107" s="115">
        <v>0.4</v>
      </c>
      <c r="B107" s="116" t="s">
        <v>70</v>
      </c>
      <c r="C107" s="36"/>
      <c r="D107" s="185"/>
      <c r="E107" s="38"/>
      <c r="F107" s="39"/>
      <c r="G107" s="41"/>
      <c r="H107" s="40"/>
      <c r="I107" s="40"/>
      <c r="J107" s="40"/>
      <c r="K107" s="40"/>
      <c r="L107" s="316"/>
      <c r="M107" s="317"/>
      <c r="N107" s="318"/>
      <c r="O107" s="40"/>
      <c r="P107" s="40"/>
      <c r="Q107" s="40"/>
      <c r="R107" s="40"/>
      <c r="S107" s="141">
        <f t="shared" si="4"/>
        <v>0</v>
      </c>
      <c r="T107" s="40"/>
    </row>
    <row r="108" spans="1:47" ht="27" customHeight="1" x14ac:dyDescent="0.25">
      <c r="A108" s="115">
        <v>0.5</v>
      </c>
      <c r="B108" s="116" t="s">
        <v>100</v>
      </c>
      <c r="C108" s="36"/>
      <c r="D108" s="185"/>
      <c r="E108" s="38"/>
      <c r="F108" s="39"/>
      <c r="G108" s="41"/>
      <c r="H108" s="40"/>
      <c r="I108" s="40"/>
      <c r="J108" s="40"/>
      <c r="K108" s="40"/>
      <c r="L108" s="316"/>
      <c r="M108" s="317"/>
      <c r="N108" s="318"/>
      <c r="O108" s="40"/>
      <c r="P108" s="40"/>
      <c r="Q108" s="40"/>
      <c r="R108" s="40"/>
      <c r="S108" s="141">
        <f t="shared" si="4"/>
        <v>0</v>
      </c>
      <c r="T108" s="40"/>
    </row>
    <row r="109" spans="1:47" ht="27" customHeight="1" x14ac:dyDescent="0.25">
      <c r="A109" s="115">
        <v>1</v>
      </c>
      <c r="B109" s="125" t="s">
        <v>71</v>
      </c>
      <c r="C109" s="36"/>
      <c r="D109" s="185">
        <v>1022131</v>
      </c>
      <c r="E109" s="187">
        <v>62775</v>
      </c>
      <c r="F109" s="185">
        <v>66328</v>
      </c>
      <c r="G109" s="40"/>
      <c r="H109" s="40"/>
      <c r="I109" s="40"/>
      <c r="J109" s="40"/>
      <c r="K109" s="40"/>
      <c r="L109" s="316"/>
      <c r="M109" s="317"/>
      <c r="N109" s="318"/>
      <c r="O109" s="40">
        <v>24947</v>
      </c>
      <c r="P109" s="40" t="s">
        <v>222</v>
      </c>
      <c r="Q109" s="40" t="s">
        <v>222</v>
      </c>
      <c r="R109" s="40" t="s">
        <v>222</v>
      </c>
      <c r="S109" s="141">
        <f t="shared" si="4"/>
        <v>1176181</v>
      </c>
      <c r="T109" s="36">
        <v>-987750</v>
      </c>
    </row>
    <row r="110" spans="1:47" ht="27" customHeight="1" x14ac:dyDescent="0.25">
      <c r="A110" s="115">
        <v>2.1</v>
      </c>
      <c r="B110" s="116" t="s">
        <v>72</v>
      </c>
      <c r="C110" s="36"/>
      <c r="D110" s="185">
        <v>3050866</v>
      </c>
      <c r="E110" s="187">
        <v>177193</v>
      </c>
      <c r="F110" s="185">
        <v>138423</v>
      </c>
      <c r="G110" s="40"/>
      <c r="H110" s="40"/>
      <c r="I110" s="40"/>
      <c r="J110" s="40"/>
      <c r="K110" s="40"/>
      <c r="L110" s="316"/>
      <c r="M110" s="317"/>
      <c r="N110" s="318"/>
      <c r="O110" s="40">
        <v>63364</v>
      </c>
      <c r="P110" s="40" t="s">
        <v>222</v>
      </c>
      <c r="Q110" s="40" t="s">
        <v>222</v>
      </c>
      <c r="R110" s="40" t="s">
        <v>222</v>
      </c>
      <c r="S110" s="141">
        <f t="shared" si="4"/>
        <v>3429846</v>
      </c>
      <c r="T110" s="196"/>
    </row>
    <row r="111" spans="1:47" ht="27" customHeight="1" x14ac:dyDescent="0.25">
      <c r="A111" s="115">
        <v>2.2000000000000002</v>
      </c>
      <c r="B111" s="116" t="s">
        <v>73</v>
      </c>
      <c r="C111" s="36"/>
      <c r="D111" s="185">
        <v>80178</v>
      </c>
      <c r="E111" s="187">
        <v>117</v>
      </c>
      <c r="F111" s="185">
        <v>26012</v>
      </c>
      <c r="G111" s="40"/>
      <c r="H111" s="40"/>
      <c r="I111" s="40"/>
      <c r="J111" s="40"/>
      <c r="K111" s="40"/>
      <c r="L111" s="316"/>
      <c r="M111" s="317"/>
      <c r="N111" s="318"/>
      <c r="O111" s="40">
        <v>690</v>
      </c>
      <c r="P111" s="40" t="s">
        <v>222</v>
      </c>
      <c r="Q111" s="40" t="s">
        <v>222</v>
      </c>
      <c r="R111" s="40" t="s">
        <v>222</v>
      </c>
      <c r="S111" s="141">
        <f t="shared" si="4"/>
        <v>106997</v>
      </c>
      <c r="T111" s="196"/>
    </row>
    <row r="112" spans="1:47" ht="27" customHeight="1" x14ac:dyDescent="0.25">
      <c r="A112" s="115">
        <v>2.2999999999999998</v>
      </c>
      <c r="B112" s="116" t="s">
        <v>74</v>
      </c>
      <c r="C112" s="36"/>
      <c r="D112" s="185">
        <v>5616</v>
      </c>
      <c r="E112" s="187">
        <v>4</v>
      </c>
      <c r="F112" s="185">
        <v>523</v>
      </c>
      <c r="G112" s="40"/>
      <c r="H112" s="40"/>
      <c r="I112" s="40"/>
      <c r="J112" s="40">
        <v>5209</v>
      </c>
      <c r="K112" s="40" t="s">
        <v>221</v>
      </c>
      <c r="L112" s="316"/>
      <c r="M112" s="317"/>
      <c r="N112" s="318"/>
      <c r="O112" s="40">
        <v>18</v>
      </c>
      <c r="P112" s="40" t="s">
        <v>222</v>
      </c>
      <c r="Q112" s="40" t="s">
        <v>222</v>
      </c>
      <c r="R112" s="40" t="s">
        <v>222</v>
      </c>
      <c r="S112" s="141">
        <f t="shared" si="4"/>
        <v>11370</v>
      </c>
      <c r="T112" s="196"/>
    </row>
    <row r="113" spans="1:21" ht="27" customHeight="1" x14ac:dyDescent="0.25">
      <c r="A113" s="115">
        <v>2.4</v>
      </c>
      <c r="B113" s="116" t="s">
        <v>75</v>
      </c>
      <c r="C113" s="36"/>
      <c r="D113" s="185">
        <v>7925</v>
      </c>
      <c r="E113" s="187">
        <v>77</v>
      </c>
      <c r="F113" s="184" t="s">
        <v>273</v>
      </c>
      <c r="G113" s="40"/>
      <c r="H113" s="40"/>
      <c r="I113" s="40"/>
      <c r="J113" s="40"/>
      <c r="K113" s="40"/>
      <c r="L113" s="316"/>
      <c r="M113" s="317"/>
      <c r="N113" s="318"/>
      <c r="O113" s="40">
        <v>92</v>
      </c>
      <c r="P113" s="40" t="s">
        <v>222</v>
      </c>
      <c r="Q113" s="40" t="s">
        <v>222</v>
      </c>
      <c r="R113" s="40" t="s">
        <v>222</v>
      </c>
      <c r="S113" s="141">
        <f t="shared" si="4"/>
        <v>8094</v>
      </c>
      <c r="T113" s="185">
        <v>-883</v>
      </c>
    </row>
    <row r="114" spans="1:21" ht="27" customHeight="1" x14ac:dyDescent="0.25">
      <c r="A114" s="115">
        <v>2.5</v>
      </c>
      <c r="B114" s="116" t="s">
        <v>76</v>
      </c>
      <c r="C114" s="36"/>
      <c r="D114" s="185">
        <v>188231</v>
      </c>
      <c r="E114" s="187">
        <v>275</v>
      </c>
      <c r="F114" s="184">
        <v>17815</v>
      </c>
      <c r="G114" s="40"/>
      <c r="H114" s="40"/>
      <c r="I114" s="40"/>
      <c r="J114" s="40"/>
      <c r="K114" s="40"/>
      <c r="L114" s="316"/>
      <c r="M114" s="317"/>
      <c r="N114" s="318"/>
      <c r="O114" s="40">
        <v>1620</v>
      </c>
      <c r="P114" s="186" t="s">
        <v>222</v>
      </c>
      <c r="Q114" s="186" t="s">
        <v>222</v>
      </c>
      <c r="R114" s="186" t="s">
        <v>222</v>
      </c>
      <c r="S114" s="141">
        <f t="shared" si="4"/>
        <v>207941</v>
      </c>
      <c r="T114" s="196"/>
    </row>
    <row r="115" spans="1:21" ht="27" customHeight="1" x14ac:dyDescent="0.25">
      <c r="A115" s="115">
        <v>2.6</v>
      </c>
      <c r="B115" s="116" t="s">
        <v>77</v>
      </c>
      <c r="C115" s="36"/>
      <c r="D115" s="185">
        <v>421856</v>
      </c>
      <c r="E115" s="187">
        <v>341</v>
      </c>
      <c r="F115" s="184" t="s">
        <v>272</v>
      </c>
      <c r="G115" s="40"/>
      <c r="H115" s="40"/>
      <c r="I115" s="40"/>
      <c r="J115" s="40"/>
      <c r="K115" s="40"/>
      <c r="L115" s="316"/>
      <c r="M115" s="317"/>
      <c r="N115" s="318"/>
      <c r="O115" s="40">
        <v>120</v>
      </c>
      <c r="P115" s="40" t="s">
        <v>222</v>
      </c>
      <c r="Q115" s="40" t="s">
        <v>222</v>
      </c>
      <c r="R115" s="40" t="s">
        <v>222</v>
      </c>
      <c r="S115" s="141">
        <f t="shared" si="4"/>
        <v>422317</v>
      </c>
      <c r="T115" s="185">
        <v>-7455</v>
      </c>
    </row>
    <row r="116" spans="1:21" ht="27" customHeight="1" x14ac:dyDescent="0.25">
      <c r="A116" s="115">
        <v>2.7</v>
      </c>
      <c r="B116" s="116" t="s">
        <v>78</v>
      </c>
      <c r="C116" s="36">
        <v>-52209</v>
      </c>
      <c r="D116" s="185">
        <v>107274</v>
      </c>
      <c r="E116" s="187">
        <v>954</v>
      </c>
      <c r="F116" s="184">
        <v>1291</v>
      </c>
      <c r="G116" s="40"/>
      <c r="H116" s="40"/>
      <c r="I116" s="40"/>
      <c r="J116" s="40"/>
      <c r="K116" s="40"/>
      <c r="L116" s="316"/>
      <c r="M116" s="317"/>
      <c r="N116" s="318"/>
      <c r="O116" s="40">
        <v>2720</v>
      </c>
      <c r="P116" s="40" t="s">
        <v>222</v>
      </c>
      <c r="Q116" s="40" t="s">
        <v>222</v>
      </c>
      <c r="R116" s="40" t="s">
        <v>222</v>
      </c>
      <c r="S116" s="141">
        <f t="shared" si="4"/>
        <v>60030</v>
      </c>
      <c r="T116" s="185">
        <v>-7404</v>
      </c>
    </row>
    <row r="117" spans="1:21" ht="27" customHeight="1" x14ac:dyDescent="0.25">
      <c r="A117" s="115">
        <v>2.8</v>
      </c>
      <c r="B117" s="116" t="s">
        <v>79</v>
      </c>
      <c r="C117" s="36"/>
      <c r="D117" s="185">
        <v>20264</v>
      </c>
      <c r="E117" s="187">
        <v>80</v>
      </c>
      <c r="F117" s="184" t="s">
        <v>271</v>
      </c>
      <c r="G117" s="40"/>
      <c r="H117" s="40"/>
      <c r="I117" s="40"/>
      <c r="J117" s="40">
        <v>21475</v>
      </c>
      <c r="K117" s="186" t="s">
        <v>221</v>
      </c>
      <c r="L117" s="316"/>
      <c r="M117" s="317"/>
      <c r="N117" s="318"/>
      <c r="O117" s="40">
        <v>141</v>
      </c>
      <c r="P117" s="186" t="s">
        <v>222</v>
      </c>
      <c r="Q117" s="186" t="s">
        <v>222</v>
      </c>
      <c r="R117" s="186" t="s">
        <v>222</v>
      </c>
      <c r="S117" s="141">
        <f t="shared" si="4"/>
        <v>41960</v>
      </c>
      <c r="T117" s="185">
        <v>-25191</v>
      </c>
    </row>
    <row r="118" spans="1:21" ht="27" customHeight="1" x14ac:dyDescent="0.25">
      <c r="A118" s="115">
        <v>3</v>
      </c>
      <c r="B118" s="125" t="s">
        <v>80</v>
      </c>
      <c r="C118" s="36"/>
      <c r="D118" s="185">
        <v>1233163</v>
      </c>
      <c r="E118" s="187">
        <v>2764</v>
      </c>
      <c r="F118" s="184">
        <v>90250</v>
      </c>
      <c r="G118" s="40"/>
      <c r="H118" s="40"/>
      <c r="I118" s="40"/>
      <c r="J118" s="40">
        <v>2471527</v>
      </c>
      <c r="K118" s="40" t="s">
        <v>221</v>
      </c>
      <c r="L118" s="316"/>
      <c r="M118" s="317"/>
      <c r="N118" s="318"/>
      <c r="O118" s="40">
        <v>10391</v>
      </c>
      <c r="P118" s="40" t="s">
        <v>222</v>
      </c>
      <c r="Q118" s="40" t="s">
        <v>222</v>
      </c>
      <c r="R118" s="40" t="s">
        <v>222</v>
      </c>
      <c r="S118" s="141">
        <f t="shared" ref="S118" si="5">SUM(C118:R118)</f>
        <v>3808095</v>
      </c>
      <c r="T118" s="185">
        <v>-16306</v>
      </c>
    </row>
    <row r="119" spans="1:21" ht="27" customHeight="1" x14ac:dyDescent="0.25">
      <c r="A119" s="115">
        <v>4</v>
      </c>
      <c r="B119" s="125" t="s">
        <v>81</v>
      </c>
      <c r="C119" s="36"/>
      <c r="D119" s="185"/>
      <c r="E119" s="187"/>
      <c r="F119" s="185"/>
      <c r="G119" s="40"/>
      <c r="H119" s="40"/>
      <c r="I119" s="40"/>
      <c r="J119" s="40"/>
      <c r="K119" s="40"/>
      <c r="L119" s="319"/>
      <c r="M119" s="320"/>
      <c r="N119" s="321"/>
      <c r="O119" s="40"/>
      <c r="P119" s="40"/>
      <c r="Q119" s="40"/>
      <c r="R119" s="40"/>
      <c r="S119" s="141">
        <f t="shared" si="4"/>
        <v>0</v>
      </c>
      <c r="T119" s="39"/>
    </row>
    <row r="120" spans="1:21" ht="27" customHeight="1" x14ac:dyDescent="0.25">
      <c r="A120" s="115">
        <v>5</v>
      </c>
      <c r="B120" s="125" t="s">
        <v>82</v>
      </c>
      <c r="C120" s="36"/>
      <c r="D120" s="185">
        <v>2369</v>
      </c>
      <c r="E120" s="187">
        <v>1</v>
      </c>
      <c r="F120" s="185"/>
      <c r="G120" s="36">
        <v>4488020</v>
      </c>
      <c r="H120" s="40"/>
      <c r="I120" s="40"/>
      <c r="J120" s="40">
        <v>4127</v>
      </c>
      <c r="K120" s="40" t="s">
        <v>221</v>
      </c>
      <c r="L120" s="32">
        <v>26471874</v>
      </c>
      <c r="M120" s="32">
        <v>0</v>
      </c>
      <c r="N120" s="32">
        <v>115938</v>
      </c>
      <c r="O120" s="186">
        <v>0</v>
      </c>
      <c r="P120" s="35" t="s">
        <v>222</v>
      </c>
      <c r="Q120" s="35" t="s">
        <v>222</v>
      </c>
      <c r="R120" s="35" t="s">
        <v>222</v>
      </c>
      <c r="S120" s="141">
        <f t="shared" ref="S120:S123" si="6">SUM(C120:R120)</f>
        <v>31082329</v>
      </c>
      <c r="T120" s="184">
        <v>-75</v>
      </c>
    </row>
    <row r="121" spans="1:21" ht="27" customHeight="1" x14ac:dyDescent="0.25">
      <c r="A121" s="115">
        <v>6</v>
      </c>
      <c r="B121" s="125" t="s">
        <v>83</v>
      </c>
      <c r="C121" s="36"/>
      <c r="D121" s="185"/>
      <c r="E121" s="187"/>
      <c r="F121" s="185"/>
      <c r="G121" s="40"/>
      <c r="H121" s="40"/>
      <c r="I121" s="40"/>
      <c r="J121" s="40"/>
      <c r="K121" s="40"/>
      <c r="L121" s="368"/>
      <c r="M121" s="369"/>
      <c r="N121" s="370"/>
      <c r="O121" s="40"/>
      <c r="P121" s="40"/>
      <c r="Q121" s="40"/>
      <c r="R121" s="40"/>
      <c r="S121" s="141">
        <f t="shared" si="6"/>
        <v>0</v>
      </c>
      <c r="T121" s="36"/>
    </row>
    <row r="122" spans="1:21" ht="27" customHeight="1" x14ac:dyDescent="0.25">
      <c r="A122" s="115">
        <v>7</v>
      </c>
      <c r="B122" s="125" t="s">
        <v>84</v>
      </c>
      <c r="C122" s="36"/>
      <c r="D122" s="185"/>
      <c r="E122" s="187"/>
      <c r="F122" s="185"/>
      <c r="G122" s="40"/>
      <c r="H122" s="40"/>
      <c r="I122" s="40"/>
      <c r="J122" s="40"/>
      <c r="K122" s="40"/>
      <c r="L122" s="371"/>
      <c r="M122" s="372"/>
      <c r="N122" s="373"/>
      <c r="O122" s="40"/>
      <c r="P122" s="40"/>
      <c r="Q122" s="40"/>
      <c r="R122" s="40"/>
      <c r="S122" s="141">
        <f t="shared" si="6"/>
        <v>0</v>
      </c>
      <c r="T122" s="36"/>
    </row>
    <row r="123" spans="1:21" ht="27" customHeight="1" x14ac:dyDescent="0.25">
      <c r="A123" s="115">
        <v>8</v>
      </c>
      <c r="B123" s="125" t="s">
        <v>85</v>
      </c>
      <c r="C123" s="36"/>
      <c r="D123" s="185" t="s">
        <v>241</v>
      </c>
      <c r="E123" s="187"/>
      <c r="F123" s="199"/>
      <c r="G123" s="40"/>
      <c r="H123" s="40"/>
      <c r="I123" s="40"/>
      <c r="J123" s="40"/>
      <c r="K123" s="40"/>
      <c r="L123" s="374"/>
      <c r="M123" s="375"/>
      <c r="N123" s="376"/>
      <c r="O123" s="40"/>
      <c r="P123" s="40"/>
      <c r="Q123" s="40"/>
      <c r="R123" s="40"/>
      <c r="S123" s="141">
        <f t="shared" si="6"/>
        <v>0</v>
      </c>
      <c r="T123" s="36"/>
    </row>
    <row r="124" spans="1:21" ht="27" customHeight="1" x14ac:dyDescent="0.25">
      <c r="A124" s="239" t="s">
        <v>103</v>
      </c>
      <c r="B124" s="240"/>
      <c r="C124" s="129">
        <f>SUM(C106:C123)</f>
        <v>-52209</v>
      </c>
      <c r="D124" s="129">
        <f t="shared" ref="D124:K124" si="7">SUM(D106:D123)</f>
        <v>6139873</v>
      </c>
      <c r="E124" s="195">
        <f t="shared" si="7"/>
        <v>244581</v>
      </c>
      <c r="F124" s="129">
        <f t="shared" si="7"/>
        <v>340642</v>
      </c>
      <c r="G124" s="129">
        <f t="shared" si="7"/>
        <v>4488020</v>
      </c>
      <c r="H124" s="129">
        <f t="shared" si="7"/>
        <v>0</v>
      </c>
      <c r="I124" s="129">
        <f t="shared" si="7"/>
        <v>0</v>
      </c>
      <c r="J124" s="129">
        <f t="shared" si="7"/>
        <v>2502338</v>
      </c>
      <c r="K124" s="129">
        <f t="shared" si="7"/>
        <v>0</v>
      </c>
      <c r="L124" s="331">
        <f>L120+M120</f>
        <v>26471874</v>
      </c>
      <c r="M124" s="332"/>
      <c r="N124" s="129">
        <f>N120</f>
        <v>115938</v>
      </c>
      <c r="O124" s="129">
        <f>SUM(O104:O123)</f>
        <v>104103</v>
      </c>
      <c r="P124" s="129">
        <f t="shared" ref="P124:T124" si="8">SUM(P104:P123)</f>
        <v>0</v>
      </c>
      <c r="Q124" s="129">
        <f t="shared" si="8"/>
        <v>0</v>
      </c>
      <c r="R124" s="129">
        <f t="shared" si="8"/>
        <v>0</v>
      </c>
      <c r="S124" s="129">
        <f t="shared" si="8"/>
        <v>40355160</v>
      </c>
      <c r="T124" s="129">
        <f t="shared" si="8"/>
        <v>-1045064</v>
      </c>
    </row>
    <row r="125" spans="1:21" ht="27" customHeight="1" x14ac:dyDescent="0.25">
      <c r="A125" s="239" t="s">
        <v>104</v>
      </c>
      <c r="B125" s="240"/>
      <c r="C125" s="131">
        <f t="shared" ref="C125:K125" si="9">C124/$C$6</f>
        <v>-3.2484444997511202</v>
      </c>
      <c r="D125" s="131">
        <f t="shared" si="9"/>
        <v>382.02295918367349</v>
      </c>
      <c r="E125" s="131">
        <f t="shared" si="9"/>
        <v>15.21783225485316</v>
      </c>
      <c r="F125" s="131">
        <f t="shared" si="9"/>
        <v>21.194748631159779</v>
      </c>
      <c r="G125" s="131">
        <f t="shared" si="9"/>
        <v>279.24464907914387</v>
      </c>
      <c r="H125" s="131">
        <f t="shared" si="9"/>
        <v>0</v>
      </c>
      <c r="I125" s="131">
        <f t="shared" si="9"/>
        <v>0</v>
      </c>
      <c r="J125" s="131">
        <f t="shared" si="9"/>
        <v>155.69549527127924</v>
      </c>
      <c r="K125" s="131">
        <f t="shared" si="9"/>
        <v>0</v>
      </c>
      <c r="L125" s="333">
        <f>L124/$C$6</f>
        <v>1647.0802638128423</v>
      </c>
      <c r="M125" s="334"/>
      <c r="N125" s="131">
        <f t="shared" ref="N125" si="10">N124/$C$6</f>
        <v>7.2136635141861625</v>
      </c>
      <c r="O125" s="131">
        <f t="shared" ref="O125" si="11">O124/$C$6</f>
        <v>6.4772896963663511</v>
      </c>
      <c r="P125" s="131">
        <f t="shared" ref="P125" si="12">P124/$C$6</f>
        <v>0</v>
      </c>
      <c r="Q125" s="131">
        <f t="shared" ref="Q125" si="13">Q124/$C$6</f>
        <v>0</v>
      </c>
      <c r="R125" s="131">
        <f t="shared" ref="R125" si="14">R124/$C$6</f>
        <v>0</v>
      </c>
      <c r="S125" s="131">
        <f t="shared" ref="S125" si="15">S124/$C$6</f>
        <v>2510.898456943753</v>
      </c>
      <c r="T125" s="131">
        <f t="shared" ref="T125" si="16">T124/$C$6</f>
        <v>-65.023892483822792</v>
      </c>
    </row>
    <row r="126" spans="1:21" ht="15.75" customHeight="1" x14ac:dyDescent="0.25">
      <c r="A126" s="338" t="s">
        <v>105</v>
      </c>
      <c r="B126" s="339"/>
      <c r="C126" s="339"/>
      <c r="D126" s="339"/>
      <c r="E126" s="339"/>
      <c r="F126" s="339"/>
      <c r="G126" s="339"/>
      <c r="H126" s="339"/>
      <c r="I126" s="339"/>
      <c r="J126" s="339"/>
      <c r="K126" s="339"/>
      <c r="L126" s="339"/>
      <c r="M126" s="339"/>
      <c r="N126" s="339"/>
      <c r="O126" s="339"/>
      <c r="P126" s="339"/>
      <c r="Q126" s="340"/>
      <c r="R126" s="340"/>
      <c r="S126" s="340"/>
      <c r="T126" s="339"/>
      <c r="U126" s="147"/>
    </row>
    <row r="127" spans="1:21" ht="27" customHeight="1" x14ac:dyDescent="0.25">
      <c r="A127" s="342" t="s">
        <v>140</v>
      </c>
      <c r="B127" s="342"/>
      <c r="C127" s="342"/>
      <c r="D127" s="342"/>
      <c r="E127" s="342"/>
      <c r="F127" s="342"/>
      <c r="G127" s="342"/>
      <c r="H127" s="342"/>
      <c r="I127" s="342"/>
      <c r="J127" s="342"/>
      <c r="K127" s="342"/>
      <c r="L127" s="342"/>
      <c r="M127" s="342"/>
      <c r="N127" s="342"/>
      <c r="O127" s="342"/>
      <c r="P127" s="342"/>
      <c r="Q127" s="380"/>
      <c r="R127" s="380"/>
      <c r="S127" s="380"/>
      <c r="T127" s="132" t="s">
        <v>116</v>
      </c>
    </row>
    <row r="128" spans="1:21" ht="15" customHeight="1" x14ac:dyDescent="0.25">
      <c r="A128" s="133" t="s">
        <v>118</v>
      </c>
      <c r="B128" s="133"/>
      <c r="C128" s="133"/>
      <c r="D128" s="133"/>
      <c r="E128" s="133"/>
      <c r="F128" s="133"/>
      <c r="G128" s="133"/>
      <c r="H128" s="133"/>
      <c r="I128" s="133"/>
      <c r="J128" s="133"/>
      <c r="K128" s="133"/>
      <c r="L128" s="133"/>
      <c r="M128" s="133"/>
      <c r="N128" s="133"/>
      <c r="O128" s="133"/>
      <c r="P128" s="133"/>
      <c r="Q128" s="378"/>
      <c r="R128" s="379"/>
      <c r="S128" s="379"/>
      <c r="T128" s="135" t="s">
        <v>124</v>
      </c>
    </row>
    <row r="129" spans="1:47" ht="15" customHeight="1" x14ac:dyDescent="0.25">
      <c r="A129" s="133" t="s">
        <v>143</v>
      </c>
      <c r="B129" s="133"/>
      <c r="C129" s="133"/>
      <c r="D129" s="133"/>
      <c r="E129" s="133"/>
      <c r="F129" s="133"/>
      <c r="G129" s="133"/>
      <c r="H129" s="133"/>
      <c r="I129" s="133"/>
      <c r="J129" s="133"/>
      <c r="K129" s="133"/>
      <c r="L129" s="133"/>
      <c r="M129" s="133"/>
      <c r="N129" s="133"/>
      <c r="O129" s="133"/>
      <c r="P129" s="133"/>
      <c r="Q129" s="148"/>
      <c r="R129" s="148"/>
      <c r="S129" s="148"/>
      <c r="T129" s="149"/>
    </row>
    <row r="130" spans="1:47" s="140" customFormat="1" ht="37.5" customHeight="1" x14ac:dyDescent="0.25">
      <c r="A130" s="297" t="s">
        <v>123</v>
      </c>
      <c r="B130" s="297"/>
      <c r="C130" s="297"/>
      <c r="D130" s="297"/>
      <c r="E130" s="297"/>
      <c r="F130" s="297"/>
      <c r="G130" s="297"/>
      <c r="H130" s="297"/>
      <c r="I130" s="297"/>
      <c r="J130" s="297"/>
      <c r="K130" s="297"/>
      <c r="L130" s="297"/>
      <c r="M130" s="297"/>
      <c r="N130" s="297"/>
      <c r="O130" s="297"/>
      <c r="P130" s="297"/>
      <c r="Q130" s="297"/>
      <c r="R130" s="297"/>
      <c r="S130" s="297"/>
      <c r="T130" s="297"/>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row>
    <row r="131" spans="1:47" x14ac:dyDescent="0.25">
      <c r="A131" s="298"/>
      <c r="B131" s="298"/>
      <c r="C131" s="298"/>
      <c r="D131" s="298"/>
      <c r="E131" s="298"/>
      <c r="F131" s="298"/>
      <c r="G131" s="298"/>
      <c r="H131" s="298"/>
      <c r="I131" s="298"/>
      <c r="J131" s="298"/>
      <c r="K131" s="298"/>
      <c r="L131" s="298"/>
      <c r="M131" s="298"/>
      <c r="N131" s="298"/>
      <c r="O131" s="298"/>
      <c r="P131" s="298"/>
      <c r="Q131" s="298"/>
      <c r="R131" s="298"/>
      <c r="S131" s="298"/>
      <c r="T131" s="298"/>
    </row>
    <row r="132" spans="1:47" ht="65.25" customHeight="1" x14ac:dyDescent="0.25">
      <c r="A132" s="299" t="s">
        <v>119</v>
      </c>
      <c r="B132" s="300"/>
      <c r="C132" s="224" t="s">
        <v>163</v>
      </c>
      <c r="D132" s="224" t="s">
        <v>160</v>
      </c>
      <c r="E132" s="306" t="s">
        <v>158</v>
      </c>
      <c r="F132" s="307"/>
      <c r="G132" s="310" t="s">
        <v>159</v>
      </c>
      <c r="H132" s="310"/>
      <c r="I132" s="310"/>
      <c r="J132" s="310"/>
      <c r="K132" s="310"/>
      <c r="L132" s="310"/>
      <c r="M132" s="310"/>
      <c r="N132" s="310"/>
      <c r="O132" s="306" t="s">
        <v>161</v>
      </c>
      <c r="P132" s="310"/>
      <c r="Q132" s="310"/>
      <c r="R132" s="307"/>
      <c r="S132" s="312" t="s">
        <v>120</v>
      </c>
      <c r="T132" s="307" t="s">
        <v>162</v>
      </c>
    </row>
    <row r="133" spans="1:47" x14ac:dyDescent="0.25">
      <c r="A133" s="301"/>
      <c r="B133" s="302"/>
      <c r="C133" s="225"/>
      <c r="D133" s="305"/>
      <c r="E133" s="308"/>
      <c r="F133" s="309"/>
      <c r="G133" s="311"/>
      <c r="H133" s="311"/>
      <c r="I133" s="311"/>
      <c r="J133" s="311"/>
      <c r="K133" s="311"/>
      <c r="L133" s="311"/>
      <c r="M133" s="311"/>
      <c r="N133" s="311"/>
      <c r="O133" s="308"/>
      <c r="P133" s="311"/>
      <c r="Q133" s="311"/>
      <c r="R133" s="309"/>
      <c r="S133" s="313"/>
      <c r="T133" s="309"/>
    </row>
    <row r="134" spans="1:47" ht="26.65" customHeight="1" x14ac:dyDescent="0.25">
      <c r="A134" s="303"/>
      <c r="B134" s="304"/>
      <c r="C134" s="226"/>
      <c r="D134" s="335" t="s">
        <v>115</v>
      </c>
      <c r="E134" s="336"/>
      <c r="F134" s="337"/>
      <c r="G134" s="335" t="s">
        <v>114</v>
      </c>
      <c r="H134" s="336"/>
      <c r="I134" s="336"/>
      <c r="J134" s="336"/>
      <c r="K134" s="336"/>
      <c r="L134" s="336"/>
      <c r="M134" s="336"/>
      <c r="N134" s="337"/>
      <c r="O134" s="335" t="s">
        <v>113</v>
      </c>
      <c r="P134" s="336"/>
      <c r="Q134" s="336"/>
      <c r="R134" s="337"/>
      <c r="S134" s="313"/>
      <c r="T134" s="307" t="s">
        <v>112</v>
      </c>
    </row>
    <row r="135" spans="1:47" ht="25.5" customHeight="1" x14ac:dyDescent="0.25">
      <c r="A135" s="124" t="s">
        <v>65</v>
      </c>
      <c r="B135" s="125"/>
      <c r="C135" s="126"/>
      <c r="D135" s="126" t="s">
        <v>86</v>
      </c>
      <c r="E135" s="126" t="s">
        <v>129</v>
      </c>
      <c r="F135" s="126" t="s">
        <v>88</v>
      </c>
      <c r="G135" s="126" t="s">
        <v>89</v>
      </c>
      <c r="H135" s="126" t="s">
        <v>90</v>
      </c>
      <c r="I135" s="126" t="s">
        <v>91</v>
      </c>
      <c r="J135" s="126" t="s">
        <v>92</v>
      </c>
      <c r="K135" s="126" t="s">
        <v>93</v>
      </c>
      <c r="L135" s="335" t="s">
        <v>94</v>
      </c>
      <c r="M135" s="337"/>
      <c r="N135" s="126" t="s">
        <v>95</v>
      </c>
      <c r="O135" s="126" t="s">
        <v>96</v>
      </c>
      <c r="P135" s="126" t="s">
        <v>97</v>
      </c>
      <c r="Q135" s="126" t="s">
        <v>98</v>
      </c>
      <c r="R135" s="126" t="s">
        <v>99</v>
      </c>
      <c r="S135" s="314"/>
      <c r="T135" s="309"/>
    </row>
    <row r="136" spans="1:47" ht="29.65" customHeight="1" x14ac:dyDescent="0.25">
      <c r="A136" s="127">
        <v>0.1</v>
      </c>
      <c r="B136" s="116" t="s">
        <v>67</v>
      </c>
      <c r="C136" s="316"/>
      <c r="D136" s="317"/>
      <c r="E136" s="317"/>
      <c r="F136" s="317"/>
      <c r="G136" s="317"/>
      <c r="H136" s="317"/>
      <c r="I136" s="317"/>
      <c r="J136" s="317"/>
      <c r="K136" s="317"/>
      <c r="L136" s="317"/>
      <c r="M136" s="317"/>
      <c r="N136" s="318"/>
      <c r="O136" s="40"/>
      <c r="P136" s="40"/>
      <c r="Q136" s="40"/>
      <c r="R136" s="40"/>
      <c r="S136" s="198">
        <f>SUM(C136:R136)</f>
        <v>0</v>
      </c>
      <c r="T136" s="40"/>
    </row>
    <row r="137" spans="1:47" ht="29.25" customHeight="1" x14ac:dyDescent="0.25">
      <c r="A137" s="115">
        <v>0.2</v>
      </c>
      <c r="B137" s="116" t="s">
        <v>68</v>
      </c>
      <c r="C137" s="319"/>
      <c r="D137" s="320"/>
      <c r="E137" s="320"/>
      <c r="F137" s="320"/>
      <c r="G137" s="320"/>
      <c r="H137" s="320"/>
      <c r="I137" s="320"/>
      <c r="J137" s="320"/>
      <c r="K137" s="320"/>
      <c r="L137" s="320"/>
      <c r="M137" s="320"/>
      <c r="N137" s="321"/>
      <c r="O137" s="40"/>
      <c r="P137" s="40"/>
      <c r="Q137" s="40"/>
      <c r="R137" s="40"/>
      <c r="S137" s="198">
        <f t="shared" ref="S137:S155" si="17">SUM(C137:R137)</f>
        <v>0</v>
      </c>
      <c r="T137" s="40"/>
    </row>
    <row r="138" spans="1:47" ht="33" customHeight="1" x14ac:dyDescent="0.25">
      <c r="A138" s="115">
        <v>0.3</v>
      </c>
      <c r="B138" s="116" t="s">
        <v>69</v>
      </c>
      <c r="C138" s="36"/>
      <c r="D138" s="36"/>
      <c r="E138" s="36"/>
      <c r="F138" s="36"/>
      <c r="G138" s="36"/>
      <c r="H138" s="36"/>
      <c r="I138" s="36"/>
      <c r="J138" s="36"/>
      <c r="K138" s="36"/>
      <c r="L138" s="365"/>
      <c r="M138" s="366"/>
      <c r="N138" s="367"/>
      <c r="O138" s="40"/>
      <c r="P138" s="40"/>
      <c r="Q138" s="40"/>
      <c r="R138" s="40"/>
      <c r="S138" s="198">
        <f t="shared" si="17"/>
        <v>0</v>
      </c>
      <c r="T138" s="40"/>
    </row>
    <row r="139" spans="1:47" ht="33" customHeight="1" x14ac:dyDescent="0.25">
      <c r="A139" s="115">
        <v>0.4</v>
      </c>
      <c r="B139" s="116" t="s">
        <v>70</v>
      </c>
      <c r="C139" s="36"/>
      <c r="D139" s="36"/>
      <c r="E139" s="36"/>
      <c r="F139" s="36"/>
      <c r="G139" s="36"/>
      <c r="H139" s="36"/>
      <c r="I139" s="36"/>
      <c r="J139" s="36"/>
      <c r="K139" s="36"/>
      <c r="L139" s="316"/>
      <c r="M139" s="317"/>
      <c r="N139" s="318"/>
      <c r="O139" s="40"/>
      <c r="P139" s="40"/>
      <c r="Q139" s="40"/>
      <c r="R139" s="40"/>
      <c r="S139" s="198">
        <f t="shared" si="17"/>
        <v>0</v>
      </c>
      <c r="T139" s="40"/>
    </row>
    <row r="140" spans="1:47" ht="33.4" customHeight="1" x14ac:dyDescent="0.25">
      <c r="A140" s="115">
        <v>0.5</v>
      </c>
      <c r="B140" s="116" t="s">
        <v>100</v>
      </c>
      <c r="C140" s="36"/>
      <c r="D140" s="36"/>
      <c r="E140" s="36"/>
      <c r="F140" s="36"/>
      <c r="G140" s="36"/>
      <c r="H140" s="36"/>
      <c r="I140" s="36"/>
      <c r="J140" s="36"/>
      <c r="K140" s="36"/>
      <c r="L140" s="316"/>
      <c r="M140" s="317"/>
      <c r="N140" s="318"/>
      <c r="O140" s="40"/>
      <c r="P140" s="40"/>
      <c r="Q140" s="40"/>
      <c r="R140" s="40"/>
      <c r="S140" s="198">
        <f t="shared" si="17"/>
        <v>0</v>
      </c>
      <c r="T140" s="186"/>
    </row>
    <row r="141" spans="1:47" ht="29.65" customHeight="1" x14ac:dyDescent="0.25">
      <c r="A141" s="115">
        <v>1</v>
      </c>
      <c r="B141" s="125" t="s">
        <v>71</v>
      </c>
      <c r="C141" s="185"/>
      <c r="D141" s="185">
        <v>1022131</v>
      </c>
      <c r="E141" s="187">
        <v>62775</v>
      </c>
      <c r="F141" s="185">
        <v>66328</v>
      </c>
      <c r="G141" s="186"/>
      <c r="H141" s="186"/>
      <c r="I141" s="186"/>
      <c r="J141" s="186"/>
      <c r="K141" s="186"/>
      <c r="L141" s="316"/>
      <c r="M141" s="317"/>
      <c r="N141" s="318"/>
      <c r="O141" s="40">
        <v>21039</v>
      </c>
      <c r="P141" s="40" t="s">
        <v>222</v>
      </c>
      <c r="Q141" s="40" t="s">
        <v>222</v>
      </c>
      <c r="R141" s="40" t="s">
        <v>222</v>
      </c>
      <c r="S141" s="141">
        <f t="shared" si="17"/>
        <v>1172273</v>
      </c>
      <c r="T141" s="185">
        <v>-876914</v>
      </c>
    </row>
    <row r="142" spans="1:47" ht="34.9" customHeight="1" x14ac:dyDescent="0.25">
      <c r="A142" s="115">
        <v>2.1</v>
      </c>
      <c r="B142" s="116" t="s">
        <v>72</v>
      </c>
      <c r="C142" s="185"/>
      <c r="D142" s="185">
        <v>3050866</v>
      </c>
      <c r="E142" s="187">
        <v>177193</v>
      </c>
      <c r="F142" s="185">
        <v>138423</v>
      </c>
      <c r="G142" s="186"/>
      <c r="H142" s="186"/>
      <c r="I142" s="186"/>
      <c r="J142" s="186"/>
      <c r="K142" s="186"/>
      <c r="L142" s="316"/>
      <c r="M142" s="317"/>
      <c r="N142" s="318"/>
      <c r="O142" s="40">
        <v>31632</v>
      </c>
      <c r="P142" s="40" t="s">
        <v>222</v>
      </c>
      <c r="Q142" s="40" t="s">
        <v>222</v>
      </c>
      <c r="R142" s="40" t="s">
        <v>222</v>
      </c>
      <c r="S142" s="141">
        <f t="shared" si="17"/>
        <v>3398114</v>
      </c>
      <c r="T142" s="185">
        <v>-184509</v>
      </c>
    </row>
    <row r="143" spans="1:47" ht="28.9" customHeight="1" x14ac:dyDescent="0.25">
      <c r="A143" s="115">
        <v>2.2000000000000002</v>
      </c>
      <c r="B143" s="116" t="s">
        <v>73</v>
      </c>
      <c r="C143" s="185"/>
      <c r="D143" s="185">
        <v>80178</v>
      </c>
      <c r="E143" s="187">
        <v>117</v>
      </c>
      <c r="F143" s="185">
        <v>26012</v>
      </c>
      <c r="G143" s="186"/>
      <c r="H143" s="186"/>
      <c r="I143" s="186"/>
      <c r="J143" s="186"/>
      <c r="K143" s="186"/>
      <c r="L143" s="316"/>
      <c r="M143" s="317"/>
      <c r="N143" s="318"/>
      <c r="O143" s="40">
        <v>22642</v>
      </c>
      <c r="P143" s="40" t="s">
        <v>222</v>
      </c>
      <c r="Q143" s="40" t="s">
        <v>222</v>
      </c>
      <c r="R143" s="40" t="s">
        <v>222</v>
      </c>
      <c r="S143" s="141">
        <f t="shared" si="17"/>
        <v>128949</v>
      </c>
      <c r="T143" s="185"/>
    </row>
    <row r="144" spans="1:47" ht="31.9" customHeight="1" x14ac:dyDescent="0.25">
      <c r="A144" s="115">
        <v>2.2999999999999998</v>
      </c>
      <c r="B144" s="116" t="s">
        <v>74</v>
      </c>
      <c r="C144" s="185"/>
      <c r="D144" s="185">
        <v>5616</v>
      </c>
      <c r="E144" s="187">
        <v>4</v>
      </c>
      <c r="F144" s="185">
        <v>523</v>
      </c>
      <c r="G144" s="186"/>
      <c r="H144" s="186"/>
      <c r="I144" s="186"/>
      <c r="J144" s="186">
        <v>4601</v>
      </c>
      <c r="K144" s="186" t="s">
        <v>221</v>
      </c>
      <c r="L144" s="316"/>
      <c r="M144" s="317"/>
      <c r="N144" s="318"/>
      <c r="O144" s="40">
        <v>22255</v>
      </c>
      <c r="P144" s="40" t="s">
        <v>222</v>
      </c>
      <c r="Q144" s="40" t="s">
        <v>222</v>
      </c>
      <c r="R144" s="40" t="s">
        <v>222</v>
      </c>
      <c r="S144" s="141">
        <f t="shared" si="17"/>
        <v>32999</v>
      </c>
      <c r="T144" s="185"/>
    </row>
    <row r="145" spans="1:21" ht="33" customHeight="1" x14ac:dyDescent="0.25">
      <c r="A145" s="115">
        <v>2.4</v>
      </c>
      <c r="B145" s="116" t="s">
        <v>75</v>
      </c>
      <c r="C145" s="185"/>
      <c r="D145" s="185">
        <v>7925</v>
      </c>
      <c r="E145" s="187">
        <v>77</v>
      </c>
      <c r="F145" s="185"/>
      <c r="G145" s="186"/>
      <c r="H145" s="186"/>
      <c r="I145" s="186"/>
      <c r="J145" s="186"/>
      <c r="K145" s="186"/>
      <c r="L145" s="316"/>
      <c r="M145" s="317"/>
      <c r="N145" s="318"/>
      <c r="O145" s="40">
        <v>93</v>
      </c>
      <c r="P145" s="40" t="s">
        <v>222</v>
      </c>
      <c r="Q145" s="40" t="s">
        <v>222</v>
      </c>
      <c r="R145" s="40" t="s">
        <v>222</v>
      </c>
      <c r="S145" s="141">
        <f t="shared" si="17"/>
        <v>8095</v>
      </c>
      <c r="T145" s="185">
        <v>-780</v>
      </c>
    </row>
    <row r="146" spans="1:21" ht="34.15" customHeight="1" x14ac:dyDescent="0.25">
      <c r="A146" s="115">
        <v>2.5</v>
      </c>
      <c r="B146" s="116" t="s">
        <v>76</v>
      </c>
      <c r="C146" s="185"/>
      <c r="D146" s="185">
        <v>188231</v>
      </c>
      <c r="E146" s="187">
        <v>275</v>
      </c>
      <c r="F146" s="185">
        <v>17815</v>
      </c>
      <c r="G146" s="186"/>
      <c r="H146" s="186"/>
      <c r="I146" s="186"/>
      <c r="J146" s="186"/>
      <c r="K146" s="186"/>
      <c r="L146" s="316"/>
      <c r="M146" s="317"/>
      <c r="N146" s="318"/>
      <c r="O146" s="40"/>
      <c r="P146" s="40"/>
      <c r="Q146" s="40"/>
      <c r="R146" s="40"/>
      <c r="S146" s="141">
        <f t="shared" si="17"/>
        <v>206321</v>
      </c>
      <c r="T146" s="185"/>
    </row>
    <row r="147" spans="1:21" ht="30.4" customHeight="1" x14ac:dyDescent="0.25">
      <c r="A147" s="115">
        <v>2.6</v>
      </c>
      <c r="B147" s="116" t="s">
        <v>77</v>
      </c>
      <c r="C147" s="185"/>
      <c r="D147" s="185">
        <v>421856</v>
      </c>
      <c r="E147" s="187">
        <v>341</v>
      </c>
      <c r="F147" s="185"/>
      <c r="G147" s="186"/>
      <c r="H147" s="186"/>
      <c r="I147" s="186"/>
      <c r="J147" s="186"/>
      <c r="K147" s="186"/>
      <c r="L147" s="316"/>
      <c r="M147" s="317"/>
      <c r="N147" s="318"/>
      <c r="O147" s="40">
        <v>5099</v>
      </c>
      <c r="P147" s="40" t="s">
        <v>222</v>
      </c>
      <c r="Q147" s="40" t="s">
        <v>222</v>
      </c>
      <c r="R147" s="40" t="s">
        <v>222</v>
      </c>
      <c r="S147" s="141">
        <f t="shared" si="17"/>
        <v>427296</v>
      </c>
      <c r="T147" s="185">
        <v>-6584</v>
      </c>
    </row>
    <row r="148" spans="1:21" ht="32.65" customHeight="1" x14ac:dyDescent="0.25">
      <c r="A148" s="115">
        <v>2.7</v>
      </c>
      <c r="B148" s="116" t="s">
        <v>78</v>
      </c>
      <c r="C148" s="185">
        <v>-52209</v>
      </c>
      <c r="D148" s="185">
        <v>107274</v>
      </c>
      <c r="E148" s="187">
        <v>954</v>
      </c>
      <c r="F148" s="185">
        <v>1291</v>
      </c>
      <c r="G148" s="186"/>
      <c r="H148" s="186"/>
      <c r="I148" s="186"/>
      <c r="J148" s="186"/>
      <c r="K148" s="186"/>
      <c r="L148" s="316"/>
      <c r="M148" s="317"/>
      <c r="N148" s="318"/>
      <c r="O148" s="40">
        <v>1061</v>
      </c>
      <c r="P148" s="40" t="s">
        <v>222</v>
      </c>
      <c r="Q148" s="40" t="s">
        <v>222</v>
      </c>
      <c r="R148" s="40" t="s">
        <v>222</v>
      </c>
      <c r="S148" s="141">
        <f t="shared" si="17"/>
        <v>58371</v>
      </c>
      <c r="T148" s="185">
        <v>-6580</v>
      </c>
    </row>
    <row r="149" spans="1:21" ht="31.5" customHeight="1" x14ac:dyDescent="0.25">
      <c r="A149" s="115">
        <v>2.8</v>
      </c>
      <c r="B149" s="116" t="s">
        <v>79</v>
      </c>
      <c r="C149" s="185"/>
      <c r="D149" s="185">
        <v>20264</v>
      </c>
      <c r="E149" s="187">
        <v>80</v>
      </c>
      <c r="F149" s="185"/>
      <c r="G149" s="186"/>
      <c r="H149" s="186"/>
      <c r="I149" s="186"/>
      <c r="J149" s="186">
        <v>16594</v>
      </c>
      <c r="K149" s="186" t="s">
        <v>221</v>
      </c>
      <c r="L149" s="316"/>
      <c r="M149" s="317"/>
      <c r="N149" s="318"/>
      <c r="O149" s="40"/>
      <c r="P149" s="40"/>
      <c r="Q149" s="40"/>
      <c r="R149" s="40"/>
      <c r="S149" s="141">
        <f t="shared" si="17"/>
        <v>36938</v>
      </c>
      <c r="T149" s="185">
        <v>-22186</v>
      </c>
    </row>
    <row r="150" spans="1:21" ht="38.25" customHeight="1" x14ac:dyDescent="0.25">
      <c r="A150" s="115">
        <v>3</v>
      </c>
      <c r="B150" s="125" t="s">
        <v>80</v>
      </c>
      <c r="C150" s="185"/>
      <c r="D150" s="185">
        <v>1233163</v>
      </c>
      <c r="E150" s="187">
        <v>2764</v>
      </c>
      <c r="F150" s="185">
        <v>90250</v>
      </c>
      <c r="G150" s="186"/>
      <c r="H150" s="186"/>
      <c r="I150" s="186"/>
      <c r="J150" s="186">
        <v>2192524</v>
      </c>
      <c r="K150" s="186" t="s">
        <v>221</v>
      </c>
      <c r="L150" s="316"/>
      <c r="M150" s="317"/>
      <c r="N150" s="318"/>
      <c r="O150" s="40">
        <v>11109</v>
      </c>
      <c r="P150" s="40" t="s">
        <v>222</v>
      </c>
      <c r="Q150" s="40" t="s">
        <v>222</v>
      </c>
      <c r="R150" s="40" t="s">
        <v>222</v>
      </c>
      <c r="S150" s="128">
        <f t="shared" si="17"/>
        <v>3529810</v>
      </c>
      <c r="T150" s="184">
        <v>-14494</v>
      </c>
    </row>
    <row r="151" spans="1:21" ht="24.75" customHeight="1" x14ac:dyDescent="0.25">
      <c r="A151" s="115">
        <v>4</v>
      </c>
      <c r="B151" s="125" t="s">
        <v>81</v>
      </c>
      <c r="C151" s="185"/>
      <c r="D151" s="185"/>
      <c r="E151" s="187"/>
      <c r="F151" s="185"/>
      <c r="G151" s="186"/>
      <c r="H151" s="186"/>
      <c r="I151" s="186"/>
      <c r="J151" s="186"/>
      <c r="K151" s="186"/>
      <c r="L151" s="319"/>
      <c r="M151" s="320"/>
      <c r="N151" s="321"/>
      <c r="O151" s="40"/>
      <c r="P151" s="40"/>
      <c r="Q151" s="40"/>
      <c r="R151" s="40"/>
      <c r="S151" s="128">
        <f t="shared" si="17"/>
        <v>0</v>
      </c>
      <c r="T151" s="184"/>
    </row>
    <row r="152" spans="1:21" ht="25.5" customHeight="1" x14ac:dyDescent="0.25">
      <c r="A152" s="115">
        <v>5</v>
      </c>
      <c r="B152" s="125" t="s">
        <v>82</v>
      </c>
      <c r="C152" s="185"/>
      <c r="D152" s="185">
        <v>2369</v>
      </c>
      <c r="E152" s="187">
        <v>1</v>
      </c>
      <c r="F152" s="185"/>
      <c r="G152" s="185">
        <v>4488020</v>
      </c>
      <c r="H152" s="186"/>
      <c r="I152" s="186"/>
      <c r="J152" s="186">
        <v>3674</v>
      </c>
      <c r="K152" s="186" t="s">
        <v>221</v>
      </c>
      <c r="L152" s="32">
        <v>8526000</v>
      </c>
      <c r="M152" s="32">
        <v>0</v>
      </c>
      <c r="N152" s="32">
        <v>115938</v>
      </c>
      <c r="O152" s="40">
        <v>240</v>
      </c>
      <c r="P152" s="40" t="s">
        <v>222</v>
      </c>
      <c r="Q152" s="40" t="s">
        <v>222</v>
      </c>
      <c r="R152" s="40" t="s">
        <v>222</v>
      </c>
      <c r="S152" s="128">
        <f t="shared" si="17"/>
        <v>13136242</v>
      </c>
      <c r="T152" s="184">
        <v>-67</v>
      </c>
    </row>
    <row r="153" spans="1:21" ht="31.5" customHeight="1" x14ac:dyDescent="0.25">
      <c r="A153" s="115">
        <v>6</v>
      </c>
      <c r="B153" s="125" t="s">
        <v>83</v>
      </c>
      <c r="C153" s="185"/>
      <c r="D153" s="185"/>
      <c r="E153" s="187"/>
      <c r="F153" s="185"/>
      <c r="G153" s="186"/>
      <c r="H153" s="186"/>
      <c r="I153" s="186"/>
      <c r="J153" s="186"/>
      <c r="K153" s="186"/>
      <c r="L153" s="368"/>
      <c r="M153" s="369"/>
      <c r="N153" s="370"/>
      <c r="O153" s="40"/>
      <c r="P153" s="40"/>
      <c r="Q153" s="40"/>
      <c r="R153" s="40"/>
      <c r="S153" s="141">
        <f t="shared" si="17"/>
        <v>0</v>
      </c>
      <c r="T153" s="36"/>
    </row>
    <row r="154" spans="1:21" ht="25.9" customHeight="1" x14ac:dyDescent="0.25">
      <c r="A154" s="115">
        <v>7</v>
      </c>
      <c r="B154" s="125" t="s">
        <v>84</v>
      </c>
      <c r="C154" s="185"/>
      <c r="D154" s="185"/>
      <c r="E154" s="187"/>
      <c r="F154" s="185"/>
      <c r="G154" s="186"/>
      <c r="H154" s="186"/>
      <c r="I154" s="186"/>
      <c r="J154" s="186"/>
      <c r="K154" s="186"/>
      <c r="L154" s="371"/>
      <c r="M154" s="372"/>
      <c r="N154" s="373"/>
      <c r="O154" s="40"/>
      <c r="P154" s="40"/>
      <c r="Q154" s="40"/>
      <c r="R154" s="40"/>
      <c r="S154" s="141">
        <f t="shared" si="17"/>
        <v>0</v>
      </c>
      <c r="T154" s="36"/>
    </row>
    <row r="155" spans="1:21" ht="33" customHeight="1" x14ac:dyDescent="0.25">
      <c r="A155" s="115">
        <v>8</v>
      </c>
      <c r="B155" s="125" t="s">
        <v>85</v>
      </c>
      <c r="C155" s="185"/>
      <c r="D155" s="185" t="s">
        <v>241</v>
      </c>
      <c r="E155" s="187"/>
      <c r="F155" s="185">
        <v>553472</v>
      </c>
      <c r="G155" s="186"/>
      <c r="H155" s="186"/>
      <c r="I155" s="186"/>
      <c r="J155" s="186"/>
      <c r="K155" s="186"/>
      <c r="L155" s="374"/>
      <c r="M155" s="375"/>
      <c r="N155" s="376"/>
      <c r="O155" s="40">
        <v>964</v>
      </c>
      <c r="P155" s="40" t="s">
        <v>222</v>
      </c>
      <c r="Q155" s="40" t="s">
        <v>222</v>
      </c>
      <c r="R155" s="40" t="s">
        <v>222</v>
      </c>
      <c r="S155" s="141">
        <f t="shared" si="17"/>
        <v>554436</v>
      </c>
      <c r="T155" s="36"/>
    </row>
    <row r="156" spans="1:21" ht="37.9" customHeight="1" x14ac:dyDescent="0.25">
      <c r="A156" s="239" t="s">
        <v>103</v>
      </c>
      <c r="B156" s="240"/>
      <c r="C156" s="129">
        <f>SUM(C138:C155)</f>
        <v>-52209</v>
      </c>
      <c r="D156" s="129">
        <f t="shared" ref="D156:K156" si="18">SUM(D138:D155)</f>
        <v>6139873</v>
      </c>
      <c r="E156" s="130">
        <f t="shared" si="18"/>
        <v>244581</v>
      </c>
      <c r="F156" s="129">
        <f t="shared" si="18"/>
        <v>894114</v>
      </c>
      <c r="G156" s="129">
        <f t="shared" si="18"/>
        <v>4488020</v>
      </c>
      <c r="H156" s="129">
        <f t="shared" si="18"/>
        <v>0</v>
      </c>
      <c r="I156" s="129">
        <f t="shared" si="18"/>
        <v>0</v>
      </c>
      <c r="J156" s="129">
        <f t="shared" si="18"/>
        <v>2217393</v>
      </c>
      <c r="K156" s="129">
        <f t="shared" si="18"/>
        <v>0</v>
      </c>
      <c r="L156" s="331">
        <f>L152+M152</f>
        <v>8526000</v>
      </c>
      <c r="M156" s="332"/>
      <c r="N156" s="129">
        <f>N152</f>
        <v>115938</v>
      </c>
      <c r="O156" s="129">
        <f>SUM(O136:O155)</f>
        <v>116134</v>
      </c>
      <c r="P156" s="129">
        <f t="shared" ref="P156:T156" si="19">SUM(P136:P155)</f>
        <v>0</v>
      </c>
      <c r="Q156" s="129">
        <f t="shared" si="19"/>
        <v>0</v>
      </c>
      <c r="R156" s="129">
        <f t="shared" si="19"/>
        <v>0</v>
      </c>
      <c r="S156" s="129">
        <f t="shared" si="19"/>
        <v>22689844</v>
      </c>
      <c r="T156" s="129">
        <f t="shared" si="19"/>
        <v>-1112114</v>
      </c>
    </row>
    <row r="157" spans="1:21" ht="37.9" customHeight="1" x14ac:dyDescent="0.25">
      <c r="A157" s="239" t="s">
        <v>104</v>
      </c>
      <c r="B157" s="240"/>
      <c r="C157" s="131">
        <f t="shared" ref="C157:K157" si="20">C156/$C$6</f>
        <v>-3.2484444997511202</v>
      </c>
      <c r="D157" s="131">
        <f t="shared" si="20"/>
        <v>382.02295918367349</v>
      </c>
      <c r="E157" s="131">
        <f t="shared" si="20"/>
        <v>15.21783225485316</v>
      </c>
      <c r="F157" s="131">
        <f t="shared" si="20"/>
        <v>55.631781981085119</v>
      </c>
      <c r="G157" s="131">
        <f t="shared" si="20"/>
        <v>279.24464907914387</v>
      </c>
      <c r="H157" s="131">
        <f t="shared" si="20"/>
        <v>0</v>
      </c>
      <c r="I157" s="131">
        <f t="shared" si="20"/>
        <v>0</v>
      </c>
      <c r="J157" s="131">
        <f t="shared" si="20"/>
        <v>137.96621453459431</v>
      </c>
      <c r="K157" s="131">
        <f t="shared" si="20"/>
        <v>0</v>
      </c>
      <c r="L157" s="333">
        <f>L156/$C$6</f>
        <v>530.48780487804879</v>
      </c>
      <c r="M157" s="334"/>
      <c r="N157" s="131">
        <f t="shared" ref="N157:T157" si="21">N156/$C$6</f>
        <v>7.2136635141861625</v>
      </c>
      <c r="O157" s="131">
        <f t="shared" si="21"/>
        <v>7.2258586361373816</v>
      </c>
      <c r="P157" s="131">
        <f t="shared" si="21"/>
        <v>0</v>
      </c>
      <c r="Q157" s="131">
        <f t="shared" si="21"/>
        <v>0</v>
      </c>
      <c r="R157" s="131">
        <f t="shared" si="21"/>
        <v>0</v>
      </c>
      <c r="S157" s="131">
        <f t="shared" si="21"/>
        <v>1411.762319561971</v>
      </c>
      <c r="T157" s="131">
        <f t="shared" si="21"/>
        <v>-69.195744151319062</v>
      </c>
    </row>
    <row r="158" spans="1:21" ht="13" x14ac:dyDescent="0.25">
      <c r="A158" s="338" t="s">
        <v>105</v>
      </c>
      <c r="B158" s="339"/>
      <c r="C158" s="339"/>
      <c r="D158" s="339"/>
      <c r="E158" s="339"/>
      <c r="F158" s="339"/>
      <c r="G158" s="339"/>
      <c r="H158" s="339"/>
      <c r="I158" s="339"/>
      <c r="J158" s="339"/>
      <c r="K158" s="339"/>
      <c r="L158" s="339"/>
      <c r="M158" s="339"/>
      <c r="N158" s="339"/>
      <c r="O158" s="339"/>
      <c r="P158" s="339"/>
      <c r="Q158" s="340"/>
      <c r="R158" s="340"/>
      <c r="S158" s="340"/>
      <c r="T158" s="340"/>
      <c r="U158" s="147"/>
    </row>
    <row r="159" spans="1:21" ht="12.75" customHeight="1" x14ac:dyDescent="0.25">
      <c r="A159" s="342" t="s">
        <v>141</v>
      </c>
      <c r="B159" s="342"/>
      <c r="C159" s="342"/>
      <c r="D159" s="342"/>
      <c r="E159" s="342"/>
      <c r="F159" s="342"/>
      <c r="G159" s="342"/>
      <c r="H159" s="342"/>
      <c r="I159" s="342"/>
      <c r="J159" s="342"/>
      <c r="K159" s="342"/>
      <c r="L159" s="342"/>
      <c r="M159" s="342"/>
      <c r="N159" s="342"/>
      <c r="O159" s="342"/>
      <c r="P159" s="342"/>
      <c r="Q159" s="343"/>
      <c r="R159" s="344"/>
      <c r="S159" s="345"/>
      <c r="T159" s="132" t="s">
        <v>116</v>
      </c>
    </row>
    <row r="160" spans="1:21" ht="14.5" x14ac:dyDescent="0.25">
      <c r="A160" s="133" t="s">
        <v>118</v>
      </c>
      <c r="B160" s="133"/>
      <c r="C160" s="133"/>
      <c r="D160" s="133"/>
      <c r="E160" s="133"/>
      <c r="F160" s="133"/>
      <c r="G160" s="133"/>
      <c r="H160" s="133"/>
      <c r="I160" s="133"/>
      <c r="J160" s="133"/>
      <c r="K160" s="133"/>
      <c r="L160" s="133"/>
      <c r="M160" s="133"/>
      <c r="N160" s="133"/>
      <c r="O160" s="133"/>
      <c r="P160" s="133"/>
      <c r="Q160" s="377"/>
      <c r="R160" s="377"/>
      <c r="S160" s="377"/>
      <c r="T160" s="135" t="s">
        <v>124</v>
      </c>
    </row>
    <row r="161" spans="1:16" ht="14.5" x14ac:dyDescent="0.25">
      <c r="A161" s="133" t="s">
        <v>143</v>
      </c>
      <c r="B161" s="133"/>
      <c r="C161" s="133"/>
      <c r="D161" s="133"/>
      <c r="E161" s="133"/>
      <c r="F161" s="133"/>
      <c r="G161" s="133"/>
      <c r="H161" s="133"/>
      <c r="I161" s="133"/>
      <c r="J161" s="133"/>
      <c r="K161" s="133"/>
      <c r="L161" s="133"/>
      <c r="M161" s="133"/>
      <c r="N161" s="133"/>
      <c r="O161" s="133"/>
      <c r="P161" s="133"/>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63">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C36:E36"/>
    <mergeCell ref="F50:G50"/>
    <mergeCell ref="F54:G54"/>
    <mergeCell ref="F60:G60"/>
    <mergeCell ref="F67:G67"/>
    <mergeCell ref="F91:G91"/>
    <mergeCell ref="F92:G92"/>
    <mergeCell ref="E93:G93"/>
    <mergeCell ref="E94:G94"/>
    <mergeCell ref="F69:G69"/>
    <mergeCell ref="F77:G77"/>
    <mergeCell ref="F81:G81"/>
    <mergeCell ref="F83:G83"/>
    <mergeCell ref="F88:G88"/>
    <mergeCell ref="F89:G89"/>
    <mergeCell ref="F90:G90"/>
    <mergeCell ref="B37:F38"/>
    <mergeCell ref="F51:G51"/>
    <mergeCell ref="F55:G55"/>
    <mergeCell ref="F56:G56"/>
    <mergeCell ref="F57:G57"/>
    <mergeCell ref="F87:G87"/>
    <mergeCell ref="F58:G58"/>
    <mergeCell ref="F85:G85"/>
    <mergeCell ref="H39:I39"/>
    <mergeCell ref="A40:B40"/>
    <mergeCell ref="A41:B43"/>
    <mergeCell ref="E41:E43"/>
    <mergeCell ref="F41:G43"/>
    <mergeCell ref="E44:E49"/>
    <mergeCell ref="F44:G44"/>
    <mergeCell ref="F45:G45"/>
    <mergeCell ref="F48:G48"/>
    <mergeCell ref="F49:G49"/>
    <mergeCell ref="A39:B39"/>
    <mergeCell ref="C39:D39"/>
    <mergeCell ref="E39:E40"/>
    <mergeCell ref="F39:G40"/>
    <mergeCell ref="Q160:S160"/>
    <mergeCell ref="A96:B96"/>
    <mergeCell ref="A158:T158"/>
    <mergeCell ref="A159:P159"/>
    <mergeCell ref="Q159:S159"/>
    <mergeCell ref="Q128:S128"/>
    <mergeCell ref="C136:N137"/>
    <mergeCell ref="L138:N151"/>
    <mergeCell ref="L153:N155"/>
    <mergeCell ref="A156:B156"/>
    <mergeCell ref="L156:M156"/>
    <mergeCell ref="A157:B157"/>
    <mergeCell ref="L157:M157"/>
    <mergeCell ref="O132:R133"/>
    <mergeCell ref="S132:S135"/>
    <mergeCell ref="T132:T133"/>
    <mergeCell ref="D134:F134"/>
    <mergeCell ref="G134:N134"/>
    <mergeCell ref="O134:R134"/>
    <mergeCell ref="T134:T135"/>
    <mergeCell ref="L135:M135"/>
    <mergeCell ref="A126:T126"/>
    <mergeCell ref="A127:P127"/>
    <mergeCell ref="Q127:S127"/>
    <mergeCell ref="A130:T131"/>
    <mergeCell ref="A132:B134"/>
    <mergeCell ref="C132:C134"/>
    <mergeCell ref="D132:D133"/>
    <mergeCell ref="E132:F133"/>
    <mergeCell ref="G132:N133"/>
    <mergeCell ref="C104:N105"/>
    <mergeCell ref="L106:N119"/>
    <mergeCell ref="L121:N123"/>
    <mergeCell ref="A124:B124"/>
    <mergeCell ref="L124:M124"/>
    <mergeCell ref="A125:B125"/>
    <mergeCell ref="L125:M125"/>
    <mergeCell ref="T100:T101"/>
    <mergeCell ref="D102:F102"/>
    <mergeCell ref="G102:N102"/>
    <mergeCell ref="O102:R102"/>
    <mergeCell ref="T102:T103"/>
    <mergeCell ref="L103:M103"/>
    <mergeCell ref="A98:T99"/>
    <mergeCell ref="A100:B102"/>
    <mergeCell ref="C100:C102"/>
    <mergeCell ref="D100:D101"/>
    <mergeCell ref="E100:F101"/>
    <mergeCell ref="G100:N101"/>
    <mergeCell ref="O100:R101"/>
    <mergeCell ref="S100:S10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 ref="F86:G86"/>
    <mergeCell ref="F84:G84"/>
    <mergeCell ref="F82:G82"/>
    <mergeCell ref="F53:G53"/>
    <mergeCell ref="F46:G46"/>
    <mergeCell ref="F47:G47"/>
    <mergeCell ref="F52:G52"/>
    <mergeCell ref="F62:G62"/>
    <mergeCell ref="F76:G76"/>
    <mergeCell ref="F72:G72"/>
    <mergeCell ref="F73:G73"/>
    <mergeCell ref="F64:G64"/>
    <mergeCell ref="F74:G74"/>
    <mergeCell ref="F61:G61"/>
    <mergeCell ref="F63:G63"/>
    <mergeCell ref="F68:G68"/>
    <mergeCell ref="F78:G78"/>
    <mergeCell ref="F79:G79"/>
  </mergeCells>
  <phoneticPr fontId="37" type="noConversion"/>
  <pageMargins left="0.7" right="0.7" top="0.75" bottom="0.75" header="0.3" footer="0.3"/>
  <pageSetup paperSize="9" scale="16" fitToHeight="0" orientation="landscape" r:id="rId1"/>
  <rowBreaks count="2" manualBreakCount="2">
    <brk id="97" max="16383" man="1"/>
    <brk id="129"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'Drop down list'!$B$4:$B$5</xm:f>
          </x14:formula1>
          <xm:sqref>C96:C97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5"/>
  <sheetViews>
    <sheetView showGridLines="0" topLeftCell="L99" zoomScale="90" zoomScaleNormal="90" workbookViewId="0">
      <selection activeCell="T109" sqref="A2:T109"/>
    </sheetView>
  </sheetViews>
  <sheetFormatPr defaultColWidth="9.1796875" defaultRowHeight="12.5" x14ac:dyDescent="0.25"/>
  <cols>
    <col min="1" max="1" width="14.26953125" style="82" customWidth="1"/>
    <col min="2" max="2" width="47.54296875" style="86" customWidth="1"/>
    <col min="3" max="4" width="26.26953125" style="87" customWidth="1"/>
    <col min="5" max="5" width="35.54296875" style="87" customWidth="1"/>
    <col min="6" max="6" width="27" style="87" customWidth="1"/>
    <col min="7" max="7" width="18" style="77" customWidth="1"/>
    <col min="8" max="8" width="16.7265625" style="77" customWidth="1"/>
    <col min="9" max="9" width="18.7265625" style="77" customWidth="1"/>
    <col min="10" max="10" width="27.54296875" style="77" customWidth="1"/>
    <col min="11" max="11" width="22.453125" style="77" customWidth="1"/>
    <col min="12" max="13" width="19" style="77" customWidth="1"/>
    <col min="14" max="14" width="22" style="77" bestFit="1" customWidth="1"/>
    <col min="15" max="15" width="16.1796875" style="82" customWidth="1"/>
    <col min="16" max="18" width="11" style="82" customWidth="1"/>
    <col min="19" max="19" width="14.81640625" style="77" customWidth="1"/>
    <col min="20" max="20" width="29.1796875" style="77" customWidth="1"/>
    <col min="21" max="25" width="9.1796875" style="77"/>
    <col min="26" max="26" width="46" style="77" bestFit="1" customWidth="1"/>
    <col min="27" max="27" width="126.453125" style="77" customWidth="1"/>
    <col min="28" max="16384" width="9.1796875" style="77"/>
  </cols>
  <sheetData>
    <row r="1" spans="1:47" ht="13" x14ac:dyDescent="0.3">
      <c r="A1" s="220" t="s">
        <v>5</v>
      </c>
      <c r="B1" s="221"/>
      <c r="C1" s="222"/>
      <c r="D1" s="222"/>
      <c r="E1" s="222"/>
      <c r="F1" s="223"/>
    </row>
    <row r="2" spans="1:47" x14ac:dyDescent="0.25">
      <c r="A2" s="209" t="s">
        <v>6</v>
      </c>
      <c r="B2" s="209"/>
      <c r="C2" s="244" t="s">
        <v>209</v>
      </c>
      <c r="D2" s="244"/>
      <c r="E2" s="244"/>
      <c r="F2" s="244"/>
    </row>
    <row r="3" spans="1:47" x14ac:dyDescent="0.25">
      <c r="A3" s="235" t="s">
        <v>7</v>
      </c>
      <c r="B3" s="236"/>
      <c r="C3" s="244"/>
      <c r="D3" s="244"/>
      <c r="E3" s="244"/>
      <c r="F3" s="244"/>
    </row>
    <row r="4" spans="1:47" x14ac:dyDescent="0.25">
      <c r="A4" s="209" t="s">
        <v>8</v>
      </c>
      <c r="B4" s="209"/>
      <c r="C4" s="244" t="s">
        <v>211</v>
      </c>
      <c r="D4" s="244"/>
      <c r="E4" s="244"/>
      <c r="F4" s="244"/>
    </row>
    <row r="5" spans="1:47" ht="36" customHeight="1" x14ac:dyDescent="0.25">
      <c r="A5" s="209" t="s">
        <v>9</v>
      </c>
      <c r="B5" s="209"/>
      <c r="C5" s="243" t="s">
        <v>260</v>
      </c>
      <c r="D5" s="244"/>
      <c r="E5" s="244"/>
      <c r="F5" s="244"/>
    </row>
    <row r="6" spans="1:47" ht="14.5" x14ac:dyDescent="0.25">
      <c r="A6" s="209" t="s">
        <v>10</v>
      </c>
      <c r="B6" s="209"/>
      <c r="C6" s="244">
        <v>16072</v>
      </c>
      <c r="D6" s="244"/>
      <c r="E6" s="244"/>
      <c r="F6" s="244"/>
    </row>
    <row r="7" spans="1:47" s="80" customFormat="1" x14ac:dyDescent="0.25">
      <c r="A7" s="209" t="s">
        <v>11</v>
      </c>
      <c r="B7" s="209"/>
      <c r="C7" s="244" t="s">
        <v>210</v>
      </c>
      <c r="D7" s="244"/>
      <c r="E7" s="244"/>
      <c r="F7" s="244"/>
      <c r="O7" s="88"/>
      <c r="P7" s="88"/>
      <c r="Q7" s="88"/>
      <c r="R7" s="88"/>
    </row>
    <row r="8" spans="1:47" s="80" customFormat="1" ht="13" x14ac:dyDescent="0.25">
      <c r="A8" s="209" t="s">
        <v>49</v>
      </c>
      <c r="B8" s="209"/>
      <c r="C8" s="251">
        <v>44120</v>
      </c>
      <c r="D8" s="244"/>
      <c r="E8" s="244"/>
      <c r="F8" s="244"/>
      <c r="G8" s="81"/>
      <c r="O8" s="88"/>
      <c r="P8" s="88"/>
      <c r="Q8" s="88"/>
      <c r="R8" s="88"/>
    </row>
    <row r="9" spans="1:47" ht="13" x14ac:dyDescent="0.3">
      <c r="A9" s="209" t="s">
        <v>50</v>
      </c>
      <c r="B9" s="209"/>
      <c r="C9" s="244" t="s">
        <v>212</v>
      </c>
      <c r="D9" s="244"/>
      <c r="E9" s="244"/>
      <c r="F9" s="244"/>
      <c r="G9" s="89"/>
    </row>
    <row r="10" spans="1:47" ht="64.5" customHeight="1" x14ac:dyDescent="0.3">
      <c r="A10" s="235" t="s">
        <v>51</v>
      </c>
      <c r="B10" s="236"/>
      <c r="C10" s="252" t="s">
        <v>117</v>
      </c>
      <c r="D10" s="253"/>
      <c r="E10" s="253"/>
      <c r="F10" s="254"/>
      <c r="G10" s="89"/>
    </row>
    <row r="11" spans="1:47" ht="39" customHeight="1" x14ac:dyDescent="0.3">
      <c r="A11" s="209" t="s">
        <v>52</v>
      </c>
      <c r="B11" s="209"/>
      <c r="C11" s="243" t="s">
        <v>213</v>
      </c>
      <c r="D11" s="243"/>
      <c r="E11" s="243"/>
      <c r="F11" s="243"/>
      <c r="G11" s="90"/>
    </row>
    <row r="12" spans="1:47" ht="13" x14ac:dyDescent="0.3">
      <c r="A12" s="209" t="s">
        <v>53</v>
      </c>
      <c r="B12" s="209"/>
      <c r="C12" s="244" t="s">
        <v>214</v>
      </c>
      <c r="D12" s="244"/>
      <c r="E12" s="244"/>
      <c r="F12" s="244"/>
      <c r="G12" s="90"/>
    </row>
    <row r="13" spans="1:47" ht="13" x14ac:dyDescent="0.3">
      <c r="A13" s="235" t="s">
        <v>55</v>
      </c>
      <c r="B13" s="236"/>
      <c r="C13" s="245" t="s">
        <v>215</v>
      </c>
      <c r="D13" s="246"/>
      <c r="E13" s="246"/>
      <c r="F13" s="247"/>
      <c r="G13" s="90"/>
    </row>
    <row r="14" spans="1:47" s="91" customFormat="1" ht="13" x14ac:dyDescent="0.3">
      <c r="A14" s="249"/>
      <c r="B14" s="249"/>
      <c r="C14" s="250"/>
      <c r="D14" s="250"/>
      <c r="E14" s="250"/>
      <c r="F14" s="250"/>
      <c r="G14" s="90"/>
      <c r="H14" s="77"/>
      <c r="I14" s="77"/>
      <c r="J14" s="77"/>
      <c r="K14" s="77"/>
      <c r="L14" s="77"/>
      <c r="M14" s="77"/>
      <c r="N14" s="77"/>
      <c r="O14" s="82"/>
      <c r="P14" s="82"/>
      <c r="Q14" s="82"/>
      <c r="R14" s="82"/>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3">
      <c r="A15" s="249"/>
      <c r="B15" s="249"/>
      <c r="C15" s="250"/>
      <c r="D15" s="250"/>
      <c r="E15" s="250"/>
      <c r="F15" s="250"/>
      <c r="G15" s="90"/>
    </row>
    <row r="16" spans="1:47" ht="52.5" customHeight="1" x14ac:dyDescent="0.25">
      <c r="A16" s="232" t="s">
        <v>183</v>
      </c>
      <c r="B16" s="233"/>
      <c r="C16" s="233"/>
      <c r="D16" s="233"/>
      <c r="E16" s="233"/>
      <c r="F16" s="233"/>
      <c r="G16" s="234"/>
      <c r="I16" s="346" t="s">
        <v>172</v>
      </c>
      <c r="J16" s="347"/>
      <c r="K16" s="347"/>
      <c r="L16" s="347"/>
      <c r="M16" s="347"/>
      <c r="N16" s="347"/>
      <c r="O16" s="348"/>
    </row>
    <row r="17" spans="1:18" s="84" customFormat="1" ht="33.75" customHeight="1" x14ac:dyDescent="0.25">
      <c r="A17" s="237"/>
      <c r="B17" s="238"/>
      <c r="C17" s="92" t="s">
        <v>56</v>
      </c>
      <c r="D17" s="92" t="s">
        <v>174</v>
      </c>
      <c r="E17" s="92" t="s">
        <v>173</v>
      </c>
      <c r="F17" s="92" t="s">
        <v>57</v>
      </c>
      <c r="G17" s="92" t="s">
        <v>58</v>
      </c>
      <c r="I17" s="237"/>
      <c r="J17" s="238"/>
      <c r="K17" s="92" t="s">
        <v>56</v>
      </c>
      <c r="L17" s="92" t="s">
        <v>174</v>
      </c>
      <c r="M17" s="92" t="s">
        <v>173</v>
      </c>
      <c r="N17" s="92" t="s">
        <v>57</v>
      </c>
      <c r="O17" s="92" t="s">
        <v>58</v>
      </c>
      <c r="P17" s="87"/>
      <c r="Q17" s="87"/>
      <c r="R17" s="87"/>
    </row>
    <row r="18" spans="1:18" s="84" customFormat="1" ht="33.75" customHeight="1" x14ac:dyDescent="0.25">
      <c r="A18" s="239" t="s">
        <v>59</v>
      </c>
      <c r="B18" s="240"/>
      <c r="C18" s="64">
        <f>C108+D108+E108+F108</f>
        <v>7330777</v>
      </c>
      <c r="D18" s="64">
        <f>G108+H108+I108+J108+K108</f>
        <v>6990358</v>
      </c>
      <c r="E18" s="64">
        <f>L108+N108</f>
        <v>26587812</v>
      </c>
      <c r="F18" s="64">
        <f>O108+P108+Q108+R108</f>
        <v>104103</v>
      </c>
      <c r="G18" s="64">
        <f>T108</f>
        <v>8654052</v>
      </c>
      <c r="I18" s="239" t="s">
        <v>59</v>
      </c>
      <c r="J18" s="240"/>
      <c r="K18" s="64">
        <f>C140+D140+E140+F140</f>
        <v>0</v>
      </c>
      <c r="L18" s="64">
        <f>G140+H140+I140+J140+K140</f>
        <v>0</v>
      </c>
      <c r="M18" s="64" t="e">
        <f>L140+N140</f>
        <v>#VALUE!</v>
      </c>
      <c r="N18" s="64">
        <f>O140+P140+Q140+R140</f>
        <v>0</v>
      </c>
      <c r="O18" s="64">
        <f>T140</f>
        <v>0</v>
      </c>
      <c r="P18" s="87"/>
      <c r="Q18" s="87"/>
      <c r="R18" s="87"/>
    </row>
    <row r="19" spans="1:18" ht="33.75" customHeight="1" x14ac:dyDescent="0.25">
      <c r="A19" s="227" t="s">
        <v>60</v>
      </c>
      <c r="B19" s="228"/>
      <c r="C19" s="10">
        <f>C18/$C$6</f>
        <v>456.12101791936288</v>
      </c>
      <c r="D19" s="10">
        <f t="shared" ref="D19" si="0">D18/$C$6</f>
        <v>434.94014435042311</v>
      </c>
      <c r="E19" s="10">
        <f>E18/$C$6</f>
        <v>1654.2939273270283</v>
      </c>
      <c r="F19" s="10">
        <f>F18/$C$6</f>
        <v>6.4772896963663511</v>
      </c>
      <c r="G19" s="10">
        <f>G18/$C$6</f>
        <v>538.45520159283228</v>
      </c>
      <c r="I19" s="227" t="s">
        <v>60</v>
      </c>
      <c r="J19" s="228"/>
      <c r="K19" s="10">
        <f>K18/$C$6</f>
        <v>0</v>
      </c>
      <c r="L19" s="10">
        <f t="shared" ref="L19" si="1">L18/$C$6</f>
        <v>0</v>
      </c>
      <c r="M19" s="10" t="e">
        <f>M18/$C$6</f>
        <v>#VALUE!</v>
      </c>
      <c r="N19" s="10">
        <f t="shared" ref="N19" si="2">N18/$C$6</f>
        <v>0</v>
      </c>
      <c r="O19" s="10">
        <f t="shared" ref="O19" si="3">O18/$C$6</f>
        <v>0</v>
      </c>
      <c r="P19" s="93"/>
      <c r="Q19" s="93"/>
    </row>
    <row r="20" spans="1:18" ht="69" customHeight="1" x14ac:dyDescent="0.25">
      <c r="A20" s="241" t="s">
        <v>184</v>
      </c>
      <c r="B20" s="242"/>
      <c r="C20" s="229" t="s">
        <v>224</v>
      </c>
      <c r="D20" s="230"/>
      <c r="E20" s="230"/>
      <c r="F20" s="230"/>
      <c r="G20" s="231"/>
      <c r="I20" s="241" t="s">
        <v>185</v>
      </c>
      <c r="J20" s="242"/>
      <c r="K20" s="229" t="s">
        <v>198</v>
      </c>
      <c r="L20" s="230"/>
      <c r="M20" s="230"/>
      <c r="N20" s="230"/>
      <c r="O20" s="231"/>
      <c r="P20" s="93"/>
      <c r="Q20" s="93"/>
    </row>
    <row r="21" spans="1:18" ht="15.75" customHeight="1" x14ac:dyDescent="0.3">
      <c r="A21" s="94"/>
      <c r="B21" s="94"/>
      <c r="C21" s="95"/>
      <c r="D21" s="95"/>
      <c r="E21" s="95"/>
      <c r="F21" s="95"/>
      <c r="G21" s="96"/>
      <c r="H21" s="97"/>
      <c r="I21" s="97"/>
      <c r="J21" s="93"/>
      <c r="K21" s="93"/>
      <c r="L21" s="93"/>
      <c r="M21" s="93"/>
      <c r="N21" s="98"/>
      <c r="O21" s="93"/>
      <c r="P21" s="93"/>
      <c r="Q21" s="93"/>
    </row>
    <row r="22" spans="1:18" ht="79.900000000000006" customHeight="1" x14ac:dyDescent="0.3">
      <c r="A22" s="248" t="s">
        <v>61</v>
      </c>
      <c r="B22" s="248"/>
      <c r="C22" s="243" t="s">
        <v>223</v>
      </c>
      <c r="D22" s="243"/>
      <c r="E22" s="243"/>
      <c r="F22" s="243"/>
      <c r="G22" s="90"/>
      <c r="H22" s="97"/>
      <c r="I22" s="97"/>
      <c r="J22" s="93"/>
      <c r="K22" s="93"/>
      <c r="L22" s="93"/>
      <c r="M22" s="93"/>
      <c r="N22" s="98"/>
      <c r="O22" s="93"/>
      <c r="P22" s="93"/>
      <c r="Q22" s="93"/>
    </row>
    <row r="23" spans="1:18" s="101" customFormat="1" ht="13" x14ac:dyDescent="0.3">
      <c r="A23" s="99"/>
      <c r="B23" s="99"/>
      <c r="C23" s="100"/>
      <c r="D23" s="95"/>
      <c r="E23" s="95"/>
      <c r="F23" s="100"/>
      <c r="G23" s="96"/>
      <c r="H23" s="97"/>
      <c r="I23" s="97"/>
      <c r="J23" s="93"/>
      <c r="K23" s="93"/>
      <c r="L23" s="93"/>
      <c r="M23" s="93"/>
      <c r="N23" s="98"/>
      <c r="O23" s="93"/>
      <c r="P23" s="93"/>
      <c r="Q23" s="93"/>
      <c r="R23" s="95"/>
    </row>
    <row r="24" spans="1:18" ht="33" customHeight="1" x14ac:dyDescent="0.3">
      <c r="A24" s="277" t="s">
        <v>188</v>
      </c>
      <c r="B24" s="278"/>
      <c r="C24" s="281" t="s">
        <v>186</v>
      </c>
      <c r="D24" s="281"/>
      <c r="E24" s="281"/>
      <c r="F24" s="102" t="s">
        <v>187</v>
      </c>
      <c r="G24" s="90"/>
      <c r="H24" s="97"/>
      <c r="I24" s="97"/>
      <c r="J24" s="93"/>
      <c r="K24" s="93"/>
      <c r="L24" s="93"/>
      <c r="M24" s="93"/>
      <c r="N24" s="98"/>
      <c r="O24" s="93"/>
      <c r="P24" s="93"/>
      <c r="Q24" s="93"/>
    </row>
    <row r="25" spans="1:18" ht="24.75" customHeight="1" x14ac:dyDescent="0.3">
      <c r="A25" s="277"/>
      <c r="B25" s="278"/>
      <c r="C25" s="243" t="s">
        <v>216</v>
      </c>
      <c r="D25" s="243"/>
      <c r="E25" s="243"/>
      <c r="F25" s="188">
        <v>33</v>
      </c>
      <c r="G25" s="90"/>
      <c r="H25" s="97"/>
      <c r="I25" s="97"/>
      <c r="J25" s="103"/>
      <c r="K25" s="103"/>
      <c r="L25" s="103"/>
      <c r="M25" s="103"/>
      <c r="N25" s="98"/>
      <c r="O25" s="93"/>
      <c r="P25" s="93"/>
      <c r="Q25" s="93"/>
    </row>
    <row r="26" spans="1:18" ht="12.75" customHeight="1" x14ac:dyDescent="0.3">
      <c r="A26" s="277"/>
      <c r="B26" s="278"/>
      <c r="C26" s="243" t="s">
        <v>263</v>
      </c>
      <c r="D26" s="244"/>
      <c r="E26" s="244"/>
      <c r="F26" s="188">
        <v>3</v>
      </c>
      <c r="G26" s="90"/>
      <c r="H26" s="97"/>
      <c r="I26" s="97"/>
      <c r="J26" s="93"/>
      <c r="K26" s="93"/>
      <c r="L26" s="93"/>
      <c r="M26" s="93"/>
      <c r="N26" s="98"/>
      <c r="O26" s="93"/>
      <c r="P26" s="93"/>
      <c r="Q26" s="93"/>
    </row>
    <row r="27" spans="1:18" s="84" customFormat="1" ht="13" x14ac:dyDescent="0.3">
      <c r="A27" s="279"/>
      <c r="B27" s="280"/>
      <c r="C27" s="243"/>
      <c r="D27" s="244"/>
      <c r="E27" s="244"/>
      <c r="F27" s="74"/>
      <c r="G27" s="90"/>
      <c r="H27" s="97"/>
      <c r="I27" s="97"/>
      <c r="J27" s="103"/>
      <c r="K27" s="103"/>
      <c r="L27" s="103"/>
      <c r="M27" s="103"/>
      <c r="N27" s="98"/>
      <c r="O27" s="93"/>
      <c r="P27" s="93"/>
      <c r="Q27" s="93"/>
      <c r="R27" s="87"/>
    </row>
    <row r="28" spans="1:18" s="107" customFormat="1" ht="13" x14ac:dyDescent="0.3">
      <c r="A28" s="104"/>
      <c r="B28" s="104"/>
      <c r="C28" s="105"/>
      <c r="D28" s="105"/>
      <c r="E28" s="105"/>
      <c r="F28" s="106"/>
      <c r="G28" s="96"/>
      <c r="O28" s="105"/>
      <c r="P28" s="105"/>
      <c r="Q28" s="105"/>
      <c r="R28" s="105"/>
    </row>
    <row r="29" spans="1:18" s="84" customFormat="1" ht="29" x14ac:dyDescent="0.3">
      <c r="A29" s="277" t="s">
        <v>189</v>
      </c>
      <c r="B29" s="278"/>
      <c r="C29" s="281" t="s">
        <v>106</v>
      </c>
      <c r="D29" s="281"/>
      <c r="E29" s="281"/>
      <c r="F29" s="102" t="s">
        <v>63</v>
      </c>
      <c r="G29" s="90"/>
      <c r="O29" s="87"/>
      <c r="P29" s="87"/>
      <c r="Q29" s="87"/>
      <c r="R29" s="87"/>
    </row>
    <row r="30" spans="1:18" s="84" customFormat="1" ht="12.75" customHeight="1" x14ac:dyDescent="0.3">
      <c r="A30" s="277"/>
      <c r="B30" s="278"/>
      <c r="C30" s="244" t="s">
        <v>217</v>
      </c>
      <c r="D30" s="244"/>
      <c r="E30" s="244"/>
      <c r="F30" s="188">
        <v>194</v>
      </c>
      <c r="G30" s="90"/>
      <c r="O30" s="87"/>
      <c r="P30" s="87"/>
      <c r="Q30" s="87"/>
      <c r="R30" s="87"/>
    </row>
    <row r="31" spans="1:18" x14ac:dyDescent="0.25">
      <c r="A31" s="277"/>
      <c r="B31" s="278"/>
      <c r="C31" s="245" t="s">
        <v>262</v>
      </c>
      <c r="D31" s="246"/>
      <c r="E31" s="247"/>
      <c r="F31" s="188">
        <v>52</v>
      </c>
    </row>
    <row r="32" spans="1:18" x14ac:dyDescent="0.25">
      <c r="A32" s="277"/>
      <c r="B32" s="278"/>
      <c r="C32" s="245" t="s">
        <v>218</v>
      </c>
      <c r="D32" s="246"/>
      <c r="E32" s="247"/>
      <c r="F32" s="188">
        <v>6.5</v>
      </c>
      <c r="J32" s="84"/>
      <c r="K32" s="84"/>
      <c r="L32" s="84"/>
    </row>
    <row r="33" spans="1:48" x14ac:dyDescent="0.25">
      <c r="A33" s="277"/>
      <c r="B33" s="278"/>
      <c r="C33" s="245" t="s">
        <v>261</v>
      </c>
      <c r="D33" s="288"/>
      <c r="E33" s="289"/>
      <c r="F33" s="188">
        <v>2</v>
      </c>
      <c r="J33" s="84"/>
      <c r="K33" s="84"/>
      <c r="L33" s="84"/>
    </row>
    <row r="34" spans="1:48" x14ac:dyDescent="0.25">
      <c r="A34" s="277"/>
      <c r="B34" s="278"/>
      <c r="C34" s="290"/>
      <c r="D34" s="291"/>
      <c r="E34" s="292"/>
      <c r="F34" s="22"/>
      <c r="J34" s="84"/>
      <c r="K34" s="84"/>
      <c r="L34" s="84"/>
    </row>
    <row r="35" spans="1:48" x14ac:dyDescent="0.25">
      <c r="A35" s="277"/>
      <c r="B35" s="278"/>
      <c r="C35" s="290"/>
      <c r="D35" s="291"/>
      <c r="E35" s="292"/>
      <c r="F35" s="22"/>
      <c r="J35" s="84"/>
      <c r="K35" s="84"/>
      <c r="L35" s="84"/>
    </row>
    <row r="36" spans="1:48" x14ac:dyDescent="0.25">
      <c r="A36" s="277"/>
      <c r="B36" s="278"/>
      <c r="C36" s="290"/>
      <c r="D36" s="291"/>
      <c r="E36" s="292"/>
      <c r="F36" s="22"/>
      <c r="J36" s="84"/>
      <c r="K36" s="84"/>
      <c r="L36" s="84"/>
    </row>
    <row r="37" spans="1:48" x14ac:dyDescent="0.25">
      <c r="B37" s="202"/>
      <c r="C37" s="202"/>
      <c r="D37" s="202"/>
      <c r="E37" s="202"/>
      <c r="F37" s="202"/>
    </row>
    <row r="38" spans="1:48" s="91" customFormat="1" ht="13" x14ac:dyDescent="0.25">
      <c r="A38" s="77"/>
      <c r="B38" s="268"/>
      <c r="C38" s="268"/>
      <c r="D38" s="268"/>
      <c r="E38" s="268"/>
      <c r="F38" s="268"/>
      <c r="G38" s="77"/>
      <c r="H38" s="77"/>
      <c r="I38" s="77"/>
      <c r="J38" s="77"/>
      <c r="K38" s="77"/>
      <c r="L38" s="77"/>
      <c r="M38" s="77"/>
      <c r="N38" s="77"/>
      <c r="O38" s="82"/>
      <c r="P38" s="82"/>
      <c r="Q38" s="82"/>
      <c r="R38" s="82"/>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8" s="91" customFormat="1" ht="27.75" customHeight="1" x14ac:dyDescent="0.25">
      <c r="A39" s="248" t="s">
        <v>110</v>
      </c>
      <c r="B39" s="248"/>
      <c r="C39" s="273" t="s">
        <v>156</v>
      </c>
      <c r="D39" s="287"/>
      <c r="E39" s="282" t="s">
        <v>155</v>
      </c>
      <c r="F39" s="269" t="s">
        <v>130</v>
      </c>
      <c r="G39" s="270"/>
      <c r="H39" s="273" t="s">
        <v>64</v>
      </c>
      <c r="I39" s="274"/>
      <c r="J39" s="77"/>
      <c r="K39" s="77"/>
      <c r="L39" s="77"/>
      <c r="M39" s="77"/>
      <c r="N39" s="82"/>
      <c r="O39" s="82"/>
      <c r="P39" s="82"/>
      <c r="Q39" s="82"/>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row>
    <row r="40" spans="1:48" s="91" customFormat="1" ht="42" customHeight="1" x14ac:dyDescent="0.25">
      <c r="A40" s="275" t="s">
        <v>65</v>
      </c>
      <c r="B40" s="276"/>
      <c r="C40" s="108" t="s">
        <v>134</v>
      </c>
      <c r="D40" s="108" t="s">
        <v>66</v>
      </c>
      <c r="E40" s="283"/>
      <c r="F40" s="271"/>
      <c r="G40" s="272"/>
      <c r="H40" s="108" t="s">
        <v>148</v>
      </c>
      <c r="I40" s="108" t="s">
        <v>149</v>
      </c>
      <c r="J40" s="77"/>
      <c r="K40" s="77"/>
      <c r="L40" s="77"/>
      <c r="M40" s="77"/>
      <c r="N40" s="82"/>
      <c r="O40" s="82"/>
      <c r="P40" s="82"/>
      <c r="Q40" s="82"/>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row>
    <row r="41" spans="1:48" s="91" customFormat="1" ht="50" x14ac:dyDescent="0.25">
      <c r="A41" s="255" t="s">
        <v>108</v>
      </c>
      <c r="B41" s="256"/>
      <c r="C41" s="109" t="s">
        <v>166</v>
      </c>
      <c r="D41" s="110" t="s">
        <v>137</v>
      </c>
      <c r="E41" s="284" t="s">
        <v>109</v>
      </c>
      <c r="F41" s="259" t="s">
        <v>111</v>
      </c>
      <c r="G41" s="260"/>
      <c r="H41" s="110" t="s">
        <v>147</v>
      </c>
      <c r="I41" s="110" t="s">
        <v>151</v>
      </c>
      <c r="J41" s="77"/>
      <c r="K41" s="77"/>
      <c r="L41" s="77"/>
      <c r="M41" s="77"/>
      <c r="N41" s="82"/>
      <c r="O41" s="82"/>
      <c r="P41" s="82"/>
      <c r="Q41" s="82"/>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ht="13" x14ac:dyDescent="0.25">
      <c r="A42" s="257"/>
      <c r="B42" s="258"/>
      <c r="C42" s="111" t="s">
        <v>135</v>
      </c>
      <c r="D42" s="110" t="s">
        <v>138</v>
      </c>
      <c r="E42" s="285"/>
      <c r="F42" s="261"/>
      <c r="G42" s="262"/>
      <c r="H42" s="110" t="s">
        <v>150</v>
      </c>
      <c r="I42" s="110" t="s">
        <v>152</v>
      </c>
      <c r="J42" s="77"/>
      <c r="K42" s="77"/>
      <c r="L42" s="77"/>
      <c r="M42" s="77"/>
      <c r="N42" s="82"/>
      <c r="O42" s="82"/>
      <c r="P42" s="82"/>
      <c r="Q42" s="82"/>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ht="13" x14ac:dyDescent="0.25">
      <c r="A43" s="257"/>
      <c r="B43" s="258"/>
      <c r="C43" s="111" t="s">
        <v>136</v>
      </c>
      <c r="D43" s="112" t="s">
        <v>139</v>
      </c>
      <c r="E43" s="286"/>
      <c r="F43" s="263"/>
      <c r="G43" s="264"/>
      <c r="H43" s="112" t="s">
        <v>147</v>
      </c>
      <c r="I43" s="112" t="s">
        <v>147</v>
      </c>
      <c r="J43" s="77"/>
      <c r="K43" s="77"/>
      <c r="L43" s="77"/>
      <c r="M43" s="77"/>
      <c r="N43" s="82"/>
      <c r="O43" s="82"/>
      <c r="P43" s="82"/>
      <c r="Q43" s="82"/>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ht="25" x14ac:dyDescent="0.25">
      <c r="A44" s="113">
        <v>0.1</v>
      </c>
      <c r="B44" s="114" t="s">
        <v>67</v>
      </c>
      <c r="C44" s="14"/>
      <c r="D44" s="20"/>
      <c r="E44" s="265"/>
      <c r="F44" s="293"/>
      <c r="G44" s="294"/>
      <c r="H44" s="18"/>
      <c r="I44" s="18"/>
      <c r="J44" s="77"/>
      <c r="K44" s="77"/>
      <c r="L44" s="77"/>
      <c r="M44" s="77"/>
      <c r="N44" s="82"/>
      <c r="O44" s="82"/>
      <c r="P44" s="82"/>
      <c r="Q44" s="82"/>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ht="22.5" customHeight="1" x14ac:dyDescent="0.25">
      <c r="A45" s="115">
        <v>0.2</v>
      </c>
      <c r="B45" s="116" t="s">
        <v>68</v>
      </c>
      <c r="C45" s="15"/>
      <c r="D45" s="21"/>
      <c r="E45" s="266"/>
      <c r="F45" s="293"/>
      <c r="G45" s="294"/>
      <c r="H45" s="18"/>
      <c r="I45" s="18"/>
      <c r="J45" s="77"/>
      <c r="K45" s="77"/>
      <c r="L45" s="77"/>
      <c r="M45" s="77"/>
      <c r="N45" s="82"/>
      <c r="O45" s="82"/>
      <c r="P45" s="82"/>
      <c r="Q45" s="82"/>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2.5" customHeight="1" x14ac:dyDescent="0.25">
      <c r="A46" s="115">
        <v>0.3</v>
      </c>
      <c r="B46" s="116" t="s">
        <v>69</v>
      </c>
      <c r="C46" s="15"/>
      <c r="D46" s="21"/>
      <c r="E46" s="266"/>
      <c r="F46" s="293"/>
      <c r="G46" s="294"/>
      <c r="H46" s="18"/>
      <c r="I46" s="18"/>
      <c r="J46" s="77"/>
      <c r="K46" s="77"/>
      <c r="L46" s="77"/>
      <c r="M46" s="77"/>
      <c r="N46" s="82"/>
      <c r="O46" s="82"/>
      <c r="P46" s="82"/>
      <c r="Q46" s="82"/>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0.25" customHeight="1" x14ac:dyDescent="0.25">
      <c r="A47" s="115">
        <v>0.4</v>
      </c>
      <c r="B47" s="116" t="s">
        <v>70</v>
      </c>
      <c r="C47" s="15"/>
      <c r="D47" s="21"/>
      <c r="E47" s="267"/>
      <c r="F47" s="293"/>
      <c r="G47" s="294"/>
      <c r="H47" s="18"/>
      <c r="I47" s="18"/>
      <c r="J47" s="77"/>
      <c r="K47" s="77"/>
      <c r="L47" s="77"/>
      <c r="M47" s="77"/>
      <c r="N47" s="82"/>
      <c r="O47" s="82"/>
      <c r="P47" s="82"/>
      <c r="Q47" s="82"/>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0.25" customHeight="1" x14ac:dyDescent="0.25">
      <c r="A48" s="115">
        <v>1</v>
      </c>
      <c r="B48" s="116" t="s">
        <v>71</v>
      </c>
      <c r="C48" s="15"/>
      <c r="D48" s="21"/>
      <c r="E48" s="16"/>
      <c r="F48" s="293"/>
      <c r="G48" s="294"/>
      <c r="H48" s="18"/>
      <c r="I48" s="18"/>
      <c r="J48" s="77"/>
      <c r="K48" s="77"/>
      <c r="L48" s="77"/>
      <c r="M48" s="77"/>
      <c r="N48" s="82"/>
      <c r="O48" s="82"/>
      <c r="P48" s="82"/>
      <c r="Q48" s="82"/>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x14ac:dyDescent="0.25">
      <c r="A49" s="115"/>
      <c r="B49" s="116"/>
      <c r="C49" s="15" t="s">
        <v>219</v>
      </c>
      <c r="D49" s="21">
        <v>5736393</v>
      </c>
      <c r="E49" s="16"/>
      <c r="F49" s="171"/>
      <c r="G49" s="172"/>
      <c r="H49" s="18"/>
      <c r="I49" s="18"/>
      <c r="J49" s="77"/>
      <c r="K49" s="77"/>
      <c r="L49" s="77"/>
      <c r="M49" s="77"/>
      <c r="N49" s="82"/>
      <c r="O49" s="82"/>
      <c r="P49" s="82"/>
      <c r="Q49" s="82"/>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x14ac:dyDescent="0.25">
      <c r="A50" s="115"/>
      <c r="B50" s="116"/>
      <c r="C50" s="15" t="s">
        <v>220</v>
      </c>
      <c r="D50" s="21">
        <v>691020</v>
      </c>
      <c r="E50" s="16"/>
      <c r="F50" s="171"/>
      <c r="G50" s="172"/>
      <c r="H50" s="18"/>
      <c r="I50" s="18"/>
      <c r="J50" s="77"/>
      <c r="K50" s="77"/>
      <c r="L50" s="77"/>
      <c r="M50" s="77"/>
      <c r="N50" s="82"/>
      <c r="O50" s="82"/>
      <c r="P50" s="82"/>
      <c r="Q50" s="82"/>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x14ac:dyDescent="0.25">
      <c r="A51" s="117">
        <v>2.1</v>
      </c>
      <c r="B51" s="116" t="s">
        <v>72</v>
      </c>
      <c r="C51" s="15"/>
      <c r="D51" s="21"/>
      <c r="E51" s="16"/>
      <c r="F51" s="293"/>
      <c r="G51" s="294"/>
      <c r="H51" s="18"/>
      <c r="I51" s="18"/>
      <c r="J51" s="77"/>
      <c r="K51" s="77"/>
      <c r="L51" s="77"/>
      <c r="M51" s="77"/>
      <c r="N51" s="82"/>
      <c r="O51" s="82"/>
      <c r="P51" s="82"/>
      <c r="Q51" s="82"/>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x14ac:dyDescent="0.25">
      <c r="A52" s="117"/>
      <c r="B52" s="116"/>
      <c r="C52" s="15" t="s">
        <v>219</v>
      </c>
      <c r="D52" s="21">
        <v>3197240</v>
      </c>
      <c r="E52" s="16"/>
      <c r="F52" s="171"/>
      <c r="G52" s="172"/>
      <c r="H52" s="18"/>
      <c r="I52" s="18"/>
      <c r="J52" s="77"/>
      <c r="K52" s="77"/>
      <c r="L52" s="77"/>
      <c r="M52" s="77"/>
      <c r="N52" s="82"/>
      <c r="O52" s="82"/>
      <c r="P52" s="82"/>
      <c r="Q52" s="82"/>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x14ac:dyDescent="0.25">
      <c r="A53" s="117"/>
      <c r="B53" s="116"/>
      <c r="C53" s="15" t="s">
        <v>220</v>
      </c>
      <c r="D53" s="21">
        <v>395010</v>
      </c>
      <c r="E53" s="16"/>
      <c r="F53" s="171"/>
      <c r="G53" s="172"/>
      <c r="H53" s="18"/>
      <c r="I53" s="18"/>
      <c r="J53" s="77"/>
      <c r="K53" s="77"/>
      <c r="L53" s="77"/>
      <c r="M53" s="77"/>
      <c r="N53" s="82"/>
      <c r="O53" s="82"/>
      <c r="P53" s="82"/>
      <c r="Q53" s="82"/>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x14ac:dyDescent="0.25">
      <c r="A54" s="115">
        <v>2.2000000000000002</v>
      </c>
      <c r="B54" s="116" t="s">
        <v>73</v>
      </c>
      <c r="C54" s="15"/>
      <c r="D54" s="21"/>
      <c r="E54" s="16"/>
      <c r="F54" s="293"/>
      <c r="G54" s="294"/>
      <c r="H54" s="18"/>
      <c r="I54" s="18"/>
      <c r="J54" s="77"/>
      <c r="K54" s="77"/>
      <c r="L54" s="77"/>
      <c r="M54" s="77"/>
      <c r="N54" s="82"/>
      <c r="O54" s="82"/>
      <c r="P54" s="82"/>
      <c r="Q54" s="82"/>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x14ac:dyDescent="0.25">
      <c r="A55" s="115"/>
      <c r="B55" s="116"/>
      <c r="C55" s="15" t="s">
        <v>219</v>
      </c>
      <c r="D55" s="21">
        <v>2214716</v>
      </c>
      <c r="E55" s="16"/>
      <c r="F55" s="171"/>
      <c r="G55" s="172"/>
      <c r="H55" s="18"/>
      <c r="I55" s="18"/>
      <c r="J55" s="77"/>
      <c r="K55" s="77"/>
      <c r="L55" s="77"/>
      <c r="M55" s="77"/>
      <c r="N55" s="82"/>
      <c r="O55" s="82"/>
      <c r="P55" s="82"/>
      <c r="Q55" s="82"/>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x14ac:dyDescent="0.25">
      <c r="A56" s="115"/>
      <c r="B56" s="116"/>
      <c r="C56" s="15" t="s">
        <v>225</v>
      </c>
      <c r="D56" s="21">
        <v>1262242</v>
      </c>
      <c r="E56" s="16"/>
      <c r="F56" s="171"/>
      <c r="G56" s="172"/>
      <c r="H56" s="18"/>
      <c r="I56" s="18"/>
      <c r="J56" s="77"/>
      <c r="K56" s="77"/>
      <c r="L56" s="77"/>
      <c r="M56" s="77"/>
      <c r="N56" s="82"/>
      <c r="O56" s="82"/>
      <c r="P56" s="82"/>
      <c r="Q56" s="82"/>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x14ac:dyDescent="0.25">
      <c r="A57" s="115"/>
      <c r="B57" s="116"/>
      <c r="C57" s="15" t="s">
        <v>226</v>
      </c>
      <c r="D57" s="21">
        <v>876942</v>
      </c>
      <c r="E57" s="16"/>
      <c r="F57" s="171"/>
      <c r="G57" s="172"/>
      <c r="H57" s="18"/>
      <c r="I57" s="18"/>
      <c r="J57" s="77"/>
      <c r="K57" s="77"/>
      <c r="L57" s="77"/>
      <c r="M57" s="77"/>
      <c r="N57" s="82"/>
      <c r="O57" s="82"/>
      <c r="P57" s="82"/>
      <c r="Q57" s="82"/>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x14ac:dyDescent="0.25">
      <c r="A58" s="115">
        <v>2.2999999999999998</v>
      </c>
      <c r="B58" s="116" t="s">
        <v>74</v>
      </c>
      <c r="C58" s="15"/>
      <c r="D58" s="21"/>
      <c r="E58" s="16"/>
      <c r="F58" s="293"/>
      <c r="G58" s="294"/>
      <c r="H58" s="18"/>
      <c r="I58" s="18"/>
      <c r="J58" s="77"/>
      <c r="K58" s="77"/>
      <c r="L58" s="77"/>
      <c r="M58" s="77"/>
      <c r="N58" s="82"/>
      <c r="O58" s="82"/>
      <c r="P58" s="82"/>
      <c r="Q58" s="82"/>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x14ac:dyDescent="0.25">
      <c r="A59" s="115"/>
      <c r="B59" s="116"/>
      <c r="C59" s="15" t="s">
        <v>231</v>
      </c>
      <c r="D59" s="21">
        <v>13000</v>
      </c>
      <c r="E59" s="16"/>
      <c r="F59" s="171"/>
      <c r="G59" s="172"/>
      <c r="H59" s="18"/>
      <c r="I59" s="18"/>
      <c r="J59" s="77"/>
      <c r="K59" s="77"/>
      <c r="L59" s="77"/>
      <c r="M59" s="77"/>
      <c r="N59" s="82"/>
      <c r="O59" s="82"/>
      <c r="P59" s="82"/>
      <c r="Q59" s="82"/>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x14ac:dyDescent="0.25">
      <c r="A60" s="115"/>
      <c r="B60" s="116"/>
      <c r="C60" s="15" t="s">
        <v>232</v>
      </c>
      <c r="D60" s="21">
        <v>68000</v>
      </c>
      <c r="E60" s="16"/>
      <c r="F60" s="171"/>
      <c r="G60" s="172"/>
      <c r="H60" s="18"/>
      <c r="I60" s="18"/>
      <c r="J60" s="77"/>
      <c r="K60" s="77"/>
      <c r="L60" s="77"/>
      <c r="M60" s="77"/>
      <c r="N60" s="82"/>
      <c r="O60" s="82"/>
      <c r="P60" s="82"/>
      <c r="Q60" s="82"/>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x14ac:dyDescent="0.25">
      <c r="A61" s="115"/>
      <c r="B61" s="116"/>
      <c r="C61" s="15" t="s">
        <v>233</v>
      </c>
      <c r="D61" s="21">
        <v>117893</v>
      </c>
      <c r="E61" s="16"/>
      <c r="F61" s="171"/>
      <c r="G61" s="172"/>
      <c r="H61" s="18"/>
      <c r="I61" s="18"/>
      <c r="J61" s="77"/>
      <c r="K61" s="77"/>
      <c r="L61" s="77"/>
      <c r="M61" s="77"/>
      <c r="N61" s="82"/>
      <c r="O61" s="82"/>
      <c r="P61" s="82"/>
      <c r="Q61" s="82"/>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x14ac:dyDescent="0.25">
      <c r="A62" s="115">
        <v>2.4</v>
      </c>
      <c r="B62" s="116" t="s">
        <v>75</v>
      </c>
      <c r="C62" s="15"/>
      <c r="D62" s="21"/>
      <c r="E62" s="16"/>
      <c r="F62" s="293"/>
      <c r="G62" s="294"/>
      <c r="H62" s="18"/>
      <c r="I62" s="18"/>
      <c r="J62" s="77"/>
      <c r="K62" s="77"/>
      <c r="L62" s="77"/>
      <c r="M62" s="77"/>
      <c r="N62" s="82"/>
      <c r="O62" s="82"/>
      <c r="P62" s="82"/>
      <c r="Q62" s="82"/>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0.25" customHeight="1" x14ac:dyDescent="0.25">
      <c r="A63" s="115">
        <v>2.5</v>
      </c>
      <c r="B63" s="116" t="s">
        <v>76</v>
      </c>
      <c r="C63" s="15"/>
      <c r="D63" s="21"/>
      <c r="E63" s="16"/>
      <c r="F63" s="293"/>
      <c r="G63" s="294"/>
      <c r="H63" s="18"/>
      <c r="I63" s="18"/>
      <c r="J63" s="77"/>
      <c r="K63" s="77"/>
      <c r="L63" s="77"/>
      <c r="M63" s="77"/>
      <c r="N63" s="82"/>
      <c r="O63" s="82"/>
      <c r="P63" s="82"/>
      <c r="Q63" s="82"/>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91" customFormat="1" ht="20.25" customHeight="1" x14ac:dyDescent="0.25">
      <c r="A64" s="115"/>
      <c r="B64" s="116"/>
      <c r="C64" s="15" t="s">
        <v>227</v>
      </c>
      <c r="D64" s="21"/>
      <c r="E64" s="16"/>
      <c r="F64" s="171"/>
      <c r="G64" s="172"/>
      <c r="H64" s="18"/>
      <c r="I64" s="18"/>
      <c r="J64" s="77"/>
      <c r="K64" s="77"/>
      <c r="L64" s="77"/>
      <c r="M64" s="77"/>
      <c r="N64" s="82"/>
      <c r="O64" s="82"/>
      <c r="P64" s="82"/>
      <c r="Q64" s="82"/>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row>
    <row r="65" spans="1:48" s="91" customFormat="1" ht="20.25" customHeight="1" x14ac:dyDescent="0.25">
      <c r="A65" s="115"/>
      <c r="B65" s="116"/>
      <c r="C65" s="15" t="s">
        <v>228</v>
      </c>
      <c r="D65" s="21">
        <v>51078</v>
      </c>
      <c r="E65" s="16"/>
      <c r="F65" s="171"/>
      <c r="G65" s="172"/>
      <c r="H65" s="18"/>
      <c r="I65" s="18"/>
      <c r="J65" s="77"/>
      <c r="K65" s="77"/>
      <c r="L65" s="77"/>
      <c r="M65" s="77"/>
      <c r="N65" s="82"/>
      <c r="O65" s="82"/>
      <c r="P65" s="82"/>
      <c r="Q65" s="82"/>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row>
    <row r="66" spans="1:48" s="91" customFormat="1" ht="20.25" customHeight="1" x14ac:dyDescent="0.25">
      <c r="A66" s="115"/>
      <c r="B66" s="116"/>
      <c r="C66" s="15" t="s">
        <v>229</v>
      </c>
      <c r="D66" s="21">
        <v>81000</v>
      </c>
      <c r="E66" s="16"/>
      <c r="F66" s="171"/>
      <c r="G66" s="172"/>
      <c r="H66" s="18"/>
      <c r="I66" s="18"/>
      <c r="J66" s="77"/>
      <c r="K66" s="77"/>
      <c r="L66" s="77"/>
      <c r="M66" s="77"/>
      <c r="N66" s="82"/>
      <c r="O66" s="82"/>
      <c r="P66" s="82"/>
      <c r="Q66" s="82"/>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row>
    <row r="67" spans="1:48" s="91" customFormat="1" ht="20.25" customHeight="1" x14ac:dyDescent="0.25">
      <c r="A67" s="115"/>
      <c r="B67" s="116"/>
      <c r="C67" s="15" t="s">
        <v>230</v>
      </c>
      <c r="D67" s="21">
        <v>1454</v>
      </c>
      <c r="E67" s="16"/>
      <c r="F67" s="171"/>
      <c r="G67" s="172"/>
      <c r="H67" s="18"/>
      <c r="I67" s="18"/>
      <c r="J67" s="77"/>
      <c r="K67" s="77"/>
      <c r="L67" s="77"/>
      <c r="M67" s="77"/>
      <c r="N67" s="82"/>
      <c r="O67" s="82"/>
      <c r="P67" s="82"/>
      <c r="Q67" s="82"/>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row>
    <row r="68" spans="1:48" s="91" customFormat="1" ht="20.25" customHeight="1" x14ac:dyDescent="0.25">
      <c r="A68" s="115">
        <v>2.6</v>
      </c>
      <c r="B68" s="116" t="s">
        <v>77</v>
      </c>
      <c r="C68" s="15"/>
      <c r="D68" s="21"/>
      <c r="E68" s="16"/>
      <c r="F68" s="293"/>
      <c r="G68" s="294"/>
      <c r="H68" s="18"/>
      <c r="I68" s="18"/>
      <c r="J68" s="77"/>
      <c r="K68" s="77"/>
      <c r="L68" s="77"/>
      <c r="M68" s="77"/>
      <c r="N68" s="82"/>
      <c r="O68" s="82"/>
      <c r="P68" s="82"/>
      <c r="Q68" s="82"/>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row>
    <row r="69" spans="1:48" s="91" customFormat="1" ht="20.25" customHeight="1" x14ac:dyDescent="0.25">
      <c r="A69" s="115">
        <v>2.7</v>
      </c>
      <c r="B69" s="116" t="s">
        <v>78</v>
      </c>
      <c r="C69" s="15"/>
      <c r="D69" s="21"/>
      <c r="E69" s="16"/>
      <c r="F69" s="293"/>
      <c r="G69" s="294"/>
      <c r="H69" s="18"/>
      <c r="I69" s="18"/>
      <c r="J69" s="77"/>
      <c r="K69" s="77"/>
      <c r="L69" s="77"/>
      <c r="M69" s="77"/>
      <c r="N69" s="82"/>
      <c r="O69" s="82"/>
      <c r="P69" s="82"/>
      <c r="Q69" s="82"/>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row>
    <row r="70" spans="1:48" s="91" customFormat="1" ht="20.25" customHeight="1" x14ac:dyDescent="0.25">
      <c r="A70" s="115">
        <v>2.8</v>
      </c>
      <c r="B70" s="116" t="s">
        <v>79</v>
      </c>
      <c r="C70" s="15"/>
      <c r="D70" s="21"/>
      <c r="E70" s="16"/>
      <c r="F70" s="293"/>
      <c r="G70" s="294"/>
      <c r="H70" s="18"/>
      <c r="I70" s="18"/>
      <c r="J70" s="77"/>
      <c r="K70" s="77"/>
      <c r="L70" s="77"/>
      <c r="M70" s="77"/>
      <c r="N70" s="82"/>
      <c r="O70" s="82"/>
      <c r="P70" s="82"/>
      <c r="Q70" s="82"/>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row>
    <row r="71" spans="1:48" s="91" customFormat="1" ht="20.25" customHeight="1" x14ac:dyDescent="0.25">
      <c r="A71" s="115">
        <v>3</v>
      </c>
      <c r="B71" s="116" t="s">
        <v>80</v>
      </c>
      <c r="C71" s="15"/>
      <c r="D71" s="21"/>
      <c r="E71" s="16"/>
      <c r="F71" s="293"/>
      <c r="G71" s="294"/>
      <c r="H71" s="18"/>
      <c r="I71" s="18"/>
      <c r="J71" s="77"/>
      <c r="K71" s="77"/>
      <c r="L71" s="77"/>
      <c r="M71" s="77"/>
      <c r="N71" s="82"/>
      <c r="O71" s="82"/>
      <c r="P71" s="82"/>
      <c r="Q71" s="82"/>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row>
    <row r="72" spans="1:48" s="91" customFormat="1" ht="20.25" customHeight="1" x14ac:dyDescent="0.25">
      <c r="A72" s="115">
        <v>4</v>
      </c>
      <c r="B72" s="116" t="s">
        <v>107</v>
      </c>
      <c r="C72" s="15"/>
      <c r="D72" s="21"/>
      <c r="E72" s="16"/>
      <c r="F72" s="293"/>
      <c r="G72" s="294"/>
      <c r="H72" s="18"/>
      <c r="I72" s="18"/>
      <c r="J72" s="77"/>
      <c r="K72" s="77"/>
      <c r="L72" s="77"/>
      <c r="M72" s="77"/>
      <c r="N72" s="82"/>
      <c r="O72" s="82"/>
      <c r="P72" s="82"/>
      <c r="Q72" s="82"/>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row>
    <row r="73" spans="1:48" s="91" customFormat="1" ht="20.25" customHeight="1" x14ac:dyDescent="0.25">
      <c r="A73" s="115">
        <v>5</v>
      </c>
      <c r="B73" s="116" t="s">
        <v>82</v>
      </c>
      <c r="C73" s="15"/>
      <c r="D73" s="21"/>
      <c r="E73" s="16"/>
      <c r="F73" s="293"/>
      <c r="G73" s="294"/>
      <c r="H73" s="18"/>
      <c r="I73" s="18"/>
      <c r="J73" s="77"/>
      <c r="K73" s="77"/>
      <c r="L73" s="77"/>
      <c r="M73" s="77"/>
      <c r="N73" s="82"/>
      <c r="O73" s="82"/>
      <c r="P73" s="82"/>
      <c r="Q73" s="82"/>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row>
    <row r="74" spans="1:48" s="91" customFormat="1" ht="20.25" customHeight="1" x14ac:dyDescent="0.25">
      <c r="A74" s="115">
        <v>6</v>
      </c>
      <c r="B74" s="116" t="s">
        <v>83</v>
      </c>
      <c r="C74" s="15"/>
      <c r="D74" s="21"/>
      <c r="E74" s="16"/>
      <c r="F74" s="293"/>
      <c r="G74" s="294"/>
      <c r="H74" s="18"/>
      <c r="I74" s="18"/>
      <c r="J74" s="77"/>
      <c r="K74" s="77"/>
      <c r="L74" s="77"/>
      <c r="M74" s="77"/>
      <c r="N74" s="82"/>
      <c r="O74" s="82"/>
      <c r="P74" s="82"/>
      <c r="Q74" s="82"/>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row>
    <row r="75" spans="1:48" s="91" customFormat="1" ht="20.25" customHeight="1" x14ac:dyDescent="0.25">
      <c r="A75" s="115">
        <v>7</v>
      </c>
      <c r="B75" s="116" t="s">
        <v>84</v>
      </c>
      <c r="C75" s="15"/>
      <c r="D75" s="21"/>
      <c r="E75" s="16"/>
      <c r="F75" s="293"/>
      <c r="G75" s="294"/>
      <c r="H75" s="18"/>
      <c r="I75" s="18"/>
      <c r="J75" s="77"/>
      <c r="K75" s="77"/>
      <c r="L75" s="77"/>
      <c r="M75" s="77"/>
      <c r="N75" s="82"/>
      <c r="O75" s="82"/>
      <c r="P75" s="82"/>
      <c r="Q75" s="82"/>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row>
    <row r="76" spans="1:48" s="91" customFormat="1" ht="20.25" customHeight="1" thickBot="1" x14ac:dyDescent="0.3">
      <c r="A76" s="115">
        <v>8</v>
      </c>
      <c r="B76" s="116" t="s">
        <v>85</v>
      </c>
      <c r="C76" s="14"/>
      <c r="D76" s="20"/>
      <c r="E76" s="17"/>
      <c r="F76" s="295"/>
      <c r="G76" s="296"/>
      <c r="H76" s="19"/>
      <c r="I76" s="19"/>
      <c r="J76" s="77"/>
      <c r="K76" s="77"/>
      <c r="L76" s="77"/>
      <c r="M76" s="77"/>
      <c r="N76" s="82"/>
      <c r="O76" s="82"/>
      <c r="P76" s="82"/>
      <c r="Q76" s="82"/>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row>
    <row r="77" spans="1:48" s="91" customFormat="1" ht="29.25" customHeight="1" thickBot="1" x14ac:dyDescent="0.3">
      <c r="C77" s="118" t="s">
        <v>142</v>
      </c>
      <c r="D77" s="57">
        <f>SUM(D44:D76)</f>
        <v>14705988</v>
      </c>
      <c r="E77" s="315"/>
      <c r="F77" s="315"/>
      <c r="G77" s="315"/>
      <c r="H77" s="58">
        <f>SUM(H44:H76)</f>
        <v>0</v>
      </c>
      <c r="I77" s="59">
        <f>SUM(I44:I76)</f>
        <v>0</v>
      </c>
      <c r="J77" s="77"/>
      <c r="K77" s="77"/>
      <c r="L77" s="77"/>
      <c r="M77" s="77"/>
      <c r="N77" s="82"/>
      <c r="O77" s="82"/>
      <c r="P77" s="82"/>
      <c r="Q77" s="82"/>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row>
    <row r="78" spans="1:48" s="122" customFormat="1" ht="34.5" customHeight="1" thickBot="1" x14ac:dyDescent="0.3">
      <c r="A78" s="94"/>
      <c r="B78" s="94"/>
      <c r="C78" s="119" t="s">
        <v>153</v>
      </c>
      <c r="D78" s="62">
        <f>D77/$C$6</f>
        <v>915.00671976107515</v>
      </c>
      <c r="E78" s="315"/>
      <c r="F78" s="315"/>
      <c r="G78" s="315"/>
      <c r="H78" s="67">
        <f t="shared" ref="H78:I78" si="4">H77/$C$6</f>
        <v>0</v>
      </c>
      <c r="I78" s="63">
        <f t="shared" si="4"/>
        <v>0</v>
      </c>
      <c r="J78" s="120"/>
      <c r="K78" s="120"/>
      <c r="L78" s="120"/>
      <c r="M78" s="120"/>
      <c r="N78" s="120"/>
      <c r="O78" s="121"/>
      <c r="P78" s="121"/>
      <c r="Q78" s="121"/>
      <c r="R78" s="121"/>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row>
    <row r="79" spans="1:48" s="122" customFormat="1" ht="34.5" customHeight="1" x14ac:dyDescent="0.25">
      <c r="A79" s="94"/>
      <c r="B79" s="94"/>
      <c r="C79" s="123"/>
      <c r="D79" s="55"/>
      <c r="E79" s="54"/>
      <c r="F79" s="54"/>
      <c r="G79" s="54"/>
      <c r="H79" s="56"/>
      <c r="I79" s="56"/>
      <c r="J79" s="120"/>
      <c r="K79" s="120"/>
      <c r="L79" s="120"/>
      <c r="M79" s="120"/>
      <c r="N79" s="120"/>
      <c r="O79" s="121"/>
      <c r="P79" s="121"/>
      <c r="Q79" s="121"/>
      <c r="R79" s="121"/>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row>
    <row r="80" spans="1:48" s="122" customFormat="1" ht="78.75" customHeight="1" x14ac:dyDescent="0.25">
      <c r="A80" s="352" t="s">
        <v>170</v>
      </c>
      <c r="B80" s="353"/>
      <c r="C80" s="31"/>
      <c r="D80" s="93"/>
      <c r="E80" s="93"/>
      <c r="F80" s="93"/>
      <c r="G80" s="120"/>
      <c r="H80" s="120"/>
      <c r="I80" s="120"/>
      <c r="J80" s="120"/>
      <c r="K80" s="120"/>
      <c r="L80" s="120"/>
      <c r="M80" s="120"/>
      <c r="N80" s="120"/>
      <c r="O80" s="121"/>
      <c r="P80" s="121"/>
      <c r="Q80" s="121"/>
      <c r="R80" s="121"/>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row>
    <row r="81" spans="1:47" s="122" customFormat="1" ht="26.25" customHeight="1" x14ac:dyDescent="0.25">
      <c r="A81" s="54"/>
      <c r="B81" s="54"/>
      <c r="C81" s="93"/>
      <c r="D81" s="93"/>
      <c r="E81" s="93"/>
      <c r="F81" s="93"/>
      <c r="G81" s="120"/>
      <c r="H81" s="120"/>
      <c r="I81" s="120"/>
      <c r="J81" s="120"/>
      <c r="K81" s="120"/>
      <c r="L81" s="120"/>
      <c r="M81" s="120"/>
      <c r="N81" s="120"/>
      <c r="O81" s="121"/>
      <c r="P81" s="121"/>
      <c r="Q81" s="121"/>
      <c r="R81" s="121"/>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row>
    <row r="82" spans="1:47" s="122" customFormat="1" ht="26.25" customHeight="1" x14ac:dyDescent="0.25">
      <c r="A82" s="297" t="s">
        <v>122</v>
      </c>
      <c r="B82" s="297"/>
      <c r="C82" s="297"/>
      <c r="D82" s="297"/>
      <c r="E82" s="297"/>
      <c r="F82" s="297"/>
      <c r="G82" s="297"/>
      <c r="H82" s="297"/>
      <c r="I82" s="297"/>
      <c r="J82" s="297"/>
      <c r="K82" s="297"/>
      <c r="L82" s="297"/>
      <c r="M82" s="297"/>
      <c r="N82" s="297"/>
      <c r="O82" s="297"/>
      <c r="P82" s="297"/>
      <c r="Q82" s="297"/>
      <c r="R82" s="297"/>
      <c r="S82" s="297"/>
      <c r="T82" s="297"/>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row>
    <row r="83" spans="1:47" s="122" customFormat="1" ht="13" x14ac:dyDescent="0.25">
      <c r="A83" s="298"/>
      <c r="B83" s="298"/>
      <c r="C83" s="298"/>
      <c r="D83" s="298"/>
      <c r="E83" s="298"/>
      <c r="F83" s="298"/>
      <c r="G83" s="298"/>
      <c r="H83" s="298"/>
      <c r="I83" s="298"/>
      <c r="J83" s="298"/>
      <c r="K83" s="298"/>
      <c r="L83" s="298"/>
      <c r="M83" s="298"/>
      <c r="N83" s="298"/>
      <c r="O83" s="298"/>
      <c r="P83" s="298"/>
      <c r="Q83" s="298"/>
      <c r="R83" s="298"/>
      <c r="S83" s="298"/>
      <c r="T83" s="298"/>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row>
    <row r="84" spans="1:47" ht="23.25" customHeight="1" x14ac:dyDescent="0.25">
      <c r="A84" s="299" t="s">
        <v>121</v>
      </c>
      <c r="B84" s="300"/>
      <c r="C84" s="224" t="s">
        <v>164</v>
      </c>
      <c r="D84" s="224" t="s">
        <v>160</v>
      </c>
      <c r="E84" s="306" t="s">
        <v>158</v>
      </c>
      <c r="F84" s="307"/>
      <c r="G84" s="310" t="s">
        <v>159</v>
      </c>
      <c r="H84" s="310"/>
      <c r="I84" s="310"/>
      <c r="J84" s="310"/>
      <c r="K84" s="310"/>
      <c r="L84" s="310"/>
      <c r="M84" s="310"/>
      <c r="N84" s="310"/>
      <c r="O84" s="306" t="s">
        <v>161</v>
      </c>
      <c r="P84" s="310"/>
      <c r="Q84" s="310"/>
      <c r="R84" s="307"/>
      <c r="S84" s="312" t="s">
        <v>120</v>
      </c>
      <c r="T84" s="307" t="s">
        <v>162</v>
      </c>
    </row>
    <row r="85" spans="1:47" ht="39.4" customHeight="1" x14ac:dyDescent="0.25">
      <c r="A85" s="301"/>
      <c r="B85" s="302"/>
      <c r="C85" s="225"/>
      <c r="D85" s="305"/>
      <c r="E85" s="308"/>
      <c r="F85" s="309"/>
      <c r="G85" s="311"/>
      <c r="H85" s="311"/>
      <c r="I85" s="311"/>
      <c r="J85" s="311"/>
      <c r="K85" s="311"/>
      <c r="L85" s="311"/>
      <c r="M85" s="311"/>
      <c r="N85" s="311"/>
      <c r="O85" s="308"/>
      <c r="P85" s="311"/>
      <c r="Q85" s="311"/>
      <c r="R85" s="309"/>
      <c r="S85" s="313"/>
      <c r="T85" s="309"/>
    </row>
    <row r="86" spans="1:47" ht="24.75" customHeight="1" x14ac:dyDescent="0.25">
      <c r="A86" s="303"/>
      <c r="B86" s="304"/>
      <c r="C86" s="225"/>
      <c r="D86" s="335" t="s">
        <v>115</v>
      </c>
      <c r="E86" s="336"/>
      <c r="F86" s="337"/>
      <c r="G86" s="335" t="s">
        <v>114</v>
      </c>
      <c r="H86" s="336"/>
      <c r="I86" s="336"/>
      <c r="J86" s="336"/>
      <c r="K86" s="336"/>
      <c r="L86" s="336"/>
      <c r="M86" s="336"/>
      <c r="N86" s="337"/>
      <c r="O86" s="335" t="s">
        <v>113</v>
      </c>
      <c r="P86" s="336"/>
      <c r="Q86" s="336"/>
      <c r="R86" s="337"/>
      <c r="S86" s="313"/>
      <c r="T86" s="307" t="s">
        <v>112</v>
      </c>
    </row>
    <row r="87" spans="1:47" ht="27" customHeight="1" x14ac:dyDescent="0.25">
      <c r="A87" s="124" t="s">
        <v>65</v>
      </c>
      <c r="B87" s="125"/>
      <c r="C87" s="226"/>
      <c r="D87" s="126" t="s">
        <v>86</v>
      </c>
      <c r="E87" s="126" t="s">
        <v>129</v>
      </c>
      <c r="F87" s="126" t="s">
        <v>88</v>
      </c>
      <c r="G87" s="126" t="s">
        <v>89</v>
      </c>
      <c r="H87" s="126" t="s">
        <v>90</v>
      </c>
      <c r="I87" s="126" t="s">
        <v>91</v>
      </c>
      <c r="J87" s="126" t="s">
        <v>92</v>
      </c>
      <c r="K87" s="126" t="s">
        <v>93</v>
      </c>
      <c r="L87" s="335" t="s">
        <v>94</v>
      </c>
      <c r="M87" s="337"/>
      <c r="N87" s="126" t="s">
        <v>95</v>
      </c>
      <c r="O87" s="126" t="s">
        <v>96</v>
      </c>
      <c r="P87" s="126" t="s">
        <v>97</v>
      </c>
      <c r="Q87" s="126" t="s">
        <v>98</v>
      </c>
      <c r="R87" s="126" t="s">
        <v>99</v>
      </c>
      <c r="S87" s="314"/>
      <c r="T87" s="309"/>
    </row>
    <row r="88" spans="1:47" ht="27" customHeight="1" x14ac:dyDescent="0.25">
      <c r="A88" s="127">
        <v>0.1</v>
      </c>
      <c r="B88" s="116" t="s">
        <v>67</v>
      </c>
      <c r="C88" s="316"/>
      <c r="D88" s="317"/>
      <c r="E88" s="317"/>
      <c r="F88" s="317"/>
      <c r="G88" s="317"/>
      <c r="H88" s="317"/>
      <c r="I88" s="317"/>
      <c r="J88" s="317"/>
      <c r="K88" s="317"/>
      <c r="L88" s="317"/>
      <c r="M88" s="317"/>
      <c r="N88" s="318"/>
      <c r="O88" s="32"/>
      <c r="P88" s="32"/>
      <c r="Q88" s="32"/>
      <c r="R88" s="32"/>
      <c r="S88" s="128">
        <f>SUM(C88:R88)</f>
        <v>0</v>
      </c>
      <c r="T88" s="34"/>
    </row>
    <row r="89" spans="1:47" ht="27" customHeight="1" x14ac:dyDescent="0.25">
      <c r="A89" s="115">
        <v>0.2</v>
      </c>
      <c r="B89" s="116" t="s">
        <v>68</v>
      </c>
      <c r="C89" s="319"/>
      <c r="D89" s="320"/>
      <c r="E89" s="320"/>
      <c r="F89" s="320"/>
      <c r="G89" s="320"/>
      <c r="H89" s="320"/>
      <c r="I89" s="320"/>
      <c r="J89" s="320"/>
      <c r="K89" s="320"/>
      <c r="L89" s="320"/>
      <c r="M89" s="320"/>
      <c r="N89" s="321"/>
      <c r="O89" s="32"/>
      <c r="P89" s="32"/>
      <c r="Q89" s="32"/>
      <c r="R89" s="32"/>
      <c r="S89" s="128">
        <f t="shared" ref="S89:S106" si="5">SUM(C89:R89)</f>
        <v>0</v>
      </c>
      <c r="T89" s="34"/>
    </row>
    <row r="90" spans="1:47" ht="27" customHeight="1" x14ac:dyDescent="0.25">
      <c r="A90" s="115">
        <v>0.3</v>
      </c>
      <c r="B90" s="116" t="s">
        <v>69</v>
      </c>
      <c r="C90" s="32"/>
      <c r="D90" s="32"/>
      <c r="E90" s="33"/>
      <c r="F90" s="32"/>
      <c r="G90" s="32"/>
      <c r="H90" s="32"/>
      <c r="I90" s="32"/>
      <c r="J90" s="32"/>
      <c r="K90" s="32"/>
      <c r="L90" s="322"/>
      <c r="M90" s="323"/>
      <c r="N90" s="324"/>
      <c r="O90" s="32"/>
      <c r="P90" s="32"/>
      <c r="Q90" s="32"/>
      <c r="R90" s="32"/>
      <c r="S90" s="128">
        <f t="shared" si="5"/>
        <v>0</v>
      </c>
      <c r="T90" s="34"/>
    </row>
    <row r="91" spans="1:47" ht="27" customHeight="1" x14ac:dyDescent="0.25">
      <c r="A91" s="115">
        <v>0.4</v>
      </c>
      <c r="B91" s="116" t="s">
        <v>70</v>
      </c>
      <c r="C91" s="32"/>
      <c r="D91" s="32"/>
      <c r="E91" s="33"/>
      <c r="F91" s="32"/>
      <c r="G91" s="32"/>
      <c r="H91" s="32"/>
      <c r="I91" s="32"/>
      <c r="J91" s="32"/>
      <c r="K91" s="32"/>
      <c r="L91" s="325"/>
      <c r="M91" s="326"/>
      <c r="N91" s="327"/>
      <c r="O91" s="32"/>
      <c r="P91" s="32"/>
      <c r="Q91" s="32"/>
      <c r="R91" s="32"/>
      <c r="S91" s="128">
        <f t="shared" si="5"/>
        <v>0</v>
      </c>
      <c r="T91" s="34"/>
    </row>
    <row r="92" spans="1:47" ht="27" customHeight="1" x14ac:dyDescent="0.25">
      <c r="A92" s="115">
        <v>0.5</v>
      </c>
      <c r="B92" s="116" t="s">
        <v>100</v>
      </c>
      <c r="C92" s="32"/>
      <c r="D92" s="32"/>
      <c r="E92" s="33"/>
      <c r="F92" s="32"/>
      <c r="G92" s="32"/>
      <c r="H92" s="32"/>
      <c r="I92" s="32"/>
      <c r="J92" s="32"/>
      <c r="K92" s="32"/>
      <c r="L92" s="325"/>
      <c r="M92" s="326"/>
      <c r="N92" s="327"/>
      <c r="O92" s="32"/>
      <c r="P92" s="32"/>
      <c r="Q92" s="32"/>
      <c r="R92" s="32"/>
      <c r="S92" s="128">
        <f t="shared" si="5"/>
        <v>0</v>
      </c>
      <c r="T92" s="34"/>
    </row>
    <row r="93" spans="1:47" ht="27" customHeight="1" x14ac:dyDescent="0.25">
      <c r="A93" s="115">
        <v>1</v>
      </c>
      <c r="B93" s="125" t="s">
        <v>71</v>
      </c>
      <c r="C93" s="185"/>
      <c r="D93" s="185">
        <v>1022131</v>
      </c>
      <c r="E93" s="187">
        <v>62775</v>
      </c>
      <c r="F93" s="185">
        <v>66328</v>
      </c>
      <c r="G93" s="186"/>
      <c r="H93" s="186"/>
      <c r="I93" s="186"/>
      <c r="J93" s="186"/>
      <c r="K93" s="186"/>
      <c r="L93" s="325"/>
      <c r="M93" s="326"/>
      <c r="N93" s="327"/>
      <c r="O93" s="186">
        <v>24947</v>
      </c>
      <c r="P93" s="186" t="s">
        <v>222</v>
      </c>
      <c r="Q93" s="186" t="s">
        <v>222</v>
      </c>
      <c r="R93" s="186" t="s">
        <v>222</v>
      </c>
      <c r="S93" s="128">
        <f t="shared" si="5"/>
        <v>1176181</v>
      </c>
      <c r="T93" s="185">
        <v>1156207</v>
      </c>
    </row>
    <row r="94" spans="1:47" ht="27" customHeight="1" x14ac:dyDescent="0.25">
      <c r="A94" s="115">
        <v>2.1</v>
      </c>
      <c r="B94" s="116" t="s">
        <v>72</v>
      </c>
      <c r="C94" s="185"/>
      <c r="D94" s="185">
        <v>3050866</v>
      </c>
      <c r="E94" s="187">
        <v>177193</v>
      </c>
      <c r="F94" s="185">
        <v>138423</v>
      </c>
      <c r="G94" s="186"/>
      <c r="H94" s="186"/>
      <c r="I94" s="186"/>
      <c r="J94" s="186"/>
      <c r="K94" s="186"/>
      <c r="L94" s="325"/>
      <c r="M94" s="326"/>
      <c r="N94" s="327"/>
      <c r="O94" s="186">
        <v>63364</v>
      </c>
      <c r="P94" s="186" t="s">
        <v>222</v>
      </c>
      <c r="Q94" s="186" t="s">
        <v>222</v>
      </c>
      <c r="R94" s="186" t="s">
        <v>222</v>
      </c>
      <c r="S94" s="128">
        <f t="shared" si="5"/>
        <v>3429846</v>
      </c>
      <c r="T94" s="185">
        <v>2955481</v>
      </c>
    </row>
    <row r="95" spans="1:47" ht="27" customHeight="1" x14ac:dyDescent="0.25">
      <c r="A95" s="115">
        <v>2.2000000000000002</v>
      </c>
      <c r="B95" s="116" t="s">
        <v>73</v>
      </c>
      <c r="C95" s="185"/>
      <c r="D95" s="185">
        <v>80178</v>
      </c>
      <c r="E95" s="187">
        <v>117</v>
      </c>
      <c r="F95" s="185">
        <v>26012</v>
      </c>
      <c r="G95" s="186"/>
      <c r="H95" s="186"/>
      <c r="I95" s="186"/>
      <c r="J95" s="186"/>
      <c r="K95" s="186"/>
      <c r="L95" s="325"/>
      <c r="M95" s="326"/>
      <c r="N95" s="327"/>
      <c r="O95" s="186">
        <v>690</v>
      </c>
      <c r="P95" s="186" t="s">
        <v>222</v>
      </c>
      <c r="Q95" s="186" t="s">
        <v>222</v>
      </c>
      <c r="R95" s="186" t="s">
        <v>222</v>
      </c>
      <c r="S95" s="128">
        <f t="shared" si="5"/>
        <v>106997</v>
      </c>
      <c r="T95" s="185">
        <v>81161</v>
      </c>
    </row>
    <row r="96" spans="1:47" ht="27" customHeight="1" x14ac:dyDescent="0.25">
      <c r="A96" s="115">
        <v>2.2999999999999998</v>
      </c>
      <c r="B96" s="116" t="s">
        <v>74</v>
      </c>
      <c r="C96" s="185"/>
      <c r="D96" s="185">
        <v>5616</v>
      </c>
      <c r="E96" s="187">
        <v>4</v>
      </c>
      <c r="F96" s="185">
        <v>523</v>
      </c>
      <c r="G96" s="186"/>
      <c r="H96" s="186"/>
      <c r="I96" s="186"/>
      <c r="J96" s="186">
        <v>5209</v>
      </c>
      <c r="K96" s="186" t="s">
        <v>221</v>
      </c>
      <c r="L96" s="325"/>
      <c r="M96" s="326"/>
      <c r="N96" s="327"/>
      <c r="O96" s="186">
        <v>18</v>
      </c>
      <c r="P96" s="186" t="s">
        <v>222</v>
      </c>
      <c r="Q96" s="186" t="s">
        <v>222</v>
      </c>
      <c r="R96" s="186" t="s">
        <v>222</v>
      </c>
      <c r="S96" s="128">
        <f t="shared" si="5"/>
        <v>11370</v>
      </c>
      <c r="T96" s="185">
        <v>10964</v>
      </c>
    </row>
    <row r="97" spans="1:20" ht="27" customHeight="1" x14ac:dyDescent="0.25">
      <c r="A97" s="115">
        <v>2.4</v>
      </c>
      <c r="B97" s="116" t="s">
        <v>75</v>
      </c>
      <c r="C97" s="185"/>
      <c r="D97" s="185">
        <v>7925</v>
      </c>
      <c r="E97" s="187">
        <v>77</v>
      </c>
      <c r="F97" s="185"/>
      <c r="G97" s="186"/>
      <c r="H97" s="186"/>
      <c r="I97" s="186"/>
      <c r="J97" s="186"/>
      <c r="K97" s="186"/>
      <c r="L97" s="325"/>
      <c r="M97" s="326"/>
      <c r="N97" s="327"/>
      <c r="O97" s="186">
        <v>92</v>
      </c>
      <c r="P97" s="186" t="s">
        <v>222</v>
      </c>
      <c r="Q97" s="186" t="s">
        <v>222</v>
      </c>
      <c r="R97" s="186" t="s">
        <v>222</v>
      </c>
      <c r="S97" s="128">
        <f t="shared" si="5"/>
        <v>8094</v>
      </c>
      <c r="T97" s="185">
        <v>7517</v>
      </c>
    </row>
    <row r="98" spans="1:20" ht="27" customHeight="1" x14ac:dyDescent="0.25">
      <c r="A98" s="115">
        <v>2.5</v>
      </c>
      <c r="B98" s="116" t="s">
        <v>76</v>
      </c>
      <c r="C98" s="185"/>
      <c r="D98" s="185">
        <v>188231</v>
      </c>
      <c r="E98" s="187">
        <v>275</v>
      </c>
      <c r="F98" s="185">
        <v>17815</v>
      </c>
      <c r="G98" s="186"/>
      <c r="H98" s="186"/>
      <c r="I98" s="186"/>
      <c r="J98" s="186"/>
      <c r="K98" s="186"/>
      <c r="L98" s="325"/>
      <c r="M98" s="326"/>
      <c r="N98" s="327"/>
      <c r="O98" s="186">
        <v>1620</v>
      </c>
      <c r="P98" s="186" t="s">
        <v>222</v>
      </c>
      <c r="Q98" s="186" t="s">
        <v>222</v>
      </c>
      <c r="R98" s="186" t="s">
        <v>222</v>
      </c>
      <c r="S98" s="128">
        <f t="shared" si="5"/>
        <v>207941</v>
      </c>
      <c r="T98" s="185">
        <v>190539</v>
      </c>
    </row>
    <row r="99" spans="1:20" ht="27" customHeight="1" x14ac:dyDescent="0.25">
      <c r="A99" s="115">
        <v>2.6</v>
      </c>
      <c r="B99" s="116" t="s">
        <v>77</v>
      </c>
      <c r="C99" s="185"/>
      <c r="D99" s="185">
        <v>421856</v>
      </c>
      <c r="E99" s="187">
        <v>341</v>
      </c>
      <c r="F99" s="185"/>
      <c r="G99" s="186"/>
      <c r="H99" s="186"/>
      <c r="I99" s="186"/>
      <c r="J99" s="186"/>
      <c r="K99" s="186"/>
      <c r="L99" s="325"/>
      <c r="M99" s="326"/>
      <c r="N99" s="327"/>
      <c r="O99" s="186">
        <v>120</v>
      </c>
      <c r="P99" s="186" t="s">
        <v>222</v>
      </c>
      <c r="Q99" s="186" t="s">
        <v>222</v>
      </c>
      <c r="R99" s="186" t="s">
        <v>222</v>
      </c>
      <c r="S99" s="128">
        <f t="shared" si="5"/>
        <v>422317</v>
      </c>
      <c r="T99" s="185">
        <v>391613</v>
      </c>
    </row>
    <row r="100" spans="1:20" ht="27" customHeight="1" x14ac:dyDescent="0.25">
      <c r="A100" s="115">
        <v>2.7</v>
      </c>
      <c r="B100" s="116" t="s">
        <v>78</v>
      </c>
      <c r="C100" s="185">
        <v>52209</v>
      </c>
      <c r="D100" s="185">
        <v>107274</v>
      </c>
      <c r="E100" s="187">
        <v>954</v>
      </c>
      <c r="F100" s="185">
        <v>1291</v>
      </c>
      <c r="G100" s="186"/>
      <c r="H100" s="186"/>
      <c r="I100" s="186"/>
      <c r="J100" s="186"/>
      <c r="K100" s="186"/>
      <c r="L100" s="325"/>
      <c r="M100" s="326"/>
      <c r="N100" s="327"/>
      <c r="O100" s="186">
        <v>2720</v>
      </c>
      <c r="P100" s="186" t="s">
        <v>222</v>
      </c>
      <c r="Q100" s="186" t="s">
        <v>222</v>
      </c>
      <c r="R100" s="186" t="s">
        <v>222</v>
      </c>
      <c r="S100" s="128">
        <f t="shared" si="5"/>
        <v>164448</v>
      </c>
      <c r="T100" s="185">
        <v>104432</v>
      </c>
    </row>
    <row r="101" spans="1:20" ht="27" customHeight="1" x14ac:dyDescent="0.25">
      <c r="A101" s="115">
        <v>2.8</v>
      </c>
      <c r="B101" s="116" t="s">
        <v>79</v>
      </c>
      <c r="C101" s="185"/>
      <c r="D101" s="185">
        <v>20264</v>
      </c>
      <c r="E101" s="187">
        <v>80</v>
      </c>
      <c r="F101" s="185"/>
      <c r="G101" s="186"/>
      <c r="H101" s="186"/>
      <c r="I101" s="186"/>
      <c r="J101" s="186">
        <v>21475</v>
      </c>
      <c r="K101" s="186" t="s">
        <v>221</v>
      </c>
      <c r="L101" s="325"/>
      <c r="M101" s="326"/>
      <c r="N101" s="327"/>
      <c r="O101" s="186">
        <v>141</v>
      </c>
      <c r="P101" s="186" t="s">
        <v>222</v>
      </c>
      <c r="Q101" s="186" t="s">
        <v>222</v>
      </c>
      <c r="R101" s="186" t="s">
        <v>222</v>
      </c>
      <c r="S101" s="128">
        <f t="shared" si="5"/>
        <v>41960</v>
      </c>
      <c r="T101" s="185">
        <v>37799</v>
      </c>
    </row>
    <row r="102" spans="1:20" ht="27" customHeight="1" x14ac:dyDescent="0.25">
      <c r="A102" s="115">
        <v>3</v>
      </c>
      <c r="B102" s="116" t="s">
        <v>80</v>
      </c>
      <c r="C102" s="185"/>
      <c r="D102" s="185">
        <v>1233163</v>
      </c>
      <c r="E102" s="187">
        <v>2764</v>
      </c>
      <c r="F102" s="185">
        <v>90250</v>
      </c>
      <c r="G102" s="186"/>
      <c r="H102" s="186"/>
      <c r="I102" s="186"/>
      <c r="J102" s="186">
        <v>2471527</v>
      </c>
      <c r="K102" s="186" t="s">
        <v>221</v>
      </c>
      <c r="L102" s="325"/>
      <c r="M102" s="326"/>
      <c r="N102" s="327"/>
      <c r="O102" s="186">
        <v>10391</v>
      </c>
      <c r="P102" s="186" t="s">
        <v>222</v>
      </c>
      <c r="Q102" s="186" t="s">
        <v>222</v>
      </c>
      <c r="R102" s="186" t="s">
        <v>222</v>
      </c>
      <c r="S102" s="128">
        <f t="shared" si="5"/>
        <v>3808095</v>
      </c>
      <c r="T102" s="185">
        <v>3718339</v>
      </c>
    </row>
    <row r="103" spans="1:20" ht="27" customHeight="1" x14ac:dyDescent="0.25">
      <c r="A103" s="115">
        <v>4</v>
      </c>
      <c r="B103" s="116" t="s">
        <v>81</v>
      </c>
      <c r="C103" s="185"/>
      <c r="D103" s="185"/>
      <c r="E103" s="187"/>
      <c r="F103" s="185"/>
      <c r="G103" s="186"/>
      <c r="H103" s="186"/>
      <c r="I103" s="186"/>
      <c r="J103" s="186"/>
      <c r="K103" s="186"/>
      <c r="L103" s="328"/>
      <c r="M103" s="329"/>
      <c r="N103" s="330"/>
      <c r="O103" s="32"/>
      <c r="P103" s="32"/>
      <c r="Q103" s="32"/>
      <c r="R103" s="32"/>
      <c r="S103" s="128">
        <f t="shared" si="5"/>
        <v>0</v>
      </c>
      <c r="T103" s="34"/>
    </row>
    <row r="104" spans="1:20" ht="27" customHeight="1" x14ac:dyDescent="0.25">
      <c r="A104" s="115">
        <v>5</v>
      </c>
      <c r="B104" s="116" t="s">
        <v>82</v>
      </c>
      <c r="C104" s="185"/>
      <c r="D104" s="185">
        <v>2369</v>
      </c>
      <c r="E104" s="187">
        <v>1</v>
      </c>
      <c r="F104" s="185"/>
      <c r="G104" s="185">
        <v>4488020</v>
      </c>
      <c r="H104" s="186"/>
      <c r="I104" s="186"/>
      <c r="J104" s="186">
        <v>4127</v>
      </c>
      <c r="K104" s="186" t="s">
        <v>221</v>
      </c>
      <c r="L104" s="184">
        <v>26471874</v>
      </c>
      <c r="M104" s="184">
        <v>0</v>
      </c>
      <c r="N104" s="184">
        <v>115938</v>
      </c>
      <c r="O104" s="32"/>
      <c r="P104" s="32"/>
      <c r="Q104" s="32"/>
      <c r="R104" s="32"/>
      <c r="S104" s="128">
        <f>SUM(C104:R104)</f>
        <v>31082329</v>
      </c>
      <c r="T104" s="34"/>
    </row>
    <row r="105" spans="1:20" ht="27" customHeight="1" x14ac:dyDescent="0.25">
      <c r="A105" s="115">
        <v>6</v>
      </c>
      <c r="B105" s="116" t="s">
        <v>83</v>
      </c>
      <c r="C105" s="185"/>
      <c r="D105" s="185"/>
      <c r="E105" s="187"/>
      <c r="F105" s="185"/>
      <c r="G105" s="186"/>
      <c r="H105" s="186"/>
      <c r="I105" s="186"/>
      <c r="J105" s="186"/>
      <c r="K105" s="186"/>
      <c r="L105" s="322"/>
      <c r="M105" s="323"/>
      <c r="N105" s="324"/>
      <c r="O105" s="32"/>
      <c r="P105" s="32"/>
      <c r="Q105" s="32"/>
      <c r="R105" s="32"/>
      <c r="S105" s="128">
        <f t="shared" si="5"/>
        <v>0</v>
      </c>
      <c r="T105" s="34"/>
    </row>
    <row r="106" spans="1:20" ht="27" customHeight="1" x14ac:dyDescent="0.25">
      <c r="A106" s="115">
        <v>7</v>
      </c>
      <c r="B106" s="116" t="s">
        <v>84</v>
      </c>
      <c r="C106" s="185"/>
      <c r="D106" s="185"/>
      <c r="E106" s="187"/>
      <c r="F106" s="185"/>
      <c r="G106" s="186"/>
      <c r="H106" s="186"/>
      <c r="I106" s="186"/>
      <c r="J106" s="186"/>
      <c r="K106" s="186"/>
      <c r="L106" s="325"/>
      <c r="M106" s="326"/>
      <c r="N106" s="327"/>
      <c r="O106" s="32"/>
      <c r="P106" s="32"/>
      <c r="Q106" s="32"/>
      <c r="R106" s="32"/>
      <c r="S106" s="128">
        <f t="shared" si="5"/>
        <v>0</v>
      </c>
      <c r="T106" s="34"/>
    </row>
    <row r="107" spans="1:20" ht="27" customHeight="1" x14ac:dyDescent="0.25">
      <c r="A107" s="115">
        <v>8</v>
      </c>
      <c r="B107" s="116" t="s">
        <v>85</v>
      </c>
      <c r="C107" s="185"/>
      <c r="D107" s="185" t="s">
        <v>241</v>
      </c>
      <c r="E107" s="187"/>
      <c r="F107" s="185">
        <v>553472</v>
      </c>
      <c r="G107" s="186"/>
      <c r="H107" s="186"/>
      <c r="I107" s="186"/>
      <c r="J107" s="186"/>
      <c r="K107" s="186"/>
      <c r="L107" s="328"/>
      <c r="M107" s="329"/>
      <c r="N107" s="330"/>
      <c r="O107" s="32"/>
      <c r="P107" s="32"/>
      <c r="Q107" s="32"/>
      <c r="R107" s="32"/>
      <c r="S107" s="128">
        <f>SUM(C107:R107)</f>
        <v>553472</v>
      </c>
      <c r="T107" s="34"/>
    </row>
    <row r="108" spans="1:20" ht="27" customHeight="1" x14ac:dyDescent="0.25">
      <c r="A108" s="239" t="s">
        <v>103</v>
      </c>
      <c r="B108" s="240"/>
      <c r="C108" s="129">
        <f>SUM(C90:C107)</f>
        <v>52209</v>
      </c>
      <c r="D108" s="129">
        <f t="shared" ref="D108:K108" si="6">SUM(D90:D107)</f>
        <v>6139873</v>
      </c>
      <c r="E108" s="130">
        <f t="shared" si="6"/>
        <v>244581</v>
      </c>
      <c r="F108" s="129">
        <f t="shared" si="6"/>
        <v>894114</v>
      </c>
      <c r="G108" s="129">
        <f t="shared" si="6"/>
        <v>4488020</v>
      </c>
      <c r="H108" s="129">
        <f t="shared" si="6"/>
        <v>0</v>
      </c>
      <c r="I108" s="129">
        <f t="shared" si="6"/>
        <v>0</v>
      </c>
      <c r="J108" s="129">
        <f t="shared" si="6"/>
        <v>2502338</v>
      </c>
      <c r="K108" s="129">
        <f t="shared" si="6"/>
        <v>0</v>
      </c>
      <c r="L108" s="331">
        <f>L104+M104</f>
        <v>26471874</v>
      </c>
      <c r="M108" s="332"/>
      <c r="N108" s="129">
        <f>N104</f>
        <v>115938</v>
      </c>
      <c r="O108" s="129">
        <f>SUM(O88:O107)</f>
        <v>104103</v>
      </c>
      <c r="P108" s="129">
        <f t="shared" ref="P108:T108" si="7">SUM(P88:P107)</f>
        <v>0</v>
      </c>
      <c r="Q108" s="129">
        <f t="shared" si="7"/>
        <v>0</v>
      </c>
      <c r="R108" s="129">
        <f t="shared" si="7"/>
        <v>0</v>
      </c>
      <c r="S108" s="129">
        <f t="shared" si="7"/>
        <v>41013050</v>
      </c>
      <c r="T108" s="129">
        <f t="shared" si="7"/>
        <v>8654052</v>
      </c>
    </row>
    <row r="109" spans="1:20" ht="27" customHeight="1" x14ac:dyDescent="0.25">
      <c r="A109" s="239" t="s">
        <v>104</v>
      </c>
      <c r="B109" s="240"/>
      <c r="C109" s="131">
        <f t="shared" ref="C109:K109" si="8">C108/$C$6</f>
        <v>3.2484444997511202</v>
      </c>
      <c r="D109" s="131">
        <f t="shared" si="8"/>
        <v>382.02295918367349</v>
      </c>
      <c r="E109" s="131">
        <f t="shared" si="8"/>
        <v>15.21783225485316</v>
      </c>
      <c r="F109" s="131">
        <f t="shared" si="8"/>
        <v>55.631781981085119</v>
      </c>
      <c r="G109" s="131">
        <f t="shared" si="8"/>
        <v>279.24464907914387</v>
      </c>
      <c r="H109" s="131">
        <f t="shared" si="8"/>
        <v>0</v>
      </c>
      <c r="I109" s="131">
        <f t="shared" si="8"/>
        <v>0</v>
      </c>
      <c r="J109" s="131">
        <f t="shared" si="8"/>
        <v>155.69549527127924</v>
      </c>
      <c r="K109" s="131">
        <f t="shared" si="8"/>
        <v>0</v>
      </c>
      <c r="L109" s="333">
        <f>L108/$C$6</f>
        <v>1647.0802638128423</v>
      </c>
      <c r="M109" s="334"/>
      <c r="N109" s="131">
        <f t="shared" ref="N109:T109" si="9">N108/$C$6</f>
        <v>7.2136635141861625</v>
      </c>
      <c r="O109" s="131">
        <f t="shared" si="9"/>
        <v>6.4772896963663511</v>
      </c>
      <c r="P109" s="131">
        <f t="shared" si="9"/>
        <v>0</v>
      </c>
      <c r="Q109" s="131">
        <f t="shared" si="9"/>
        <v>0</v>
      </c>
      <c r="R109" s="131">
        <f t="shared" si="9"/>
        <v>0</v>
      </c>
      <c r="S109" s="131">
        <f t="shared" si="9"/>
        <v>2551.8323792931806</v>
      </c>
      <c r="T109" s="131">
        <f t="shared" si="9"/>
        <v>538.45520159283228</v>
      </c>
    </row>
    <row r="110" spans="1:20" ht="13" x14ac:dyDescent="0.25">
      <c r="A110" s="338" t="s">
        <v>105</v>
      </c>
      <c r="B110" s="339"/>
      <c r="C110" s="339"/>
      <c r="D110" s="339"/>
      <c r="E110" s="339"/>
      <c r="F110" s="339"/>
      <c r="G110" s="339"/>
      <c r="H110" s="339"/>
      <c r="I110" s="339"/>
      <c r="J110" s="339"/>
      <c r="K110" s="339"/>
      <c r="L110" s="339"/>
      <c r="M110" s="339"/>
      <c r="N110" s="339"/>
      <c r="O110" s="339"/>
      <c r="P110" s="339"/>
      <c r="Q110" s="340"/>
      <c r="R110" s="340"/>
      <c r="S110" s="340"/>
      <c r="T110" s="341"/>
    </row>
    <row r="111" spans="1:20" ht="12.75" customHeight="1" x14ac:dyDescent="0.25">
      <c r="A111" s="342" t="s">
        <v>140</v>
      </c>
      <c r="B111" s="342"/>
      <c r="C111" s="342"/>
      <c r="D111" s="342"/>
      <c r="E111" s="342"/>
      <c r="F111" s="342"/>
      <c r="G111" s="342"/>
      <c r="H111" s="342"/>
      <c r="I111" s="342"/>
      <c r="J111" s="342"/>
      <c r="K111" s="342"/>
      <c r="L111" s="342"/>
      <c r="M111" s="342"/>
      <c r="N111" s="342"/>
      <c r="O111" s="342"/>
      <c r="P111" s="342"/>
      <c r="Q111" s="343"/>
      <c r="R111" s="344"/>
      <c r="S111" s="345"/>
      <c r="T111" s="132" t="s">
        <v>116</v>
      </c>
    </row>
    <row r="112" spans="1:20" ht="14.5" x14ac:dyDescent="0.25">
      <c r="A112" s="133" t="s">
        <v>118</v>
      </c>
      <c r="B112" s="133"/>
      <c r="C112" s="133"/>
      <c r="D112" s="134"/>
      <c r="E112" s="134"/>
      <c r="F112" s="133"/>
      <c r="G112" s="133"/>
      <c r="H112" s="133"/>
      <c r="I112" s="133"/>
      <c r="J112" s="133"/>
      <c r="K112" s="133"/>
      <c r="L112" s="133"/>
      <c r="M112" s="133"/>
      <c r="N112" s="133"/>
      <c r="O112" s="134"/>
      <c r="P112" s="134"/>
      <c r="Q112" s="349"/>
      <c r="R112" s="350"/>
      <c r="S112" s="351"/>
      <c r="T112" s="135" t="s">
        <v>124</v>
      </c>
    </row>
    <row r="113" spans="1:47" ht="13.15" customHeight="1" x14ac:dyDescent="0.25">
      <c r="A113" s="133" t="s">
        <v>143</v>
      </c>
      <c r="B113" s="133"/>
      <c r="C113" s="133"/>
      <c r="D113" s="134"/>
      <c r="E113" s="134"/>
      <c r="F113" s="133"/>
      <c r="G113" s="133"/>
      <c r="H113" s="133"/>
      <c r="I113" s="133"/>
      <c r="J113" s="133"/>
      <c r="K113" s="133"/>
      <c r="L113" s="133"/>
      <c r="M113" s="133"/>
      <c r="N113" s="133"/>
      <c r="O113" s="134"/>
      <c r="P113" s="134"/>
      <c r="Q113" s="136"/>
      <c r="R113" s="136"/>
      <c r="S113" s="137"/>
      <c r="T113" s="138"/>
    </row>
    <row r="114" spans="1:47" s="140" customFormat="1" ht="57.75" customHeight="1" x14ac:dyDescent="0.25">
      <c r="A114" s="297" t="s">
        <v>123</v>
      </c>
      <c r="B114" s="297"/>
      <c r="C114" s="297"/>
      <c r="D114" s="297"/>
      <c r="E114" s="297"/>
      <c r="F114" s="297"/>
      <c r="G114" s="297"/>
      <c r="H114" s="297"/>
      <c r="I114" s="297"/>
      <c r="J114" s="297"/>
      <c r="K114" s="297"/>
      <c r="L114" s="297"/>
      <c r="M114" s="297"/>
      <c r="N114" s="297"/>
      <c r="O114" s="297"/>
      <c r="P114" s="297"/>
      <c r="Q114" s="297"/>
      <c r="R114" s="297"/>
      <c r="S114" s="297"/>
      <c r="T114" s="297"/>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row>
    <row r="115" spans="1:47" ht="0.75" customHeight="1" x14ac:dyDescent="0.25">
      <c r="A115" s="298"/>
      <c r="B115" s="298"/>
      <c r="C115" s="298"/>
      <c r="D115" s="298"/>
      <c r="E115" s="298"/>
      <c r="F115" s="298"/>
      <c r="G115" s="298"/>
      <c r="H115" s="298"/>
      <c r="I115" s="298"/>
      <c r="J115" s="298"/>
      <c r="K115" s="298"/>
      <c r="L115" s="298"/>
      <c r="M115" s="298"/>
      <c r="N115" s="298"/>
      <c r="O115" s="298"/>
      <c r="P115" s="298"/>
      <c r="Q115" s="298"/>
      <c r="R115" s="298"/>
      <c r="S115" s="298"/>
      <c r="T115" s="298"/>
    </row>
    <row r="116" spans="1:47" ht="35.25" customHeight="1" x14ac:dyDescent="0.25">
      <c r="A116" s="299" t="s">
        <v>119</v>
      </c>
      <c r="B116" s="300"/>
      <c r="C116" s="224" t="s">
        <v>164</v>
      </c>
      <c r="D116" s="224" t="s">
        <v>160</v>
      </c>
      <c r="E116" s="306" t="s">
        <v>158</v>
      </c>
      <c r="F116" s="307"/>
      <c r="G116" s="310" t="s">
        <v>159</v>
      </c>
      <c r="H116" s="310"/>
      <c r="I116" s="310"/>
      <c r="J116" s="310"/>
      <c r="K116" s="310"/>
      <c r="L116" s="310"/>
      <c r="M116" s="310"/>
      <c r="N116" s="310"/>
      <c r="O116" s="306" t="s">
        <v>161</v>
      </c>
      <c r="P116" s="310"/>
      <c r="Q116" s="310"/>
      <c r="R116" s="307"/>
      <c r="S116" s="312" t="s">
        <v>120</v>
      </c>
      <c r="T116" s="307" t="s">
        <v>162</v>
      </c>
    </row>
    <row r="117" spans="1:47" x14ac:dyDescent="0.25">
      <c r="A117" s="301"/>
      <c r="B117" s="302"/>
      <c r="C117" s="225"/>
      <c r="D117" s="305"/>
      <c r="E117" s="308"/>
      <c r="F117" s="309"/>
      <c r="G117" s="311"/>
      <c r="H117" s="311"/>
      <c r="I117" s="311"/>
      <c r="J117" s="311"/>
      <c r="K117" s="311"/>
      <c r="L117" s="311"/>
      <c r="M117" s="311"/>
      <c r="N117" s="311"/>
      <c r="O117" s="308"/>
      <c r="P117" s="311"/>
      <c r="Q117" s="311"/>
      <c r="R117" s="309"/>
      <c r="S117" s="313"/>
      <c r="T117" s="309"/>
    </row>
    <row r="118" spans="1:47" ht="26.65" customHeight="1" x14ac:dyDescent="0.25">
      <c r="A118" s="303"/>
      <c r="B118" s="304"/>
      <c r="C118" s="225"/>
      <c r="D118" s="335" t="s">
        <v>115</v>
      </c>
      <c r="E118" s="336"/>
      <c r="F118" s="337"/>
      <c r="G118" s="335" t="s">
        <v>114</v>
      </c>
      <c r="H118" s="336"/>
      <c r="I118" s="336"/>
      <c r="J118" s="336"/>
      <c r="K118" s="336"/>
      <c r="L118" s="336"/>
      <c r="M118" s="336"/>
      <c r="N118" s="337"/>
      <c r="O118" s="335" t="s">
        <v>113</v>
      </c>
      <c r="P118" s="336"/>
      <c r="Q118" s="336"/>
      <c r="R118" s="337"/>
      <c r="S118" s="313"/>
      <c r="T118" s="307" t="s">
        <v>112</v>
      </c>
    </row>
    <row r="119" spans="1:47" ht="25.5" customHeight="1" x14ac:dyDescent="0.25">
      <c r="A119" s="124" t="s">
        <v>65</v>
      </c>
      <c r="B119" s="125"/>
      <c r="C119" s="226"/>
      <c r="D119" s="126" t="s">
        <v>86</v>
      </c>
      <c r="E119" s="126" t="s">
        <v>129</v>
      </c>
      <c r="F119" s="126" t="s">
        <v>88</v>
      </c>
      <c r="G119" s="126" t="s">
        <v>89</v>
      </c>
      <c r="H119" s="126" t="s">
        <v>90</v>
      </c>
      <c r="I119" s="126" t="s">
        <v>91</v>
      </c>
      <c r="J119" s="126" t="s">
        <v>92</v>
      </c>
      <c r="K119" s="126" t="s">
        <v>93</v>
      </c>
      <c r="L119" s="335" t="s">
        <v>94</v>
      </c>
      <c r="M119" s="337"/>
      <c r="N119" s="126" t="s">
        <v>95</v>
      </c>
      <c r="O119" s="126" t="s">
        <v>96</v>
      </c>
      <c r="P119" s="126" t="s">
        <v>97</v>
      </c>
      <c r="Q119" s="126" t="s">
        <v>98</v>
      </c>
      <c r="R119" s="126" t="s">
        <v>99</v>
      </c>
      <c r="S119" s="314"/>
      <c r="T119" s="309"/>
    </row>
    <row r="120" spans="1:47" ht="29.65" customHeight="1" x14ac:dyDescent="0.25">
      <c r="A120" s="127">
        <v>0.1</v>
      </c>
      <c r="B120" s="116" t="s">
        <v>67</v>
      </c>
      <c r="C120" s="316"/>
      <c r="D120" s="317"/>
      <c r="E120" s="317"/>
      <c r="F120" s="317"/>
      <c r="G120" s="317"/>
      <c r="H120" s="317"/>
      <c r="I120" s="317"/>
      <c r="J120" s="317"/>
      <c r="K120" s="317"/>
      <c r="L120" s="317"/>
      <c r="M120" s="317"/>
      <c r="N120" s="318"/>
      <c r="O120" s="36"/>
      <c r="P120" s="36"/>
      <c r="Q120" s="36"/>
      <c r="R120" s="36"/>
      <c r="S120" s="141">
        <f>SUM(C120:R120)</f>
        <v>0</v>
      </c>
      <c r="T120" s="37"/>
    </row>
    <row r="121" spans="1:47" ht="29.25" customHeight="1" x14ac:dyDescent="0.25">
      <c r="A121" s="115">
        <v>0.2</v>
      </c>
      <c r="B121" s="116" t="s">
        <v>68</v>
      </c>
      <c r="C121" s="319"/>
      <c r="D121" s="320"/>
      <c r="E121" s="320"/>
      <c r="F121" s="320"/>
      <c r="G121" s="320"/>
      <c r="H121" s="320"/>
      <c r="I121" s="320"/>
      <c r="J121" s="320"/>
      <c r="K121" s="320"/>
      <c r="L121" s="320"/>
      <c r="M121" s="320"/>
      <c r="N121" s="321"/>
      <c r="O121" s="36"/>
      <c r="P121" s="36"/>
      <c r="Q121" s="36"/>
      <c r="R121" s="36"/>
      <c r="S121" s="141">
        <f t="shared" ref="S121:S138" si="10">SUM(C121:R121)</f>
        <v>0</v>
      </c>
      <c r="T121" s="36"/>
    </row>
    <row r="122" spans="1:47" ht="33" customHeight="1" x14ac:dyDescent="0.25">
      <c r="A122" s="115">
        <v>0.3</v>
      </c>
      <c r="B122" s="116" t="s">
        <v>69</v>
      </c>
      <c r="C122" s="32"/>
      <c r="D122" s="32"/>
      <c r="E122" s="33"/>
      <c r="F122" s="32"/>
      <c r="G122" s="32"/>
      <c r="H122" s="35"/>
      <c r="I122" s="35"/>
      <c r="J122" s="35"/>
      <c r="K122" s="35"/>
      <c r="L122" s="322"/>
      <c r="M122" s="323"/>
      <c r="N122" s="324"/>
      <c r="O122" s="32"/>
      <c r="P122" s="32"/>
      <c r="Q122" s="32"/>
      <c r="R122" s="32"/>
      <c r="S122" s="128">
        <f t="shared" si="10"/>
        <v>0</v>
      </c>
      <c r="T122" s="32"/>
    </row>
    <row r="123" spans="1:47" ht="33" customHeight="1" x14ac:dyDescent="0.25">
      <c r="A123" s="115">
        <v>0.4</v>
      </c>
      <c r="B123" s="116" t="s">
        <v>70</v>
      </c>
      <c r="C123" s="32"/>
      <c r="D123" s="32"/>
      <c r="E123" s="33"/>
      <c r="F123" s="32"/>
      <c r="G123" s="35"/>
      <c r="H123" s="35"/>
      <c r="I123" s="35"/>
      <c r="J123" s="35"/>
      <c r="K123" s="35"/>
      <c r="L123" s="325"/>
      <c r="M123" s="326"/>
      <c r="N123" s="327"/>
      <c r="O123" s="32"/>
      <c r="P123" s="32"/>
      <c r="Q123" s="32"/>
      <c r="R123" s="32"/>
      <c r="S123" s="128">
        <f t="shared" si="10"/>
        <v>0</v>
      </c>
      <c r="T123" s="35"/>
    </row>
    <row r="124" spans="1:47" ht="33.4" customHeight="1" x14ac:dyDescent="0.25">
      <c r="A124" s="115">
        <v>0.5</v>
      </c>
      <c r="B124" s="116" t="s">
        <v>100</v>
      </c>
      <c r="C124" s="32"/>
      <c r="D124" s="32"/>
      <c r="E124" s="33"/>
      <c r="F124" s="32"/>
      <c r="G124" s="35"/>
      <c r="H124" s="35"/>
      <c r="I124" s="35"/>
      <c r="J124" s="35"/>
      <c r="K124" s="35"/>
      <c r="L124" s="325"/>
      <c r="M124" s="326"/>
      <c r="N124" s="327"/>
      <c r="O124" s="32"/>
      <c r="P124" s="32"/>
      <c r="Q124" s="32"/>
      <c r="R124" s="32"/>
      <c r="S124" s="128">
        <f t="shared" si="10"/>
        <v>0</v>
      </c>
      <c r="T124" s="35"/>
    </row>
    <row r="125" spans="1:47" ht="29.65" customHeight="1" x14ac:dyDescent="0.25">
      <c r="A125" s="115">
        <v>1</v>
      </c>
      <c r="B125" s="116" t="s">
        <v>71</v>
      </c>
      <c r="C125" s="32"/>
      <c r="D125" s="32"/>
      <c r="E125" s="33"/>
      <c r="F125" s="32"/>
      <c r="G125" s="35"/>
      <c r="H125" s="35"/>
      <c r="I125" s="35"/>
      <c r="J125" s="35"/>
      <c r="K125" s="35"/>
      <c r="L125" s="325"/>
      <c r="M125" s="326"/>
      <c r="N125" s="327"/>
      <c r="O125" s="32"/>
      <c r="P125" s="32"/>
      <c r="Q125" s="32"/>
      <c r="R125" s="32"/>
      <c r="S125" s="128">
        <f t="shared" si="10"/>
        <v>0</v>
      </c>
      <c r="T125" s="35"/>
    </row>
    <row r="126" spans="1:47" ht="34.9" customHeight="1" x14ac:dyDescent="0.25">
      <c r="A126" s="115">
        <v>2.1</v>
      </c>
      <c r="B126" s="116" t="s">
        <v>72</v>
      </c>
      <c r="C126" s="32"/>
      <c r="D126" s="32"/>
      <c r="E126" s="32"/>
      <c r="F126" s="32"/>
      <c r="G126" s="32"/>
      <c r="H126" s="35"/>
      <c r="I126" s="35"/>
      <c r="J126" s="35"/>
      <c r="K126" s="35"/>
      <c r="L126" s="325"/>
      <c r="M126" s="326"/>
      <c r="N126" s="327"/>
      <c r="O126" s="32"/>
      <c r="P126" s="32"/>
      <c r="Q126" s="32"/>
      <c r="R126" s="32"/>
      <c r="S126" s="128">
        <f t="shared" si="10"/>
        <v>0</v>
      </c>
      <c r="T126" s="32"/>
    </row>
    <row r="127" spans="1:47" ht="28.9" customHeight="1" x14ac:dyDescent="0.25">
      <c r="A127" s="115">
        <v>2.2000000000000002</v>
      </c>
      <c r="B127" s="116" t="s">
        <v>73</v>
      </c>
      <c r="C127" s="32"/>
      <c r="D127" s="32"/>
      <c r="E127" s="33"/>
      <c r="F127" s="32"/>
      <c r="G127" s="32"/>
      <c r="H127" s="35"/>
      <c r="I127" s="35"/>
      <c r="J127" s="35"/>
      <c r="K127" s="35"/>
      <c r="L127" s="325"/>
      <c r="M127" s="326"/>
      <c r="N127" s="327"/>
      <c r="O127" s="32"/>
      <c r="P127" s="32"/>
      <c r="Q127" s="32"/>
      <c r="R127" s="32"/>
      <c r="S127" s="128">
        <f t="shared" si="10"/>
        <v>0</v>
      </c>
      <c r="T127" s="32"/>
    </row>
    <row r="128" spans="1:47" ht="31.9" customHeight="1" x14ac:dyDescent="0.25">
      <c r="A128" s="115">
        <v>2.2999999999999998</v>
      </c>
      <c r="B128" s="116" t="s">
        <v>74</v>
      </c>
      <c r="C128" s="32"/>
      <c r="D128" s="32"/>
      <c r="E128" s="33"/>
      <c r="F128" s="32"/>
      <c r="G128" s="32"/>
      <c r="H128" s="35"/>
      <c r="I128" s="35"/>
      <c r="J128" s="35"/>
      <c r="K128" s="35"/>
      <c r="L128" s="325"/>
      <c r="M128" s="326"/>
      <c r="N128" s="327"/>
      <c r="O128" s="32"/>
      <c r="P128" s="32"/>
      <c r="Q128" s="32"/>
      <c r="R128" s="32"/>
      <c r="S128" s="128">
        <f t="shared" si="10"/>
        <v>0</v>
      </c>
      <c r="T128" s="32"/>
    </row>
    <row r="129" spans="1:20" ht="33" customHeight="1" x14ac:dyDescent="0.25">
      <c r="A129" s="115">
        <v>2.4</v>
      </c>
      <c r="B129" s="116" t="s">
        <v>75</v>
      </c>
      <c r="C129" s="32"/>
      <c r="D129" s="32"/>
      <c r="E129" s="33"/>
      <c r="F129" s="32"/>
      <c r="G129" s="32"/>
      <c r="H129" s="35"/>
      <c r="I129" s="35"/>
      <c r="J129" s="35"/>
      <c r="K129" s="35"/>
      <c r="L129" s="325"/>
      <c r="M129" s="326"/>
      <c r="N129" s="327"/>
      <c r="O129" s="32"/>
      <c r="P129" s="32"/>
      <c r="Q129" s="32"/>
      <c r="R129" s="32"/>
      <c r="S129" s="128">
        <f t="shared" si="10"/>
        <v>0</v>
      </c>
      <c r="T129" s="32"/>
    </row>
    <row r="130" spans="1:20" ht="34.15" customHeight="1" x14ac:dyDescent="0.25">
      <c r="A130" s="115">
        <v>2.5</v>
      </c>
      <c r="B130" s="116" t="s">
        <v>76</v>
      </c>
      <c r="C130" s="32"/>
      <c r="D130" s="32"/>
      <c r="E130" s="33"/>
      <c r="F130" s="32"/>
      <c r="G130" s="32"/>
      <c r="H130" s="35"/>
      <c r="I130" s="35"/>
      <c r="J130" s="35"/>
      <c r="K130" s="35"/>
      <c r="L130" s="325"/>
      <c r="M130" s="326"/>
      <c r="N130" s="327"/>
      <c r="O130" s="32"/>
      <c r="P130" s="32"/>
      <c r="Q130" s="32"/>
      <c r="R130" s="32"/>
      <c r="S130" s="128">
        <f t="shared" si="10"/>
        <v>0</v>
      </c>
      <c r="T130" s="32"/>
    </row>
    <row r="131" spans="1:20" ht="30.4" customHeight="1" x14ac:dyDescent="0.25">
      <c r="A131" s="115">
        <v>2.6</v>
      </c>
      <c r="B131" s="116" t="s">
        <v>77</v>
      </c>
      <c r="C131" s="32"/>
      <c r="D131" s="32"/>
      <c r="E131" s="33"/>
      <c r="F131" s="32"/>
      <c r="G131" s="32"/>
      <c r="H131" s="35"/>
      <c r="I131" s="35"/>
      <c r="J131" s="35"/>
      <c r="K131" s="35"/>
      <c r="L131" s="325"/>
      <c r="M131" s="326"/>
      <c r="N131" s="327"/>
      <c r="O131" s="32"/>
      <c r="P131" s="32"/>
      <c r="Q131" s="32"/>
      <c r="R131" s="32"/>
      <c r="S131" s="128">
        <f t="shared" si="10"/>
        <v>0</v>
      </c>
      <c r="T131" s="32"/>
    </row>
    <row r="132" spans="1:20" ht="32.65" customHeight="1" x14ac:dyDescent="0.25">
      <c r="A132" s="115">
        <v>2.7</v>
      </c>
      <c r="B132" s="116" t="s">
        <v>78</v>
      </c>
      <c r="C132" s="32"/>
      <c r="D132" s="32"/>
      <c r="E132" s="33"/>
      <c r="F132" s="32"/>
      <c r="G132" s="32"/>
      <c r="H132" s="35"/>
      <c r="I132" s="35"/>
      <c r="J132" s="35"/>
      <c r="K132" s="35"/>
      <c r="L132" s="325"/>
      <c r="M132" s="326"/>
      <c r="N132" s="327"/>
      <c r="O132" s="32"/>
      <c r="P132" s="32"/>
      <c r="Q132" s="32"/>
      <c r="R132" s="32"/>
      <c r="S132" s="128">
        <f t="shared" si="10"/>
        <v>0</v>
      </c>
      <c r="T132" s="32"/>
    </row>
    <row r="133" spans="1:20" ht="31.5" customHeight="1" x14ac:dyDescent="0.25">
      <c r="A133" s="115">
        <v>2.8</v>
      </c>
      <c r="B133" s="116" t="s">
        <v>79</v>
      </c>
      <c r="C133" s="32"/>
      <c r="D133" s="32"/>
      <c r="E133" s="33"/>
      <c r="F133" s="32"/>
      <c r="G133" s="32"/>
      <c r="H133" s="35"/>
      <c r="I133" s="35"/>
      <c r="J133" s="35"/>
      <c r="K133" s="35"/>
      <c r="L133" s="325"/>
      <c r="M133" s="326"/>
      <c r="N133" s="327"/>
      <c r="O133" s="32"/>
      <c r="P133" s="32"/>
      <c r="Q133" s="32"/>
      <c r="R133" s="32"/>
      <c r="S133" s="128">
        <f t="shared" si="10"/>
        <v>0</v>
      </c>
      <c r="T133" s="32"/>
    </row>
    <row r="134" spans="1:20" ht="38.25" customHeight="1" x14ac:dyDescent="0.25">
      <c r="A134" s="115">
        <v>3</v>
      </c>
      <c r="B134" s="116" t="s">
        <v>80</v>
      </c>
      <c r="C134" s="32"/>
      <c r="D134" s="32"/>
      <c r="E134" s="33"/>
      <c r="F134" s="32"/>
      <c r="G134" s="32"/>
      <c r="H134" s="35"/>
      <c r="I134" s="35"/>
      <c r="J134" s="35"/>
      <c r="K134" s="35"/>
      <c r="L134" s="325"/>
      <c r="M134" s="326"/>
      <c r="N134" s="327"/>
      <c r="O134" s="32"/>
      <c r="P134" s="32"/>
      <c r="Q134" s="32"/>
      <c r="R134" s="32"/>
      <c r="S134" s="128">
        <f t="shared" si="10"/>
        <v>0</v>
      </c>
      <c r="T134" s="32"/>
    </row>
    <row r="135" spans="1:20" ht="24.75" customHeight="1" x14ac:dyDescent="0.25">
      <c r="A135" s="115">
        <v>4</v>
      </c>
      <c r="B135" s="116" t="s">
        <v>81</v>
      </c>
      <c r="C135" s="32"/>
      <c r="D135" s="32"/>
      <c r="E135" s="33"/>
      <c r="F135" s="32"/>
      <c r="G135" s="32"/>
      <c r="H135" s="35"/>
      <c r="I135" s="35"/>
      <c r="J135" s="35"/>
      <c r="K135" s="35"/>
      <c r="L135" s="328"/>
      <c r="M135" s="329"/>
      <c r="N135" s="330"/>
      <c r="O135" s="32"/>
      <c r="P135" s="32"/>
      <c r="Q135" s="32"/>
      <c r="R135" s="32"/>
      <c r="S135" s="128">
        <f t="shared" si="10"/>
        <v>0</v>
      </c>
      <c r="T135" s="32"/>
    </row>
    <row r="136" spans="1:20" x14ac:dyDescent="0.25">
      <c r="A136" s="115">
        <v>5</v>
      </c>
      <c r="B136" s="116" t="s">
        <v>82</v>
      </c>
      <c r="C136" s="32"/>
      <c r="D136" s="32"/>
      <c r="E136" s="33"/>
      <c r="F136" s="32"/>
      <c r="G136" s="32"/>
      <c r="H136" s="35"/>
      <c r="I136" s="35"/>
      <c r="J136" s="35"/>
      <c r="K136" s="35"/>
      <c r="L136" s="32" t="s">
        <v>101</v>
      </c>
      <c r="M136" s="32" t="s">
        <v>102</v>
      </c>
      <c r="N136" s="32" t="s">
        <v>177</v>
      </c>
      <c r="O136" s="32"/>
      <c r="P136" s="32"/>
      <c r="Q136" s="32"/>
      <c r="R136" s="32"/>
      <c r="S136" s="128">
        <f>SUM(C136:R136)</f>
        <v>0</v>
      </c>
      <c r="T136" s="32"/>
    </row>
    <row r="137" spans="1:20" ht="31.5" customHeight="1" x14ac:dyDescent="0.25">
      <c r="A137" s="115">
        <v>6</v>
      </c>
      <c r="B137" s="116" t="s">
        <v>83</v>
      </c>
      <c r="C137" s="32"/>
      <c r="D137" s="32"/>
      <c r="E137" s="33"/>
      <c r="F137" s="32"/>
      <c r="G137" s="32"/>
      <c r="H137" s="35"/>
      <c r="I137" s="35"/>
      <c r="J137" s="35"/>
      <c r="K137" s="35"/>
      <c r="L137" s="354"/>
      <c r="M137" s="355"/>
      <c r="N137" s="356"/>
      <c r="O137" s="32"/>
      <c r="P137" s="32"/>
      <c r="Q137" s="32"/>
      <c r="R137" s="32"/>
      <c r="S137" s="128">
        <f t="shared" si="10"/>
        <v>0</v>
      </c>
      <c r="T137" s="32"/>
    </row>
    <row r="138" spans="1:20" ht="25.9" customHeight="1" x14ac:dyDescent="0.25">
      <c r="A138" s="115">
        <v>7</v>
      </c>
      <c r="B138" s="116" t="s">
        <v>84</v>
      </c>
      <c r="C138" s="32"/>
      <c r="D138" s="32"/>
      <c r="E138" s="33"/>
      <c r="F138" s="32"/>
      <c r="G138" s="32"/>
      <c r="H138" s="35"/>
      <c r="I138" s="35"/>
      <c r="J138" s="35"/>
      <c r="K138" s="35"/>
      <c r="L138" s="357"/>
      <c r="M138" s="358"/>
      <c r="N138" s="359"/>
      <c r="O138" s="32"/>
      <c r="P138" s="32"/>
      <c r="Q138" s="32"/>
      <c r="R138" s="32"/>
      <c r="S138" s="128">
        <f t="shared" si="10"/>
        <v>0</v>
      </c>
      <c r="T138" s="32"/>
    </row>
    <row r="139" spans="1:20" ht="33" customHeight="1" x14ac:dyDescent="0.25">
      <c r="A139" s="115">
        <v>8</v>
      </c>
      <c r="B139" s="116" t="s">
        <v>85</v>
      </c>
      <c r="C139" s="32"/>
      <c r="D139" s="32"/>
      <c r="E139" s="33"/>
      <c r="F139" s="32"/>
      <c r="G139" s="32"/>
      <c r="H139" s="35"/>
      <c r="I139" s="35"/>
      <c r="J139" s="35"/>
      <c r="K139" s="35"/>
      <c r="L139" s="360"/>
      <c r="M139" s="361"/>
      <c r="N139" s="362"/>
      <c r="O139" s="32"/>
      <c r="P139" s="32"/>
      <c r="Q139" s="32"/>
      <c r="R139" s="32"/>
      <c r="S139" s="128">
        <f>SUM(C139:R139)</f>
        <v>0</v>
      </c>
      <c r="T139" s="32"/>
    </row>
    <row r="140" spans="1:20" ht="37.9" customHeight="1" x14ac:dyDescent="0.25">
      <c r="A140" s="239" t="s">
        <v>103</v>
      </c>
      <c r="B140" s="240"/>
      <c r="C140" s="129">
        <f t="shared" ref="C140:K140" si="11">SUM(C122:C139)</f>
        <v>0</v>
      </c>
      <c r="D140" s="129">
        <f t="shared" si="11"/>
        <v>0</v>
      </c>
      <c r="E140" s="130">
        <f t="shared" si="11"/>
        <v>0</v>
      </c>
      <c r="F140" s="129">
        <f t="shared" si="11"/>
        <v>0</v>
      </c>
      <c r="G140" s="129">
        <f t="shared" si="11"/>
        <v>0</v>
      </c>
      <c r="H140" s="129">
        <f t="shared" si="11"/>
        <v>0</v>
      </c>
      <c r="I140" s="129">
        <f t="shared" si="11"/>
        <v>0</v>
      </c>
      <c r="J140" s="129">
        <f t="shared" si="11"/>
        <v>0</v>
      </c>
      <c r="K140" s="129">
        <f t="shared" si="11"/>
        <v>0</v>
      </c>
      <c r="L140" s="331" t="e">
        <f>L136+M136</f>
        <v>#VALUE!</v>
      </c>
      <c r="M140" s="332"/>
      <c r="N140" s="129" t="str">
        <f>N136</f>
        <v>Operational Water</v>
      </c>
      <c r="O140" s="129">
        <f t="shared" ref="O140:T140" si="12">SUM(O120:O139)</f>
        <v>0</v>
      </c>
      <c r="P140" s="129">
        <f t="shared" si="12"/>
        <v>0</v>
      </c>
      <c r="Q140" s="129">
        <f t="shared" si="12"/>
        <v>0</v>
      </c>
      <c r="R140" s="129">
        <f t="shared" si="12"/>
        <v>0</v>
      </c>
      <c r="S140" s="129">
        <f t="shared" si="12"/>
        <v>0</v>
      </c>
      <c r="T140" s="129">
        <f t="shared" si="12"/>
        <v>0</v>
      </c>
    </row>
    <row r="141" spans="1:20" ht="37.9" customHeight="1" x14ac:dyDescent="0.25">
      <c r="A141" s="239" t="s">
        <v>104</v>
      </c>
      <c r="B141" s="240"/>
      <c r="C141" s="131">
        <f t="shared" ref="C141:K141" si="13">C140/$C$6</f>
        <v>0</v>
      </c>
      <c r="D141" s="131">
        <f t="shared" si="13"/>
        <v>0</v>
      </c>
      <c r="E141" s="131">
        <f t="shared" si="13"/>
        <v>0</v>
      </c>
      <c r="F141" s="131">
        <f t="shared" si="13"/>
        <v>0</v>
      </c>
      <c r="G141" s="131">
        <f t="shared" si="13"/>
        <v>0</v>
      </c>
      <c r="H141" s="131">
        <f t="shared" si="13"/>
        <v>0</v>
      </c>
      <c r="I141" s="131">
        <f t="shared" si="13"/>
        <v>0</v>
      </c>
      <c r="J141" s="131">
        <f t="shared" si="13"/>
        <v>0</v>
      </c>
      <c r="K141" s="131">
        <f t="shared" si="13"/>
        <v>0</v>
      </c>
      <c r="L141" s="333" t="e">
        <f>L140/$C$6</f>
        <v>#VALUE!</v>
      </c>
      <c r="M141" s="334"/>
      <c r="N141" s="131" t="e">
        <f t="shared" ref="N141:T141" si="14">N140/$C$6</f>
        <v>#VALUE!</v>
      </c>
      <c r="O141" s="131">
        <f t="shared" si="14"/>
        <v>0</v>
      </c>
      <c r="P141" s="131">
        <f t="shared" si="14"/>
        <v>0</v>
      </c>
      <c r="Q141" s="131">
        <f t="shared" si="14"/>
        <v>0</v>
      </c>
      <c r="R141" s="131">
        <f t="shared" si="14"/>
        <v>0</v>
      </c>
      <c r="S141" s="131">
        <f t="shared" si="14"/>
        <v>0</v>
      </c>
      <c r="T141" s="131">
        <f t="shared" si="14"/>
        <v>0</v>
      </c>
    </row>
    <row r="142" spans="1:20" ht="13" x14ac:dyDescent="0.25">
      <c r="A142" s="338" t="s">
        <v>105</v>
      </c>
      <c r="B142" s="339"/>
      <c r="C142" s="339"/>
      <c r="D142" s="339"/>
      <c r="E142" s="339"/>
      <c r="F142" s="339"/>
      <c r="G142" s="339"/>
      <c r="H142" s="339"/>
      <c r="I142" s="339"/>
      <c r="J142" s="339"/>
      <c r="K142" s="339"/>
      <c r="L142" s="339"/>
      <c r="M142" s="339"/>
      <c r="N142" s="339"/>
      <c r="O142" s="339"/>
      <c r="P142" s="339"/>
      <c r="Q142" s="340"/>
      <c r="R142" s="340"/>
      <c r="S142" s="340"/>
      <c r="T142" s="341"/>
    </row>
    <row r="143" spans="1:20" ht="12.75" customHeight="1" x14ac:dyDescent="0.25">
      <c r="A143" s="342" t="s">
        <v>141</v>
      </c>
      <c r="B143" s="342"/>
      <c r="C143" s="342"/>
      <c r="D143" s="342"/>
      <c r="E143" s="342"/>
      <c r="F143" s="342"/>
      <c r="G143" s="342"/>
      <c r="H143" s="342"/>
      <c r="I143" s="342"/>
      <c r="J143" s="342"/>
      <c r="K143" s="342"/>
      <c r="L143" s="342"/>
      <c r="M143" s="342"/>
      <c r="N143" s="342"/>
      <c r="O143" s="342"/>
      <c r="P143" s="342"/>
      <c r="Q143" s="343"/>
      <c r="R143" s="344"/>
      <c r="S143" s="345"/>
      <c r="T143" s="132" t="s">
        <v>116</v>
      </c>
    </row>
    <row r="144" spans="1:20" ht="14.5" x14ac:dyDescent="0.25">
      <c r="A144" s="133" t="s">
        <v>118</v>
      </c>
      <c r="B144" s="133"/>
      <c r="C144" s="133"/>
      <c r="D144" s="134"/>
      <c r="E144" s="134"/>
      <c r="F144" s="133"/>
      <c r="G144" s="133"/>
      <c r="H144" s="133"/>
      <c r="I144" s="133"/>
      <c r="J144" s="133"/>
      <c r="K144" s="133"/>
      <c r="L144" s="133"/>
      <c r="M144" s="133"/>
      <c r="N144" s="133"/>
      <c r="O144" s="134"/>
      <c r="P144" s="134"/>
      <c r="Q144" s="349"/>
      <c r="R144" s="350"/>
      <c r="S144" s="351"/>
      <c r="T144" s="135" t="s">
        <v>124</v>
      </c>
    </row>
    <row r="145" spans="1:20" ht="14.5" x14ac:dyDescent="0.25">
      <c r="A145" s="133" t="s">
        <v>143</v>
      </c>
      <c r="B145" s="133"/>
      <c r="C145" s="133"/>
      <c r="D145" s="134"/>
      <c r="E145" s="134"/>
      <c r="F145" s="133"/>
      <c r="G145" s="133"/>
      <c r="H145" s="133"/>
      <c r="I145" s="133"/>
      <c r="J145" s="133"/>
      <c r="K145" s="133"/>
      <c r="L145" s="133"/>
      <c r="M145" s="133"/>
      <c r="N145" s="133"/>
      <c r="O145" s="134"/>
      <c r="P145" s="134"/>
      <c r="Q145" s="136"/>
      <c r="R145" s="136"/>
      <c r="S145" s="137"/>
      <c r="T145" s="138"/>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78:G78"/>
    <mergeCell ref="Q144:S144"/>
    <mergeCell ref="A80:B80"/>
    <mergeCell ref="A142:T142"/>
    <mergeCell ref="A143:P143"/>
    <mergeCell ref="Q143:S143"/>
    <mergeCell ref="Q112:S112"/>
    <mergeCell ref="C120:N121"/>
    <mergeCell ref="L122:N135"/>
    <mergeCell ref="L137:N139"/>
    <mergeCell ref="A140:B140"/>
    <mergeCell ref="L140:M140"/>
    <mergeCell ref="A141:B141"/>
    <mergeCell ref="L141:M141"/>
    <mergeCell ref="O116:R117"/>
    <mergeCell ref="S116:S119"/>
    <mergeCell ref="T116:T117"/>
    <mergeCell ref="D118:F118"/>
    <mergeCell ref="G118:N118"/>
    <mergeCell ref="O118:R118"/>
    <mergeCell ref="T118:T119"/>
    <mergeCell ref="L119:M119"/>
    <mergeCell ref="A110:T110"/>
    <mergeCell ref="A111:P111"/>
    <mergeCell ref="Q111:S111"/>
    <mergeCell ref="A114:T115"/>
    <mergeCell ref="A116:B118"/>
    <mergeCell ref="D116:D117"/>
    <mergeCell ref="E116:F117"/>
    <mergeCell ref="G116:N117"/>
    <mergeCell ref="L90:N103"/>
    <mergeCell ref="L105:N107"/>
    <mergeCell ref="A108:B108"/>
    <mergeCell ref="L108:M108"/>
    <mergeCell ref="A109:B109"/>
    <mergeCell ref="L109:M109"/>
    <mergeCell ref="T84:T85"/>
    <mergeCell ref="D86:F86"/>
    <mergeCell ref="G86:N86"/>
    <mergeCell ref="O86:R86"/>
    <mergeCell ref="T86:T87"/>
    <mergeCell ref="L87:M87"/>
    <mergeCell ref="A82:T83"/>
    <mergeCell ref="A84:B86"/>
    <mergeCell ref="D84:D85"/>
    <mergeCell ref="E84:F85"/>
    <mergeCell ref="G84:N85"/>
    <mergeCell ref="O84:R85"/>
    <mergeCell ref="S84:S87"/>
    <mergeCell ref="E77:G77"/>
    <mergeCell ref="C88:N89"/>
    <mergeCell ref="F74:G74"/>
    <mergeCell ref="F75:G75"/>
    <mergeCell ref="F76:G76"/>
    <mergeCell ref="F68:G68"/>
    <mergeCell ref="F69:G69"/>
    <mergeCell ref="F70:G70"/>
    <mergeCell ref="F71:G71"/>
    <mergeCell ref="F72:G72"/>
    <mergeCell ref="F73:G73"/>
    <mergeCell ref="C35:E35"/>
    <mergeCell ref="F48:G48"/>
    <mergeCell ref="F51:G51"/>
    <mergeCell ref="F54:G54"/>
    <mergeCell ref="F58:G58"/>
    <mergeCell ref="F62:G62"/>
    <mergeCell ref="F63:G6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84:C87"/>
    <mergeCell ref="C116:C119"/>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7"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796875" defaultRowHeight="12.5" x14ac:dyDescent="0.25"/>
  <cols>
    <col min="1" max="1" width="14.26953125" style="82" customWidth="1"/>
    <col min="2" max="2" width="42.1796875" style="86" customWidth="1"/>
    <col min="3" max="3" width="35" style="87" customWidth="1"/>
    <col min="4" max="4" width="34.54296875" style="87" customWidth="1"/>
    <col min="5" max="5" width="34.1796875" style="87" customWidth="1"/>
    <col min="6" max="6" width="27" style="87" customWidth="1"/>
    <col min="7" max="7" width="14.1796875" style="77" customWidth="1"/>
    <col min="8" max="8" width="18.1796875" style="77" customWidth="1"/>
    <col min="9" max="9" width="19.81640625" style="77" customWidth="1"/>
    <col min="10" max="10" width="30" style="77" customWidth="1"/>
    <col min="11" max="11" width="21.26953125" style="77" customWidth="1"/>
    <col min="12" max="12" width="22.453125" style="77" customWidth="1"/>
    <col min="13" max="13" width="22.26953125" style="77" customWidth="1"/>
    <col min="14" max="14" width="13.1796875" style="77" bestFit="1" customWidth="1"/>
    <col min="15" max="18" width="10.54296875" style="77" bestFit="1" customWidth="1"/>
    <col min="19" max="19" width="18.7265625" style="77" customWidth="1"/>
    <col min="20" max="20" width="27.81640625" style="77" customWidth="1"/>
    <col min="21" max="25" width="9.1796875" style="77"/>
    <col min="26" max="26" width="46" style="77" bestFit="1" customWidth="1"/>
    <col min="27" max="27" width="126.453125" style="77" customWidth="1"/>
    <col min="28" max="16384" width="9.1796875" style="77"/>
  </cols>
  <sheetData>
    <row r="1" spans="1:47" ht="13" x14ac:dyDescent="0.3">
      <c r="A1" s="407" t="s">
        <v>5</v>
      </c>
      <c r="B1" s="407"/>
      <c r="C1" s="408"/>
      <c r="D1" s="408"/>
      <c r="E1" s="408"/>
      <c r="F1" s="408"/>
    </row>
    <row r="2" spans="1:47" x14ac:dyDescent="0.25">
      <c r="A2" s="209" t="s">
        <v>6</v>
      </c>
      <c r="B2" s="209"/>
      <c r="C2" s="406"/>
      <c r="D2" s="406"/>
      <c r="E2" s="406"/>
      <c r="F2" s="406"/>
    </row>
    <row r="3" spans="1:47" x14ac:dyDescent="0.25">
      <c r="A3" s="79"/>
      <c r="B3" s="79" t="s">
        <v>7</v>
      </c>
      <c r="C3" s="406"/>
      <c r="D3" s="406"/>
      <c r="E3" s="406"/>
      <c r="F3" s="406"/>
    </row>
    <row r="4" spans="1:47" x14ac:dyDescent="0.25">
      <c r="A4" s="209" t="s">
        <v>8</v>
      </c>
      <c r="B4" s="209"/>
      <c r="C4" s="406" t="s">
        <v>176</v>
      </c>
      <c r="D4" s="406"/>
      <c r="E4" s="406"/>
      <c r="F4" s="406"/>
    </row>
    <row r="5" spans="1:47" x14ac:dyDescent="0.25">
      <c r="A5" s="209" t="s">
        <v>9</v>
      </c>
      <c r="B5" s="209"/>
      <c r="C5" s="406"/>
      <c r="D5" s="406"/>
      <c r="E5" s="406"/>
      <c r="F5" s="406"/>
    </row>
    <row r="6" spans="1:47" ht="14.5" x14ac:dyDescent="0.25">
      <c r="A6" s="209" t="s">
        <v>10</v>
      </c>
      <c r="B6" s="209"/>
      <c r="C6" s="406"/>
      <c r="D6" s="406"/>
      <c r="E6" s="406"/>
      <c r="F6" s="406"/>
    </row>
    <row r="7" spans="1:47" s="80" customFormat="1" x14ac:dyDescent="0.25">
      <c r="A7" s="209" t="s">
        <v>11</v>
      </c>
      <c r="B7" s="209"/>
      <c r="C7" s="406"/>
      <c r="D7" s="406"/>
      <c r="E7" s="406"/>
      <c r="F7" s="406"/>
    </row>
    <row r="8" spans="1:47" s="80" customFormat="1" ht="13" x14ac:dyDescent="0.25">
      <c r="A8" s="209" t="s">
        <v>49</v>
      </c>
      <c r="B8" s="209"/>
      <c r="C8" s="410"/>
      <c r="D8" s="410"/>
      <c r="E8" s="410"/>
      <c r="F8" s="410"/>
      <c r="G8" s="81"/>
    </row>
    <row r="9" spans="1:47" ht="13" x14ac:dyDescent="0.3">
      <c r="A9" s="209" t="s">
        <v>50</v>
      </c>
      <c r="B9" s="209"/>
      <c r="C9" s="406" t="s">
        <v>175</v>
      </c>
      <c r="D9" s="406"/>
      <c r="E9" s="406"/>
      <c r="F9" s="406"/>
      <c r="G9" s="89"/>
    </row>
    <row r="10" spans="1:47" ht="64.5" customHeight="1" x14ac:dyDescent="0.3">
      <c r="A10" s="235" t="s">
        <v>51</v>
      </c>
      <c r="B10" s="236"/>
      <c r="C10" s="400" t="s">
        <v>117</v>
      </c>
      <c r="D10" s="401"/>
      <c r="E10" s="401"/>
      <c r="F10" s="402"/>
      <c r="G10" s="89"/>
    </row>
    <row r="11" spans="1:47" ht="32.25" customHeight="1" x14ac:dyDescent="0.3">
      <c r="A11" s="209" t="s">
        <v>52</v>
      </c>
      <c r="B11" s="209"/>
      <c r="C11" s="409" t="s">
        <v>125</v>
      </c>
      <c r="D11" s="409"/>
      <c r="E11" s="409"/>
      <c r="F11" s="409"/>
      <c r="G11" s="90"/>
    </row>
    <row r="12" spans="1:47" ht="32.25" customHeight="1" x14ac:dyDescent="0.3">
      <c r="A12" s="209" t="s">
        <v>53</v>
      </c>
      <c r="B12" s="209"/>
      <c r="C12" s="406" t="s">
        <v>54</v>
      </c>
      <c r="D12" s="406"/>
      <c r="E12" s="406"/>
      <c r="F12" s="406"/>
      <c r="G12" s="90"/>
    </row>
    <row r="13" spans="1:47" ht="32.25" customHeight="1" x14ac:dyDescent="0.3">
      <c r="A13" s="235" t="s">
        <v>55</v>
      </c>
      <c r="B13" s="236"/>
      <c r="C13" s="406" t="s">
        <v>154</v>
      </c>
      <c r="D13" s="406"/>
      <c r="E13" s="406"/>
      <c r="F13" s="406"/>
      <c r="G13" s="90"/>
    </row>
    <row r="14" spans="1:47" s="91" customFormat="1" ht="13" x14ac:dyDescent="0.3">
      <c r="A14" s="249"/>
      <c r="B14" s="249"/>
      <c r="C14" s="250"/>
      <c r="D14" s="250"/>
      <c r="E14" s="250"/>
      <c r="F14" s="250"/>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3">
      <c r="A15" s="249"/>
      <c r="B15" s="249"/>
      <c r="C15" s="250"/>
      <c r="D15" s="250"/>
      <c r="E15" s="250"/>
      <c r="F15" s="250"/>
      <c r="G15" s="90"/>
    </row>
    <row r="16" spans="1:47" ht="40.15" customHeight="1" x14ac:dyDescent="0.25">
      <c r="A16" s="397" t="s">
        <v>193</v>
      </c>
      <c r="B16" s="398"/>
      <c r="C16" s="398"/>
      <c r="D16" s="398"/>
      <c r="E16" s="398"/>
      <c r="F16" s="398"/>
      <c r="G16" s="399"/>
      <c r="I16" s="397" t="s">
        <v>192</v>
      </c>
      <c r="J16" s="398"/>
      <c r="K16" s="398"/>
      <c r="L16" s="398"/>
      <c r="M16" s="398"/>
      <c r="N16" s="398"/>
      <c r="O16" s="399"/>
    </row>
    <row r="17" spans="1:47" s="84" customFormat="1" ht="33.75" customHeight="1" x14ac:dyDescent="0.25">
      <c r="A17" s="237"/>
      <c r="B17" s="238"/>
      <c r="C17" s="143" t="s">
        <v>56</v>
      </c>
      <c r="D17" s="143" t="s">
        <v>174</v>
      </c>
      <c r="E17" s="143" t="s">
        <v>173</v>
      </c>
      <c r="F17" s="143" t="s">
        <v>57</v>
      </c>
      <c r="G17" s="143" t="s">
        <v>58</v>
      </c>
      <c r="I17" s="237"/>
      <c r="J17" s="238"/>
      <c r="K17" s="143" t="s">
        <v>56</v>
      </c>
      <c r="L17" s="143" t="s">
        <v>174</v>
      </c>
      <c r="M17" s="143" t="s">
        <v>173</v>
      </c>
      <c r="N17" s="143" t="s">
        <v>57</v>
      </c>
      <c r="O17" s="143" t="s">
        <v>58</v>
      </c>
    </row>
    <row r="18" spans="1:47" s="84" customFormat="1" ht="33.75" customHeight="1" x14ac:dyDescent="0.25">
      <c r="A18" s="239" t="s">
        <v>59</v>
      </c>
      <c r="B18" s="240"/>
      <c r="C18" s="70">
        <f>'Detailed planning stage'!C18</f>
        <v>6672887</v>
      </c>
      <c r="D18" s="70">
        <f>'Detailed planning stage'!D18</f>
        <v>6990358</v>
      </c>
      <c r="E18" s="70">
        <f>'Detailed planning stage'!E18</f>
        <v>26587812</v>
      </c>
      <c r="F18" s="70">
        <f>'Detailed planning stage'!F18</f>
        <v>104103</v>
      </c>
      <c r="G18" s="70">
        <f>'Detailed planning stage'!G18</f>
        <v>-1045064</v>
      </c>
      <c r="I18" s="239" t="s">
        <v>59</v>
      </c>
      <c r="J18" s="240"/>
      <c r="K18" s="70">
        <f>'Detailed planning stage'!K18</f>
        <v>7226359</v>
      </c>
      <c r="L18" s="70">
        <f>'Detailed planning stage'!L18</f>
        <v>6705413</v>
      </c>
      <c r="M18" s="70">
        <f>'Detailed planning stage'!M18</f>
        <v>8641938</v>
      </c>
      <c r="N18" s="70">
        <f>'Detailed planning stage'!N18</f>
        <v>116134</v>
      </c>
      <c r="O18" s="70">
        <f>'Detailed planning stage'!O18</f>
        <v>-1112114</v>
      </c>
    </row>
    <row r="19" spans="1:47" ht="33.75" customHeight="1" x14ac:dyDescent="0.25">
      <c r="A19" s="239" t="s">
        <v>60</v>
      </c>
      <c r="B19" s="240"/>
      <c r="C19" s="71">
        <f>'Detailed planning stage'!C19</f>
        <v>415.18709556993531</v>
      </c>
      <c r="D19" s="71">
        <f>'Detailed planning stage'!D19</f>
        <v>434.94014435042311</v>
      </c>
      <c r="E19" s="71">
        <f>'Detailed planning stage'!E19</f>
        <v>1654.2939273270283</v>
      </c>
      <c r="F19" s="71">
        <f>'Detailed planning stage'!F19</f>
        <v>6.4772896963663511</v>
      </c>
      <c r="G19" s="71">
        <f>'Detailed planning stage'!G19</f>
        <v>-65.023892483822792</v>
      </c>
      <c r="I19" s="239" t="s">
        <v>60</v>
      </c>
      <c r="J19" s="240"/>
      <c r="K19" s="71">
        <f>'Detailed planning stage'!K19</f>
        <v>449.62412891986065</v>
      </c>
      <c r="L19" s="71">
        <f>'Detailed planning stage'!L19</f>
        <v>417.21086361373818</v>
      </c>
      <c r="M19" s="71">
        <f>'Detailed planning stage'!M19</f>
        <v>537.70146839223491</v>
      </c>
      <c r="N19" s="71">
        <f>'Detailed planning stage'!N19</f>
        <v>7.2258586361373816</v>
      </c>
      <c r="O19" s="71">
        <f>'Detailed planning stage'!O19</f>
        <v>-69.195744151319062</v>
      </c>
      <c r="P19" s="98"/>
      <c r="Q19" s="98"/>
    </row>
    <row r="20" spans="1:47" s="91" customFormat="1" ht="13" x14ac:dyDescent="0.3">
      <c r="A20" s="249"/>
      <c r="B20" s="249"/>
      <c r="C20" s="250"/>
      <c r="D20" s="250"/>
      <c r="E20" s="250"/>
      <c r="F20" s="250"/>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ht="13" x14ac:dyDescent="0.3">
      <c r="A21" s="150"/>
      <c r="B21" s="150"/>
      <c r="C21" s="151"/>
      <c r="D21" s="151"/>
      <c r="E21" s="151"/>
      <c r="F21" s="151"/>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x14ac:dyDescent="0.25">
      <c r="A22" s="397" t="s">
        <v>194</v>
      </c>
      <c r="B22" s="398"/>
      <c r="C22" s="398"/>
      <c r="D22" s="398"/>
      <c r="E22" s="398"/>
      <c r="F22" s="398"/>
      <c r="G22" s="399"/>
      <c r="I22" s="397" t="s">
        <v>195</v>
      </c>
      <c r="J22" s="398"/>
      <c r="K22" s="398"/>
      <c r="L22" s="398"/>
      <c r="M22" s="398"/>
      <c r="N22" s="398"/>
      <c r="O22" s="399"/>
      <c r="P22" s="98"/>
      <c r="Q22" s="98"/>
    </row>
    <row r="23" spans="1:47" ht="33.75" customHeight="1" x14ac:dyDescent="0.25">
      <c r="A23" s="411"/>
      <c r="B23" s="412"/>
      <c r="C23" s="92" t="s">
        <v>56</v>
      </c>
      <c r="D23" s="92" t="s">
        <v>174</v>
      </c>
      <c r="E23" s="92" t="s">
        <v>173</v>
      </c>
      <c r="F23" s="92" t="s">
        <v>57</v>
      </c>
      <c r="G23" s="92" t="s">
        <v>58</v>
      </c>
      <c r="I23" s="152"/>
      <c r="J23" s="153"/>
      <c r="K23" s="92" t="s">
        <v>56</v>
      </c>
      <c r="L23" s="92" t="s">
        <v>174</v>
      </c>
      <c r="M23" s="92" t="s">
        <v>173</v>
      </c>
      <c r="N23" s="92" t="s">
        <v>57</v>
      </c>
      <c r="O23" s="92" t="s">
        <v>58</v>
      </c>
      <c r="P23" s="98"/>
      <c r="Q23" s="98"/>
    </row>
    <row r="24" spans="1:47" ht="35.65" customHeight="1" x14ac:dyDescent="0.25">
      <c r="A24" s="239" t="s">
        <v>59</v>
      </c>
      <c r="B24" s="240"/>
      <c r="C24" s="70">
        <f>C94+D94+E94+F94</f>
        <v>0</v>
      </c>
      <c r="D24" s="70">
        <f>G94+H94+I94+J94+K94</f>
        <v>0</v>
      </c>
      <c r="E24" s="70" t="e">
        <f>L94+N94</f>
        <v>#VALUE!</v>
      </c>
      <c r="F24" s="70">
        <f>O94+P94+Q94+R94</f>
        <v>0</v>
      </c>
      <c r="G24" s="70">
        <f>T94</f>
        <v>0</v>
      </c>
      <c r="I24" s="239" t="s">
        <v>59</v>
      </c>
      <c r="J24" s="240"/>
      <c r="K24" s="70">
        <f>C126+D126+E126+F126</f>
        <v>0</v>
      </c>
      <c r="L24" s="70">
        <f>G126+H126+I126+J126+K126</f>
        <v>0</v>
      </c>
      <c r="M24" s="70" t="e">
        <f>L126+N126</f>
        <v>#VALUE!</v>
      </c>
      <c r="N24" s="70">
        <f>O126+P126+Q126+R126</f>
        <v>0</v>
      </c>
      <c r="O24" s="70">
        <f>T126</f>
        <v>0</v>
      </c>
      <c r="P24" s="98"/>
      <c r="Q24" s="98"/>
    </row>
    <row r="25" spans="1:47" ht="37.9" customHeight="1" x14ac:dyDescent="0.25">
      <c r="A25" s="239" t="s">
        <v>60</v>
      </c>
      <c r="B25" s="240"/>
      <c r="C25" s="71" t="e">
        <f>C24/$C$6</f>
        <v>#DIV/0!</v>
      </c>
      <c r="D25" s="71" t="e">
        <f t="shared" ref="D25" si="0">D24/$C$6</f>
        <v>#DIV/0!</v>
      </c>
      <c r="E25" s="71" t="e">
        <f>E24/$C$6</f>
        <v>#VALUE!</v>
      </c>
      <c r="F25" s="71" t="e">
        <f>F24/$C$6</f>
        <v>#DIV/0!</v>
      </c>
      <c r="G25" s="71" t="e">
        <f>G24/$C$6</f>
        <v>#DIV/0!</v>
      </c>
      <c r="I25" s="239" t="s">
        <v>60</v>
      </c>
      <c r="J25" s="240"/>
      <c r="K25" s="72" t="e">
        <f>K24/$C$6</f>
        <v>#DIV/0!</v>
      </c>
      <c r="L25" s="72" t="e">
        <f t="shared" ref="L25" si="1">L24/$C$6</f>
        <v>#DIV/0!</v>
      </c>
      <c r="M25" s="72" t="e">
        <f>M24/$C$6</f>
        <v>#VALUE!</v>
      </c>
      <c r="N25" s="72" t="e">
        <f t="shared" ref="N25:O25" si="2">N24/$C$6</f>
        <v>#DIV/0!</v>
      </c>
      <c r="O25" s="72" t="e">
        <f t="shared" si="2"/>
        <v>#DIV/0!</v>
      </c>
      <c r="P25" s="98"/>
      <c r="Q25" s="98"/>
    </row>
    <row r="26" spans="1:47" ht="47.25" customHeight="1" x14ac:dyDescent="0.25">
      <c r="A26" s="239" t="s">
        <v>180</v>
      </c>
      <c r="B26" s="240"/>
      <c r="C26" s="400" t="s">
        <v>179</v>
      </c>
      <c r="D26" s="401"/>
      <c r="E26" s="401"/>
      <c r="F26" s="401"/>
      <c r="G26" s="402"/>
      <c r="I26" s="239" t="s">
        <v>182</v>
      </c>
      <c r="J26" s="240"/>
      <c r="K26" s="400" t="s">
        <v>178</v>
      </c>
      <c r="L26" s="401"/>
      <c r="M26" s="401"/>
      <c r="N26" s="401"/>
      <c r="O26" s="402"/>
      <c r="P26" s="98"/>
      <c r="Q26" s="98"/>
    </row>
    <row r="27" spans="1:47" s="101" customFormat="1" ht="84" customHeight="1" x14ac:dyDescent="0.25">
      <c r="A27" s="239" t="s">
        <v>181</v>
      </c>
      <c r="B27" s="240"/>
      <c r="C27" s="403" t="s">
        <v>196</v>
      </c>
      <c r="D27" s="404"/>
      <c r="E27" s="404"/>
      <c r="F27" s="404"/>
      <c r="G27" s="405"/>
      <c r="I27" s="239" t="s">
        <v>181</v>
      </c>
      <c r="J27" s="240"/>
      <c r="K27" s="400" t="s">
        <v>197</v>
      </c>
      <c r="L27" s="401"/>
      <c r="M27" s="401"/>
      <c r="N27" s="401"/>
      <c r="O27" s="402"/>
      <c r="P27" s="98"/>
      <c r="Q27" s="98"/>
    </row>
    <row r="28" spans="1:47" s="91" customFormat="1" ht="13" x14ac:dyDescent="0.3">
      <c r="A28" s="150"/>
      <c r="B28" s="150"/>
      <c r="C28" s="151"/>
      <c r="D28" s="151"/>
      <c r="E28" s="151"/>
      <c r="F28" s="151"/>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x14ac:dyDescent="0.3">
      <c r="A29" s="415" t="s">
        <v>171</v>
      </c>
      <c r="B29" s="416"/>
      <c r="C29" s="31"/>
      <c r="D29" s="151"/>
      <c r="E29" s="151"/>
      <c r="F29" s="151"/>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x14ac:dyDescent="0.3">
      <c r="A30" s="99"/>
      <c r="B30" s="99"/>
      <c r="C30" s="100"/>
      <c r="D30" s="100"/>
      <c r="E30" s="100"/>
      <c r="F30" s="100"/>
      <c r="G30" s="90"/>
      <c r="H30" s="97"/>
      <c r="I30" s="97"/>
      <c r="J30" s="93"/>
      <c r="K30" s="93"/>
      <c r="L30" s="93"/>
      <c r="M30" s="93"/>
      <c r="N30" s="98"/>
      <c r="O30" s="98"/>
      <c r="P30" s="98"/>
      <c r="Q30" s="98"/>
    </row>
    <row r="31" spans="1:47" s="84" customFormat="1" ht="29" x14ac:dyDescent="0.3">
      <c r="A31" s="417" t="s">
        <v>169</v>
      </c>
      <c r="B31" s="418"/>
      <c r="C31" s="281" t="s">
        <v>126</v>
      </c>
      <c r="D31" s="281"/>
      <c r="E31" s="281"/>
      <c r="F31" s="102" t="s">
        <v>127</v>
      </c>
      <c r="G31" s="90"/>
      <c r="H31" s="97"/>
      <c r="I31" s="97"/>
      <c r="J31" s="103"/>
      <c r="K31" s="103"/>
      <c r="L31" s="103"/>
      <c r="M31" s="103"/>
      <c r="N31" s="98"/>
      <c r="O31" s="98"/>
      <c r="P31" s="98"/>
      <c r="Q31" s="98"/>
    </row>
    <row r="32" spans="1:47" s="107" customFormat="1" ht="13" x14ac:dyDescent="0.3">
      <c r="A32" s="417"/>
      <c r="B32" s="418"/>
      <c r="C32" s="406" t="s">
        <v>168</v>
      </c>
      <c r="D32" s="406"/>
      <c r="E32" s="406"/>
      <c r="F32" s="76"/>
      <c r="G32" s="96"/>
    </row>
    <row r="33" spans="1:49" s="84" customFormat="1" ht="13" x14ac:dyDescent="0.3">
      <c r="A33" s="417"/>
      <c r="B33" s="418"/>
      <c r="C33" s="423"/>
      <c r="D33" s="423"/>
      <c r="E33" s="423"/>
      <c r="F33" s="76"/>
      <c r="G33" s="90"/>
    </row>
    <row r="34" spans="1:49" s="84" customFormat="1" ht="12.75" customHeight="1" x14ac:dyDescent="0.3">
      <c r="A34" s="419"/>
      <c r="B34" s="420"/>
      <c r="C34" s="406"/>
      <c r="D34" s="406"/>
      <c r="E34" s="406"/>
      <c r="F34" s="76"/>
      <c r="G34" s="90"/>
    </row>
    <row r="35" spans="1:49" s="91" customFormat="1" ht="13" x14ac:dyDescent="0.3">
      <c r="A35" s="154"/>
      <c r="B35" s="155"/>
      <c r="C35" s="155"/>
      <c r="D35" s="155"/>
      <c r="E35" s="155"/>
      <c r="F35" s="155"/>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row>
    <row r="36" spans="1:49" s="91" customFormat="1" ht="14.25" customHeight="1" x14ac:dyDescent="0.25">
      <c r="A36" s="439" t="s">
        <v>128</v>
      </c>
      <c r="B36" s="440"/>
      <c r="C36" s="428" t="s">
        <v>167</v>
      </c>
      <c r="D36" s="429"/>
      <c r="E36" s="429"/>
      <c r="F36" s="430"/>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row>
    <row r="37" spans="1:49" s="91" customFormat="1" ht="13" x14ac:dyDescent="0.25">
      <c r="A37" s="441"/>
      <c r="B37" s="418"/>
      <c r="C37" s="428" t="s">
        <v>62</v>
      </c>
      <c r="D37" s="429"/>
      <c r="E37" s="429"/>
      <c r="F37" s="430"/>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row>
    <row r="38" spans="1:49" s="91" customFormat="1" ht="13" x14ac:dyDescent="0.25">
      <c r="A38" s="441"/>
      <c r="B38" s="418"/>
      <c r="C38" s="428"/>
      <c r="D38" s="429"/>
      <c r="E38" s="429"/>
      <c r="F38" s="430"/>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row>
    <row r="39" spans="1:49" s="91" customFormat="1" ht="13" x14ac:dyDescent="0.25">
      <c r="A39" s="442"/>
      <c r="B39" s="420"/>
      <c r="C39" s="428"/>
      <c r="D39" s="429"/>
      <c r="E39" s="429"/>
      <c r="F39" s="430"/>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row>
    <row r="40" spans="1:49" s="91" customFormat="1" ht="13.15" customHeight="1" x14ac:dyDescent="0.3">
      <c r="A40" s="86"/>
      <c r="B40" s="155"/>
      <c r="C40" s="155"/>
      <c r="D40" s="155"/>
      <c r="E40" s="155"/>
      <c r="F40" s="155"/>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x14ac:dyDescent="0.25">
      <c r="A41" s="421" t="s">
        <v>110</v>
      </c>
      <c r="B41" s="422"/>
      <c r="C41" s="273" t="s">
        <v>156</v>
      </c>
      <c r="D41" s="287"/>
      <c r="E41" s="282" t="s">
        <v>155</v>
      </c>
      <c r="F41" s="269" t="s">
        <v>130</v>
      </c>
      <c r="G41" s="270"/>
      <c r="H41" s="273" t="s">
        <v>64</v>
      </c>
      <c r="I41" s="274"/>
      <c r="J41" s="156"/>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x14ac:dyDescent="0.25">
      <c r="A42" s="443" t="s">
        <v>65</v>
      </c>
      <c r="B42" s="444"/>
      <c r="C42" s="108" t="s">
        <v>134</v>
      </c>
      <c r="D42" s="108" t="s">
        <v>66</v>
      </c>
      <c r="E42" s="283"/>
      <c r="F42" s="271"/>
      <c r="G42" s="272"/>
      <c r="H42" s="108" t="s">
        <v>148</v>
      </c>
      <c r="I42" s="108" t="s">
        <v>149</v>
      </c>
      <c r="J42" s="157"/>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x14ac:dyDescent="0.25">
      <c r="A43" s="424" t="s">
        <v>108</v>
      </c>
      <c r="B43" s="425"/>
      <c r="C43" s="109" t="s">
        <v>166</v>
      </c>
      <c r="D43" s="145" t="s">
        <v>137</v>
      </c>
      <c r="E43" s="381" t="s">
        <v>109</v>
      </c>
      <c r="F43" s="384" t="s">
        <v>111</v>
      </c>
      <c r="G43" s="385"/>
      <c r="H43" s="145" t="s">
        <v>147</v>
      </c>
      <c r="I43" s="145" t="s">
        <v>151</v>
      </c>
      <c r="J43" s="158"/>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ht="13" x14ac:dyDescent="0.25">
      <c r="A44" s="426"/>
      <c r="B44" s="427"/>
      <c r="C44" s="111" t="s">
        <v>135</v>
      </c>
      <c r="D44" s="145" t="s">
        <v>138</v>
      </c>
      <c r="E44" s="382"/>
      <c r="F44" s="386"/>
      <c r="G44" s="387"/>
      <c r="H44" s="145" t="s">
        <v>150</v>
      </c>
      <c r="I44" s="145" t="s">
        <v>152</v>
      </c>
      <c r="J44" s="158"/>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ht="13" x14ac:dyDescent="0.25">
      <c r="A45" s="426"/>
      <c r="B45" s="427"/>
      <c r="C45" s="111" t="s">
        <v>136</v>
      </c>
      <c r="D45" s="146" t="s">
        <v>139</v>
      </c>
      <c r="E45" s="383"/>
      <c r="F45" s="388"/>
      <c r="G45" s="389"/>
      <c r="H45" s="146" t="s">
        <v>147</v>
      </c>
      <c r="I45" s="146" t="s">
        <v>147</v>
      </c>
      <c r="J45" s="158"/>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 x14ac:dyDescent="0.25">
      <c r="A46" s="113">
        <v>0.1</v>
      </c>
      <c r="B46" s="114" t="s">
        <v>67</v>
      </c>
      <c r="C46" s="75"/>
      <c r="D46" s="23"/>
      <c r="E46" s="265"/>
      <c r="F46" s="413"/>
      <c r="G46" s="414"/>
      <c r="H46" s="27"/>
      <c r="I46" s="27"/>
      <c r="J46" s="159"/>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ht="13" x14ac:dyDescent="0.25">
      <c r="A47" s="115">
        <v>0.2</v>
      </c>
      <c r="B47" s="116" t="s">
        <v>68</v>
      </c>
      <c r="C47" s="24"/>
      <c r="D47" s="25"/>
      <c r="E47" s="266"/>
      <c r="F47" s="413"/>
      <c r="G47" s="414"/>
      <c r="H47" s="27"/>
      <c r="I47" s="27"/>
      <c r="J47" s="159"/>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ht="13" x14ac:dyDescent="0.25">
      <c r="A48" s="115">
        <v>0.3</v>
      </c>
      <c r="B48" s="116" t="s">
        <v>69</v>
      </c>
      <c r="C48" s="24"/>
      <c r="D48" s="25"/>
      <c r="E48" s="266"/>
      <c r="F48" s="413"/>
      <c r="G48" s="414"/>
      <c r="H48" s="27"/>
      <c r="I48" s="27"/>
      <c r="J48" s="159"/>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ht="13" x14ac:dyDescent="0.25">
      <c r="A49" s="115">
        <v>0.4</v>
      </c>
      <c r="B49" s="116" t="s">
        <v>70</v>
      </c>
      <c r="C49" s="24"/>
      <c r="D49" s="25"/>
      <c r="E49" s="267"/>
      <c r="F49" s="413"/>
      <c r="G49" s="414"/>
      <c r="H49" s="27"/>
      <c r="I49" s="27"/>
      <c r="J49" s="159"/>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ht="13" x14ac:dyDescent="0.25">
      <c r="A50" s="115">
        <v>1</v>
      </c>
      <c r="B50" s="116" t="s">
        <v>71</v>
      </c>
      <c r="C50" s="24"/>
      <c r="D50" s="25"/>
      <c r="E50" s="29"/>
      <c r="F50" s="413"/>
      <c r="G50" s="414"/>
      <c r="H50" s="27"/>
      <c r="I50" s="27"/>
      <c r="J50" s="159"/>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ht="13" x14ac:dyDescent="0.25">
      <c r="A51" s="117">
        <v>2.1</v>
      </c>
      <c r="B51" s="116" t="s">
        <v>72</v>
      </c>
      <c r="C51" s="24"/>
      <c r="D51" s="25"/>
      <c r="E51" s="29"/>
      <c r="F51" s="413"/>
      <c r="G51" s="414"/>
      <c r="H51" s="27"/>
      <c r="I51" s="27"/>
      <c r="J51" s="159"/>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ht="13" x14ac:dyDescent="0.25">
      <c r="A52" s="115">
        <v>2.2000000000000002</v>
      </c>
      <c r="B52" s="116" t="s">
        <v>73</v>
      </c>
      <c r="C52" s="24"/>
      <c r="D52" s="25"/>
      <c r="E52" s="29"/>
      <c r="F52" s="413"/>
      <c r="G52" s="414"/>
      <c r="H52" s="27"/>
      <c r="I52" s="27"/>
      <c r="J52" s="159"/>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ht="13" x14ac:dyDescent="0.25">
      <c r="A53" s="115">
        <v>2.2999999999999998</v>
      </c>
      <c r="B53" s="116" t="s">
        <v>74</v>
      </c>
      <c r="C53" s="24"/>
      <c r="D53" s="25"/>
      <c r="E53" s="29"/>
      <c r="F53" s="413"/>
      <c r="G53" s="414"/>
      <c r="H53" s="27"/>
      <c r="I53" s="27"/>
      <c r="J53" s="159"/>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ht="13" x14ac:dyDescent="0.25">
      <c r="A54" s="115">
        <v>2.4</v>
      </c>
      <c r="B54" s="116" t="s">
        <v>75</v>
      </c>
      <c r="C54" s="24"/>
      <c r="D54" s="25"/>
      <c r="E54" s="29"/>
      <c r="F54" s="413"/>
      <c r="G54" s="414"/>
      <c r="H54" s="27"/>
      <c r="I54" s="27"/>
      <c r="J54" s="159"/>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ht="13" x14ac:dyDescent="0.25">
      <c r="A55" s="115">
        <v>2.5</v>
      </c>
      <c r="B55" s="116" t="s">
        <v>76</v>
      </c>
      <c r="C55" s="24"/>
      <c r="D55" s="25"/>
      <c r="E55" s="29"/>
      <c r="F55" s="413"/>
      <c r="G55" s="414"/>
      <c r="H55" s="27"/>
      <c r="I55" s="27"/>
      <c r="J55" s="159"/>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ht="13" x14ac:dyDescent="0.25">
      <c r="A56" s="115">
        <v>2.6</v>
      </c>
      <c r="B56" s="116" t="s">
        <v>77</v>
      </c>
      <c r="C56" s="24"/>
      <c r="D56" s="25"/>
      <c r="E56" s="29"/>
      <c r="F56" s="413"/>
      <c r="G56" s="414"/>
      <c r="H56" s="27"/>
      <c r="I56" s="27"/>
      <c r="J56" s="159"/>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ht="13" x14ac:dyDescent="0.25">
      <c r="A57" s="115">
        <v>2.7</v>
      </c>
      <c r="B57" s="116" t="s">
        <v>78</v>
      </c>
      <c r="C57" s="24"/>
      <c r="D57" s="25"/>
      <c r="E57" s="29"/>
      <c r="F57" s="413"/>
      <c r="G57" s="414"/>
      <c r="H57" s="27"/>
      <c r="I57" s="27"/>
      <c r="J57" s="159"/>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ht="13" x14ac:dyDescent="0.25">
      <c r="A58" s="115">
        <v>2.8</v>
      </c>
      <c r="B58" s="116" t="s">
        <v>79</v>
      </c>
      <c r="C58" s="24"/>
      <c r="D58" s="25"/>
      <c r="E58" s="29"/>
      <c r="F58" s="413"/>
      <c r="G58" s="414"/>
      <c r="H58" s="27"/>
      <c r="I58" s="27"/>
      <c r="J58" s="159"/>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ht="13" x14ac:dyDescent="0.25">
      <c r="A59" s="115">
        <v>3</v>
      </c>
      <c r="B59" s="116" t="s">
        <v>80</v>
      </c>
      <c r="C59" s="24"/>
      <c r="D59" s="25"/>
      <c r="E59" s="29"/>
      <c r="F59" s="413"/>
      <c r="G59" s="414"/>
      <c r="H59" s="27"/>
      <c r="I59" s="27"/>
      <c r="J59" s="159"/>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ht="13" x14ac:dyDescent="0.25">
      <c r="A60" s="115">
        <v>4</v>
      </c>
      <c r="B60" s="116" t="s">
        <v>107</v>
      </c>
      <c r="C60" s="24"/>
      <c r="D60" s="25"/>
      <c r="E60" s="29"/>
      <c r="F60" s="413"/>
      <c r="G60" s="414"/>
      <c r="H60" s="27"/>
      <c r="I60" s="27"/>
      <c r="J60" s="159"/>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ht="13" x14ac:dyDescent="0.25">
      <c r="A61" s="115">
        <v>5</v>
      </c>
      <c r="B61" s="116" t="s">
        <v>82</v>
      </c>
      <c r="C61" s="24"/>
      <c r="D61" s="25"/>
      <c r="E61" s="29"/>
      <c r="F61" s="413"/>
      <c r="G61" s="414"/>
      <c r="H61" s="27"/>
      <c r="I61" s="27"/>
      <c r="J61" s="159"/>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x14ac:dyDescent="0.25">
      <c r="A62" s="115">
        <v>6</v>
      </c>
      <c r="B62" s="116" t="s">
        <v>83</v>
      </c>
      <c r="C62" s="24"/>
      <c r="D62" s="25"/>
      <c r="E62" s="29"/>
      <c r="F62" s="413"/>
      <c r="G62" s="414"/>
      <c r="H62" s="27"/>
      <c r="I62" s="27"/>
      <c r="J62" s="159"/>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x14ac:dyDescent="0.25">
      <c r="A63" s="115">
        <v>7</v>
      </c>
      <c r="B63" s="116" t="s">
        <v>84</v>
      </c>
      <c r="C63" s="24"/>
      <c r="D63" s="25"/>
      <c r="E63" s="29"/>
      <c r="F63" s="413"/>
      <c r="G63" s="414"/>
      <c r="H63" s="27"/>
      <c r="I63" s="27"/>
      <c r="J63" s="159"/>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x14ac:dyDescent="0.3">
      <c r="A64" s="115">
        <v>8</v>
      </c>
      <c r="B64" s="116" t="s">
        <v>85</v>
      </c>
      <c r="C64" s="26"/>
      <c r="D64" s="23"/>
      <c r="E64" s="30"/>
      <c r="F64" s="451"/>
      <c r="G64" s="452"/>
      <c r="H64" s="28"/>
      <c r="I64" s="28"/>
      <c r="J64" s="159"/>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x14ac:dyDescent="0.3">
      <c r="A65" s="91"/>
      <c r="B65" s="91"/>
      <c r="C65" s="118" t="s">
        <v>142</v>
      </c>
      <c r="D65" s="61">
        <f>SUM(D46:D64)</f>
        <v>0</v>
      </c>
      <c r="E65" s="390"/>
      <c r="F65" s="390"/>
      <c r="G65" s="390"/>
      <c r="H65" s="60">
        <f>SUM(H46:H64)</f>
        <v>0</v>
      </c>
      <c r="I65" s="60">
        <f>SUM(I46:I64)</f>
        <v>0</v>
      </c>
      <c r="J65" s="159"/>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3.5" thickBot="1" x14ac:dyDescent="0.3">
      <c r="A66" s="94"/>
      <c r="B66" s="94"/>
      <c r="C66" s="119" t="s">
        <v>153</v>
      </c>
      <c r="D66" s="65" t="e">
        <f>D65/$C$6</f>
        <v>#DIV/0!</v>
      </c>
      <c r="E66" s="391"/>
      <c r="F66" s="391"/>
      <c r="G66" s="391"/>
      <c r="H66" s="66" t="e">
        <f>H65/$C$6</f>
        <v>#DIV/0!</v>
      </c>
      <c r="I66" s="66" t="e">
        <f>I65/$C$6</f>
        <v>#DIV/0!</v>
      </c>
      <c r="J66" s="93"/>
      <c r="K66" s="160"/>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x14ac:dyDescent="0.25">
      <c r="A67" s="94"/>
      <c r="B67" s="94"/>
      <c r="C67" s="93"/>
      <c r="D67" s="93"/>
      <c r="E67" s="93"/>
      <c r="F67" s="93"/>
    </row>
    <row r="68" spans="1:47" ht="39.4" customHeight="1" x14ac:dyDescent="0.25">
      <c r="A68" s="160" t="s">
        <v>122</v>
      </c>
      <c r="B68" s="160"/>
      <c r="C68" s="160"/>
      <c r="D68" s="160"/>
      <c r="E68" s="160"/>
      <c r="F68" s="160"/>
    </row>
    <row r="69" spans="1:47" ht="24.75" customHeight="1" x14ac:dyDescent="0.25">
      <c r="A69" s="161"/>
      <c r="B69" s="161"/>
      <c r="C69" s="161"/>
      <c r="D69" s="161"/>
      <c r="E69" s="161"/>
      <c r="F69" s="161"/>
    </row>
    <row r="70" spans="1:47" ht="27" customHeight="1" x14ac:dyDescent="0.25">
      <c r="A70" s="445" t="s">
        <v>121</v>
      </c>
      <c r="B70" s="446"/>
      <c r="C70" s="224" t="s">
        <v>163</v>
      </c>
      <c r="D70" s="224" t="s">
        <v>160</v>
      </c>
      <c r="E70" s="306" t="s">
        <v>158</v>
      </c>
      <c r="F70" s="307"/>
      <c r="G70" s="310" t="s">
        <v>159</v>
      </c>
      <c r="H70" s="310"/>
      <c r="I70" s="310"/>
      <c r="J70" s="310"/>
      <c r="K70" s="310"/>
      <c r="L70" s="310"/>
      <c r="M70" s="310"/>
      <c r="N70" s="307"/>
      <c r="O70" s="306" t="s">
        <v>161</v>
      </c>
      <c r="P70" s="310"/>
      <c r="Q70" s="310"/>
      <c r="R70" s="307"/>
      <c r="S70" s="312" t="s">
        <v>120</v>
      </c>
      <c r="T70" s="224" t="s">
        <v>162</v>
      </c>
    </row>
    <row r="71" spans="1:47" ht="27" customHeight="1" x14ac:dyDescent="0.25">
      <c r="A71" s="447"/>
      <c r="B71" s="448"/>
      <c r="C71" s="434"/>
      <c r="D71" s="305"/>
      <c r="E71" s="308"/>
      <c r="F71" s="309"/>
      <c r="G71" s="311"/>
      <c r="H71" s="311"/>
      <c r="I71" s="311"/>
      <c r="J71" s="311"/>
      <c r="K71" s="311"/>
      <c r="L71" s="311"/>
      <c r="M71" s="311"/>
      <c r="N71" s="309"/>
      <c r="O71" s="308"/>
      <c r="P71" s="311"/>
      <c r="Q71" s="311"/>
      <c r="R71" s="309"/>
      <c r="S71" s="313"/>
      <c r="T71" s="305"/>
    </row>
    <row r="72" spans="1:47" ht="27" customHeight="1" x14ac:dyDescent="0.25">
      <c r="A72" s="449"/>
      <c r="B72" s="450"/>
      <c r="C72" s="434"/>
      <c r="D72" s="335" t="s">
        <v>115</v>
      </c>
      <c r="E72" s="336"/>
      <c r="F72" s="337"/>
      <c r="G72" s="335" t="s">
        <v>114</v>
      </c>
      <c r="H72" s="336"/>
      <c r="I72" s="336"/>
      <c r="J72" s="336"/>
      <c r="K72" s="336"/>
      <c r="L72" s="336"/>
      <c r="M72" s="336"/>
      <c r="N72" s="337"/>
      <c r="O72" s="335" t="s">
        <v>113</v>
      </c>
      <c r="P72" s="336"/>
      <c r="Q72" s="336"/>
      <c r="R72" s="337"/>
      <c r="S72" s="313"/>
      <c r="T72" s="224" t="s">
        <v>112</v>
      </c>
    </row>
    <row r="73" spans="1:47" ht="27" customHeight="1" x14ac:dyDescent="0.25">
      <c r="A73" s="124" t="s">
        <v>65</v>
      </c>
      <c r="B73" s="125"/>
      <c r="C73" s="305"/>
      <c r="D73" s="126" t="s">
        <v>86</v>
      </c>
      <c r="E73" s="126" t="s">
        <v>87</v>
      </c>
      <c r="F73" s="126" t="s">
        <v>88</v>
      </c>
      <c r="G73" s="126" t="s">
        <v>89</v>
      </c>
      <c r="H73" s="126" t="s">
        <v>90</v>
      </c>
      <c r="I73" s="126" t="s">
        <v>91</v>
      </c>
      <c r="J73" s="126" t="s">
        <v>92</v>
      </c>
      <c r="K73" s="126" t="s">
        <v>93</v>
      </c>
      <c r="L73" s="335" t="s">
        <v>94</v>
      </c>
      <c r="M73" s="337"/>
      <c r="N73" s="126" t="s">
        <v>95</v>
      </c>
      <c r="O73" s="126" t="s">
        <v>96</v>
      </c>
      <c r="P73" s="126" t="s">
        <v>97</v>
      </c>
      <c r="Q73" s="126" t="s">
        <v>98</v>
      </c>
      <c r="R73" s="126" t="s">
        <v>99</v>
      </c>
      <c r="S73" s="314"/>
      <c r="T73" s="305"/>
    </row>
    <row r="74" spans="1:47" ht="27" customHeight="1" x14ac:dyDescent="0.25">
      <c r="A74" s="127">
        <v>0.1</v>
      </c>
      <c r="B74" s="116" t="s">
        <v>67</v>
      </c>
      <c r="C74" s="365"/>
      <c r="D74" s="366"/>
      <c r="E74" s="366"/>
      <c r="F74" s="366"/>
      <c r="G74" s="366"/>
      <c r="H74" s="366"/>
      <c r="I74" s="366"/>
      <c r="J74" s="366"/>
      <c r="K74" s="366"/>
      <c r="L74" s="366"/>
      <c r="M74" s="366"/>
      <c r="N74" s="367"/>
      <c r="O74" s="45"/>
      <c r="P74" s="45"/>
      <c r="Q74" s="45"/>
      <c r="R74" s="45"/>
      <c r="S74" s="50">
        <f>SUM(C74:R74)</f>
        <v>0</v>
      </c>
      <c r="T74" s="51"/>
    </row>
    <row r="75" spans="1:47" ht="27" customHeight="1" x14ac:dyDescent="0.25">
      <c r="A75" s="115">
        <v>0.2</v>
      </c>
      <c r="B75" s="116" t="s">
        <v>68</v>
      </c>
      <c r="C75" s="319"/>
      <c r="D75" s="320"/>
      <c r="E75" s="320"/>
      <c r="F75" s="320"/>
      <c r="G75" s="320"/>
      <c r="H75" s="320"/>
      <c r="I75" s="320"/>
      <c r="J75" s="320"/>
      <c r="K75" s="320"/>
      <c r="L75" s="320"/>
      <c r="M75" s="320"/>
      <c r="N75" s="321"/>
      <c r="O75" s="45"/>
      <c r="P75" s="45"/>
      <c r="Q75" s="45"/>
      <c r="R75" s="45"/>
      <c r="S75" s="50">
        <f t="shared" ref="S75:S92" si="3">SUM(C75:R75)</f>
        <v>0</v>
      </c>
      <c r="T75" s="42"/>
    </row>
    <row r="76" spans="1:47" ht="27" customHeight="1" x14ac:dyDescent="0.25">
      <c r="A76" s="115">
        <v>0.3</v>
      </c>
      <c r="B76" s="116" t="s">
        <v>69</v>
      </c>
      <c r="C76" s="42"/>
      <c r="D76" s="42"/>
      <c r="E76" s="43"/>
      <c r="F76" s="44"/>
      <c r="G76" s="44"/>
      <c r="H76" s="45"/>
      <c r="I76" s="45"/>
      <c r="J76" s="45"/>
      <c r="K76" s="45"/>
      <c r="L76" s="365"/>
      <c r="M76" s="366"/>
      <c r="N76" s="367"/>
      <c r="O76" s="45"/>
      <c r="P76" s="45"/>
      <c r="Q76" s="45"/>
      <c r="R76" s="45"/>
      <c r="S76" s="50">
        <f t="shared" si="3"/>
        <v>0</v>
      </c>
      <c r="T76" s="42"/>
    </row>
    <row r="77" spans="1:47" ht="27" customHeight="1" x14ac:dyDescent="0.25">
      <c r="A77" s="115">
        <v>0.4</v>
      </c>
      <c r="B77" s="116" t="s">
        <v>70</v>
      </c>
      <c r="C77" s="42"/>
      <c r="D77" s="42"/>
      <c r="E77" s="43"/>
      <c r="F77" s="44"/>
      <c r="G77" s="46"/>
      <c r="H77" s="45"/>
      <c r="I77" s="45"/>
      <c r="J77" s="45"/>
      <c r="K77" s="45"/>
      <c r="L77" s="316"/>
      <c r="M77" s="317"/>
      <c r="N77" s="318"/>
      <c r="O77" s="45"/>
      <c r="P77" s="45"/>
      <c r="Q77" s="45"/>
      <c r="R77" s="45"/>
      <c r="S77" s="50">
        <f t="shared" si="3"/>
        <v>0</v>
      </c>
      <c r="T77" s="45"/>
    </row>
    <row r="78" spans="1:47" ht="27" customHeight="1" x14ac:dyDescent="0.25">
      <c r="A78" s="115">
        <v>0.5</v>
      </c>
      <c r="B78" s="116" t="s">
        <v>100</v>
      </c>
      <c r="C78" s="42"/>
      <c r="D78" s="42"/>
      <c r="E78" s="43"/>
      <c r="F78" s="44"/>
      <c r="G78" s="46"/>
      <c r="H78" s="45"/>
      <c r="I78" s="45"/>
      <c r="J78" s="45"/>
      <c r="K78" s="45"/>
      <c r="L78" s="316"/>
      <c r="M78" s="317"/>
      <c r="N78" s="318"/>
      <c r="O78" s="45"/>
      <c r="P78" s="45"/>
      <c r="Q78" s="45"/>
      <c r="R78" s="45"/>
      <c r="S78" s="50">
        <f t="shared" si="3"/>
        <v>0</v>
      </c>
      <c r="T78" s="45"/>
    </row>
    <row r="79" spans="1:47" ht="27" customHeight="1" x14ac:dyDescent="0.25">
      <c r="A79" s="115">
        <v>1</v>
      </c>
      <c r="B79" s="116" t="s">
        <v>71</v>
      </c>
      <c r="C79" s="42"/>
      <c r="D79" s="42"/>
      <c r="E79" s="47"/>
      <c r="F79" s="42"/>
      <c r="G79" s="45"/>
      <c r="H79" s="45"/>
      <c r="I79" s="45"/>
      <c r="J79" s="45"/>
      <c r="K79" s="45"/>
      <c r="L79" s="316"/>
      <c r="M79" s="317"/>
      <c r="N79" s="318"/>
      <c r="O79" s="45"/>
      <c r="P79" s="45"/>
      <c r="Q79" s="45"/>
      <c r="R79" s="45"/>
      <c r="S79" s="50">
        <f t="shared" si="3"/>
        <v>0</v>
      </c>
      <c r="T79" s="45"/>
    </row>
    <row r="80" spans="1:47" ht="27" customHeight="1" x14ac:dyDescent="0.25">
      <c r="A80" s="115">
        <v>2.1</v>
      </c>
      <c r="B80" s="116" t="s">
        <v>72</v>
      </c>
      <c r="C80" s="42"/>
      <c r="D80" s="42"/>
      <c r="E80" s="42"/>
      <c r="F80" s="42"/>
      <c r="G80" s="42"/>
      <c r="H80" s="45"/>
      <c r="I80" s="45"/>
      <c r="J80" s="45"/>
      <c r="K80" s="45"/>
      <c r="L80" s="316"/>
      <c r="M80" s="317"/>
      <c r="N80" s="318"/>
      <c r="O80" s="45"/>
      <c r="P80" s="45"/>
      <c r="Q80" s="45"/>
      <c r="R80" s="45"/>
      <c r="S80" s="50">
        <f t="shared" si="3"/>
        <v>0</v>
      </c>
      <c r="T80" s="42"/>
    </row>
    <row r="81" spans="1:21" ht="27" customHeight="1" x14ac:dyDescent="0.25">
      <c r="A81" s="115">
        <v>2.2000000000000002</v>
      </c>
      <c r="B81" s="116" t="s">
        <v>73</v>
      </c>
      <c r="C81" s="42"/>
      <c r="D81" s="42"/>
      <c r="E81" s="47"/>
      <c r="F81" s="42"/>
      <c r="G81" s="42"/>
      <c r="H81" s="45"/>
      <c r="I81" s="45"/>
      <c r="J81" s="45"/>
      <c r="K81" s="45"/>
      <c r="L81" s="316"/>
      <c r="M81" s="317"/>
      <c r="N81" s="318"/>
      <c r="O81" s="45"/>
      <c r="P81" s="45"/>
      <c r="Q81" s="45"/>
      <c r="R81" s="45"/>
      <c r="S81" s="50">
        <f t="shared" si="3"/>
        <v>0</v>
      </c>
      <c r="T81" s="42"/>
    </row>
    <row r="82" spans="1:21" ht="27" customHeight="1" x14ac:dyDescent="0.25">
      <c r="A82" s="115">
        <v>2.2999999999999998</v>
      </c>
      <c r="B82" s="116" t="s">
        <v>74</v>
      </c>
      <c r="C82" s="42"/>
      <c r="D82" s="42"/>
      <c r="E82" s="47"/>
      <c r="F82" s="42"/>
      <c r="G82" s="42"/>
      <c r="H82" s="45"/>
      <c r="I82" s="45"/>
      <c r="J82" s="45"/>
      <c r="K82" s="45"/>
      <c r="L82" s="316"/>
      <c r="M82" s="317"/>
      <c r="N82" s="318"/>
      <c r="O82" s="45"/>
      <c r="P82" s="45"/>
      <c r="Q82" s="45"/>
      <c r="R82" s="45"/>
      <c r="S82" s="50">
        <f t="shared" si="3"/>
        <v>0</v>
      </c>
      <c r="T82" s="42"/>
    </row>
    <row r="83" spans="1:21" ht="27" customHeight="1" x14ac:dyDescent="0.25">
      <c r="A83" s="115">
        <v>2.4</v>
      </c>
      <c r="B83" s="116" t="s">
        <v>75</v>
      </c>
      <c r="C83" s="42"/>
      <c r="D83" s="42"/>
      <c r="E83" s="47"/>
      <c r="F83" s="42"/>
      <c r="G83" s="42"/>
      <c r="H83" s="45"/>
      <c r="I83" s="45"/>
      <c r="J83" s="45"/>
      <c r="K83" s="45"/>
      <c r="L83" s="316"/>
      <c r="M83" s="317"/>
      <c r="N83" s="318"/>
      <c r="O83" s="45"/>
      <c r="P83" s="45"/>
      <c r="Q83" s="45"/>
      <c r="R83" s="45"/>
      <c r="S83" s="50">
        <f t="shared" si="3"/>
        <v>0</v>
      </c>
      <c r="T83" s="42"/>
    </row>
    <row r="84" spans="1:21" ht="27" customHeight="1" x14ac:dyDescent="0.25">
      <c r="A84" s="115">
        <v>2.5</v>
      </c>
      <c r="B84" s="116" t="s">
        <v>76</v>
      </c>
      <c r="C84" s="42"/>
      <c r="D84" s="42"/>
      <c r="E84" s="47"/>
      <c r="F84" s="42"/>
      <c r="G84" s="42"/>
      <c r="H84" s="45"/>
      <c r="I84" s="45"/>
      <c r="J84" s="45"/>
      <c r="K84" s="45"/>
      <c r="L84" s="316"/>
      <c r="M84" s="317"/>
      <c r="N84" s="318"/>
      <c r="O84" s="45"/>
      <c r="P84" s="45"/>
      <c r="Q84" s="45"/>
      <c r="R84" s="45"/>
      <c r="S84" s="50">
        <f t="shared" si="3"/>
        <v>0</v>
      </c>
      <c r="T84" s="42"/>
    </row>
    <row r="85" spans="1:21" ht="27" customHeight="1" x14ac:dyDescent="0.25">
      <c r="A85" s="115">
        <v>2.6</v>
      </c>
      <c r="B85" s="116" t="s">
        <v>77</v>
      </c>
      <c r="C85" s="42"/>
      <c r="D85" s="42"/>
      <c r="E85" s="47"/>
      <c r="F85" s="42"/>
      <c r="G85" s="42"/>
      <c r="H85" s="45"/>
      <c r="I85" s="45"/>
      <c r="J85" s="45"/>
      <c r="K85" s="45"/>
      <c r="L85" s="316"/>
      <c r="M85" s="317"/>
      <c r="N85" s="318"/>
      <c r="O85" s="45"/>
      <c r="P85" s="45"/>
      <c r="Q85" s="45"/>
      <c r="R85" s="45"/>
      <c r="S85" s="50">
        <f t="shared" si="3"/>
        <v>0</v>
      </c>
      <c r="T85" s="42"/>
    </row>
    <row r="86" spans="1:21" ht="27" customHeight="1" x14ac:dyDescent="0.25">
      <c r="A86" s="115">
        <v>2.7</v>
      </c>
      <c r="B86" s="116" t="s">
        <v>78</v>
      </c>
      <c r="C86" s="42"/>
      <c r="D86" s="42"/>
      <c r="E86" s="47"/>
      <c r="F86" s="42"/>
      <c r="G86" s="42"/>
      <c r="H86" s="45"/>
      <c r="I86" s="45"/>
      <c r="J86" s="45"/>
      <c r="K86" s="45"/>
      <c r="L86" s="316"/>
      <c r="M86" s="317"/>
      <c r="N86" s="318"/>
      <c r="O86" s="45"/>
      <c r="P86" s="45"/>
      <c r="Q86" s="45"/>
      <c r="R86" s="45"/>
      <c r="S86" s="50">
        <f t="shared" si="3"/>
        <v>0</v>
      </c>
      <c r="T86" s="42"/>
    </row>
    <row r="87" spans="1:21" ht="27" customHeight="1" x14ac:dyDescent="0.25">
      <c r="A87" s="115">
        <v>2.8</v>
      </c>
      <c r="B87" s="116" t="s">
        <v>79</v>
      </c>
      <c r="C87" s="42"/>
      <c r="D87" s="42"/>
      <c r="E87" s="47"/>
      <c r="F87" s="42"/>
      <c r="G87" s="42"/>
      <c r="H87" s="45"/>
      <c r="I87" s="45"/>
      <c r="J87" s="45"/>
      <c r="K87" s="45"/>
      <c r="L87" s="316"/>
      <c r="M87" s="317"/>
      <c r="N87" s="318"/>
      <c r="O87" s="45"/>
      <c r="P87" s="45"/>
      <c r="Q87" s="45"/>
      <c r="R87" s="45"/>
      <c r="S87" s="50">
        <f t="shared" si="3"/>
        <v>0</v>
      </c>
      <c r="T87" s="42"/>
    </row>
    <row r="88" spans="1:21" ht="27" customHeight="1" x14ac:dyDescent="0.25">
      <c r="A88" s="115">
        <v>3</v>
      </c>
      <c r="B88" s="116" t="s">
        <v>80</v>
      </c>
      <c r="C88" s="42"/>
      <c r="D88" s="42"/>
      <c r="E88" s="47"/>
      <c r="F88" s="42"/>
      <c r="G88" s="42"/>
      <c r="H88" s="45"/>
      <c r="I88" s="45"/>
      <c r="J88" s="45"/>
      <c r="K88" s="45"/>
      <c r="L88" s="316"/>
      <c r="M88" s="317"/>
      <c r="N88" s="318"/>
      <c r="O88" s="45"/>
      <c r="P88" s="45"/>
      <c r="Q88" s="45"/>
      <c r="R88" s="45"/>
      <c r="S88" s="50">
        <f t="shared" si="3"/>
        <v>0</v>
      </c>
      <c r="T88" s="42"/>
    </row>
    <row r="89" spans="1:21" ht="27" customHeight="1" x14ac:dyDescent="0.25">
      <c r="A89" s="115">
        <v>4</v>
      </c>
      <c r="B89" s="116" t="s">
        <v>81</v>
      </c>
      <c r="C89" s="44"/>
      <c r="D89" s="44"/>
      <c r="E89" s="43"/>
      <c r="F89" s="44"/>
      <c r="G89" s="44"/>
      <c r="H89" s="45"/>
      <c r="I89" s="45"/>
      <c r="J89" s="45"/>
      <c r="K89" s="45"/>
      <c r="L89" s="319"/>
      <c r="M89" s="320"/>
      <c r="N89" s="321"/>
      <c r="O89" s="46"/>
      <c r="P89" s="46"/>
      <c r="Q89" s="46"/>
      <c r="R89" s="46"/>
      <c r="S89" s="50">
        <f t="shared" si="3"/>
        <v>0</v>
      </c>
      <c r="T89" s="44"/>
    </row>
    <row r="90" spans="1:21" ht="27" customHeight="1" x14ac:dyDescent="0.25">
      <c r="A90" s="115">
        <v>5</v>
      </c>
      <c r="B90" s="116" t="s">
        <v>82</v>
      </c>
      <c r="C90" s="44"/>
      <c r="D90" s="44"/>
      <c r="E90" s="43"/>
      <c r="F90" s="44"/>
      <c r="G90" s="44"/>
      <c r="H90" s="45"/>
      <c r="I90" s="45"/>
      <c r="J90" s="45"/>
      <c r="K90" s="45"/>
      <c r="L90" s="42" t="s">
        <v>101</v>
      </c>
      <c r="M90" s="42" t="s">
        <v>102</v>
      </c>
      <c r="N90" s="48"/>
      <c r="O90" s="46"/>
      <c r="P90" s="46"/>
      <c r="Q90" s="46"/>
      <c r="R90" s="46"/>
      <c r="S90" s="50">
        <f>SUM(C90:R90)</f>
        <v>0</v>
      </c>
      <c r="T90" s="44"/>
    </row>
    <row r="91" spans="1:21" ht="27" customHeight="1" x14ac:dyDescent="0.25">
      <c r="A91" s="115">
        <v>6</v>
      </c>
      <c r="B91" s="116" t="s">
        <v>83</v>
      </c>
      <c r="C91" s="44"/>
      <c r="D91" s="44"/>
      <c r="E91" s="43"/>
      <c r="F91" s="44"/>
      <c r="G91" s="42"/>
      <c r="H91" s="45"/>
      <c r="I91" s="45"/>
      <c r="J91" s="45"/>
      <c r="K91" s="45"/>
      <c r="L91" s="365"/>
      <c r="M91" s="366"/>
      <c r="N91" s="367"/>
      <c r="O91" s="45"/>
      <c r="P91" s="45"/>
      <c r="Q91" s="45"/>
      <c r="R91" s="45"/>
      <c r="S91" s="50">
        <f t="shared" si="3"/>
        <v>0</v>
      </c>
      <c r="T91" s="42"/>
    </row>
    <row r="92" spans="1:21" ht="27" customHeight="1" x14ac:dyDescent="0.25">
      <c r="A92" s="115">
        <v>7</v>
      </c>
      <c r="B92" s="116" t="s">
        <v>84</v>
      </c>
      <c r="C92" s="44"/>
      <c r="D92" s="44"/>
      <c r="E92" s="43"/>
      <c r="F92" s="44"/>
      <c r="G92" s="42"/>
      <c r="H92" s="45"/>
      <c r="I92" s="45"/>
      <c r="J92" s="45"/>
      <c r="K92" s="45"/>
      <c r="L92" s="316"/>
      <c r="M92" s="317"/>
      <c r="N92" s="318"/>
      <c r="O92" s="45"/>
      <c r="P92" s="45"/>
      <c r="Q92" s="45"/>
      <c r="R92" s="45"/>
      <c r="S92" s="50">
        <f t="shared" si="3"/>
        <v>0</v>
      </c>
      <c r="T92" s="42"/>
    </row>
    <row r="93" spans="1:21" ht="24.75" customHeight="1" x14ac:dyDescent="0.25">
      <c r="A93" s="115">
        <v>8</v>
      </c>
      <c r="B93" s="116" t="s">
        <v>85</v>
      </c>
      <c r="C93" s="44"/>
      <c r="D93" s="44"/>
      <c r="E93" s="43"/>
      <c r="F93" s="44"/>
      <c r="G93" s="42"/>
      <c r="H93" s="45"/>
      <c r="I93" s="45"/>
      <c r="J93" s="45"/>
      <c r="K93" s="45"/>
      <c r="L93" s="319"/>
      <c r="M93" s="320"/>
      <c r="N93" s="321"/>
      <c r="O93" s="45"/>
      <c r="P93" s="45"/>
      <c r="Q93" s="45"/>
      <c r="R93" s="45"/>
      <c r="S93" s="50">
        <f>SUM(C93:R93)</f>
        <v>0</v>
      </c>
      <c r="T93" s="42"/>
    </row>
    <row r="94" spans="1:21" ht="18" customHeight="1" x14ac:dyDescent="0.25">
      <c r="A94" s="239" t="s">
        <v>103</v>
      </c>
      <c r="B94" s="240"/>
      <c r="C94" s="49">
        <f>SUM(C76:C93)</f>
        <v>0</v>
      </c>
      <c r="D94" s="49">
        <f t="shared" ref="D94:K94" si="4">SUM(D76:D93)</f>
        <v>0</v>
      </c>
      <c r="E94" s="162">
        <f t="shared" si="4"/>
        <v>0</v>
      </c>
      <c r="F94" s="49">
        <f t="shared" si="4"/>
        <v>0</v>
      </c>
      <c r="G94" s="49">
        <f t="shared" si="4"/>
        <v>0</v>
      </c>
      <c r="H94" s="49">
        <f t="shared" si="4"/>
        <v>0</v>
      </c>
      <c r="I94" s="49">
        <f t="shared" si="4"/>
        <v>0</v>
      </c>
      <c r="J94" s="49">
        <f t="shared" si="4"/>
        <v>0</v>
      </c>
      <c r="K94" s="49">
        <f t="shared" si="4"/>
        <v>0</v>
      </c>
      <c r="L94" s="435" t="e">
        <f>L90+M90</f>
        <v>#VALUE!</v>
      </c>
      <c r="M94" s="436"/>
      <c r="N94" s="49">
        <f>N90</f>
        <v>0</v>
      </c>
      <c r="O94" s="49">
        <f>SUM(O74:O93)</f>
        <v>0</v>
      </c>
      <c r="P94" s="49">
        <f t="shared" ref="P94:T94" si="5">SUM(P74:P93)</f>
        <v>0</v>
      </c>
      <c r="Q94" s="49">
        <f t="shared" si="5"/>
        <v>0</v>
      </c>
      <c r="R94" s="49">
        <f t="shared" si="5"/>
        <v>0</v>
      </c>
      <c r="S94" s="49">
        <f t="shared" si="5"/>
        <v>0</v>
      </c>
      <c r="T94" s="49">
        <f t="shared" si="5"/>
        <v>0</v>
      </c>
    </row>
    <row r="95" spans="1:21" ht="18" customHeight="1" x14ac:dyDescent="0.25">
      <c r="A95" s="239" t="s">
        <v>104</v>
      </c>
      <c r="B95" s="240"/>
      <c r="C95" s="52" t="e">
        <f t="shared" ref="C95:K95" si="6">C94/$C$6</f>
        <v>#DIV/0!</v>
      </c>
      <c r="D95" s="52" t="e">
        <f t="shared" si="6"/>
        <v>#DIV/0!</v>
      </c>
      <c r="E95" s="52" t="e">
        <f t="shared" si="6"/>
        <v>#DIV/0!</v>
      </c>
      <c r="F95" s="52" t="e">
        <f t="shared" si="6"/>
        <v>#DIV/0!</v>
      </c>
      <c r="G95" s="52" t="e">
        <f t="shared" si="6"/>
        <v>#DIV/0!</v>
      </c>
      <c r="H95" s="52" t="e">
        <f t="shared" si="6"/>
        <v>#DIV/0!</v>
      </c>
      <c r="I95" s="52" t="e">
        <f t="shared" si="6"/>
        <v>#DIV/0!</v>
      </c>
      <c r="J95" s="52" t="e">
        <f t="shared" si="6"/>
        <v>#DIV/0!</v>
      </c>
      <c r="K95" s="52" t="e">
        <f t="shared" si="6"/>
        <v>#DIV/0!</v>
      </c>
      <c r="L95" s="437" t="e">
        <f>L94/$C$6</f>
        <v>#VALUE!</v>
      </c>
      <c r="M95" s="438"/>
      <c r="N95" s="52" t="e">
        <f t="shared" ref="N95:T95" si="7">N94/$C$6</f>
        <v>#DIV/0!</v>
      </c>
      <c r="O95" s="53" t="e">
        <f t="shared" si="7"/>
        <v>#DIV/0!</v>
      </c>
      <c r="P95" s="53" t="e">
        <f t="shared" si="7"/>
        <v>#DIV/0!</v>
      </c>
      <c r="Q95" s="53" t="e">
        <f t="shared" si="7"/>
        <v>#DIV/0!</v>
      </c>
      <c r="R95" s="53" t="e">
        <f t="shared" si="7"/>
        <v>#DIV/0!</v>
      </c>
      <c r="S95" s="53" t="e">
        <f t="shared" si="7"/>
        <v>#DIV/0!</v>
      </c>
      <c r="T95" s="52" t="e">
        <f t="shared" si="7"/>
        <v>#DIV/0!</v>
      </c>
    </row>
    <row r="96" spans="1:21" ht="13" x14ac:dyDescent="0.25">
      <c r="A96" s="163" t="s">
        <v>105</v>
      </c>
      <c r="B96" s="164"/>
      <c r="C96" s="164"/>
      <c r="D96" s="164"/>
      <c r="E96" s="164"/>
      <c r="F96" s="164"/>
      <c r="G96" s="164"/>
      <c r="H96" s="164"/>
      <c r="I96" s="164"/>
      <c r="J96" s="164"/>
      <c r="K96" s="164"/>
      <c r="L96" s="164"/>
      <c r="M96" s="164"/>
      <c r="N96" s="164"/>
      <c r="O96" s="164"/>
      <c r="P96" s="164"/>
      <c r="Q96" s="165"/>
      <c r="R96" s="165"/>
      <c r="S96" s="165"/>
      <c r="T96" s="165"/>
      <c r="U96" s="147"/>
    </row>
    <row r="97" spans="1:47" s="140" customFormat="1" ht="12.75" customHeight="1" x14ac:dyDescent="0.25">
      <c r="A97" s="342" t="s">
        <v>140</v>
      </c>
      <c r="B97" s="342"/>
      <c r="C97" s="342"/>
      <c r="D97" s="342"/>
      <c r="E97" s="342"/>
      <c r="F97" s="342"/>
      <c r="G97" s="342"/>
      <c r="H97" s="342"/>
      <c r="I97" s="342"/>
      <c r="J97" s="342"/>
      <c r="K97" s="342"/>
      <c r="L97" s="342"/>
      <c r="M97" s="342"/>
      <c r="N97" s="342"/>
      <c r="O97" s="342"/>
      <c r="P97" s="342"/>
      <c r="Q97" s="431"/>
      <c r="R97" s="432"/>
      <c r="S97" s="433"/>
      <c r="T97" s="132" t="s">
        <v>116</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5" x14ac:dyDescent="0.25">
      <c r="A98" s="133" t="s">
        <v>118</v>
      </c>
      <c r="B98" s="133"/>
      <c r="C98" s="133"/>
      <c r="D98" s="133"/>
      <c r="E98" s="133"/>
      <c r="F98" s="133"/>
      <c r="G98" s="133"/>
      <c r="H98" s="133"/>
      <c r="I98" s="133"/>
      <c r="J98" s="133"/>
      <c r="K98" s="133"/>
      <c r="L98" s="133"/>
      <c r="M98" s="133"/>
      <c r="N98" s="133"/>
      <c r="O98" s="133"/>
      <c r="P98" s="133"/>
      <c r="Q98" s="349"/>
      <c r="R98" s="350"/>
      <c r="S98" s="351"/>
      <c r="T98" s="135" t="s">
        <v>124</v>
      </c>
    </row>
    <row r="99" spans="1:47" ht="23.25" customHeight="1" x14ac:dyDescent="0.25">
      <c r="A99" s="133"/>
      <c r="B99" s="133"/>
      <c r="C99" s="133"/>
      <c r="D99" s="133"/>
      <c r="E99" s="133"/>
      <c r="F99" s="133"/>
      <c r="G99" s="133"/>
      <c r="H99" s="133"/>
      <c r="I99" s="133"/>
      <c r="J99" s="133"/>
      <c r="K99" s="133"/>
      <c r="L99" s="133"/>
      <c r="M99" s="133"/>
      <c r="N99" s="133"/>
      <c r="O99" s="133"/>
      <c r="P99" s="133"/>
    </row>
    <row r="100" spans="1:47" ht="23" x14ac:dyDescent="0.25">
      <c r="A100" s="160" t="s">
        <v>123</v>
      </c>
      <c r="B100" s="160"/>
      <c r="C100" s="160"/>
      <c r="D100" s="160"/>
      <c r="E100" s="160"/>
      <c r="F100" s="160"/>
    </row>
    <row r="101" spans="1:47" ht="13.5" customHeight="1" x14ac:dyDescent="0.25">
      <c r="A101" s="161"/>
      <c r="B101" s="161"/>
      <c r="C101" s="161"/>
      <c r="D101" s="161"/>
      <c r="E101" s="161"/>
      <c r="F101" s="161"/>
    </row>
    <row r="102" spans="1:47" ht="25.5" customHeight="1" x14ac:dyDescent="0.25">
      <c r="A102" s="445" t="s">
        <v>119</v>
      </c>
      <c r="B102" s="446"/>
      <c r="C102" s="224" t="s">
        <v>163</v>
      </c>
      <c r="D102" s="224" t="s">
        <v>160</v>
      </c>
      <c r="E102" s="306" t="s">
        <v>158</v>
      </c>
      <c r="F102" s="307"/>
      <c r="G102" s="310" t="s">
        <v>159</v>
      </c>
      <c r="H102" s="310"/>
      <c r="I102" s="310"/>
      <c r="J102" s="310"/>
      <c r="K102" s="310"/>
      <c r="L102" s="310"/>
      <c r="M102" s="310"/>
      <c r="N102" s="307"/>
      <c r="O102" s="306" t="s">
        <v>161</v>
      </c>
      <c r="P102" s="310"/>
      <c r="Q102" s="310"/>
      <c r="R102" s="307"/>
      <c r="S102" s="312" t="s">
        <v>120</v>
      </c>
      <c r="T102" s="224" t="s">
        <v>162</v>
      </c>
    </row>
    <row r="103" spans="1:47" ht="29.65" customHeight="1" x14ac:dyDescent="0.25">
      <c r="A103" s="447"/>
      <c r="B103" s="448"/>
      <c r="C103" s="434"/>
      <c r="D103" s="305"/>
      <c r="E103" s="308"/>
      <c r="F103" s="309"/>
      <c r="G103" s="311"/>
      <c r="H103" s="311"/>
      <c r="I103" s="311"/>
      <c r="J103" s="311"/>
      <c r="K103" s="311"/>
      <c r="L103" s="311"/>
      <c r="M103" s="311"/>
      <c r="N103" s="309"/>
      <c r="O103" s="308"/>
      <c r="P103" s="311"/>
      <c r="Q103" s="311"/>
      <c r="R103" s="309"/>
      <c r="S103" s="313"/>
      <c r="T103" s="305"/>
    </row>
    <row r="104" spans="1:47" ht="29.25" customHeight="1" x14ac:dyDescent="0.25">
      <c r="A104" s="449"/>
      <c r="B104" s="450"/>
      <c r="C104" s="434"/>
      <c r="D104" s="335" t="s">
        <v>115</v>
      </c>
      <c r="E104" s="336"/>
      <c r="F104" s="337"/>
      <c r="G104" s="335" t="s">
        <v>114</v>
      </c>
      <c r="H104" s="336"/>
      <c r="I104" s="336"/>
      <c r="J104" s="336"/>
      <c r="K104" s="336"/>
      <c r="L104" s="336"/>
      <c r="M104" s="336"/>
      <c r="N104" s="337"/>
      <c r="O104" s="335" t="s">
        <v>113</v>
      </c>
      <c r="P104" s="336"/>
      <c r="Q104" s="336"/>
      <c r="R104" s="337"/>
      <c r="S104" s="313"/>
      <c r="T104" s="224" t="s">
        <v>112</v>
      </c>
    </row>
    <row r="105" spans="1:47" ht="33" customHeight="1" x14ac:dyDescent="0.25">
      <c r="A105" s="124" t="s">
        <v>65</v>
      </c>
      <c r="B105" s="125"/>
      <c r="C105" s="305"/>
      <c r="D105" s="126" t="s">
        <v>86</v>
      </c>
      <c r="E105" s="126" t="s">
        <v>87</v>
      </c>
      <c r="F105" s="126" t="s">
        <v>88</v>
      </c>
      <c r="G105" s="126" t="s">
        <v>89</v>
      </c>
      <c r="H105" s="126" t="s">
        <v>90</v>
      </c>
      <c r="I105" s="126" t="s">
        <v>91</v>
      </c>
      <c r="J105" s="126" t="s">
        <v>92</v>
      </c>
      <c r="K105" s="126" t="s">
        <v>93</v>
      </c>
      <c r="L105" s="335" t="s">
        <v>94</v>
      </c>
      <c r="M105" s="337"/>
      <c r="N105" s="126" t="s">
        <v>95</v>
      </c>
      <c r="O105" s="126" t="s">
        <v>96</v>
      </c>
      <c r="P105" s="126" t="s">
        <v>97</v>
      </c>
      <c r="Q105" s="126" t="s">
        <v>98</v>
      </c>
      <c r="R105" s="126" t="s">
        <v>99</v>
      </c>
      <c r="S105" s="314"/>
      <c r="T105" s="305"/>
    </row>
    <row r="106" spans="1:47" ht="33" customHeight="1" x14ac:dyDescent="0.25">
      <c r="A106" s="127">
        <v>0.1</v>
      </c>
      <c r="B106" s="116" t="s">
        <v>67</v>
      </c>
      <c r="C106" s="365"/>
      <c r="D106" s="366"/>
      <c r="E106" s="366"/>
      <c r="F106" s="366"/>
      <c r="G106" s="366"/>
      <c r="H106" s="366"/>
      <c r="I106" s="366"/>
      <c r="J106" s="366"/>
      <c r="K106" s="366"/>
      <c r="L106" s="366"/>
      <c r="M106" s="366"/>
      <c r="N106" s="367"/>
      <c r="O106" s="45"/>
      <c r="P106" s="45"/>
      <c r="Q106" s="45"/>
      <c r="R106" s="45"/>
      <c r="S106" s="50">
        <f>SUM(C106:R106)</f>
        <v>0</v>
      </c>
      <c r="T106" s="51"/>
    </row>
    <row r="107" spans="1:47" ht="33.4" customHeight="1" x14ac:dyDescent="0.25">
      <c r="A107" s="115">
        <v>0.2</v>
      </c>
      <c r="B107" s="116" t="s">
        <v>68</v>
      </c>
      <c r="C107" s="319"/>
      <c r="D107" s="320"/>
      <c r="E107" s="320"/>
      <c r="F107" s="320"/>
      <c r="G107" s="320"/>
      <c r="H107" s="320"/>
      <c r="I107" s="320"/>
      <c r="J107" s="320"/>
      <c r="K107" s="320"/>
      <c r="L107" s="320"/>
      <c r="M107" s="320"/>
      <c r="N107" s="321"/>
      <c r="O107" s="45"/>
      <c r="P107" s="45"/>
      <c r="Q107" s="45"/>
      <c r="R107" s="45"/>
      <c r="S107" s="50">
        <f t="shared" ref="S107:S121" si="8">SUM(C107:R107)</f>
        <v>0</v>
      </c>
      <c r="T107" s="42"/>
    </row>
    <row r="108" spans="1:47" ht="29.65" customHeight="1" x14ac:dyDescent="0.25">
      <c r="A108" s="115">
        <v>0.3</v>
      </c>
      <c r="B108" s="116" t="s">
        <v>69</v>
      </c>
      <c r="C108" s="42"/>
      <c r="D108" s="42"/>
      <c r="E108" s="43"/>
      <c r="F108" s="44"/>
      <c r="G108" s="44"/>
      <c r="H108" s="45"/>
      <c r="I108" s="45"/>
      <c r="J108" s="45"/>
      <c r="K108" s="45"/>
      <c r="L108" s="365"/>
      <c r="M108" s="366"/>
      <c r="N108" s="367"/>
      <c r="O108" s="45"/>
      <c r="P108" s="45"/>
      <c r="Q108" s="45"/>
      <c r="R108" s="45"/>
      <c r="S108" s="50">
        <f t="shared" si="8"/>
        <v>0</v>
      </c>
      <c r="T108" s="42"/>
    </row>
    <row r="109" spans="1:47" ht="34.9" customHeight="1" x14ac:dyDescent="0.25">
      <c r="A109" s="115">
        <v>0.4</v>
      </c>
      <c r="B109" s="116" t="s">
        <v>70</v>
      </c>
      <c r="C109" s="42"/>
      <c r="D109" s="42"/>
      <c r="E109" s="43"/>
      <c r="F109" s="44"/>
      <c r="G109" s="46"/>
      <c r="H109" s="45"/>
      <c r="I109" s="45"/>
      <c r="J109" s="45"/>
      <c r="K109" s="45"/>
      <c r="L109" s="316"/>
      <c r="M109" s="317"/>
      <c r="N109" s="318"/>
      <c r="O109" s="45"/>
      <c r="P109" s="45"/>
      <c r="Q109" s="45"/>
      <c r="R109" s="45"/>
      <c r="S109" s="50">
        <f t="shared" si="8"/>
        <v>0</v>
      </c>
      <c r="T109" s="45"/>
    </row>
    <row r="110" spans="1:47" ht="28.9" customHeight="1" x14ac:dyDescent="0.25">
      <c r="A110" s="115">
        <v>0.5</v>
      </c>
      <c r="B110" s="116" t="s">
        <v>100</v>
      </c>
      <c r="C110" s="42"/>
      <c r="D110" s="42"/>
      <c r="E110" s="43"/>
      <c r="F110" s="44"/>
      <c r="G110" s="46"/>
      <c r="H110" s="45"/>
      <c r="I110" s="45"/>
      <c r="J110" s="45"/>
      <c r="K110" s="45"/>
      <c r="L110" s="316"/>
      <c r="M110" s="317"/>
      <c r="N110" s="318"/>
      <c r="O110" s="45"/>
      <c r="P110" s="45"/>
      <c r="Q110" s="45"/>
      <c r="R110" s="45"/>
      <c r="S110" s="50">
        <f t="shared" si="8"/>
        <v>0</v>
      </c>
      <c r="T110" s="45"/>
    </row>
    <row r="111" spans="1:47" ht="31.9" customHeight="1" x14ac:dyDescent="0.25">
      <c r="A111" s="115">
        <v>1</v>
      </c>
      <c r="B111" s="125" t="s">
        <v>71</v>
      </c>
      <c r="C111" s="42"/>
      <c r="D111" s="42"/>
      <c r="E111" s="47"/>
      <c r="F111" s="42"/>
      <c r="G111" s="45"/>
      <c r="H111" s="45"/>
      <c r="I111" s="45"/>
      <c r="J111" s="45"/>
      <c r="K111" s="45"/>
      <c r="L111" s="316"/>
      <c r="M111" s="317"/>
      <c r="N111" s="318"/>
      <c r="O111" s="45"/>
      <c r="P111" s="45"/>
      <c r="Q111" s="45"/>
      <c r="R111" s="45"/>
      <c r="S111" s="50">
        <f t="shared" si="8"/>
        <v>0</v>
      </c>
      <c r="T111" s="45"/>
    </row>
    <row r="112" spans="1:47" ht="33" customHeight="1" x14ac:dyDescent="0.25">
      <c r="A112" s="115">
        <v>2.1</v>
      </c>
      <c r="B112" s="116" t="s">
        <v>72</v>
      </c>
      <c r="C112" s="42"/>
      <c r="D112" s="42"/>
      <c r="E112" s="42"/>
      <c r="F112" s="42"/>
      <c r="G112" s="42"/>
      <c r="H112" s="45"/>
      <c r="I112" s="45"/>
      <c r="J112" s="45"/>
      <c r="K112" s="45"/>
      <c r="L112" s="316"/>
      <c r="M112" s="317"/>
      <c r="N112" s="318"/>
      <c r="O112" s="45"/>
      <c r="P112" s="45"/>
      <c r="Q112" s="45"/>
      <c r="R112" s="45"/>
      <c r="S112" s="50">
        <f t="shared" si="8"/>
        <v>0</v>
      </c>
      <c r="T112" s="42"/>
    </row>
    <row r="113" spans="1:20" ht="34.15" customHeight="1" x14ac:dyDescent="0.25">
      <c r="A113" s="115">
        <v>2.2000000000000002</v>
      </c>
      <c r="B113" s="116" t="s">
        <v>73</v>
      </c>
      <c r="C113" s="42"/>
      <c r="D113" s="42"/>
      <c r="E113" s="47"/>
      <c r="F113" s="42"/>
      <c r="G113" s="42"/>
      <c r="H113" s="45"/>
      <c r="I113" s="45"/>
      <c r="J113" s="45"/>
      <c r="K113" s="45"/>
      <c r="L113" s="316"/>
      <c r="M113" s="317"/>
      <c r="N113" s="318"/>
      <c r="O113" s="45"/>
      <c r="P113" s="45"/>
      <c r="Q113" s="45"/>
      <c r="R113" s="45"/>
      <c r="S113" s="50">
        <f t="shared" si="8"/>
        <v>0</v>
      </c>
      <c r="T113" s="42"/>
    </row>
    <row r="114" spans="1:20" ht="30.4" customHeight="1" x14ac:dyDescent="0.25">
      <c r="A114" s="115">
        <v>2.2999999999999998</v>
      </c>
      <c r="B114" s="116" t="s">
        <v>74</v>
      </c>
      <c r="C114" s="42"/>
      <c r="D114" s="42"/>
      <c r="E114" s="47"/>
      <c r="F114" s="42"/>
      <c r="G114" s="42"/>
      <c r="H114" s="45"/>
      <c r="I114" s="45"/>
      <c r="J114" s="45"/>
      <c r="K114" s="45"/>
      <c r="L114" s="316"/>
      <c r="M114" s="317"/>
      <c r="N114" s="318"/>
      <c r="O114" s="45"/>
      <c r="P114" s="45"/>
      <c r="Q114" s="45"/>
      <c r="R114" s="45"/>
      <c r="S114" s="50">
        <f t="shared" si="8"/>
        <v>0</v>
      </c>
      <c r="T114" s="42"/>
    </row>
    <row r="115" spans="1:20" ht="32.65" customHeight="1" x14ac:dyDescent="0.25">
      <c r="A115" s="115">
        <v>2.4</v>
      </c>
      <c r="B115" s="116" t="s">
        <v>75</v>
      </c>
      <c r="C115" s="42"/>
      <c r="D115" s="42"/>
      <c r="E115" s="47"/>
      <c r="F115" s="42"/>
      <c r="G115" s="42"/>
      <c r="H115" s="45"/>
      <c r="I115" s="45"/>
      <c r="J115" s="45"/>
      <c r="K115" s="45"/>
      <c r="L115" s="316"/>
      <c r="M115" s="317"/>
      <c r="N115" s="318"/>
      <c r="O115" s="45"/>
      <c r="P115" s="45"/>
      <c r="Q115" s="45"/>
      <c r="R115" s="45"/>
      <c r="S115" s="50">
        <f t="shared" si="8"/>
        <v>0</v>
      </c>
      <c r="T115" s="42"/>
    </row>
    <row r="116" spans="1:20" ht="31.5" customHeight="1" x14ac:dyDescent="0.25">
      <c r="A116" s="115">
        <v>2.5</v>
      </c>
      <c r="B116" s="116" t="s">
        <v>76</v>
      </c>
      <c r="C116" s="42"/>
      <c r="D116" s="42"/>
      <c r="E116" s="47"/>
      <c r="F116" s="42"/>
      <c r="G116" s="42"/>
      <c r="H116" s="45"/>
      <c r="I116" s="45"/>
      <c r="J116" s="45"/>
      <c r="K116" s="45"/>
      <c r="L116" s="316"/>
      <c r="M116" s="317"/>
      <c r="N116" s="318"/>
      <c r="O116" s="45"/>
      <c r="P116" s="45"/>
      <c r="Q116" s="45"/>
      <c r="R116" s="45"/>
      <c r="S116" s="50">
        <f t="shared" si="8"/>
        <v>0</v>
      </c>
      <c r="T116" s="42"/>
    </row>
    <row r="117" spans="1:20" ht="38.25" customHeight="1" x14ac:dyDescent="0.25">
      <c r="A117" s="115">
        <v>2.6</v>
      </c>
      <c r="B117" s="116" t="s">
        <v>77</v>
      </c>
      <c r="C117" s="42"/>
      <c r="D117" s="42"/>
      <c r="E117" s="47"/>
      <c r="F117" s="42"/>
      <c r="G117" s="42"/>
      <c r="H117" s="45"/>
      <c r="I117" s="45"/>
      <c r="J117" s="45"/>
      <c r="K117" s="45"/>
      <c r="L117" s="316"/>
      <c r="M117" s="317"/>
      <c r="N117" s="318"/>
      <c r="O117" s="45"/>
      <c r="P117" s="45"/>
      <c r="Q117" s="45"/>
      <c r="R117" s="45"/>
      <c r="S117" s="50">
        <f t="shared" si="8"/>
        <v>0</v>
      </c>
      <c r="T117" s="42"/>
    </row>
    <row r="118" spans="1:20" ht="24.75" customHeight="1" x14ac:dyDescent="0.25">
      <c r="A118" s="115">
        <v>2.7</v>
      </c>
      <c r="B118" s="116" t="s">
        <v>78</v>
      </c>
      <c r="C118" s="42"/>
      <c r="D118" s="42"/>
      <c r="E118" s="47"/>
      <c r="F118" s="42"/>
      <c r="G118" s="42"/>
      <c r="H118" s="45"/>
      <c r="I118" s="45"/>
      <c r="J118" s="45"/>
      <c r="K118" s="45"/>
      <c r="L118" s="316"/>
      <c r="M118" s="317"/>
      <c r="N118" s="318"/>
      <c r="O118" s="45"/>
      <c r="P118" s="45"/>
      <c r="Q118" s="45"/>
      <c r="R118" s="45"/>
      <c r="S118" s="50">
        <f t="shared" si="8"/>
        <v>0</v>
      </c>
      <c r="T118" s="42"/>
    </row>
    <row r="119" spans="1:20" ht="35.65" customHeight="1" x14ac:dyDescent="0.25">
      <c r="A119" s="115">
        <v>2.8</v>
      </c>
      <c r="B119" s="116" t="s">
        <v>79</v>
      </c>
      <c r="C119" s="42"/>
      <c r="D119" s="42"/>
      <c r="E119" s="47"/>
      <c r="F119" s="42"/>
      <c r="G119" s="42"/>
      <c r="H119" s="45"/>
      <c r="I119" s="45"/>
      <c r="J119" s="45"/>
      <c r="K119" s="45"/>
      <c r="L119" s="316"/>
      <c r="M119" s="317"/>
      <c r="N119" s="318"/>
      <c r="O119" s="45"/>
      <c r="P119" s="45"/>
      <c r="Q119" s="45"/>
      <c r="R119" s="45"/>
      <c r="S119" s="50">
        <f t="shared" si="8"/>
        <v>0</v>
      </c>
      <c r="T119" s="42"/>
    </row>
    <row r="120" spans="1:20" ht="31.5" customHeight="1" x14ac:dyDescent="0.25">
      <c r="A120" s="115">
        <v>3</v>
      </c>
      <c r="B120" s="116" t="s">
        <v>80</v>
      </c>
      <c r="C120" s="42"/>
      <c r="D120" s="42"/>
      <c r="E120" s="47"/>
      <c r="F120" s="42"/>
      <c r="G120" s="42"/>
      <c r="H120" s="45"/>
      <c r="I120" s="45"/>
      <c r="J120" s="45"/>
      <c r="K120" s="45"/>
      <c r="L120" s="316"/>
      <c r="M120" s="317"/>
      <c r="N120" s="318"/>
      <c r="O120" s="45"/>
      <c r="P120" s="45"/>
      <c r="Q120" s="45"/>
      <c r="R120" s="45"/>
      <c r="S120" s="50">
        <f t="shared" si="8"/>
        <v>0</v>
      </c>
      <c r="T120" s="42"/>
    </row>
    <row r="121" spans="1:20" ht="25.9" customHeight="1" x14ac:dyDescent="0.25">
      <c r="A121" s="115">
        <v>4</v>
      </c>
      <c r="B121" s="116" t="s">
        <v>81</v>
      </c>
      <c r="C121" s="44"/>
      <c r="D121" s="44"/>
      <c r="E121" s="43"/>
      <c r="F121" s="44"/>
      <c r="G121" s="44"/>
      <c r="H121" s="45"/>
      <c r="I121" s="45"/>
      <c r="J121" s="45"/>
      <c r="K121" s="45"/>
      <c r="L121" s="319"/>
      <c r="M121" s="320"/>
      <c r="N121" s="321"/>
      <c r="O121" s="46"/>
      <c r="P121" s="46"/>
      <c r="Q121" s="46"/>
      <c r="R121" s="46"/>
      <c r="S121" s="50">
        <f t="shared" si="8"/>
        <v>0</v>
      </c>
      <c r="T121" s="44"/>
    </row>
    <row r="122" spans="1:20" ht="33" customHeight="1" x14ac:dyDescent="0.25">
      <c r="A122" s="115">
        <v>5</v>
      </c>
      <c r="B122" s="116" t="s">
        <v>82</v>
      </c>
      <c r="C122" s="44"/>
      <c r="D122" s="44"/>
      <c r="E122" s="43"/>
      <c r="F122" s="44"/>
      <c r="G122" s="44"/>
      <c r="H122" s="45"/>
      <c r="I122" s="45"/>
      <c r="J122" s="45"/>
      <c r="K122" s="45"/>
      <c r="L122" s="42" t="s">
        <v>101</v>
      </c>
      <c r="M122" s="42" t="s">
        <v>102</v>
      </c>
      <c r="N122" s="48"/>
      <c r="O122" s="46"/>
      <c r="P122" s="46"/>
      <c r="Q122" s="46"/>
      <c r="R122" s="46"/>
      <c r="S122" s="50">
        <f>SUM(C122:R122)</f>
        <v>0</v>
      </c>
      <c r="T122" s="44"/>
    </row>
    <row r="123" spans="1:20" ht="37.9" customHeight="1" x14ac:dyDescent="0.25">
      <c r="A123" s="115">
        <v>6</v>
      </c>
      <c r="B123" s="116" t="s">
        <v>83</v>
      </c>
      <c r="C123" s="44"/>
      <c r="D123" s="44"/>
      <c r="E123" s="43"/>
      <c r="F123" s="44"/>
      <c r="G123" s="42"/>
      <c r="H123" s="45"/>
      <c r="I123" s="45"/>
      <c r="J123" s="45"/>
      <c r="K123" s="45"/>
      <c r="L123" s="365"/>
      <c r="M123" s="366"/>
      <c r="N123" s="367"/>
      <c r="O123" s="45"/>
      <c r="P123" s="45"/>
      <c r="Q123" s="45"/>
      <c r="R123" s="45"/>
      <c r="S123" s="50">
        <f t="shared" ref="S123:S124" si="9">SUM(C123:R123)</f>
        <v>0</v>
      </c>
      <c r="T123" s="42"/>
    </row>
    <row r="124" spans="1:20" ht="37.9" customHeight="1" x14ac:dyDescent="0.25">
      <c r="A124" s="115">
        <v>7</v>
      </c>
      <c r="B124" s="116" t="s">
        <v>84</v>
      </c>
      <c r="C124" s="44"/>
      <c r="D124" s="44"/>
      <c r="E124" s="43"/>
      <c r="F124" s="44"/>
      <c r="G124" s="42"/>
      <c r="H124" s="45"/>
      <c r="I124" s="45"/>
      <c r="J124" s="45"/>
      <c r="K124" s="45"/>
      <c r="L124" s="316"/>
      <c r="M124" s="317"/>
      <c r="N124" s="318"/>
      <c r="O124" s="45"/>
      <c r="P124" s="45"/>
      <c r="Q124" s="45"/>
      <c r="R124" s="45"/>
      <c r="S124" s="50">
        <f t="shared" si="9"/>
        <v>0</v>
      </c>
      <c r="T124" s="42"/>
    </row>
    <row r="125" spans="1:20" ht="24.75" customHeight="1" x14ac:dyDescent="0.25">
      <c r="A125" s="115">
        <v>8</v>
      </c>
      <c r="B125" s="116" t="s">
        <v>85</v>
      </c>
      <c r="C125" s="44"/>
      <c r="D125" s="44"/>
      <c r="E125" s="43"/>
      <c r="F125" s="44"/>
      <c r="G125" s="42"/>
      <c r="H125" s="45"/>
      <c r="I125" s="45"/>
      <c r="J125" s="45"/>
      <c r="K125" s="45"/>
      <c r="L125" s="319"/>
      <c r="M125" s="320"/>
      <c r="N125" s="321"/>
      <c r="O125" s="45"/>
      <c r="P125" s="45"/>
      <c r="Q125" s="45"/>
      <c r="R125" s="45"/>
      <c r="S125" s="50">
        <f>SUM(C125:R125)</f>
        <v>0</v>
      </c>
      <c r="T125" s="42"/>
    </row>
    <row r="126" spans="1:20" ht="13.15" customHeight="1" x14ac:dyDescent="0.25">
      <c r="A126" s="239" t="s">
        <v>103</v>
      </c>
      <c r="B126" s="240"/>
      <c r="C126" s="49">
        <f t="shared" ref="C126:K126" si="10">SUM(C108:C125)</f>
        <v>0</v>
      </c>
      <c r="D126" s="49">
        <f t="shared" si="10"/>
        <v>0</v>
      </c>
      <c r="E126" s="162">
        <f t="shared" si="10"/>
        <v>0</v>
      </c>
      <c r="F126" s="49">
        <f t="shared" si="10"/>
        <v>0</v>
      </c>
      <c r="G126" s="49">
        <f t="shared" si="10"/>
        <v>0</v>
      </c>
      <c r="H126" s="49">
        <f t="shared" si="10"/>
        <v>0</v>
      </c>
      <c r="I126" s="49">
        <f t="shared" si="10"/>
        <v>0</v>
      </c>
      <c r="J126" s="49">
        <f t="shared" si="10"/>
        <v>0</v>
      </c>
      <c r="K126" s="49">
        <f t="shared" si="10"/>
        <v>0</v>
      </c>
      <c r="L126" s="435" t="e">
        <f>L122+M122</f>
        <v>#VALUE!</v>
      </c>
      <c r="M126" s="436"/>
      <c r="N126" s="49">
        <f>N122</f>
        <v>0</v>
      </c>
      <c r="O126" s="49">
        <f t="shared" ref="O126:T126" si="11">SUM(O106:O125)</f>
        <v>0</v>
      </c>
      <c r="P126" s="49">
        <f t="shared" si="11"/>
        <v>0</v>
      </c>
      <c r="Q126" s="49">
        <f t="shared" si="11"/>
        <v>0</v>
      </c>
      <c r="R126" s="49">
        <f t="shared" si="11"/>
        <v>0</v>
      </c>
      <c r="S126" s="49">
        <f t="shared" si="11"/>
        <v>0</v>
      </c>
      <c r="T126" s="49">
        <f t="shared" si="11"/>
        <v>0</v>
      </c>
    </row>
    <row r="127" spans="1:20" ht="13" x14ac:dyDescent="0.25">
      <c r="A127" s="239" t="s">
        <v>104</v>
      </c>
      <c r="B127" s="240"/>
      <c r="C127" s="52" t="e">
        <f>C126/$C$6</f>
        <v>#DIV/0!</v>
      </c>
      <c r="D127" s="52" t="e">
        <f t="shared" ref="D127" si="12">D126/$C$6</f>
        <v>#DIV/0!</v>
      </c>
      <c r="E127" s="52" t="e">
        <f t="shared" ref="E127" si="13">E126/$C$6</f>
        <v>#DIV/0!</v>
      </c>
      <c r="F127" s="52" t="e">
        <f t="shared" ref="F127" si="14">F126/$C$6</f>
        <v>#DIV/0!</v>
      </c>
      <c r="G127" s="52" t="e">
        <f t="shared" ref="G127" si="15">G126/$C$6</f>
        <v>#DIV/0!</v>
      </c>
      <c r="H127" s="52" t="e">
        <f t="shared" ref="H127" si="16">H126/$C$6</f>
        <v>#DIV/0!</v>
      </c>
      <c r="I127" s="52" t="e">
        <f t="shared" ref="I127" si="17">I126/$C$6</f>
        <v>#DIV/0!</v>
      </c>
      <c r="J127" s="52" t="e">
        <f t="shared" ref="J127" si="18">J126/$C$6</f>
        <v>#DIV/0!</v>
      </c>
      <c r="K127" s="52" t="e">
        <f t="shared" ref="K127" si="19">K126/$C$6</f>
        <v>#DIV/0!</v>
      </c>
      <c r="L127" s="437" t="e">
        <f>L126/$C$6</f>
        <v>#VALUE!</v>
      </c>
      <c r="M127" s="438"/>
      <c r="N127" s="52" t="e">
        <f t="shared" ref="N127" si="20">N126/$C$6</f>
        <v>#DIV/0!</v>
      </c>
      <c r="O127" s="53" t="e">
        <f t="shared" ref="O127" si="21">O126/$C$6</f>
        <v>#DIV/0!</v>
      </c>
      <c r="P127" s="53" t="e">
        <f t="shared" ref="P127" si="22">P126/$C$6</f>
        <v>#DIV/0!</v>
      </c>
      <c r="Q127" s="53" t="e">
        <f t="shared" ref="Q127" si="23">Q126/$C$6</f>
        <v>#DIV/0!</v>
      </c>
      <c r="R127" s="53" t="e">
        <f t="shared" ref="R127" si="24">R126/$C$6</f>
        <v>#DIV/0!</v>
      </c>
      <c r="S127" s="53" t="e">
        <f t="shared" ref="S127" si="25">S126/$C$6</f>
        <v>#DIV/0!</v>
      </c>
      <c r="T127" s="52" t="e">
        <f t="shared" ref="T127" si="26">T126/$C$6</f>
        <v>#DIV/0!</v>
      </c>
    </row>
    <row r="128" spans="1:20" ht="13" x14ac:dyDescent="0.25">
      <c r="A128" s="163" t="s">
        <v>105</v>
      </c>
      <c r="B128" s="164"/>
      <c r="C128" s="164"/>
      <c r="D128" s="164"/>
      <c r="E128" s="164"/>
      <c r="F128" s="164"/>
      <c r="G128" s="164"/>
      <c r="H128" s="164"/>
      <c r="I128" s="164"/>
      <c r="J128" s="164"/>
      <c r="K128" s="164"/>
      <c r="L128" s="164"/>
      <c r="M128" s="164"/>
      <c r="N128" s="164"/>
      <c r="O128" s="164"/>
      <c r="P128" s="164"/>
      <c r="Q128" s="165"/>
      <c r="R128" s="165"/>
      <c r="S128" s="165"/>
      <c r="T128" s="165"/>
    </row>
    <row r="129" spans="1:20" ht="12.75" customHeight="1" x14ac:dyDescent="0.25">
      <c r="A129" s="342" t="s">
        <v>141</v>
      </c>
      <c r="B129" s="342"/>
      <c r="C129" s="342"/>
      <c r="D129" s="342"/>
      <c r="E129" s="342"/>
      <c r="F129" s="342"/>
      <c r="G129" s="342"/>
      <c r="H129" s="342"/>
      <c r="I129" s="342"/>
      <c r="J129" s="342"/>
      <c r="K129" s="342"/>
      <c r="L129" s="342"/>
      <c r="M129" s="342"/>
      <c r="N129" s="342"/>
      <c r="O129" s="342"/>
      <c r="P129" s="342"/>
      <c r="Q129" s="431"/>
      <c r="R129" s="432"/>
      <c r="S129" s="433"/>
      <c r="T129" s="132" t="s">
        <v>116</v>
      </c>
    </row>
    <row r="130" spans="1:20" ht="14.5" x14ac:dyDescent="0.25">
      <c r="A130" s="133" t="s">
        <v>118</v>
      </c>
      <c r="B130" s="133"/>
      <c r="C130" s="133"/>
      <c r="D130" s="133"/>
      <c r="E130" s="133"/>
      <c r="F130" s="133"/>
      <c r="G130" s="133"/>
      <c r="H130" s="133"/>
      <c r="I130" s="133"/>
      <c r="J130" s="133"/>
      <c r="K130" s="133"/>
      <c r="L130" s="133"/>
      <c r="M130" s="133"/>
      <c r="N130" s="133"/>
      <c r="O130" s="133"/>
      <c r="P130" s="133"/>
      <c r="Q130" s="349"/>
      <c r="R130" s="350"/>
      <c r="S130" s="351"/>
      <c r="T130" s="135" t="s">
        <v>124</v>
      </c>
    </row>
    <row r="131" spans="1:20" x14ac:dyDescent="0.25">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 ref="A36:B39"/>
    <mergeCell ref="C36:F36"/>
    <mergeCell ref="F50:G50"/>
    <mergeCell ref="F51:G51"/>
    <mergeCell ref="F52:G52"/>
    <mergeCell ref="F53:G53"/>
    <mergeCell ref="F54:G54"/>
    <mergeCell ref="E65:G65"/>
    <mergeCell ref="E66:G66"/>
    <mergeCell ref="A42:B42"/>
    <mergeCell ref="F43:G45"/>
    <mergeCell ref="C39:F39"/>
    <mergeCell ref="C37:F3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x14ac:dyDescent="0.25"/>
  <cols>
    <col min="2" max="2" width="17.26953125" bestFit="1" customWidth="1"/>
    <col min="3" max="3" width="34.81640625" bestFit="1" customWidth="1"/>
  </cols>
  <sheetData>
    <row r="3" spans="2:3" x14ac:dyDescent="0.25">
      <c r="B3" t="s">
        <v>133</v>
      </c>
      <c r="C3" t="s">
        <v>144</v>
      </c>
    </row>
    <row r="4" spans="2:3" x14ac:dyDescent="0.25">
      <c r="B4" t="s">
        <v>131</v>
      </c>
      <c r="C4" t="s">
        <v>145</v>
      </c>
    </row>
    <row r="5" spans="2:3" x14ac:dyDescent="0.25">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schemas.openxmlformats.org/package/2006/metadata/core-properties"/>
    <ds:schemaRef ds:uri="b8840554-5a65-4b15-b848-83dfa347dde7"/>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5ac78e13-b8d8-4ffa-b0c4-e3d0f8b533e4"/>
    <ds:schemaRef ds:uri="http://schemas.microsoft.com/office/2006/metadata/properties"/>
  </ds:schemaRefs>
</ds:datastoreItem>
</file>

<file path=customXml/itemProps3.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Pre-app information</vt:lpstr>
      <vt:lpstr>Introduction</vt:lpstr>
      <vt:lpstr>Detailed planning stage</vt:lpstr>
      <vt:lpstr>Outline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Rachel Cakebread</cp:lastModifiedBy>
  <cp:revision/>
  <cp:lastPrinted>2021-08-23T14:36:26Z</cp:lastPrinted>
  <dcterms:created xsi:type="dcterms:W3CDTF">2019-12-17T10:05:05Z</dcterms:created>
  <dcterms:modified xsi:type="dcterms:W3CDTF">2021-08-23T14:36:27Z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