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9_370_330 Gray's Inn Road\1 Environmental\2 Reports and Images\WLC\"/>
    </mc:Choice>
  </mc:AlternateContent>
  <bookViews>
    <workbookView xWindow="0" yWindow="0" windowWidth="28800" windowHeight="11835" activeTab="3"/>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87" i="11" l="1"/>
  <c r="T86" i="11"/>
  <c r="T85" i="11"/>
  <c r="T84" i="11"/>
  <c r="T83" i="11"/>
  <c r="T82" i="11"/>
  <c r="T81" i="11"/>
  <c r="T80" i="11"/>
  <c r="L126" i="11" l="1"/>
  <c r="N126" i="11"/>
  <c r="N127" i="11" s="1"/>
  <c r="L127" i="11" l="1"/>
  <c r="M18" i="11"/>
  <c r="M18" i="9" s="1"/>
  <c r="S90" i="11"/>
  <c r="S122" i="11" s="1"/>
  <c r="I126" i="11"/>
  <c r="I127" i="11" s="1"/>
  <c r="K126" i="11"/>
  <c r="K127" i="11" s="1"/>
  <c r="S93" i="11"/>
  <c r="S125" i="11" s="1"/>
  <c r="C126" i="11"/>
  <c r="S92" i="11"/>
  <c r="S124" i="11" s="1"/>
  <c r="S91" i="11"/>
  <c r="S123" i="11" s="1"/>
  <c r="S88" i="11"/>
  <c r="S120" i="11" s="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8" i="10"/>
  <c r="R128" i="10"/>
  <c r="R129" i="10" s="1"/>
  <c r="Q128" i="10"/>
  <c r="Q129" i="10" s="1"/>
  <c r="P128" i="10"/>
  <c r="P129" i="10" s="1"/>
  <c r="O128" i="10"/>
  <c r="N128" i="10"/>
  <c r="L128" i="10"/>
  <c r="L129" i="10" s="1"/>
  <c r="K128" i="10"/>
  <c r="K129" i="10" s="1"/>
  <c r="J128" i="10"/>
  <c r="J129" i="10" s="1"/>
  <c r="I128" i="10"/>
  <c r="I129" i="10" s="1"/>
  <c r="H128" i="10"/>
  <c r="H129" i="10" s="1"/>
  <c r="G128" i="10"/>
  <c r="F128" i="10"/>
  <c r="F129" i="10" s="1"/>
  <c r="E128" i="10"/>
  <c r="E129" i="10" s="1"/>
  <c r="D128" i="10"/>
  <c r="D129" i="10" s="1"/>
  <c r="C128" i="10"/>
  <c r="S127" i="10"/>
  <c r="S126" i="10"/>
  <c r="S125" i="10"/>
  <c r="S124" i="10"/>
  <c r="S123" i="10"/>
  <c r="S122" i="10"/>
  <c r="S121" i="10"/>
  <c r="S120" i="10"/>
  <c r="S119" i="10"/>
  <c r="S118" i="10"/>
  <c r="S117" i="10"/>
  <c r="S116" i="10"/>
  <c r="S115" i="10"/>
  <c r="S114" i="10"/>
  <c r="S113" i="10"/>
  <c r="S112" i="10"/>
  <c r="S111" i="10"/>
  <c r="S110" i="10"/>
  <c r="S109" i="10"/>
  <c r="S108" i="10"/>
  <c r="T96" i="10"/>
  <c r="R96" i="10"/>
  <c r="R97" i="10" s="1"/>
  <c r="Q96" i="10"/>
  <c r="Q97" i="10" s="1"/>
  <c r="P96" i="10"/>
  <c r="P97" i="10" s="1"/>
  <c r="O96" i="10"/>
  <c r="N96" i="10"/>
  <c r="N97" i="10" s="1"/>
  <c r="L96" i="10"/>
  <c r="K96" i="10"/>
  <c r="J96" i="10"/>
  <c r="J97" i="10" s="1"/>
  <c r="I96" i="10"/>
  <c r="I97" i="10" s="1"/>
  <c r="H96" i="10"/>
  <c r="H97" i="10" s="1"/>
  <c r="G96" i="10"/>
  <c r="F96" i="10"/>
  <c r="F97" i="10" s="1"/>
  <c r="E96" i="10"/>
  <c r="E97" i="10" s="1"/>
  <c r="D96" i="10"/>
  <c r="D97" i="10" s="1"/>
  <c r="C96" i="10"/>
  <c r="S95" i="10"/>
  <c r="S94" i="10"/>
  <c r="S93" i="10"/>
  <c r="S92" i="10"/>
  <c r="S91" i="10"/>
  <c r="S90" i="10"/>
  <c r="S89" i="10"/>
  <c r="S88" i="10"/>
  <c r="S87" i="10"/>
  <c r="S86" i="10"/>
  <c r="S85" i="10"/>
  <c r="S84" i="10"/>
  <c r="S83" i="10"/>
  <c r="S82" i="10"/>
  <c r="S81" i="10"/>
  <c r="S80" i="10"/>
  <c r="S79" i="10"/>
  <c r="S78" i="10"/>
  <c r="S77" i="10"/>
  <c r="S76" i="10"/>
  <c r="S75" i="11"/>
  <c r="S107" i="11" s="1"/>
  <c r="S76" i="11"/>
  <c r="S108" i="11" s="1"/>
  <c r="S77" i="11"/>
  <c r="S109" i="11" s="1"/>
  <c r="S78" i="11"/>
  <c r="S110" i="11" s="1"/>
  <c r="S80" i="11"/>
  <c r="S112" i="11" s="1"/>
  <c r="S81" i="11"/>
  <c r="S113" i="11" s="1"/>
  <c r="S82" i="11"/>
  <c r="S114" i="11" s="1"/>
  <c r="S83" i="11"/>
  <c r="S115" i="11" s="1"/>
  <c r="S84" i="11"/>
  <c r="S116" i="11" s="1"/>
  <c r="S85" i="11"/>
  <c r="S117" i="11" s="1"/>
  <c r="S86" i="11"/>
  <c r="S118" i="11" s="1"/>
  <c r="S87" i="11"/>
  <c r="S119" i="11" s="1"/>
  <c r="S89" i="11"/>
  <c r="S121" i="11" s="1"/>
  <c r="S74" i="11"/>
  <c r="S106" i="11" s="1"/>
  <c r="P94" i="11"/>
  <c r="P95" i="11" s="1"/>
  <c r="Q94" i="11"/>
  <c r="Q95" i="11" s="1"/>
  <c r="R94" i="11"/>
  <c r="R95" i="11" s="1"/>
  <c r="T94" i="11"/>
  <c r="O94" i="11"/>
  <c r="N94" i="11"/>
  <c r="N95" i="11" s="1"/>
  <c r="L94" i="11"/>
  <c r="J94" i="11"/>
  <c r="J95" i="11" s="1"/>
  <c r="I94" i="11"/>
  <c r="I95" i="11" s="1"/>
  <c r="H94" i="11"/>
  <c r="H95" i="11" s="1"/>
  <c r="G94" i="11"/>
  <c r="F94" i="11"/>
  <c r="F95" i="11" s="1"/>
  <c r="E94" i="11"/>
  <c r="E95" i="11" s="1"/>
  <c r="O129" i="10" l="1"/>
  <c r="N18" i="10"/>
  <c r="N19" i="10" s="1"/>
  <c r="O95" i="9"/>
  <c r="F24" i="9"/>
  <c r="F25" i="9" s="1"/>
  <c r="G129" i="10"/>
  <c r="L18" i="10"/>
  <c r="G95" i="9"/>
  <c r="D24" i="9"/>
  <c r="D25" i="9" s="1"/>
  <c r="K24" i="9"/>
  <c r="K25" i="9" s="1"/>
  <c r="L127" i="9"/>
  <c r="M24" i="9"/>
  <c r="M25" i="9" s="1"/>
  <c r="T129" i="10"/>
  <c r="O18" i="10"/>
  <c r="O19" i="10" s="1"/>
  <c r="T95" i="9"/>
  <c r="G24" i="9"/>
  <c r="G25" i="9" s="1"/>
  <c r="C129" i="10"/>
  <c r="K18" i="10"/>
  <c r="K19" i="10" s="1"/>
  <c r="C24" i="9"/>
  <c r="C25" i="9" s="1"/>
  <c r="N24" i="9"/>
  <c r="N25" i="9" s="1"/>
  <c r="L24" i="9"/>
  <c r="L25" i="9" s="1"/>
  <c r="N129" i="10"/>
  <c r="M18" i="10"/>
  <c r="M19" i="10" s="1"/>
  <c r="E18" i="11"/>
  <c r="G95" i="11"/>
  <c r="F18" i="11"/>
  <c r="T95" i="11"/>
  <c r="G18" i="11"/>
  <c r="O97" i="10"/>
  <c r="G97" i="10"/>
  <c r="D18" i="10"/>
  <c r="D19" i="10" s="1"/>
  <c r="T97" i="10"/>
  <c r="C97" i="10"/>
  <c r="C18" i="10"/>
  <c r="C19" i="10" s="1"/>
  <c r="K97" i="10"/>
  <c r="L97" i="10"/>
  <c r="E18" i="10"/>
  <c r="E19" i="10" s="1"/>
  <c r="O95" i="11"/>
  <c r="L95" i="11"/>
  <c r="G127" i="9"/>
  <c r="T127" i="9"/>
  <c r="C127" i="9"/>
  <c r="C95" i="9"/>
  <c r="N95" i="9"/>
  <c r="J95" i="9"/>
  <c r="O127" i="9"/>
  <c r="S94" i="9"/>
  <c r="S95" i="9" s="1"/>
  <c r="S126" i="9"/>
  <c r="S127" i="9" s="1"/>
  <c r="S128" i="10"/>
  <c r="S129" i="10" s="1"/>
  <c r="G18" i="10"/>
  <c r="G19" i="10" s="1"/>
  <c r="S96" i="10"/>
  <c r="S97" i="10" s="1"/>
  <c r="F18" i="10"/>
  <c r="F19" i="10" s="1"/>
  <c r="G19" i="11" l="1"/>
  <c r="G19" i="9" s="1"/>
  <c r="G18" i="9"/>
  <c r="F19" i="11"/>
  <c r="F19" i="9" s="1"/>
  <c r="F18" i="9"/>
  <c r="E19" i="11"/>
  <c r="E19" i="9" s="1"/>
  <c r="E18" i="9"/>
  <c r="L19" i="10"/>
  <c r="I65" i="10"/>
  <c r="I66" i="10" s="1"/>
  <c r="H65" i="10"/>
  <c r="H66" i="10" s="1"/>
  <c r="D65" i="10"/>
  <c r="D66" i="10" s="1"/>
  <c r="D94" i="11" l="1"/>
  <c r="C94" i="11"/>
  <c r="C18" i="11" l="1"/>
  <c r="C18" i="9" s="1"/>
  <c r="C95" i="11"/>
  <c r="D95" i="11"/>
  <c r="C19" i="11" l="1"/>
  <c r="C19" i="9" s="1"/>
  <c r="K94" i="11"/>
  <c r="S79" i="11"/>
  <c r="S111" i="11" s="1"/>
  <c r="K95" i="11" l="1"/>
  <c r="D18" i="11"/>
  <c r="D18" i="9" s="1"/>
  <c r="S94" i="11"/>
  <c r="S95" i="11" s="1"/>
  <c r="S126" i="11"/>
  <c r="S127" i="11" s="1"/>
  <c r="D19" i="11" l="1"/>
  <c r="D19" i="9" s="1"/>
</calcChain>
</file>

<file path=xl/comments1.xml><?xml version="1.0" encoding="utf-8"?>
<comments xmlns="http://schemas.openxmlformats.org/spreadsheetml/2006/main">
  <authors>
    <author>Ben Holmes</author>
  </authors>
  <commentList>
    <comment ref="O72" authorId="0" shapeId="0">
      <text>
        <r>
          <rPr>
            <b/>
            <sz val="9"/>
            <color indexed="81"/>
            <rFont val="Tahoma"/>
            <charset val="1"/>
          </rPr>
          <t>XCO2:</t>
        </r>
        <r>
          <rPr>
            <sz val="9"/>
            <color indexed="81"/>
            <rFont val="Tahoma"/>
            <charset val="1"/>
          </rPr>
          <t xml:space="preserve">
C1-C4 are not separated in the current version of One Click LCA. The output from One Click (C1-4) has therefore been divided by 4 and split equally across all four sub-modules. </t>
        </r>
      </text>
    </comment>
    <comment ref="B77" authorId="0" shapeId="0">
      <text>
        <r>
          <rPr>
            <b/>
            <sz val="9"/>
            <color indexed="81"/>
            <rFont val="Tahoma"/>
            <charset val="1"/>
          </rPr>
          <t>XCO2:</t>
        </r>
        <r>
          <rPr>
            <sz val="9"/>
            <color indexed="81"/>
            <rFont val="Tahoma"/>
            <charset val="1"/>
          </rPr>
          <t xml:space="preserve">
Includes basement excavation and preparatory ground works.</t>
        </r>
      </text>
    </comment>
    <comment ref="B78" authorId="0" shapeId="0">
      <text>
        <r>
          <rPr>
            <b/>
            <sz val="9"/>
            <color indexed="81"/>
            <rFont val="Tahoma"/>
            <charset val="1"/>
          </rPr>
          <t>XCO2:</t>
        </r>
        <r>
          <rPr>
            <sz val="9"/>
            <color indexed="81"/>
            <rFont val="Tahoma"/>
            <charset val="1"/>
          </rPr>
          <t xml:space="preserve">
No data for this building element at present - to be reviewed and confirmed following appointment of main contractor. </t>
        </r>
      </text>
    </comment>
    <comment ref="B79" authorId="0" shapeId="0">
      <text>
        <r>
          <rPr>
            <b/>
            <sz val="9"/>
            <color indexed="81"/>
            <rFont val="Tahoma"/>
            <charset val="1"/>
          </rPr>
          <t>XCO2:</t>
        </r>
        <r>
          <rPr>
            <sz val="9"/>
            <color indexed="81"/>
            <rFont val="Tahoma"/>
            <charset val="1"/>
          </rPr>
          <t xml:space="preserve">
Includes foundations, retaining walls and lowest floor construction</t>
        </r>
      </text>
    </comment>
    <comment ref="B89" authorId="0" shapeId="0">
      <text>
        <r>
          <rPr>
            <b/>
            <sz val="9"/>
            <color indexed="81"/>
            <rFont val="Tahoma"/>
            <charset val="1"/>
          </rPr>
          <t>XCO2:</t>
        </r>
        <r>
          <rPr>
            <sz val="9"/>
            <color indexed="81"/>
            <rFont val="Tahoma"/>
            <charset val="1"/>
          </rPr>
          <t xml:space="preserve">
Development will be Cat A (Shell and Core). No fittings or furnishings to be provided. </t>
        </r>
      </text>
    </comment>
    <comment ref="B92" authorId="0" shapeId="0">
      <text>
        <r>
          <rPr>
            <b/>
            <sz val="9"/>
            <color indexed="81"/>
            <rFont val="Tahoma"/>
            <charset val="1"/>
          </rPr>
          <t>XCO2:</t>
        </r>
        <r>
          <rPr>
            <sz val="9"/>
            <color indexed="81"/>
            <rFont val="Tahoma"/>
            <charset val="1"/>
          </rPr>
          <t xml:space="preserve">
Included above</t>
        </r>
      </text>
    </comment>
    <comment ref="C93" authorId="0" shapeId="0">
      <text>
        <r>
          <rPr>
            <b/>
            <sz val="9"/>
            <color indexed="81"/>
            <rFont val="Tahoma"/>
            <charset val="1"/>
          </rPr>
          <t>XCO2:</t>
        </r>
        <r>
          <rPr>
            <sz val="9"/>
            <color indexed="81"/>
            <rFont val="Tahoma"/>
            <charset val="1"/>
          </rPr>
          <t xml:space="preserve">
One Click LCA does not currently sub-divide this figure. It is therefore presented as a total.</t>
        </r>
      </text>
    </comment>
  </commentList>
</comments>
</file>

<file path=xl/sharedStrings.xml><?xml version="1.0" encoding="utf-8"?>
<sst xmlns="http://schemas.openxmlformats.org/spreadsheetml/2006/main" count="982" uniqueCount="275">
  <si>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</si>
  <si>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</si>
  <si>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</si>
  <si>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</si>
  <si>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</si>
  <si>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</si>
  <si>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</si>
  <si>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</si>
  <si>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</si>
  <si>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</si>
  <si>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</si>
  <si>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</si>
  <si>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</si>
  <si>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</si>
  <si>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</si>
  <si>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</si>
  <si>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</si>
  <si>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</si>
  <si>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</si>
  <si>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</si>
  <si>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</si>
  <si>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</si>
  <si>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</si>
  <si>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</si>
  <si>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</si>
  <si>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</si>
  <si>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</si>
  <si>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</si>
  <si>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</si>
  <si>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</si>
  <si>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</si>
  <si>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</si>
  <si>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</si>
  <si>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</si>
  <si>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</si>
  <si>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</si>
  <si>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</si>
  <si>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</si>
  <si>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</si>
  <si>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</si>
  <si>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</si>
  <si>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</si>
  <si>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</si>
  <si>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</si>
  <si>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</si>
  <si>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</si>
  <si>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</si>
  <si>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</si>
  <si>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</si>
  <si>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</si>
  <si>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</si>
  <si>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</si>
  <si>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</si>
  <si>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</si>
  <si>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</si>
  <si>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</si>
  <si>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</si>
  <si>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</si>
  <si>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</si>
  <si>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</si>
  <si>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</si>
  <si>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</si>
  <si>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</si>
  <si>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</si>
  <si>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</si>
  <si>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</si>
  <si>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</si>
  <si>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</si>
  <si>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</si>
  <si>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</si>
  <si>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</si>
  <si>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</si>
  <si>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</si>
  <si>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</si>
  <si>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</si>
  <si>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</si>
  <si>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</si>
  <si>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</si>
  <si>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</si>
  <si>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</si>
  <si>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</si>
  <si>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</si>
  <si>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</si>
  <si>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</si>
  <si>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</si>
  <si>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</si>
  <si>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</si>
  <si>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</si>
  <si>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</si>
  <si>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</si>
  <si>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</si>
  <si>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</si>
  <si>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</si>
  <si>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</si>
  <si>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</si>
  <si>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</si>
  <si>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</si>
  <si>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</si>
  <si>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</si>
  <si>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</si>
  <si>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</si>
  <si>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</si>
  <si>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</si>
  <si>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</si>
  <si>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</si>
  <si>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</si>
  <si>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</si>
  <si>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</si>
  <si>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</si>
  <si>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</si>
  <si>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</si>
  <si>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</si>
  <si>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</si>
  <si>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</si>
  <si>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</si>
  <si>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</si>
  <si>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</si>
  <si>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</si>
  <si>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</si>
  <si>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</si>
  <si>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</si>
  <si>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</si>
  <si>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</si>
  <si>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</si>
  <si>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</si>
  <si>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</si>
  <si>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</si>
  <si>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</si>
  <si>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</si>
  <si>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</si>
  <si>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</si>
  <si>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</si>
  <si>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</si>
  <si>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</si>
  <si>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</si>
  <si>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</si>
  <si>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</si>
  <si>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</si>
  <si>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</si>
  <si>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</si>
  <si>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</si>
  <si>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</si>
  <si>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</si>
  <si>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</si>
  <si>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</si>
  <si>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</si>
  <si>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</si>
  <si>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</si>
  <si>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</si>
  <si>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</si>
  <si>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</si>
  <si>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</si>
  <si>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</si>
  <si>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</si>
  <si>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</si>
  <si>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</si>
  <si>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</si>
  <si>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</si>
  <si>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</si>
  <si>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</si>
  <si>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</si>
  <si>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</si>
  <si>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</si>
  <si>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</si>
  <si>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</si>
  <si>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</si>
  <si>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</si>
  <si>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</si>
  <si>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</si>
  <si>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</si>
  <si>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</si>
  <si>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</si>
  <si>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</si>
  <si>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</si>
  <si>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</si>
  <si>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</si>
  <si>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</si>
  <si>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</si>
  <si>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</si>
  <si>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</si>
  <si>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</si>
  <si>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</si>
  <si>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</si>
  <si>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</si>
  <si>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</si>
  <si>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</si>
  <si>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</si>
  <si>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</si>
  <si>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</si>
  <si>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</si>
  <si>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</si>
  <si>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</si>
  <si>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</si>
  <si>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</si>
  <si>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</si>
  <si>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</si>
  <si>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</si>
  <si>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</si>
  <si>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</si>
  <si>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</si>
  <si>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</si>
  <si>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</si>
  <si>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ss</t>
  </si>
  <si>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</si>
  <si>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</si>
  <si>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</si>
  <si>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</si>
  <si>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</si>
  <si>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</si>
  <si>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</si>
  <si>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</si>
  <si>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</si>
  <si>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330 Gray's Inn Road</t>
  </si>
  <si>
    <t>B1, C1, C3 &amp; D2 (gym)</t>
  </si>
  <si>
    <t>XCO2</t>
  </si>
  <si>
    <t>BS EN 15978, with additional guidance from RICS Professional Statement</t>
  </si>
  <si>
    <t xml:space="preserve">Construction of a new hotel, office space and residential units on the Royal National Throat, Nose and Ear Hospital. </t>
  </si>
  <si>
    <t>One Click LCA</t>
  </si>
  <si>
    <t>Type III environmental declarations (EPDs and equivalent) and datasets in accordance with BS EN 15804; EPDs and datasets in accordance with ISO 14025, ISO 14040/44</t>
  </si>
  <si>
    <t>One Click LCA EPD Database</t>
  </si>
  <si>
    <t xml:space="preserve">Opportunities: reuse of original hospital building and recycling of demolition materials.
Constraints: large basement required; timber frame cannot be utilised due to fire constaints. </t>
  </si>
  <si>
    <t>Reuse of existing hospital building</t>
  </si>
  <si>
    <t>GGBS utlised in concrete mix to reduce quantity of CEM 1 (portland cement)</t>
  </si>
  <si>
    <t xml:space="preserve">All steel has a high recycled content </t>
  </si>
  <si>
    <t>High performance building fabric reduces operational energy demand and carbon emissions.</t>
  </si>
  <si>
    <t>Efficient building services and on-site energy generation reduces operational energy consumption and carbon emissions</t>
  </si>
  <si>
    <t>Increased material durability (service life) will reduce module B emissions. This will be investigated further at the next stage.</t>
  </si>
  <si>
    <t>Source materials locally to reduce A4 (transport) emissions. This will be investigated further at the next stage when specific products/manufacturers are being specified.</t>
  </si>
  <si>
    <t>Increase building lifespan by providing flexible/adaptable spaces.</t>
  </si>
  <si>
    <t>TBC</t>
  </si>
  <si>
    <t>Concrete foundations; concrete basement retaining walls; concrete lowest floor; reinforcement steel</t>
  </si>
  <si>
    <t>Basement excavation and preparatory ground works</t>
  </si>
  <si>
    <t>Concrete frame</t>
  </si>
  <si>
    <t>Cladding panels (brick and conrete), insulation and internal plasterboard finish</t>
  </si>
  <si>
    <t>AHUs, ASHPs, FCUs</t>
  </si>
  <si>
    <t>Prefabricated wall panels (included in external walls inputs above)</t>
  </si>
  <si>
    <t>Included in other inputs</t>
  </si>
  <si>
    <t>Paint, raised access flooring, suspended ceiling, polished concrete, carpet.</t>
  </si>
  <si>
    <t>Concrete stairs</t>
  </si>
  <si>
    <t>Concrete roof deck, insulation, waterproofing, green/blue roof, terraces</t>
  </si>
  <si>
    <t>Data not available in kg</t>
  </si>
  <si>
    <t xml:space="preserve">Data not available in kg </t>
  </si>
  <si>
    <t>Aluminium glazing</t>
  </si>
  <si>
    <t>Internal block and studwork walls</t>
  </si>
  <si>
    <t>Timber doors</t>
  </si>
  <si>
    <t>Natural stone, gravel, concrete</t>
  </si>
  <si>
    <t>TBC at next stage</t>
  </si>
  <si>
    <t>Hazardous materials (if present) will be managed separately</t>
  </si>
  <si>
    <t>95% of demolition waste will be recycled either on- or off-site.</t>
  </si>
  <si>
    <t>Excavated materials will be managed as a separate waste stream. No topsoil will be sent to landfil (in recognition of it's high value).</t>
  </si>
  <si>
    <t>No maintenance or replacement throughout building's 60 yer lifespan.</t>
  </si>
  <si>
    <t>Some maintenance required on roof finishes;lifespan of roof structure assumed to be the same as the building.</t>
  </si>
  <si>
    <t>Lifespan same as building.</t>
  </si>
  <si>
    <t>40 year service life.</t>
  </si>
  <si>
    <t>10-20 year service life with some maintenance/repair over the building's lifespan.</t>
  </si>
  <si>
    <t>Service life: 25 years</t>
  </si>
  <si>
    <t>Lifespan same as building, with some repair.</t>
  </si>
  <si>
    <t>Upper floors (composite slab, PT concrete, acoustic insulation)</t>
  </si>
  <si>
    <t>Floor plates will accommodate a range of uses and it is anticipated that the building will be in use for longer than 60 years. If the building is demolished the concrete floor structure would be crushed; acoustic insulation would be reclaimed and returned to the manufacturer for specialist recycling.</t>
  </si>
  <si>
    <t xml:space="preserve">The building has been designed to be in use for longer than 60 years. If the building is demolished the concrete frame would either be reused in-situ or crushed and reused as aggregate. </t>
  </si>
  <si>
    <t>The building has been designed to be in use for longer than 60 years. If the building is demolished the foundations would either be reused in-situ or broken up, crushed and reused as aggregate.</t>
  </si>
  <si>
    <t xml:space="preserve">The building has been designed to be in use for longer than 60 years. If the building is demolished the concrete roof structure would be crushed and reused as aggregate. Insulation would be recovered and returned to the manufacturer for specialist recycling. The green roof would be recovered and re-used on another project. </t>
  </si>
  <si>
    <t>Concrete stairs would either be reused on another project or crushed and reused as aggregate.</t>
  </si>
  <si>
    <t xml:space="preserve">Cladding panels are demountable, these will be recovered at end of life, refurbished and reused on another project. Insulation will be reclaimed and returned to the manufacturer for specialist recycling. </t>
  </si>
  <si>
    <t xml:space="preserve">All glazing will be recovered at end of life and either refurbished and reused or returned to the manufacturer for recycling. </t>
  </si>
  <si>
    <t xml:space="preserve">Internal walls will be recycled and reused at end of life stage. Blockwork walls will exceed the lifespan of the building - the building has been designed to ensure that a wide range of uses can be accomodated without the need to remove blockwork walls. Plasterboard will be returned to the supplier at end of life for specialist recycling. Timber will be reclaimed as and reused where possible.  </t>
  </si>
  <si>
    <t xml:space="preserve">Timber doors would be reclaimed and reused. </t>
  </si>
  <si>
    <t xml:space="preserve">Carpet tiles would be returned to the manufacturer for reycling and reuse. Suspended ceiling systems and raised access flooring will be reclaimed and reused. </t>
  </si>
  <si>
    <t xml:space="preserve">All major plant will either be refurbsihed at end of life and reused or sent for specialist recycling. </t>
  </si>
  <si>
    <t xml:space="preserve">Finishes could be recovered and reused. Concrete would be crushed and reused as aggregate. </t>
  </si>
  <si>
    <t>n/a</t>
  </si>
  <si>
    <t>Refer to Energy Statement</t>
  </si>
  <si>
    <t xml:space="preserve">Please refer to submitted WLC Assessment Report for confirmation of actions taken a pre-app stage. </t>
  </si>
  <si>
    <t xml:space="preserve">The project meets the aspirational benchmarks for modules A1-A5 (offices) and is slightly above the aspirational benchmarks for A1-A5 (apartment/hotel). 
Results are broadly in line with GLA benchmarks for modules B-C. The key difference is that the project includes a significant amount of refrigerant (required to meet energy and carbon targets). Refrigerant type and quantity will be reviewed at the next stage once specific equipment and products have been specified. It is the team's intention to reduce B1 emissions (associated with refrigerants) which would bring the reported carbon for B1-B5 in line with the GLA's aspirational benchmarks. It will also be possible to refine repair/refurbishment rates further during detailed design stage, with the intention to bring down emissions associated with B2, B3 and B4. 
</t>
  </si>
  <si>
    <t>Opportunities: reuse of original hospital building and recycling of demolition materials.
Constraints: large basement required; timber frame cannot be utilised due to fire constaints. 
Please refer to the submitted WLC Assessment report for further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</si>
</sst>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0"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22">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11" fillId="9" borderId="1" xfId="0" applyNumberFormat="1" applyFont="1" applyFill="1" applyBorder="1" applyAlignment="1" applyProtection="1">
      <alignment vertical="center" wrapText="1"/>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9" borderId="6" xfId="0"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horizontal="center"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8"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4" fillId="0" borderId="25" xfId="0" applyFont="1" applyBorder="1" applyAlignment="1" applyProtection="1"/>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0" fillId="9" borderId="1"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 fillId="8" borderId="1"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11" fillId="9" borderId="1" xfId="0" applyFont="1" applyFill="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6" fillId="0" borderId="9" xfId="0" applyFont="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protection locked="0"/>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3:C5" totalsRowShown="0">
  <autoFilter ref="B3:C5"/>
  <tableColumns count="2">
    <tableColumn id="1" name="Assessment no."/>
    <tableColumn id="2"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5" t="s">
        <v>210</v>
      </c>
      <c r="B5" s="175"/>
      <c r="C5" s="175"/>
      <c r="D5" s="175"/>
      <c r="E5" s="175"/>
      <c r="F5" s="175"/>
      <c r="G5" s="175"/>
      <c r="H5" s="175"/>
      <c r="I5" s="175"/>
      <c r="J5" s="175"/>
      <c r="K5" s="175"/>
      <c r="L5" s="175"/>
    </row>
    <row r="6" spans="1:15" ht="12.75" customHeight="1" x14ac:dyDescent="0.2">
      <c r="A6" s="175"/>
      <c r="B6" s="175"/>
      <c r="C6" s="175"/>
      <c r="D6" s="175"/>
      <c r="E6" s="175"/>
      <c r="F6" s="175"/>
      <c r="G6" s="175"/>
      <c r="H6" s="175"/>
      <c r="I6" s="175"/>
      <c r="J6" s="175"/>
      <c r="K6" s="175"/>
      <c r="L6" s="175"/>
    </row>
    <row r="7" spans="1:15" ht="12.75" customHeight="1" x14ac:dyDescent="0.2">
      <c r="A7" s="175"/>
      <c r="B7" s="175"/>
      <c r="C7" s="175"/>
      <c r="D7" s="175"/>
      <c r="E7" s="175"/>
      <c r="F7" s="175"/>
      <c r="G7" s="175"/>
      <c r="H7" s="175"/>
      <c r="I7" s="175"/>
      <c r="J7" s="175"/>
      <c r="K7" s="175"/>
      <c r="L7" s="175"/>
    </row>
    <row r="8" spans="1:15" ht="34.5" customHeight="1" x14ac:dyDescent="0.2">
      <c r="A8" s="178" t="s">
        <v>203</v>
      </c>
      <c r="B8" s="175"/>
      <c r="C8" s="175"/>
      <c r="D8" s="175"/>
      <c r="E8" s="175"/>
      <c r="F8" s="175"/>
      <c r="G8" s="175"/>
      <c r="H8" s="175"/>
      <c r="I8" s="175"/>
      <c r="J8" s="175"/>
      <c r="K8" s="175"/>
      <c r="L8" s="175"/>
    </row>
    <row r="9" spans="1:15" ht="15" customHeight="1" x14ac:dyDescent="0.2">
      <c r="A9" s="175" t="s">
        <v>209</v>
      </c>
      <c r="B9" s="175"/>
      <c r="C9" s="175"/>
      <c r="D9" s="175"/>
      <c r="E9" s="175"/>
      <c r="F9" s="175"/>
      <c r="G9" s="175"/>
      <c r="H9" s="175"/>
      <c r="I9" s="175"/>
      <c r="J9" s="175"/>
      <c r="K9" s="175"/>
      <c r="L9" s="175"/>
    </row>
    <row r="10" spans="1:15" ht="33" customHeight="1" x14ac:dyDescent="0.2">
      <c r="A10" s="175"/>
      <c r="B10" s="175"/>
      <c r="C10" s="175"/>
      <c r="D10" s="175"/>
      <c r="E10" s="175"/>
      <c r="F10" s="175"/>
      <c r="G10" s="175"/>
      <c r="H10" s="175"/>
      <c r="I10" s="175"/>
      <c r="J10" s="175"/>
      <c r="K10" s="175"/>
      <c r="L10" s="175"/>
    </row>
    <row r="11" spans="1:15" ht="15" customHeight="1" x14ac:dyDescent="0.2">
      <c r="A11" s="169" t="s">
        <v>204</v>
      </c>
      <c r="B11" s="168"/>
      <c r="C11" s="168"/>
      <c r="D11" s="166"/>
      <c r="E11" s="166"/>
      <c r="F11" s="166"/>
      <c r="G11" s="166"/>
      <c r="H11" s="166"/>
      <c r="I11" s="166"/>
      <c r="J11" s="166"/>
      <c r="K11" s="166"/>
      <c r="L11" s="166"/>
    </row>
    <row r="12" spans="1:15" x14ac:dyDescent="0.2">
      <c r="A12" s="175" t="s">
        <v>205</v>
      </c>
      <c r="B12" s="175"/>
      <c r="C12" s="175"/>
      <c r="D12" s="175"/>
      <c r="E12" s="175"/>
      <c r="F12" s="175"/>
      <c r="G12" s="175"/>
      <c r="H12" s="175"/>
      <c r="I12" s="175"/>
      <c r="J12" s="175"/>
      <c r="K12" s="175"/>
      <c r="L12" s="175"/>
    </row>
    <row r="13" spans="1:15" ht="35.25" customHeight="1" x14ac:dyDescent="0.2">
      <c r="A13" s="175"/>
      <c r="B13" s="175"/>
      <c r="C13" s="175"/>
      <c r="D13" s="175"/>
      <c r="E13" s="175"/>
      <c r="F13" s="175"/>
      <c r="G13" s="175"/>
      <c r="H13" s="175"/>
      <c r="I13" s="175"/>
      <c r="J13" s="175"/>
      <c r="K13" s="175"/>
      <c r="L13" s="175"/>
    </row>
    <row r="14" spans="1:15" x14ac:dyDescent="0.2">
      <c r="A14" s="169" t="s">
        <v>206</v>
      </c>
      <c r="B14" s="166"/>
      <c r="C14" s="166"/>
      <c r="D14" s="166"/>
      <c r="E14" s="166"/>
      <c r="F14" s="166"/>
      <c r="G14" s="166"/>
      <c r="H14" s="166"/>
      <c r="I14" s="166"/>
      <c r="J14" s="166"/>
      <c r="K14" s="166"/>
      <c r="L14" s="166"/>
    </row>
    <row r="15" spans="1:15" x14ac:dyDescent="0.2">
      <c r="A15" s="175" t="s">
        <v>207</v>
      </c>
      <c r="B15" s="175"/>
      <c r="C15" s="175"/>
      <c r="D15" s="175"/>
      <c r="E15" s="175"/>
      <c r="F15" s="175"/>
      <c r="G15" s="175"/>
      <c r="H15" s="175"/>
      <c r="I15" s="175"/>
      <c r="J15" s="175"/>
      <c r="K15" s="175"/>
      <c r="L15" s="175"/>
    </row>
    <row r="16" spans="1:15" ht="84" customHeight="1" x14ac:dyDescent="0.2">
      <c r="A16" s="175"/>
      <c r="B16" s="175"/>
      <c r="C16" s="175"/>
      <c r="D16" s="175"/>
      <c r="E16" s="175"/>
      <c r="F16" s="175"/>
      <c r="G16" s="175"/>
      <c r="H16" s="175"/>
      <c r="I16" s="175"/>
      <c r="J16" s="175"/>
      <c r="K16" s="175"/>
      <c r="L16" s="175"/>
    </row>
    <row r="17" spans="1:12" x14ac:dyDescent="0.2">
      <c r="A17" s="169" t="s">
        <v>208</v>
      </c>
      <c r="B17" s="166"/>
      <c r="C17" s="166"/>
      <c r="D17" s="166"/>
      <c r="E17" s="166"/>
      <c r="F17" s="166"/>
      <c r="G17" s="166"/>
      <c r="H17" s="166"/>
      <c r="I17" s="166"/>
      <c r="J17" s="166"/>
      <c r="K17" s="166"/>
      <c r="L17" s="166"/>
    </row>
    <row r="18" spans="1:12" x14ac:dyDescent="0.2">
      <c r="A18" s="175" t="s">
        <v>211</v>
      </c>
      <c r="B18" s="175"/>
      <c r="C18" s="175"/>
      <c r="D18" s="175"/>
      <c r="E18" s="175"/>
      <c r="F18" s="175"/>
      <c r="G18" s="175"/>
      <c r="H18" s="175"/>
      <c r="I18" s="175"/>
      <c r="J18" s="175"/>
      <c r="K18" s="175"/>
      <c r="L18" s="175"/>
    </row>
    <row r="19" spans="1:12" x14ac:dyDescent="0.2">
      <c r="A19" s="175"/>
      <c r="B19" s="175"/>
      <c r="C19" s="175"/>
      <c r="D19" s="175"/>
      <c r="E19" s="175"/>
      <c r="F19" s="175"/>
      <c r="G19" s="175"/>
      <c r="H19" s="175"/>
      <c r="I19" s="175"/>
      <c r="J19" s="175"/>
      <c r="K19" s="175"/>
      <c r="L19" s="175"/>
    </row>
    <row r="20" spans="1:12" ht="27.75" customHeight="1" x14ac:dyDescent="0.2">
      <c r="A20" s="175"/>
      <c r="B20" s="175"/>
      <c r="C20" s="175"/>
      <c r="D20" s="175"/>
      <c r="E20" s="175"/>
      <c r="F20" s="175"/>
      <c r="G20" s="175"/>
      <c r="H20" s="175"/>
      <c r="I20" s="175"/>
      <c r="J20" s="175"/>
      <c r="K20" s="175"/>
      <c r="L20" s="175"/>
    </row>
    <row r="21" spans="1:12" ht="14.25" customHeight="1" x14ac:dyDescent="0.2">
      <c r="A21" s="177" t="s">
        <v>4</v>
      </c>
      <c r="B21" s="177"/>
      <c r="C21" s="177"/>
      <c r="D21" s="177"/>
      <c r="E21" s="177"/>
      <c r="F21" s="177"/>
      <c r="G21" s="177"/>
      <c r="H21" s="177"/>
      <c r="I21" s="177"/>
      <c r="J21" s="177"/>
      <c r="K21" s="177"/>
      <c r="L21" s="177"/>
    </row>
    <row r="22" spans="1:12" x14ac:dyDescent="0.2">
      <c r="A22" s="167"/>
      <c r="B22" s="166"/>
      <c r="C22" s="166"/>
      <c r="D22" s="166"/>
      <c r="E22" s="166"/>
      <c r="F22" s="166"/>
      <c r="G22" s="166"/>
      <c r="H22" s="166"/>
      <c r="I22" s="166"/>
      <c r="J22" s="166"/>
      <c r="K22" s="166"/>
      <c r="L22" s="166"/>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0"/>
    </row>
    <row r="25" spans="1:12" s="5" customFormat="1" ht="14.25" customHeight="1" x14ac:dyDescent="0.2">
      <c r="A25" s="176" t="s">
        <v>3</v>
      </c>
      <c r="B25" s="176"/>
      <c r="C25" s="176"/>
      <c r="D25" s="176"/>
      <c r="E25" s="176"/>
      <c r="F25" s="176"/>
      <c r="G25" s="176"/>
      <c r="H25" s="176"/>
      <c r="I25" s="176"/>
      <c r="J25" s="176"/>
      <c r="K25" s="176"/>
      <c r="L25" s="176"/>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hyperlink ref="A26" r:id="rId2"/>
    <hyperlink ref="A21"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G27"/>
  <sheetViews>
    <sheetView showGridLines="0" zoomScaleNormal="100" workbookViewId="0">
      <selection activeCell="C2" sqref="C2:F2"/>
    </sheetView>
  </sheetViews>
  <sheetFormatPr defaultColWidth="9.140625" defaultRowHeight="12.75" x14ac:dyDescent="0.2"/>
  <cols>
    <col min="1" max="1" width="3.85546875" style="82" customWidth="1"/>
    <col min="2" max="2" width="40.5703125" style="86" customWidth="1"/>
    <col min="3" max="4" width="26.28515625" style="87" customWidth="1"/>
    <col min="5" max="5" width="24.5703125" style="87" customWidth="1"/>
    <col min="6" max="6" width="69.85546875" style="87" customWidth="1"/>
    <col min="7" max="7" width="9.140625" style="77"/>
    <col min="8" max="8" width="18.140625" style="77" customWidth="1"/>
    <col min="9" max="13" width="15.28515625" style="77" customWidth="1"/>
    <col min="14" max="14" width="13.140625" style="77" bestFit="1" customWidth="1"/>
    <col min="15" max="18" width="9.140625" style="77"/>
    <col min="19" max="19" width="13" style="77" customWidth="1"/>
    <col min="20" max="20" width="15.5703125" style="77" customWidth="1"/>
    <col min="21" max="21" width="20.5703125" style="77" customWidth="1"/>
    <col min="22" max="26" width="9.140625" style="77"/>
    <col min="27" max="27" width="46" style="77" bestFit="1" customWidth="1"/>
    <col min="28" max="28" width="126.42578125" style="77" customWidth="1"/>
    <col min="29" max="16384" width="9.140625" style="77"/>
  </cols>
  <sheetData>
    <row r="1" spans="1:7" x14ac:dyDescent="0.2">
      <c r="A1" s="181" t="s">
        <v>5</v>
      </c>
      <c r="B1" s="182"/>
      <c r="C1" s="183"/>
      <c r="D1" s="183"/>
      <c r="E1" s="183"/>
      <c r="F1" s="184"/>
    </row>
    <row r="2" spans="1:7" ht="15.75" customHeight="1" x14ac:dyDescent="0.2">
      <c r="A2" s="179" t="s">
        <v>6</v>
      </c>
      <c r="B2" s="179"/>
      <c r="C2" s="180" t="s">
        <v>272</v>
      </c>
      <c r="D2" s="180"/>
      <c r="E2" s="180"/>
      <c r="F2" s="180"/>
    </row>
    <row r="3" spans="1:7" ht="15.75" customHeight="1" x14ac:dyDescent="0.2">
      <c r="A3" s="78"/>
      <c r="B3" s="79" t="s">
        <v>7</v>
      </c>
      <c r="C3" s="180"/>
      <c r="D3" s="180"/>
      <c r="E3" s="180"/>
      <c r="F3" s="180"/>
    </row>
    <row r="4" spans="1:7" ht="15.75" customHeight="1" x14ac:dyDescent="0.2">
      <c r="A4" s="179" t="s">
        <v>8</v>
      </c>
      <c r="B4" s="179"/>
      <c r="C4" s="180"/>
      <c r="D4" s="180"/>
      <c r="E4" s="180"/>
      <c r="F4" s="180"/>
    </row>
    <row r="5" spans="1:7" ht="15.75" customHeight="1" x14ac:dyDescent="0.2">
      <c r="A5" s="179" t="s">
        <v>9</v>
      </c>
      <c r="B5" s="179"/>
      <c r="C5" s="180"/>
      <c r="D5" s="180"/>
      <c r="E5" s="180"/>
      <c r="F5" s="180"/>
    </row>
    <row r="6" spans="1:7" ht="15.75" customHeight="1" x14ac:dyDescent="0.2">
      <c r="A6" s="179" t="s">
        <v>10</v>
      </c>
      <c r="B6" s="179"/>
      <c r="C6" s="180"/>
      <c r="D6" s="180"/>
      <c r="E6" s="180"/>
      <c r="F6" s="180"/>
    </row>
    <row r="7" spans="1:7" s="80" customFormat="1" ht="15.75" customHeight="1" x14ac:dyDescent="0.2">
      <c r="A7" s="179" t="s">
        <v>11</v>
      </c>
      <c r="B7" s="179"/>
      <c r="C7" s="180"/>
      <c r="D7" s="180"/>
      <c r="E7" s="180"/>
      <c r="F7" s="180"/>
    </row>
    <row r="8" spans="1:7" s="80" customFormat="1" ht="15.75" customHeight="1" x14ac:dyDescent="0.2">
      <c r="A8" s="179" t="s">
        <v>12</v>
      </c>
      <c r="B8" s="179"/>
      <c r="C8" s="189"/>
      <c r="D8" s="180"/>
      <c r="E8" s="180"/>
      <c r="F8" s="180"/>
      <c r="G8" s="81"/>
    </row>
    <row r="9" spans="1:7" ht="15.75" customHeight="1" x14ac:dyDescent="0.2">
      <c r="B9" s="77"/>
      <c r="C9" s="77"/>
      <c r="D9" s="77"/>
      <c r="E9" s="77"/>
      <c r="F9" s="77"/>
    </row>
    <row r="10" spans="1:7" s="84" customFormat="1" ht="42.75" customHeight="1" x14ac:dyDescent="0.2">
      <c r="A10" s="185" t="s">
        <v>13</v>
      </c>
      <c r="B10" s="185" t="s">
        <v>14</v>
      </c>
      <c r="C10" s="186" t="s">
        <v>15</v>
      </c>
      <c r="D10" s="187"/>
      <c r="E10" s="83" t="s">
        <v>16</v>
      </c>
      <c r="F10" s="83" t="s">
        <v>17</v>
      </c>
    </row>
    <row r="11" spans="1:7" ht="45.75" customHeight="1" x14ac:dyDescent="0.2">
      <c r="A11" s="78">
        <v>1</v>
      </c>
      <c r="B11" s="85" t="s">
        <v>18</v>
      </c>
      <c r="C11" s="188" t="s">
        <v>19</v>
      </c>
      <c r="D11" s="188"/>
      <c r="E11" s="11"/>
      <c r="F11" s="12"/>
    </row>
    <row r="12" spans="1:7" ht="38.25" customHeight="1" x14ac:dyDescent="0.2">
      <c r="A12" s="78">
        <v>2</v>
      </c>
      <c r="B12" s="85" t="s">
        <v>20</v>
      </c>
      <c r="C12" s="188" t="s">
        <v>21</v>
      </c>
      <c r="D12" s="188"/>
      <c r="E12" s="11"/>
      <c r="F12" s="13"/>
    </row>
    <row r="13" spans="1:7" ht="68.25" customHeight="1" x14ac:dyDescent="0.2">
      <c r="A13" s="78">
        <v>3</v>
      </c>
      <c r="B13" s="85" t="s">
        <v>22</v>
      </c>
      <c r="C13" s="188" t="s">
        <v>23</v>
      </c>
      <c r="D13" s="188"/>
      <c r="E13" s="11"/>
      <c r="F13" s="13"/>
    </row>
    <row r="14" spans="1:7" ht="39.75" customHeight="1" x14ac:dyDescent="0.2">
      <c r="A14" s="78">
        <v>4</v>
      </c>
      <c r="B14" s="85" t="s">
        <v>24</v>
      </c>
      <c r="C14" s="188" t="s">
        <v>25</v>
      </c>
      <c r="D14" s="188"/>
      <c r="E14" s="11"/>
      <c r="F14" s="13"/>
    </row>
    <row r="15" spans="1:7" ht="54" customHeight="1" x14ac:dyDescent="0.2">
      <c r="A15" s="78">
        <v>5</v>
      </c>
      <c r="B15" s="85" t="s">
        <v>26</v>
      </c>
      <c r="C15" s="188" t="s">
        <v>27</v>
      </c>
      <c r="D15" s="188"/>
      <c r="E15" s="11"/>
      <c r="F15" s="13"/>
    </row>
    <row r="16" spans="1:7" ht="51" customHeight="1" x14ac:dyDescent="0.2">
      <c r="A16" s="78">
        <v>6</v>
      </c>
      <c r="B16" s="85" t="s">
        <v>28</v>
      </c>
      <c r="C16" s="188" t="s">
        <v>29</v>
      </c>
      <c r="D16" s="188"/>
      <c r="E16" s="11"/>
      <c r="F16" s="13"/>
    </row>
    <row r="17" spans="1:6" ht="67.5" customHeight="1" x14ac:dyDescent="0.2">
      <c r="A17" s="78">
        <v>7</v>
      </c>
      <c r="B17" s="85" t="s">
        <v>30</v>
      </c>
      <c r="C17" s="188" t="s">
        <v>31</v>
      </c>
      <c r="D17" s="188"/>
      <c r="E17" s="11"/>
      <c r="F17" s="13"/>
    </row>
    <row r="18" spans="1:6" ht="63" customHeight="1" x14ac:dyDescent="0.2">
      <c r="A18" s="78">
        <v>8</v>
      </c>
      <c r="B18" s="85" t="s">
        <v>32</v>
      </c>
      <c r="C18" s="188" t="s">
        <v>33</v>
      </c>
      <c r="D18" s="188"/>
      <c r="E18" s="11"/>
      <c r="F18" s="13"/>
    </row>
    <row r="19" spans="1:6" ht="85.5" customHeight="1" x14ac:dyDescent="0.2">
      <c r="A19" s="78">
        <v>9</v>
      </c>
      <c r="B19" s="85" t="s">
        <v>34</v>
      </c>
      <c r="C19" s="188" t="s">
        <v>35</v>
      </c>
      <c r="D19" s="188"/>
      <c r="E19" s="11"/>
      <c r="F19" s="13"/>
    </row>
    <row r="20" spans="1:6" ht="49.5" customHeight="1" x14ac:dyDescent="0.2">
      <c r="A20" s="78">
        <v>10</v>
      </c>
      <c r="B20" s="85" t="s">
        <v>36</v>
      </c>
      <c r="C20" s="188" t="s">
        <v>37</v>
      </c>
      <c r="D20" s="188"/>
      <c r="E20" s="11"/>
      <c r="F20" s="13"/>
    </row>
    <row r="21" spans="1:6" ht="85.5" customHeight="1" x14ac:dyDescent="0.2">
      <c r="A21" s="78">
        <v>11</v>
      </c>
      <c r="B21" s="85" t="s">
        <v>38</v>
      </c>
      <c r="C21" s="188" t="s">
        <v>39</v>
      </c>
      <c r="D21" s="188"/>
      <c r="E21" s="11"/>
      <c r="F21" s="13"/>
    </row>
    <row r="22" spans="1:6" ht="54.75" customHeight="1" x14ac:dyDescent="0.2">
      <c r="A22" s="78">
        <v>12</v>
      </c>
      <c r="B22" s="85" t="s">
        <v>40</v>
      </c>
      <c r="C22" s="188" t="s">
        <v>41</v>
      </c>
      <c r="D22" s="188"/>
      <c r="E22" s="11"/>
      <c r="F22" s="13"/>
    </row>
    <row r="23" spans="1:6" ht="78" customHeight="1" x14ac:dyDescent="0.2">
      <c r="A23" s="78">
        <v>13</v>
      </c>
      <c r="B23" s="85" t="s">
        <v>42</v>
      </c>
      <c r="C23" s="188" t="s">
        <v>43</v>
      </c>
      <c r="D23" s="188"/>
      <c r="E23" s="11"/>
      <c r="F23" s="13"/>
    </row>
    <row r="24" spans="1:6" ht="81" customHeight="1" x14ac:dyDescent="0.2">
      <c r="A24" s="78">
        <v>14</v>
      </c>
      <c r="B24" s="85" t="s">
        <v>44</v>
      </c>
      <c r="C24" s="188" t="s">
        <v>166</v>
      </c>
      <c r="D24" s="188"/>
      <c r="E24" s="11"/>
      <c r="F24" s="13"/>
    </row>
    <row r="25" spans="1:6" ht="81" customHeight="1" x14ac:dyDescent="0.2">
      <c r="A25" s="78">
        <v>15</v>
      </c>
      <c r="B25" s="85" t="s">
        <v>45</v>
      </c>
      <c r="C25" s="191" t="s">
        <v>46</v>
      </c>
      <c r="D25" s="192"/>
      <c r="E25" s="11"/>
      <c r="F25" s="13"/>
    </row>
    <row r="26" spans="1:6" ht="70.5" customHeight="1" x14ac:dyDescent="0.2">
      <c r="A26" s="78">
        <v>16</v>
      </c>
      <c r="B26" s="85" t="s">
        <v>47</v>
      </c>
      <c r="C26" s="188" t="s">
        <v>48</v>
      </c>
      <c r="D26" s="188"/>
      <c r="E26" s="11"/>
      <c r="F26" s="13"/>
    </row>
    <row r="27" spans="1:6" x14ac:dyDescent="0.2">
      <c r="B27" s="190"/>
      <c r="C27" s="190"/>
      <c r="D27" s="190"/>
      <c r="E27" s="190"/>
      <c r="F27" s="190"/>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99"/>
  </sheetPr>
  <dimension ref="A1:AV133"/>
  <sheetViews>
    <sheetView showGridLines="0" topLeftCell="I92" zoomScale="90" zoomScaleNormal="90" workbookViewId="0">
      <selection activeCell="C25" sqref="C25:E29"/>
    </sheetView>
  </sheetViews>
  <sheetFormatPr defaultColWidth="9.140625" defaultRowHeight="12.75" x14ac:dyDescent="0.2"/>
  <cols>
    <col min="1" max="1" width="14.28515625" style="82" customWidth="1"/>
    <col min="2" max="2" width="47.5703125" style="86" customWidth="1"/>
    <col min="3" max="4" width="26.28515625" style="87" customWidth="1"/>
    <col min="5" max="5" width="35.5703125" style="87" customWidth="1"/>
    <col min="6" max="6" width="27" style="87" customWidth="1"/>
    <col min="7" max="7" width="18" style="77" customWidth="1"/>
    <col min="8" max="8" width="16.7109375" style="77" customWidth="1"/>
    <col min="9" max="9" width="18.7109375" style="77" customWidth="1"/>
    <col min="10" max="10" width="27.5703125" style="77" customWidth="1"/>
    <col min="11" max="11" width="22.42578125" style="77" customWidth="1"/>
    <col min="12" max="13" width="19" style="77" customWidth="1"/>
    <col min="14" max="14" width="22" style="77" bestFit="1" customWidth="1"/>
    <col min="15" max="15" width="16.140625" style="82" customWidth="1"/>
    <col min="16" max="18" width="11" style="82" customWidth="1"/>
    <col min="19" max="19" width="14.85546875" style="77" customWidth="1"/>
    <col min="20" max="20" width="29.140625" style="77" customWidth="1"/>
    <col min="21" max="25" width="9.140625" style="77"/>
    <col min="26" max="26" width="46" style="77" bestFit="1" customWidth="1"/>
    <col min="27" max="27" width="126.42578125" style="77" customWidth="1"/>
    <col min="28" max="16384" width="9.140625" style="77"/>
  </cols>
  <sheetData>
    <row r="1" spans="1:47" x14ac:dyDescent="0.2">
      <c r="A1" s="316" t="s">
        <v>5</v>
      </c>
      <c r="B1" s="317"/>
      <c r="C1" s="318"/>
      <c r="D1" s="318"/>
      <c r="E1" s="318"/>
      <c r="F1" s="319"/>
    </row>
    <row r="2" spans="1:47" x14ac:dyDescent="0.2">
      <c r="A2" s="179" t="s">
        <v>6</v>
      </c>
      <c r="B2" s="179"/>
      <c r="C2" s="193"/>
      <c r="D2" s="193"/>
      <c r="E2" s="193"/>
      <c r="F2" s="193"/>
    </row>
    <row r="3" spans="1:47" x14ac:dyDescent="0.2">
      <c r="A3" s="311" t="s">
        <v>7</v>
      </c>
      <c r="B3" s="312"/>
      <c r="C3" s="193"/>
      <c r="D3" s="193"/>
      <c r="E3" s="193"/>
      <c r="F3" s="193"/>
    </row>
    <row r="4" spans="1:47" x14ac:dyDescent="0.2">
      <c r="A4" s="179" t="s">
        <v>8</v>
      </c>
      <c r="B4" s="179"/>
      <c r="C4" s="193"/>
      <c r="D4" s="193"/>
      <c r="E4" s="193"/>
      <c r="F4" s="193"/>
    </row>
    <row r="5" spans="1:47" ht="36" customHeight="1" x14ac:dyDescent="0.2">
      <c r="A5" s="179" t="s">
        <v>9</v>
      </c>
      <c r="B5" s="179"/>
      <c r="C5" s="193"/>
      <c r="D5" s="193"/>
      <c r="E5" s="193"/>
      <c r="F5" s="193"/>
    </row>
    <row r="6" spans="1:47" ht="14.25" x14ac:dyDescent="0.2">
      <c r="A6" s="179" t="s">
        <v>10</v>
      </c>
      <c r="B6" s="179"/>
      <c r="C6" s="193"/>
      <c r="D6" s="193"/>
      <c r="E6" s="193"/>
      <c r="F6" s="193"/>
    </row>
    <row r="7" spans="1:47" s="80" customFormat="1" x14ac:dyDescent="0.2">
      <c r="A7" s="179" t="s">
        <v>11</v>
      </c>
      <c r="B7" s="179"/>
      <c r="C7" s="193"/>
      <c r="D7" s="193"/>
      <c r="E7" s="193"/>
      <c r="F7" s="193"/>
      <c r="O7" s="88"/>
      <c r="P7" s="88"/>
      <c r="Q7" s="88"/>
      <c r="R7" s="88"/>
    </row>
    <row r="8" spans="1:47" s="80" customFormat="1" x14ac:dyDescent="0.2">
      <c r="A8" s="179" t="s">
        <v>49</v>
      </c>
      <c r="B8" s="179"/>
      <c r="C8" s="310"/>
      <c r="D8" s="310"/>
      <c r="E8" s="310"/>
      <c r="F8" s="310"/>
      <c r="G8" s="81"/>
      <c r="O8" s="88"/>
      <c r="P8" s="88"/>
      <c r="Q8" s="88"/>
      <c r="R8" s="88"/>
    </row>
    <row r="9" spans="1:47" x14ac:dyDescent="0.2">
      <c r="A9" s="179" t="s">
        <v>50</v>
      </c>
      <c r="B9" s="179"/>
      <c r="C9" s="193"/>
      <c r="D9" s="193"/>
      <c r="E9" s="193"/>
      <c r="F9" s="193"/>
      <c r="G9" s="89"/>
    </row>
    <row r="10" spans="1:47" ht="64.5" customHeight="1" x14ac:dyDescent="0.2">
      <c r="A10" s="311" t="s">
        <v>51</v>
      </c>
      <c r="B10" s="312"/>
      <c r="C10" s="313"/>
      <c r="D10" s="314"/>
      <c r="E10" s="314"/>
      <c r="F10" s="315"/>
      <c r="G10" s="89"/>
    </row>
    <row r="11" spans="1:47" ht="39" customHeight="1" x14ac:dyDescent="0.2">
      <c r="A11" s="179" t="s">
        <v>52</v>
      </c>
      <c r="B11" s="179"/>
      <c r="C11" s="300"/>
      <c r="D11" s="300"/>
      <c r="E11" s="300"/>
      <c r="F11" s="300"/>
      <c r="G11" s="90"/>
    </row>
    <row r="12" spans="1:47" x14ac:dyDescent="0.2">
      <c r="A12" s="179" t="s">
        <v>53</v>
      </c>
      <c r="B12" s="179"/>
      <c r="C12" s="300"/>
      <c r="D12" s="193"/>
      <c r="E12" s="193"/>
      <c r="F12" s="193"/>
      <c r="G12" s="90"/>
    </row>
    <row r="13" spans="1:47" x14ac:dyDescent="0.2">
      <c r="A13" s="311" t="s">
        <v>55</v>
      </c>
      <c r="B13" s="312"/>
      <c r="C13" s="332"/>
      <c r="D13" s="333"/>
      <c r="E13" s="333"/>
      <c r="F13" s="334"/>
      <c r="G13" s="90"/>
    </row>
    <row r="14" spans="1:47" s="91" customFormat="1" x14ac:dyDescent="0.2">
      <c r="A14" s="308"/>
      <c r="B14" s="308"/>
      <c r="C14" s="309"/>
      <c r="D14" s="309"/>
      <c r="E14" s="309"/>
      <c r="F14" s="309"/>
      <c r="G14" s="90"/>
      <c r="H14" s="77"/>
      <c r="I14" s="77"/>
      <c r="J14" s="77"/>
      <c r="K14" s="77"/>
      <c r="L14" s="77"/>
      <c r="M14" s="77"/>
      <c r="N14" s="77"/>
      <c r="O14" s="82"/>
      <c r="P14" s="82"/>
      <c r="Q14" s="82"/>
      <c r="R14" s="82"/>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08"/>
      <c r="B15" s="308"/>
      <c r="C15" s="309"/>
      <c r="D15" s="309"/>
      <c r="E15" s="309"/>
      <c r="F15" s="309"/>
      <c r="G15" s="90"/>
    </row>
    <row r="16" spans="1:47" ht="52.5" customHeight="1" x14ac:dyDescent="0.2">
      <c r="A16" s="327" t="s">
        <v>184</v>
      </c>
      <c r="B16" s="328"/>
      <c r="C16" s="328"/>
      <c r="D16" s="328"/>
      <c r="E16" s="328"/>
      <c r="F16" s="328"/>
      <c r="G16" s="329"/>
      <c r="I16" s="199" t="s">
        <v>173</v>
      </c>
      <c r="J16" s="200"/>
      <c r="K16" s="200"/>
      <c r="L16" s="200"/>
      <c r="M16" s="200"/>
      <c r="N16" s="200"/>
      <c r="O16" s="201"/>
    </row>
    <row r="17" spans="1:18" s="84" customFormat="1" ht="33.75" customHeight="1" x14ac:dyDescent="0.2">
      <c r="A17" s="272"/>
      <c r="B17" s="273"/>
      <c r="C17" s="92" t="s">
        <v>56</v>
      </c>
      <c r="D17" s="92" t="s">
        <v>175</v>
      </c>
      <c r="E17" s="92" t="s">
        <v>174</v>
      </c>
      <c r="F17" s="92" t="s">
        <v>57</v>
      </c>
      <c r="G17" s="92" t="s">
        <v>58</v>
      </c>
      <c r="I17" s="272"/>
      <c r="J17" s="273"/>
      <c r="K17" s="92" t="s">
        <v>56</v>
      </c>
      <c r="L17" s="92" t="s">
        <v>175</v>
      </c>
      <c r="M17" s="92" t="s">
        <v>174</v>
      </c>
      <c r="N17" s="92" t="s">
        <v>57</v>
      </c>
      <c r="O17" s="92" t="s">
        <v>58</v>
      </c>
      <c r="P17" s="87"/>
      <c r="Q17" s="87"/>
      <c r="R17" s="87"/>
    </row>
    <row r="18" spans="1:18" s="84" customFormat="1" ht="33.75" customHeight="1" x14ac:dyDescent="0.2">
      <c r="A18" s="240" t="s">
        <v>59</v>
      </c>
      <c r="B18" s="241"/>
      <c r="C18" s="63">
        <f>C96+D96+E96+F96</f>
        <v>0</v>
      </c>
      <c r="D18" s="63">
        <f>G96+H96+I96+J96+K96</f>
        <v>0</v>
      </c>
      <c r="E18" s="63" t="e">
        <f>L96+N96</f>
        <v>#VALUE!</v>
      </c>
      <c r="F18" s="63">
        <f>O96+P96+Q96+R96</f>
        <v>0</v>
      </c>
      <c r="G18" s="63">
        <f>T96</f>
        <v>0</v>
      </c>
      <c r="I18" s="240" t="s">
        <v>59</v>
      </c>
      <c r="J18" s="241"/>
      <c r="K18" s="63">
        <f>C128+D128+E128+F128</f>
        <v>0</v>
      </c>
      <c r="L18" s="63">
        <f>G128+H128+I128+J128+K128</f>
        <v>0</v>
      </c>
      <c r="M18" s="63" t="e">
        <f>L128+N128</f>
        <v>#VALUE!</v>
      </c>
      <c r="N18" s="63">
        <f>O128+P128+Q128+R128</f>
        <v>0</v>
      </c>
      <c r="O18" s="63">
        <f>T128</f>
        <v>0</v>
      </c>
      <c r="P18" s="87"/>
      <c r="Q18" s="87"/>
      <c r="R18" s="87"/>
    </row>
    <row r="19" spans="1:18" ht="33.75" customHeight="1" x14ac:dyDescent="0.2">
      <c r="A19" s="322" t="s">
        <v>60</v>
      </c>
      <c r="B19" s="323"/>
      <c r="C19" s="10" t="e">
        <f>C18/$C$6</f>
        <v>#DIV/0!</v>
      </c>
      <c r="D19" s="10" t="e">
        <f t="shared" ref="D19" si="0">D18/$C$6</f>
        <v>#DIV/0!</v>
      </c>
      <c r="E19" s="10" t="e">
        <f>E18/$C$6</f>
        <v>#VALUE!</v>
      </c>
      <c r="F19" s="10" t="e">
        <f>F18/$C$6</f>
        <v>#DIV/0!</v>
      </c>
      <c r="G19" s="10" t="e">
        <f>G18/$C$6</f>
        <v>#DIV/0!</v>
      </c>
      <c r="I19" s="322" t="s">
        <v>60</v>
      </c>
      <c r="J19" s="323"/>
      <c r="K19" s="10" t="e">
        <f>K18/$C$6</f>
        <v>#DIV/0!</v>
      </c>
      <c r="L19" s="10" t="e">
        <f t="shared" ref="L19" si="1">L18/$C$6</f>
        <v>#DIV/0!</v>
      </c>
      <c r="M19" s="10" t="e">
        <f>M18/$C$6</f>
        <v>#VALUE!</v>
      </c>
      <c r="N19" s="10" t="e">
        <f t="shared" ref="N19" si="2">N18/$C$6</f>
        <v>#DIV/0!</v>
      </c>
      <c r="O19" s="10" t="e">
        <f t="shared" ref="O19" si="3">O18/$C$6</f>
        <v>#DIV/0!</v>
      </c>
      <c r="P19" s="93"/>
      <c r="Q19" s="93"/>
    </row>
    <row r="20" spans="1:18" ht="69" customHeight="1" x14ac:dyDescent="0.2">
      <c r="A20" s="330" t="s">
        <v>185</v>
      </c>
      <c r="B20" s="331"/>
      <c r="C20" s="324" t="s">
        <v>200</v>
      </c>
      <c r="D20" s="325"/>
      <c r="E20" s="325"/>
      <c r="F20" s="325"/>
      <c r="G20" s="326"/>
      <c r="I20" s="330" t="s">
        <v>186</v>
      </c>
      <c r="J20" s="331"/>
      <c r="K20" s="324" t="s">
        <v>199</v>
      </c>
      <c r="L20" s="325"/>
      <c r="M20" s="325"/>
      <c r="N20" s="325"/>
      <c r="O20" s="326"/>
      <c r="P20" s="93"/>
      <c r="Q20" s="93"/>
    </row>
    <row r="21" spans="1:18" ht="15.75" customHeight="1" x14ac:dyDescent="0.2">
      <c r="A21" s="94"/>
      <c r="B21" s="94"/>
      <c r="C21" s="95"/>
      <c r="D21" s="95"/>
      <c r="E21" s="95"/>
      <c r="F21" s="95"/>
      <c r="G21" s="96"/>
      <c r="H21" s="97"/>
      <c r="I21" s="97"/>
      <c r="J21" s="93"/>
      <c r="K21" s="93"/>
      <c r="L21" s="93"/>
      <c r="M21" s="93"/>
      <c r="N21" s="98"/>
      <c r="O21" s="93"/>
      <c r="P21" s="93"/>
      <c r="Q21" s="93"/>
    </row>
    <row r="22" spans="1:18" ht="79.900000000000006" customHeight="1" x14ac:dyDescent="0.2">
      <c r="A22" s="288" t="s">
        <v>61</v>
      </c>
      <c r="B22" s="288"/>
      <c r="C22" s="300" t="s">
        <v>220</v>
      </c>
      <c r="D22" s="300"/>
      <c r="E22" s="300"/>
      <c r="F22" s="300"/>
      <c r="G22" s="90"/>
      <c r="H22" s="97"/>
      <c r="I22" s="97"/>
      <c r="J22" s="93"/>
      <c r="K22" s="93"/>
      <c r="L22" s="93"/>
      <c r="M22" s="93"/>
      <c r="N22" s="98"/>
      <c r="O22" s="93"/>
      <c r="P22" s="93"/>
      <c r="Q22" s="93"/>
    </row>
    <row r="23" spans="1:18" s="101" customFormat="1" x14ac:dyDescent="0.2">
      <c r="A23" s="99"/>
      <c r="B23" s="99"/>
      <c r="C23" s="100"/>
      <c r="D23" s="95"/>
      <c r="E23" s="95"/>
      <c r="F23" s="100"/>
      <c r="G23" s="96"/>
      <c r="H23" s="97"/>
      <c r="I23" s="97"/>
      <c r="J23" s="93"/>
      <c r="K23" s="93"/>
      <c r="L23" s="93"/>
      <c r="M23" s="93"/>
      <c r="N23" s="98"/>
      <c r="O23" s="93"/>
      <c r="P23" s="93"/>
      <c r="Q23" s="93"/>
      <c r="R23" s="95"/>
    </row>
    <row r="24" spans="1:18" ht="33" customHeight="1" x14ac:dyDescent="0.2">
      <c r="A24" s="194" t="s">
        <v>189</v>
      </c>
      <c r="B24" s="195"/>
      <c r="C24" s="299" t="s">
        <v>187</v>
      </c>
      <c r="D24" s="299"/>
      <c r="E24" s="299"/>
      <c r="F24" s="102" t="s">
        <v>188</v>
      </c>
      <c r="G24" s="90"/>
      <c r="H24" s="97"/>
      <c r="I24" s="97"/>
      <c r="J24" s="93"/>
      <c r="K24" s="93"/>
      <c r="L24" s="93"/>
      <c r="M24" s="93"/>
      <c r="N24" s="98"/>
      <c r="O24" s="93"/>
      <c r="P24" s="93"/>
      <c r="Q24" s="93"/>
    </row>
    <row r="25" spans="1:18" ht="24.75" customHeight="1" x14ac:dyDescent="0.2">
      <c r="A25" s="194"/>
      <c r="B25" s="195"/>
      <c r="C25" s="300" t="s">
        <v>221</v>
      </c>
      <c r="D25" s="193"/>
      <c r="E25" s="193"/>
      <c r="F25" s="74"/>
      <c r="G25" s="90"/>
      <c r="H25" s="97"/>
      <c r="I25" s="97"/>
      <c r="J25" s="103"/>
      <c r="K25" s="103"/>
      <c r="L25" s="103"/>
      <c r="M25" s="103"/>
      <c r="N25" s="98"/>
      <c r="O25" s="93"/>
      <c r="P25" s="93"/>
      <c r="Q25" s="93"/>
    </row>
    <row r="26" spans="1:18" ht="24.75" customHeight="1" x14ac:dyDescent="0.2">
      <c r="A26" s="194"/>
      <c r="B26" s="195"/>
      <c r="C26" s="193" t="s">
        <v>222</v>
      </c>
      <c r="D26" s="193"/>
      <c r="E26" s="193"/>
      <c r="F26" s="172"/>
      <c r="G26" s="90"/>
      <c r="H26" s="97"/>
      <c r="I26" s="97"/>
      <c r="J26" s="103"/>
      <c r="K26" s="103"/>
      <c r="L26" s="103"/>
      <c r="M26" s="103"/>
      <c r="N26" s="98"/>
      <c r="O26" s="93"/>
      <c r="P26" s="93"/>
      <c r="Q26" s="93"/>
    </row>
    <row r="27" spans="1:18" ht="24.75" customHeight="1" x14ac:dyDescent="0.2">
      <c r="A27" s="194"/>
      <c r="B27" s="195"/>
      <c r="C27" s="193" t="s">
        <v>223</v>
      </c>
      <c r="D27" s="193"/>
      <c r="E27" s="193"/>
      <c r="F27" s="172"/>
      <c r="G27" s="90"/>
      <c r="H27" s="97"/>
      <c r="I27" s="97"/>
      <c r="J27" s="103"/>
      <c r="K27" s="103"/>
      <c r="L27" s="103"/>
      <c r="M27" s="103"/>
      <c r="N27" s="98"/>
      <c r="O27" s="93"/>
      <c r="P27" s="93"/>
      <c r="Q27" s="93"/>
    </row>
    <row r="28" spans="1:18" ht="12.75" customHeight="1" x14ac:dyDescent="0.2">
      <c r="A28" s="194"/>
      <c r="B28" s="195"/>
      <c r="C28" s="300" t="s">
        <v>224</v>
      </c>
      <c r="D28" s="193"/>
      <c r="E28" s="193"/>
      <c r="F28" s="74"/>
      <c r="G28" s="90"/>
      <c r="H28" s="97"/>
      <c r="I28" s="97"/>
      <c r="J28" s="93"/>
      <c r="K28" s="93"/>
      <c r="L28" s="93"/>
      <c r="M28" s="93"/>
      <c r="N28" s="98"/>
      <c r="O28" s="93"/>
      <c r="P28" s="93"/>
      <c r="Q28" s="93"/>
    </row>
    <row r="29" spans="1:18" s="84" customFormat="1" x14ac:dyDescent="0.2">
      <c r="A29" s="297"/>
      <c r="B29" s="298"/>
      <c r="C29" s="193" t="s">
        <v>225</v>
      </c>
      <c r="D29" s="193"/>
      <c r="E29" s="193"/>
      <c r="F29" s="74"/>
      <c r="G29" s="90"/>
      <c r="H29" s="97"/>
      <c r="I29" s="97"/>
      <c r="J29" s="103"/>
      <c r="K29" s="103"/>
      <c r="L29" s="103"/>
      <c r="M29" s="103"/>
      <c r="N29" s="98"/>
      <c r="O29" s="93"/>
      <c r="P29" s="93"/>
      <c r="Q29" s="93"/>
      <c r="R29" s="87"/>
    </row>
    <row r="30" spans="1:18" s="107" customFormat="1" x14ac:dyDescent="0.2">
      <c r="A30" s="104"/>
      <c r="B30" s="104"/>
      <c r="C30" s="105"/>
      <c r="D30" s="105"/>
      <c r="E30" s="105"/>
      <c r="F30" s="106"/>
      <c r="G30" s="96"/>
      <c r="O30" s="105"/>
      <c r="P30" s="105"/>
      <c r="Q30" s="105"/>
      <c r="R30" s="105"/>
    </row>
    <row r="31" spans="1:18" s="84" customFormat="1" ht="27.75" x14ac:dyDescent="0.2">
      <c r="A31" s="194" t="s">
        <v>190</v>
      </c>
      <c r="B31" s="195"/>
      <c r="C31" s="299" t="s">
        <v>107</v>
      </c>
      <c r="D31" s="299"/>
      <c r="E31" s="299"/>
      <c r="F31" s="102" t="s">
        <v>63</v>
      </c>
      <c r="G31" s="90"/>
      <c r="O31" s="87"/>
      <c r="P31" s="87"/>
      <c r="Q31" s="87"/>
      <c r="R31" s="87"/>
    </row>
    <row r="32" spans="1:18" s="84" customFormat="1" ht="12.75" customHeight="1" x14ac:dyDescent="0.2">
      <c r="A32" s="194"/>
      <c r="B32" s="195"/>
      <c r="C32" s="193" t="s">
        <v>64</v>
      </c>
      <c r="D32" s="193"/>
      <c r="E32" s="193"/>
      <c r="F32" s="22"/>
      <c r="G32" s="90"/>
      <c r="O32" s="87"/>
      <c r="P32" s="87"/>
      <c r="Q32" s="87"/>
      <c r="R32" s="87"/>
    </row>
    <row r="33" spans="1:48" x14ac:dyDescent="0.2">
      <c r="A33" s="194"/>
      <c r="B33" s="195"/>
      <c r="C33" s="301"/>
      <c r="D33" s="301"/>
      <c r="E33" s="301"/>
      <c r="F33" s="22"/>
    </row>
    <row r="34" spans="1:48" x14ac:dyDescent="0.2">
      <c r="A34" s="194"/>
      <c r="B34" s="195"/>
      <c r="C34" s="196"/>
      <c r="D34" s="197"/>
      <c r="E34" s="198"/>
      <c r="F34" s="22"/>
      <c r="J34" s="84"/>
      <c r="K34" s="84"/>
      <c r="L34" s="84"/>
    </row>
    <row r="35" spans="1:48" x14ac:dyDescent="0.2">
      <c r="A35" s="194"/>
      <c r="B35" s="195"/>
      <c r="C35" s="196"/>
      <c r="D35" s="197"/>
      <c r="E35" s="198"/>
      <c r="F35" s="22"/>
      <c r="J35" s="84"/>
      <c r="K35" s="84"/>
      <c r="L35" s="84"/>
    </row>
    <row r="36" spans="1:48" x14ac:dyDescent="0.2">
      <c r="A36" s="194"/>
      <c r="B36" s="195"/>
      <c r="C36" s="196"/>
      <c r="D36" s="197"/>
      <c r="E36" s="198"/>
      <c r="F36" s="22"/>
      <c r="J36" s="84"/>
      <c r="K36" s="84"/>
      <c r="L36" s="84"/>
    </row>
    <row r="37" spans="1:48" x14ac:dyDescent="0.2">
      <c r="A37" s="194"/>
      <c r="B37" s="195"/>
      <c r="C37" s="196"/>
      <c r="D37" s="197"/>
      <c r="E37" s="198"/>
      <c r="F37" s="22"/>
      <c r="J37" s="84"/>
      <c r="K37" s="84"/>
      <c r="L37" s="84"/>
    </row>
    <row r="38" spans="1:48" x14ac:dyDescent="0.2">
      <c r="A38" s="194"/>
      <c r="B38" s="195"/>
      <c r="C38" s="196"/>
      <c r="D38" s="197"/>
      <c r="E38" s="198"/>
      <c r="F38" s="22"/>
      <c r="J38" s="84"/>
      <c r="K38" s="84"/>
      <c r="L38" s="84"/>
    </row>
    <row r="39" spans="1:48" x14ac:dyDescent="0.2">
      <c r="B39" s="190"/>
      <c r="C39" s="190"/>
      <c r="D39" s="190"/>
      <c r="E39" s="190"/>
      <c r="F39" s="190"/>
    </row>
    <row r="40" spans="1:48" s="91" customFormat="1" x14ac:dyDescent="0.2">
      <c r="A40" s="77"/>
      <c r="B40" s="287"/>
      <c r="C40" s="287"/>
      <c r="D40" s="287"/>
      <c r="E40" s="287"/>
      <c r="F40" s="287"/>
      <c r="G40" s="77"/>
      <c r="H40" s="77"/>
      <c r="I40" s="77"/>
      <c r="J40" s="77"/>
      <c r="K40" s="77"/>
      <c r="L40" s="77"/>
      <c r="M40" s="77"/>
      <c r="N40" s="77"/>
      <c r="O40" s="82"/>
      <c r="P40" s="82"/>
      <c r="Q40" s="82"/>
      <c r="R40" s="82"/>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row>
    <row r="41" spans="1:48" s="91" customFormat="1" ht="27.75" customHeight="1" x14ac:dyDescent="0.2">
      <c r="A41" s="288" t="s">
        <v>111</v>
      </c>
      <c r="B41" s="288"/>
      <c r="C41" s="293" t="s">
        <v>157</v>
      </c>
      <c r="D41" s="307"/>
      <c r="E41" s="302" t="s">
        <v>156</v>
      </c>
      <c r="F41" s="289" t="s">
        <v>131</v>
      </c>
      <c r="G41" s="290"/>
      <c r="H41" s="293" t="s">
        <v>65</v>
      </c>
      <c r="I41" s="294"/>
      <c r="J41" s="77"/>
      <c r="K41" s="77"/>
      <c r="L41" s="77"/>
      <c r="M41" s="77"/>
      <c r="N41" s="82"/>
      <c r="O41" s="82"/>
      <c r="P41" s="82"/>
      <c r="Q41" s="82"/>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ht="42" customHeight="1" x14ac:dyDescent="0.2">
      <c r="A42" s="295" t="s">
        <v>66</v>
      </c>
      <c r="B42" s="296"/>
      <c r="C42" s="108" t="s">
        <v>135</v>
      </c>
      <c r="D42" s="108" t="s">
        <v>67</v>
      </c>
      <c r="E42" s="303"/>
      <c r="F42" s="291"/>
      <c r="G42" s="292"/>
      <c r="H42" s="108" t="s">
        <v>149</v>
      </c>
      <c r="I42" s="108" t="s">
        <v>150</v>
      </c>
      <c r="J42" s="77"/>
      <c r="K42" s="77"/>
      <c r="L42" s="77"/>
      <c r="M42" s="77"/>
      <c r="N42" s="82"/>
      <c r="O42" s="82"/>
      <c r="P42" s="82"/>
      <c r="Q42" s="82"/>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ht="51" x14ac:dyDescent="0.2">
      <c r="A43" s="274" t="s">
        <v>109</v>
      </c>
      <c r="B43" s="275"/>
      <c r="C43" s="109" t="s">
        <v>167</v>
      </c>
      <c r="D43" s="110" t="s">
        <v>138</v>
      </c>
      <c r="E43" s="304" t="s">
        <v>110</v>
      </c>
      <c r="F43" s="278" t="s">
        <v>112</v>
      </c>
      <c r="G43" s="279"/>
      <c r="H43" s="110" t="s">
        <v>148</v>
      </c>
      <c r="I43" s="110" t="s">
        <v>152</v>
      </c>
      <c r="J43" s="77"/>
      <c r="K43" s="77"/>
      <c r="L43" s="77"/>
      <c r="M43" s="77"/>
      <c r="N43" s="82"/>
      <c r="O43" s="82"/>
      <c r="P43" s="82"/>
      <c r="Q43" s="82"/>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x14ac:dyDescent="0.2">
      <c r="A44" s="276"/>
      <c r="B44" s="277"/>
      <c r="C44" s="111" t="s">
        <v>136</v>
      </c>
      <c r="D44" s="110" t="s">
        <v>139</v>
      </c>
      <c r="E44" s="305"/>
      <c r="F44" s="280"/>
      <c r="G44" s="281"/>
      <c r="H44" s="110" t="s">
        <v>151</v>
      </c>
      <c r="I44" s="110" t="s">
        <v>153</v>
      </c>
      <c r="J44" s="77"/>
      <c r="K44" s="77"/>
      <c r="L44" s="77"/>
      <c r="M44" s="77"/>
      <c r="N44" s="82"/>
      <c r="O44" s="82"/>
      <c r="P44" s="82"/>
      <c r="Q44" s="82"/>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x14ac:dyDescent="0.2">
      <c r="A45" s="276"/>
      <c r="B45" s="277"/>
      <c r="C45" s="111" t="s">
        <v>137</v>
      </c>
      <c r="D45" s="112" t="s">
        <v>140</v>
      </c>
      <c r="E45" s="306"/>
      <c r="F45" s="282"/>
      <c r="G45" s="283"/>
      <c r="H45" s="112" t="s">
        <v>148</v>
      </c>
      <c r="I45" s="112" t="s">
        <v>148</v>
      </c>
      <c r="J45" s="77"/>
      <c r="K45" s="77"/>
      <c r="L45" s="77"/>
      <c r="M45" s="77"/>
      <c r="N45" s="82"/>
      <c r="O45" s="82"/>
      <c r="P45" s="82"/>
      <c r="Q45" s="82"/>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5.5" x14ac:dyDescent="0.2">
      <c r="A46" s="113">
        <v>0.1</v>
      </c>
      <c r="B46" s="114" t="s">
        <v>68</v>
      </c>
      <c r="C46" s="14"/>
      <c r="D46" s="20"/>
      <c r="E46" s="284"/>
      <c r="F46" s="268"/>
      <c r="G46" s="269"/>
      <c r="H46" s="18"/>
      <c r="I46" s="18"/>
      <c r="J46" s="77"/>
      <c r="K46" s="77"/>
      <c r="L46" s="77"/>
      <c r="M46" s="77"/>
      <c r="N46" s="82"/>
      <c r="O46" s="82"/>
      <c r="P46" s="82"/>
      <c r="Q46" s="82"/>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2.5" customHeight="1" x14ac:dyDescent="0.2">
      <c r="A47" s="115">
        <v>0.2</v>
      </c>
      <c r="B47" s="116" t="s">
        <v>69</v>
      </c>
      <c r="C47" s="15"/>
      <c r="D47" s="21"/>
      <c r="E47" s="285"/>
      <c r="F47" s="268"/>
      <c r="G47" s="269"/>
      <c r="H47" s="18"/>
      <c r="I47" s="18"/>
      <c r="J47" s="77"/>
      <c r="K47" s="77"/>
      <c r="L47" s="77"/>
      <c r="M47" s="77"/>
      <c r="N47" s="82"/>
      <c r="O47" s="82"/>
      <c r="P47" s="82"/>
      <c r="Q47" s="82"/>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2.5" customHeight="1" x14ac:dyDescent="0.2">
      <c r="A48" s="115">
        <v>0.3</v>
      </c>
      <c r="B48" s="116" t="s">
        <v>70</v>
      </c>
      <c r="C48" s="15"/>
      <c r="D48" s="21"/>
      <c r="E48" s="285"/>
      <c r="F48" s="268"/>
      <c r="G48" s="269"/>
      <c r="H48" s="18"/>
      <c r="I48" s="18"/>
      <c r="J48" s="77"/>
      <c r="K48" s="77"/>
      <c r="L48" s="77"/>
      <c r="M48" s="77"/>
      <c r="N48" s="82"/>
      <c r="O48" s="82"/>
      <c r="P48" s="82"/>
      <c r="Q48" s="82"/>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x14ac:dyDescent="0.2">
      <c r="A49" s="115">
        <v>0.4</v>
      </c>
      <c r="B49" s="116" t="s">
        <v>71</v>
      </c>
      <c r="C49" s="15"/>
      <c r="D49" s="21"/>
      <c r="E49" s="286"/>
      <c r="F49" s="268"/>
      <c r="G49" s="269"/>
      <c r="H49" s="18"/>
      <c r="I49" s="18"/>
      <c r="J49" s="77"/>
      <c r="K49" s="77"/>
      <c r="L49" s="77"/>
      <c r="M49" s="77"/>
      <c r="N49" s="82"/>
      <c r="O49" s="82"/>
      <c r="P49" s="82"/>
      <c r="Q49" s="82"/>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x14ac:dyDescent="0.2">
      <c r="A50" s="115">
        <v>1</v>
      </c>
      <c r="B50" s="116" t="s">
        <v>72</v>
      </c>
      <c r="C50" s="15"/>
      <c r="D50" s="21"/>
      <c r="E50" s="16"/>
      <c r="F50" s="268"/>
      <c r="G50" s="269"/>
      <c r="H50" s="18"/>
      <c r="I50" s="18"/>
      <c r="J50" s="77"/>
      <c r="K50" s="77"/>
      <c r="L50" s="77"/>
      <c r="M50" s="77"/>
      <c r="N50" s="82"/>
      <c r="O50" s="82"/>
      <c r="P50" s="82"/>
      <c r="Q50" s="82"/>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x14ac:dyDescent="0.2">
      <c r="A51" s="117">
        <v>2.1</v>
      </c>
      <c r="B51" s="116" t="s">
        <v>73</v>
      </c>
      <c r="C51" s="15"/>
      <c r="D51" s="21"/>
      <c r="E51" s="16"/>
      <c r="F51" s="268"/>
      <c r="G51" s="269"/>
      <c r="H51" s="18"/>
      <c r="I51" s="18"/>
      <c r="J51" s="77"/>
      <c r="K51" s="77"/>
      <c r="L51" s="77"/>
      <c r="M51" s="77"/>
      <c r="N51" s="82"/>
      <c r="O51" s="82"/>
      <c r="P51" s="82"/>
      <c r="Q51" s="82"/>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x14ac:dyDescent="0.2">
      <c r="A52" s="115">
        <v>2.2000000000000002</v>
      </c>
      <c r="B52" s="116" t="s">
        <v>74</v>
      </c>
      <c r="C52" s="15"/>
      <c r="D52" s="21"/>
      <c r="E52" s="16"/>
      <c r="F52" s="268"/>
      <c r="G52" s="269"/>
      <c r="H52" s="18"/>
      <c r="I52" s="18"/>
      <c r="J52" s="77"/>
      <c r="K52" s="77"/>
      <c r="L52" s="77"/>
      <c r="M52" s="77"/>
      <c r="N52" s="82"/>
      <c r="O52" s="82"/>
      <c r="P52" s="82"/>
      <c r="Q52" s="82"/>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x14ac:dyDescent="0.2">
      <c r="A53" s="115">
        <v>2.2999999999999998</v>
      </c>
      <c r="B53" s="116" t="s">
        <v>75</v>
      </c>
      <c r="C53" s="15"/>
      <c r="D53" s="21"/>
      <c r="E53" s="16"/>
      <c r="F53" s="268"/>
      <c r="G53" s="269"/>
      <c r="H53" s="18"/>
      <c r="I53" s="18"/>
      <c r="J53" s="77"/>
      <c r="K53" s="77"/>
      <c r="L53" s="77"/>
      <c r="M53" s="77"/>
      <c r="N53" s="82"/>
      <c r="O53" s="82"/>
      <c r="P53" s="82"/>
      <c r="Q53" s="82"/>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x14ac:dyDescent="0.2">
      <c r="A54" s="115">
        <v>2.4</v>
      </c>
      <c r="B54" s="116" t="s">
        <v>76</v>
      </c>
      <c r="C54" s="15"/>
      <c r="D54" s="21"/>
      <c r="E54" s="16"/>
      <c r="F54" s="268"/>
      <c r="G54" s="269"/>
      <c r="H54" s="18"/>
      <c r="I54" s="18"/>
      <c r="J54" s="77"/>
      <c r="K54" s="77"/>
      <c r="L54" s="77"/>
      <c r="M54" s="77"/>
      <c r="N54" s="82"/>
      <c r="O54" s="82"/>
      <c r="P54" s="82"/>
      <c r="Q54" s="82"/>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x14ac:dyDescent="0.2">
      <c r="A55" s="115">
        <v>2.5</v>
      </c>
      <c r="B55" s="116" t="s">
        <v>77</v>
      </c>
      <c r="C55" s="15"/>
      <c r="D55" s="21"/>
      <c r="E55" s="16"/>
      <c r="F55" s="268"/>
      <c r="G55" s="269"/>
      <c r="H55" s="18"/>
      <c r="I55" s="18"/>
      <c r="J55" s="77"/>
      <c r="K55" s="77"/>
      <c r="L55" s="77"/>
      <c r="M55" s="77"/>
      <c r="N55" s="82"/>
      <c r="O55" s="82"/>
      <c r="P55" s="82"/>
      <c r="Q55" s="82"/>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x14ac:dyDescent="0.2">
      <c r="A56" s="115">
        <v>2.6</v>
      </c>
      <c r="B56" s="116" t="s">
        <v>78</v>
      </c>
      <c r="C56" s="15"/>
      <c r="D56" s="21"/>
      <c r="E56" s="16"/>
      <c r="F56" s="268"/>
      <c r="G56" s="269"/>
      <c r="H56" s="18"/>
      <c r="I56" s="18"/>
      <c r="J56" s="77"/>
      <c r="K56" s="77"/>
      <c r="L56" s="77"/>
      <c r="M56" s="77"/>
      <c r="N56" s="82"/>
      <c r="O56" s="82"/>
      <c r="P56" s="82"/>
      <c r="Q56" s="82"/>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x14ac:dyDescent="0.2">
      <c r="A57" s="115">
        <v>2.7</v>
      </c>
      <c r="B57" s="116" t="s">
        <v>79</v>
      </c>
      <c r="C57" s="15"/>
      <c r="D57" s="21"/>
      <c r="E57" s="16"/>
      <c r="F57" s="268"/>
      <c r="G57" s="269"/>
      <c r="H57" s="18"/>
      <c r="I57" s="18"/>
      <c r="J57" s="77"/>
      <c r="K57" s="77"/>
      <c r="L57" s="77"/>
      <c r="M57" s="77"/>
      <c r="N57" s="82"/>
      <c r="O57" s="82"/>
      <c r="P57" s="82"/>
      <c r="Q57" s="82"/>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x14ac:dyDescent="0.2">
      <c r="A58" s="115">
        <v>2.8</v>
      </c>
      <c r="B58" s="116" t="s">
        <v>80</v>
      </c>
      <c r="C58" s="15"/>
      <c r="D58" s="21"/>
      <c r="E58" s="16"/>
      <c r="F58" s="268"/>
      <c r="G58" s="269"/>
      <c r="H58" s="18"/>
      <c r="I58" s="18"/>
      <c r="J58" s="77"/>
      <c r="K58" s="77"/>
      <c r="L58" s="77"/>
      <c r="M58" s="77"/>
      <c r="N58" s="82"/>
      <c r="O58" s="82"/>
      <c r="P58" s="82"/>
      <c r="Q58" s="82"/>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x14ac:dyDescent="0.2">
      <c r="A59" s="115">
        <v>3</v>
      </c>
      <c r="B59" s="116" t="s">
        <v>81</v>
      </c>
      <c r="C59" s="15"/>
      <c r="D59" s="21"/>
      <c r="E59" s="16"/>
      <c r="F59" s="268"/>
      <c r="G59" s="269"/>
      <c r="H59" s="18"/>
      <c r="I59" s="18"/>
      <c r="J59" s="77"/>
      <c r="K59" s="77"/>
      <c r="L59" s="77"/>
      <c r="M59" s="77"/>
      <c r="N59" s="82"/>
      <c r="O59" s="82"/>
      <c r="P59" s="82"/>
      <c r="Q59" s="82"/>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x14ac:dyDescent="0.2">
      <c r="A60" s="115">
        <v>4</v>
      </c>
      <c r="B60" s="116" t="s">
        <v>108</v>
      </c>
      <c r="C60" s="15"/>
      <c r="D60" s="21"/>
      <c r="E60" s="16"/>
      <c r="F60" s="268"/>
      <c r="G60" s="269"/>
      <c r="H60" s="18"/>
      <c r="I60" s="18"/>
      <c r="J60" s="77"/>
      <c r="K60" s="77"/>
      <c r="L60" s="77"/>
      <c r="M60" s="77"/>
      <c r="N60" s="82"/>
      <c r="O60" s="82"/>
      <c r="P60" s="82"/>
      <c r="Q60" s="82"/>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x14ac:dyDescent="0.2">
      <c r="A61" s="115">
        <v>5</v>
      </c>
      <c r="B61" s="116" t="s">
        <v>83</v>
      </c>
      <c r="C61" s="15"/>
      <c r="D61" s="21"/>
      <c r="E61" s="16"/>
      <c r="F61" s="268"/>
      <c r="G61" s="269"/>
      <c r="H61" s="18"/>
      <c r="I61" s="18"/>
      <c r="J61" s="77"/>
      <c r="K61" s="77"/>
      <c r="L61" s="77"/>
      <c r="M61" s="77"/>
      <c r="N61" s="82"/>
      <c r="O61" s="82"/>
      <c r="P61" s="82"/>
      <c r="Q61" s="82"/>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x14ac:dyDescent="0.2">
      <c r="A62" s="115">
        <v>6</v>
      </c>
      <c r="B62" s="116" t="s">
        <v>84</v>
      </c>
      <c r="C62" s="15"/>
      <c r="D62" s="21"/>
      <c r="E62" s="16"/>
      <c r="F62" s="268"/>
      <c r="G62" s="269"/>
      <c r="H62" s="18"/>
      <c r="I62" s="18"/>
      <c r="J62" s="77"/>
      <c r="K62" s="77"/>
      <c r="L62" s="77"/>
      <c r="M62" s="77"/>
      <c r="N62" s="82"/>
      <c r="O62" s="82"/>
      <c r="P62" s="82"/>
      <c r="Q62" s="82"/>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0.25" customHeight="1" x14ac:dyDescent="0.2">
      <c r="A63" s="115">
        <v>7</v>
      </c>
      <c r="B63" s="116" t="s">
        <v>85</v>
      </c>
      <c r="C63" s="15"/>
      <c r="D63" s="21"/>
      <c r="E63" s="16"/>
      <c r="F63" s="268"/>
      <c r="G63" s="269"/>
      <c r="H63" s="18"/>
      <c r="I63" s="18"/>
      <c r="J63" s="77"/>
      <c r="K63" s="77"/>
      <c r="L63" s="77"/>
      <c r="M63" s="77"/>
      <c r="N63" s="82"/>
      <c r="O63" s="82"/>
      <c r="P63" s="82"/>
      <c r="Q63" s="82"/>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91" customFormat="1" ht="20.25" customHeight="1" thickBot="1" x14ac:dyDescent="0.25">
      <c r="A64" s="115">
        <v>8</v>
      </c>
      <c r="B64" s="116" t="s">
        <v>86</v>
      </c>
      <c r="C64" s="14"/>
      <c r="D64" s="20"/>
      <c r="E64" s="17"/>
      <c r="F64" s="270"/>
      <c r="G64" s="271"/>
      <c r="H64" s="19"/>
      <c r="I64" s="19"/>
      <c r="J64" s="77"/>
      <c r="K64" s="77"/>
      <c r="L64" s="77"/>
      <c r="M64" s="77"/>
      <c r="N64" s="82"/>
      <c r="O64" s="82"/>
      <c r="P64" s="82"/>
      <c r="Q64" s="82"/>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row>
    <row r="65" spans="1:48" s="91" customFormat="1" ht="29.25" customHeight="1" thickBot="1" x14ac:dyDescent="0.25">
      <c r="C65" s="118" t="s">
        <v>143</v>
      </c>
      <c r="D65" s="56">
        <f>SUM(D46:D64)</f>
        <v>0</v>
      </c>
      <c r="E65" s="202"/>
      <c r="F65" s="202"/>
      <c r="G65" s="202"/>
      <c r="H65" s="57">
        <f>SUM(H46:H64)</f>
        <v>0</v>
      </c>
      <c r="I65" s="58">
        <f>SUM(I46:I64)</f>
        <v>0</v>
      </c>
      <c r="J65" s="77"/>
      <c r="K65" s="77"/>
      <c r="L65" s="77"/>
      <c r="M65" s="77"/>
      <c r="N65" s="82"/>
      <c r="O65" s="82"/>
      <c r="P65" s="82"/>
      <c r="Q65" s="82"/>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row>
    <row r="66" spans="1:48" s="122" customFormat="1" ht="34.5" customHeight="1" thickBot="1" x14ac:dyDescent="0.25">
      <c r="A66" s="94"/>
      <c r="B66" s="94"/>
      <c r="C66" s="119" t="s">
        <v>154</v>
      </c>
      <c r="D66" s="61" t="e">
        <f>D65/$C$6</f>
        <v>#DIV/0!</v>
      </c>
      <c r="E66" s="202"/>
      <c r="F66" s="202"/>
      <c r="G66" s="202"/>
      <c r="H66" s="66" t="e">
        <f t="shared" ref="H66:I66" si="4">H65/$C$6</f>
        <v>#DIV/0!</v>
      </c>
      <c r="I66" s="62" t="e">
        <f t="shared" si="4"/>
        <v>#DIV/0!</v>
      </c>
      <c r="J66" s="120"/>
      <c r="K66" s="120"/>
      <c r="L66" s="120"/>
      <c r="M66" s="120"/>
      <c r="N66" s="120"/>
      <c r="O66" s="121"/>
      <c r="P66" s="121"/>
      <c r="Q66" s="121"/>
      <c r="R66" s="121"/>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8" s="122" customFormat="1" ht="34.5" customHeight="1" x14ac:dyDescent="0.2">
      <c r="A67" s="94"/>
      <c r="B67" s="94"/>
      <c r="C67" s="123"/>
      <c r="D67" s="54"/>
      <c r="E67" s="53"/>
      <c r="F67" s="53"/>
      <c r="G67" s="53"/>
      <c r="H67" s="55"/>
      <c r="I67" s="55"/>
      <c r="J67" s="120"/>
      <c r="K67" s="120"/>
      <c r="L67" s="120"/>
      <c r="M67" s="120"/>
      <c r="N67" s="120"/>
      <c r="O67" s="121"/>
      <c r="P67" s="121"/>
      <c r="Q67" s="121"/>
      <c r="R67" s="121"/>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8" s="122" customFormat="1" ht="78.75" customHeight="1" x14ac:dyDescent="0.2">
      <c r="A68" s="206" t="s">
        <v>171</v>
      </c>
      <c r="B68" s="207"/>
      <c r="C68" s="31"/>
      <c r="D68" s="93"/>
      <c r="E68" s="93"/>
      <c r="F68" s="93"/>
      <c r="G68" s="120"/>
      <c r="H68" s="120"/>
      <c r="I68" s="120"/>
      <c r="J68" s="120"/>
      <c r="K68" s="120"/>
      <c r="L68" s="120"/>
      <c r="M68" s="120"/>
      <c r="N68" s="120"/>
      <c r="O68" s="121"/>
      <c r="P68" s="121"/>
      <c r="Q68" s="121"/>
      <c r="R68" s="121"/>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8" s="122" customFormat="1" ht="26.25" customHeight="1" x14ac:dyDescent="0.2">
      <c r="A69" s="53"/>
      <c r="B69" s="53"/>
      <c r="C69" s="93"/>
      <c r="D69" s="93"/>
      <c r="E69" s="93"/>
      <c r="F69" s="93"/>
      <c r="G69" s="120"/>
      <c r="H69" s="120"/>
      <c r="I69" s="120"/>
      <c r="J69" s="120"/>
      <c r="K69" s="120"/>
      <c r="L69" s="120"/>
      <c r="M69" s="120"/>
      <c r="N69" s="120"/>
      <c r="O69" s="121"/>
      <c r="P69" s="121"/>
      <c r="Q69" s="121"/>
      <c r="R69" s="121"/>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8" s="122" customFormat="1" ht="26.25" customHeight="1" x14ac:dyDescent="0.2">
      <c r="A70" s="258" t="s">
        <v>123</v>
      </c>
      <c r="B70" s="258"/>
      <c r="C70" s="258"/>
      <c r="D70" s="258"/>
      <c r="E70" s="258"/>
      <c r="F70" s="258"/>
      <c r="G70" s="258"/>
      <c r="H70" s="258"/>
      <c r="I70" s="258"/>
      <c r="J70" s="258"/>
      <c r="K70" s="258"/>
      <c r="L70" s="258"/>
      <c r="M70" s="258"/>
      <c r="N70" s="258"/>
      <c r="O70" s="258"/>
      <c r="P70" s="258"/>
      <c r="Q70" s="258"/>
      <c r="R70" s="258"/>
      <c r="S70" s="258"/>
      <c r="T70" s="258"/>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row>
    <row r="71" spans="1:48" s="122" customFormat="1" x14ac:dyDescent="0.2">
      <c r="A71" s="259"/>
      <c r="B71" s="259"/>
      <c r="C71" s="259"/>
      <c r="D71" s="259"/>
      <c r="E71" s="259"/>
      <c r="F71" s="259"/>
      <c r="G71" s="259"/>
      <c r="H71" s="259"/>
      <c r="I71" s="259"/>
      <c r="J71" s="259"/>
      <c r="K71" s="259"/>
      <c r="L71" s="259"/>
      <c r="M71" s="259"/>
      <c r="N71" s="259"/>
      <c r="O71" s="259"/>
      <c r="P71" s="259"/>
      <c r="Q71" s="259"/>
      <c r="R71" s="259"/>
      <c r="S71" s="259"/>
      <c r="T71" s="259"/>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row>
    <row r="72" spans="1:48" ht="23.25" customHeight="1" x14ac:dyDescent="0.2">
      <c r="A72" s="260" t="s">
        <v>122</v>
      </c>
      <c r="B72" s="261"/>
      <c r="C72" s="266" t="s">
        <v>165</v>
      </c>
      <c r="D72" s="266" t="s">
        <v>161</v>
      </c>
      <c r="E72" s="246" t="s">
        <v>159</v>
      </c>
      <c r="F72" s="248"/>
      <c r="G72" s="247" t="s">
        <v>160</v>
      </c>
      <c r="H72" s="247"/>
      <c r="I72" s="247"/>
      <c r="J72" s="247"/>
      <c r="K72" s="247"/>
      <c r="L72" s="247"/>
      <c r="M72" s="247"/>
      <c r="N72" s="247"/>
      <c r="O72" s="246" t="s">
        <v>162</v>
      </c>
      <c r="P72" s="247"/>
      <c r="Q72" s="247"/>
      <c r="R72" s="248"/>
      <c r="S72" s="252" t="s">
        <v>121</v>
      </c>
      <c r="T72" s="248" t="s">
        <v>163</v>
      </c>
    </row>
    <row r="73" spans="1:48" ht="39.4" customHeight="1" x14ac:dyDescent="0.2">
      <c r="A73" s="262"/>
      <c r="B73" s="263"/>
      <c r="C73" s="320"/>
      <c r="D73" s="267"/>
      <c r="E73" s="249"/>
      <c r="F73" s="251"/>
      <c r="G73" s="250"/>
      <c r="H73" s="250"/>
      <c r="I73" s="250"/>
      <c r="J73" s="250"/>
      <c r="K73" s="250"/>
      <c r="L73" s="250"/>
      <c r="M73" s="250"/>
      <c r="N73" s="250"/>
      <c r="O73" s="249"/>
      <c r="P73" s="250"/>
      <c r="Q73" s="250"/>
      <c r="R73" s="251"/>
      <c r="S73" s="253"/>
      <c r="T73" s="251"/>
    </row>
    <row r="74" spans="1:48" ht="24.75" customHeight="1" x14ac:dyDescent="0.2">
      <c r="A74" s="264"/>
      <c r="B74" s="265"/>
      <c r="C74" s="320"/>
      <c r="D74" s="255" t="s">
        <v>116</v>
      </c>
      <c r="E74" s="256"/>
      <c r="F74" s="257"/>
      <c r="G74" s="255" t="s">
        <v>115</v>
      </c>
      <c r="H74" s="256"/>
      <c r="I74" s="256"/>
      <c r="J74" s="256"/>
      <c r="K74" s="256"/>
      <c r="L74" s="256"/>
      <c r="M74" s="256"/>
      <c r="N74" s="257"/>
      <c r="O74" s="255" t="s">
        <v>114</v>
      </c>
      <c r="P74" s="256"/>
      <c r="Q74" s="256"/>
      <c r="R74" s="257"/>
      <c r="S74" s="253"/>
      <c r="T74" s="248" t="s">
        <v>113</v>
      </c>
    </row>
    <row r="75" spans="1:48" ht="27" customHeight="1" x14ac:dyDescent="0.2">
      <c r="A75" s="124" t="s">
        <v>66</v>
      </c>
      <c r="B75" s="125"/>
      <c r="C75" s="321"/>
      <c r="D75" s="126" t="s">
        <v>87</v>
      </c>
      <c r="E75" s="126" t="s">
        <v>130</v>
      </c>
      <c r="F75" s="126" t="s">
        <v>89</v>
      </c>
      <c r="G75" s="126" t="s">
        <v>90</v>
      </c>
      <c r="H75" s="126" t="s">
        <v>91</v>
      </c>
      <c r="I75" s="126" t="s">
        <v>92</v>
      </c>
      <c r="J75" s="126" t="s">
        <v>93</v>
      </c>
      <c r="K75" s="126" t="s">
        <v>94</v>
      </c>
      <c r="L75" s="255" t="s">
        <v>95</v>
      </c>
      <c r="M75" s="257"/>
      <c r="N75" s="126" t="s">
        <v>96</v>
      </c>
      <c r="O75" s="126" t="s">
        <v>97</v>
      </c>
      <c r="P75" s="126" t="s">
        <v>98</v>
      </c>
      <c r="Q75" s="126" t="s">
        <v>99</v>
      </c>
      <c r="R75" s="126" t="s">
        <v>100</v>
      </c>
      <c r="S75" s="254"/>
      <c r="T75" s="251"/>
    </row>
    <row r="76" spans="1:48" ht="27" customHeight="1" x14ac:dyDescent="0.2">
      <c r="A76" s="127">
        <v>0.1</v>
      </c>
      <c r="B76" s="116" t="s">
        <v>68</v>
      </c>
      <c r="C76" s="216"/>
      <c r="D76" s="217"/>
      <c r="E76" s="217"/>
      <c r="F76" s="217"/>
      <c r="G76" s="217"/>
      <c r="H76" s="217"/>
      <c r="I76" s="217"/>
      <c r="J76" s="217"/>
      <c r="K76" s="217"/>
      <c r="L76" s="217"/>
      <c r="M76" s="217"/>
      <c r="N76" s="218"/>
      <c r="O76" s="32"/>
      <c r="P76" s="32"/>
      <c r="Q76" s="32"/>
      <c r="R76" s="32"/>
      <c r="S76" s="128">
        <f>SUM(C76:R76)</f>
        <v>0</v>
      </c>
      <c r="T76" s="34"/>
    </row>
    <row r="77" spans="1:48" ht="27" customHeight="1" x14ac:dyDescent="0.2">
      <c r="A77" s="115">
        <v>0.2</v>
      </c>
      <c r="B77" s="116" t="s">
        <v>69</v>
      </c>
      <c r="C77" s="219"/>
      <c r="D77" s="220"/>
      <c r="E77" s="220"/>
      <c r="F77" s="220"/>
      <c r="G77" s="220"/>
      <c r="H77" s="220"/>
      <c r="I77" s="220"/>
      <c r="J77" s="220"/>
      <c r="K77" s="220"/>
      <c r="L77" s="220"/>
      <c r="M77" s="220"/>
      <c r="N77" s="221"/>
      <c r="O77" s="32"/>
      <c r="P77" s="32"/>
      <c r="Q77" s="32"/>
      <c r="R77" s="32"/>
      <c r="S77" s="128">
        <f t="shared" ref="S77:S94" si="5">SUM(C77:R77)</f>
        <v>0</v>
      </c>
      <c r="T77" s="34"/>
    </row>
    <row r="78" spans="1:48" ht="27" customHeight="1" x14ac:dyDescent="0.2">
      <c r="A78" s="115">
        <v>0.3</v>
      </c>
      <c r="B78" s="116" t="s">
        <v>70</v>
      </c>
      <c r="C78" s="32"/>
      <c r="D78" s="32"/>
      <c r="E78" s="33"/>
      <c r="F78" s="32"/>
      <c r="G78" s="32"/>
      <c r="H78" s="32"/>
      <c r="I78" s="32"/>
      <c r="J78" s="32"/>
      <c r="K78" s="32"/>
      <c r="L78" s="222"/>
      <c r="M78" s="223"/>
      <c r="N78" s="224"/>
      <c r="O78" s="32"/>
      <c r="P78" s="32"/>
      <c r="Q78" s="32"/>
      <c r="R78" s="32"/>
      <c r="S78" s="128">
        <f t="shared" si="5"/>
        <v>0</v>
      </c>
      <c r="T78" s="34"/>
    </row>
    <row r="79" spans="1:48" ht="27" customHeight="1" x14ac:dyDescent="0.2">
      <c r="A79" s="115">
        <v>0.4</v>
      </c>
      <c r="B79" s="116" t="s">
        <v>71</v>
      </c>
      <c r="C79" s="32"/>
      <c r="D79" s="32"/>
      <c r="E79" s="33"/>
      <c r="F79" s="32"/>
      <c r="G79" s="32"/>
      <c r="H79" s="32"/>
      <c r="I79" s="32"/>
      <c r="J79" s="32"/>
      <c r="K79" s="32"/>
      <c r="L79" s="225"/>
      <c r="M79" s="226"/>
      <c r="N79" s="227"/>
      <c r="O79" s="32"/>
      <c r="P79" s="32"/>
      <c r="Q79" s="32"/>
      <c r="R79" s="32"/>
      <c r="S79" s="128">
        <f t="shared" si="5"/>
        <v>0</v>
      </c>
      <c r="T79" s="34"/>
    </row>
    <row r="80" spans="1:48" ht="27" customHeight="1" x14ac:dyDescent="0.2">
      <c r="A80" s="115">
        <v>0.5</v>
      </c>
      <c r="B80" s="116" t="s">
        <v>101</v>
      </c>
      <c r="C80" s="32"/>
      <c r="D80" s="32"/>
      <c r="E80" s="33"/>
      <c r="F80" s="32"/>
      <c r="G80" s="32"/>
      <c r="H80" s="32"/>
      <c r="I80" s="32"/>
      <c r="J80" s="32"/>
      <c r="K80" s="32"/>
      <c r="L80" s="225"/>
      <c r="M80" s="226"/>
      <c r="N80" s="227"/>
      <c r="O80" s="32"/>
      <c r="P80" s="32"/>
      <c r="Q80" s="32"/>
      <c r="R80" s="32"/>
      <c r="S80" s="128">
        <f t="shared" si="5"/>
        <v>0</v>
      </c>
      <c r="T80" s="34"/>
    </row>
    <row r="81" spans="1:20" ht="27" customHeight="1" x14ac:dyDescent="0.2">
      <c r="A81" s="115">
        <v>1</v>
      </c>
      <c r="B81" s="125" t="s">
        <v>72</v>
      </c>
      <c r="C81" s="32"/>
      <c r="D81" s="32"/>
      <c r="E81" s="33"/>
      <c r="F81" s="32"/>
      <c r="G81" s="32"/>
      <c r="H81" s="32"/>
      <c r="I81" s="32"/>
      <c r="J81" s="32"/>
      <c r="K81" s="32"/>
      <c r="L81" s="225"/>
      <c r="M81" s="226"/>
      <c r="N81" s="227"/>
      <c r="O81" s="32"/>
      <c r="P81" s="32"/>
      <c r="Q81" s="32"/>
      <c r="R81" s="32"/>
      <c r="S81" s="128">
        <f t="shared" si="5"/>
        <v>0</v>
      </c>
      <c r="T81" s="34"/>
    </row>
    <row r="82" spans="1:20" ht="27" customHeight="1" x14ac:dyDescent="0.2">
      <c r="A82" s="115">
        <v>2.1</v>
      </c>
      <c r="B82" s="116" t="s">
        <v>73</v>
      </c>
      <c r="C82" s="32"/>
      <c r="D82" s="32"/>
      <c r="E82" s="32"/>
      <c r="F82" s="32"/>
      <c r="G82" s="32"/>
      <c r="H82" s="32"/>
      <c r="I82" s="32"/>
      <c r="J82" s="32"/>
      <c r="K82" s="32"/>
      <c r="L82" s="225"/>
      <c r="M82" s="226"/>
      <c r="N82" s="227"/>
      <c r="O82" s="32"/>
      <c r="P82" s="32"/>
      <c r="Q82" s="32"/>
      <c r="R82" s="32"/>
      <c r="S82" s="128">
        <f t="shared" si="5"/>
        <v>0</v>
      </c>
      <c r="T82" s="34"/>
    </row>
    <row r="83" spans="1:20" ht="27" customHeight="1" x14ac:dyDescent="0.2">
      <c r="A83" s="115">
        <v>2.2000000000000002</v>
      </c>
      <c r="B83" s="116" t="s">
        <v>74</v>
      </c>
      <c r="C83" s="32"/>
      <c r="D83" s="32"/>
      <c r="E83" s="33"/>
      <c r="F83" s="32"/>
      <c r="G83" s="32"/>
      <c r="H83" s="32"/>
      <c r="I83" s="32"/>
      <c r="J83" s="32"/>
      <c r="K83" s="32"/>
      <c r="L83" s="225"/>
      <c r="M83" s="226"/>
      <c r="N83" s="227"/>
      <c r="O83" s="32"/>
      <c r="P83" s="32"/>
      <c r="Q83" s="32"/>
      <c r="R83" s="32"/>
      <c r="S83" s="128">
        <f t="shared" si="5"/>
        <v>0</v>
      </c>
      <c r="T83" s="34"/>
    </row>
    <row r="84" spans="1:20" ht="27" customHeight="1" x14ac:dyDescent="0.2">
      <c r="A84" s="115">
        <v>2.2999999999999998</v>
      </c>
      <c r="B84" s="116" t="s">
        <v>75</v>
      </c>
      <c r="C84" s="32"/>
      <c r="D84" s="32"/>
      <c r="E84" s="33"/>
      <c r="F84" s="32"/>
      <c r="G84" s="32"/>
      <c r="H84" s="32"/>
      <c r="I84" s="32"/>
      <c r="J84" s="32"/>
      <c r="K84" s="32"/>
      <c r="L84" s="225"/>
      <c r="M84" s="226"/>
      <c r="N84" s="227"/>
      <c r="O84" s="32"/>
      <c r="P84" s="32"/>
      <c r="Q84" s="32"/>
      <c r="R84" s="32"/>
      <c r="S84" s="128">
        <f t="shared" si="5"/>
        <v>0</v>
      </c>
      <c r="T84" s="34"/>
    </row>
    <row r="85" spans="1:20" ht="27" customHeight="1" x14ac:dyDescent="0.2">
      <c r="A85" s="115">
        <v>2.4</v>
      </c>
      <c r="B85" s="116" t="s">
        <v>76</v>
      </c>
      <c r="C85" s="32"/>
      <c r="D85" s="32"/>
      <c r="E85" s="33"/>
      <c r="F85" s="32"/>
      <c r="G85" s="32"/>
      <c r="H85" s="32"/>
      <c r="I85" s="32"/>
      <c r="J85" s="32"/>
      <c r="K85" s="32"/>
      <c r="L85" s="225"/>
      <c r="M85" s="226"/>
      <c r="N85" s="227"/>
      <c r="O85" s="32"/>
      <c r="P85" s="32"/>
      <c r="Q85" s="32"/>
      <c r="R85" s="32"/>
      <c r="S85" s="128">
        <f t="shared" si="5"/>
        <v>0</v>
      </c>
      <c r="T85" s="34"/>
    </row>
    <row r="86" spans="1:20" ht="27" customHeight="1" x14ac:dyDescent="0.2">
      <c r="A86" s="115">
        <v>2.5</v>
      </c>
      <c r="B86" s="116" t="s">
        <v>77</v>
      </c>
      <c r="C86" s="32"/>
      <c r="D86" s="32"/>
      <c r="E86" s="33"/>
      <c r="F86" s="32"/>
      <c r="G86" s="32"/>
      <c r="H86" s="32"/>
      <c r="I86" s="32"/>
      <c r="J86" s="32"/>
      <c r="K86" s="32"/>
      <c r="L86" s="225"/>
      <c r="M86" s="226"/>
      <c r="N86" s="227"/>
      <c r="O86" s="32"/>
      <c r="P86" s="32"/>
      <c r="Q86" s="32"/>
      <c r="R86" s="32"/>
      <c r="S86" s="128">
        <f t="shared" si="5"/>
        <v>0</v>
      </c>
      <c r="T86" s="34"/>
    </row>
    <row r="87" spans="1:20" ht="27" customHeight="1" x14ac:dyDescent="0.2">
      <c r="A87" s="115">
        <v>2.6</v>
      </c>
      <c r="B87" s="116" t="s">
        <v>78</v>
      </c>
      <c r="C87" s="32"/>
      <c r="D87" s="32"/>
      <c r="E87" s="33"/>
      <c r="F87" s="32"/>
      <c r="G87" s="32"/>
      <c r="H87" s="32"/>
      <c r="I87" s="32"/>
      <c r="J87" s="32"/>
      <c r="K87" s="32"/>
      <c r="L87" s="225"/>
      <c r="M87" s="226"/>
      <c r="N87" s="227"/>
      <c r="O87" s="32"/>
      <c r="P87" s="32"/>
      <c r="Q87" s="32"/>
      <c r="R87" s="32"/>
      <c r="S87" s="128">
        <f t="shared" si="5"/>
        <v>0</v>
      </c>
      <c r="T87" s="34"/>
    </row>
    <row r="88" spans="1:20" ht="27" customHeight="1" x14ac:dyDescent="0.2">
      <c r="A88" s="115">
        <v>2.7</v>
      </c>
      <c r="B88" s="116" t="s">
        <v>79</v>
      </c>
      <c r="C88" s="32"/>
      <c r="D88" s="32"/>
      <c r="E88" s="33"/>
      <c r="F88" s="32"/>
      <c r="G88" s="32"/>
      <c r="H88" s="32"/>
      <c r="I88" s="32"/>
      <c r="J88" s="32"/>
      <c r="K88" s="32"/>
      <c r="L88" s="225"/>
      <c r="M88" s="226"/>
      <c r="N88" s="227"/>
      <c r="O88" s="32"/>
      <c r="P88" s="32"/>
      <c r="Q88" s="32"/>
      <c r="R88" s="32"/>
      <c r="S88" s="128">
        <f t="shared" si="5"/>
        <v>0</v>
      </c>
      <c r="T88" s="34"/>
    </row>
    <row r="89" spans="1:20" ht="27" customHeight="1" x14ac:dyDescent="0.2">
      <c r="A89" s="115">
        <v>2.8</v>
      </c>
      <c r="B89" s="116" t="s">
        <v>80</v>
      </c>
      <c r="C89" s="32"/>
      <c r="D89" s="32"/>
      <c r="E89" s="33"/>
      <c r="F89" s="32"/>
      <c r="G89" s="32"/>
      <c r="H89" s="32"/>
      <c r="I89" s="32"/>
      <c r="J89" s="32"/>
      <c r="K89" s="32"/>
      <c r="L89" s="225"/>
      <c r="M89" s="226"/>
      <c r="N89" s="227"/>
      <c r="O89" s="32"/>
      <c r="P89" s="32"/>
      <c r="Q89" s="32"/>
      <c r="R89" s="32"/>
      <c r="S89" s="128">
        <f t="shared" si="5"/>
        <v>0</v>
      </c>
      <c r="T89" s="34"/>
    </row>
    <row r="90" spans="1:20" ht="27" customHeight="1" x14ac:dyDescent="0.2">
      <c r="A90" s="115">
        <v>3</v>
      </c>
      <c r="B90" s="116" t="s">
        <v>81</v>
      </c>
      <c r="C90" s="32"/>
      <c r="D90" s="32"/>
      <c r="E90" s="33"/>
      <c r="F90" s="32"/>
      <c r="G90" s="32"/>
      <c r="H90" s="32"/>
      <c r="I90" s="32"/>
      <c r="J90" s="32"/>
      <c r="K90" s="32"/>
      <c r="L90" s="225"/>
      <c r="M90" s="226"/>
      <c r="N90" s="227"/>
      <c r="O90" s="32"/>
      <c r="P90" s="32"/>
      <c r="Q90" s="32"/>
      <c r="R90" s="32"/>
      <c r="S90" s="128">
        <f t="shared" si="5"/>
        <v>0</v>
      </c>
      <c r="T90" s="34"/>
    </row>
    <row r="91" spans="1:20" ht="27" customHeight="1" x14ac:dyDescent="0.2">
      <c r="A91" s="115">
        <v>4</v>
      </c>
      <c r="B91" s="116" t="s">
        <v>82</v>
      </c>
      <c r="C91" s="32"/>
      <c r="D91" s="32"/>
      <c r="E91" s="33"/>
      <c r="F91" s="32"/>
      <c r="G91" s="32"/>
      <c r="H91" s="32"/>
      <c r="I91" s="32"/>
      <c r="J91" s="32"/>
      <c r="K91" s="32"/>
      <c r="L91" s="228"/>
      <c r="M91" s="229"/>
      <c r="N91" s="230"/>
      <c r="O91" s="32"/>
      <c r="P91" s="32"/>
      <c r="Q91" s="32"/>
      <c r="R91" s="32"/>
      <c r="S91" s="128">
        <f t="shared" si="5"/>
        <v>0</v>
      </c>
      <c r="T91" s="34"/>
    </row>
    <row r="92" spans="1:20" ht="27" customHeight="1" x14ac:dyDescent="0.2">
      <c r="A92" s="115">
        <v>5</v>
      </c>
      <c r="B92" s="116" t="s">
        <v>83</v>
      </c>
      <c r="C92" s="32"/>
      <c r="D92" s="32"/>
      <c r="E92" s="33"/>
      <c r="F92" s="32"/>
      <c r="G92" s="32"/>
      <c r="H92" s="32"/>
      <c r="I92" s="32"/>
      <c r="J92" s="32"/>
      <c r="K92" s="32"/>
      <c r="L92" s="32" t="s">
        <v>102</v>
      </c>
      <c r="M92" s="32" t="s">
        <v>103</v>
      </c>
      <c r="N92" s="32" t="s">
        <v>178</v>
      </c>
      <c r="O92" s="32"/>
      <c r="P92" s="32"/>
      <c r="Q92" s="32"/>
      <c r="R92" s="32"/>
      <c r="S92" s="128">
        <f>SUM(C92:R92)</f>
        <v>0</v>
      </c>
      <c r="T92" s="34"/>
    </row>
    <row r="93" spans="1:20" ht="27" customHeight="1" x14ac:dyDescent="0.2">
      <c r="A93" s="115">
        <v>6</v>
      </c>
      <c r="B93" s="116" t="s">
        <v>84</v>
      </c>
      <c r="C93" s="32"/>
      <c r="D93" s="32"/>
      <c r="E93" s="33"/>
      <c r="F93" s="32"/>
      <c r="G93" s="32"/>
      <c r="H93" s="32"/>
      <c r="I93" s="32"/>
      <c r="J93" s="32"/>
      <c r="K93" s="32"/>
      <c r="L93" s="222"/>
      <c r="M93" s="223"/>
      <c r="N93" s="224"/>
      <c r="O93" s="32"/>
      <c r="P93" s="32"/>
      <c r="Q93" s="32"/>
      <c r="R93" s="32"/>
      <c r="S93" s="128">
        <f t="shared" si="5"/>
        <v>0</v>
      </c>
      <c r="T93" s="34"/>
    </row>
    <row r="94" spans="1:20" ht="27" customHeight="1" x14ac:dyDescent="0.2">
      <c r="A94" s="115">
        <v>7</v>
      </c>
      <c r="B94" s="116" t="s">
        <v>85</v>
      </c>
      <c r="C94" s="32"/>
      <c r="D94" s="32"/>
      <c r="E94" s="33"/>
      <c r="F94" s="32"/>
      <c r="G94" s="32"/>
      <c r="H94" s="32"/>
      <c r="I94" s="32"/>
      <c r="J94" s="32"/>
      <c r="K94" s="32"/>
      <c r="L94" s="225"/>
      <c r="M94" s="226"/>
      <c r="N94" s="227"/>
      <c r="O94" s="32"/>
      <c r="P94" s="32"/>
      <c r="Q94" s="32"/>
      <c r="R94" s="32"/>
      <c r="S94" s="128">
        <f t="shared" si="5"/>
        <v>0</v>
      </c>
      <c r="T94" s="34"/>
    </row>
    <row r="95" spans="1:20" ht="27" customHeight="1" x14ac:dyDescent="0.2">
      <c r="A95" s="115">
        <v>8</v>
      </c>
      <c r="B95" s="116" t="s">
        <v>86</v>
      </c>
      <c r="C95" s="32"/>
      <c r="D95" s="32"/>
      <c r="E95" s="33"/>
      <c r="F95" s="32"/>
      <c r="G95" s="32"/>
      <c r="H95" s="32"/>
      <c r="I95" s="32"/>
      <c r="J95" s="32"/>
      <c r="K95" s="32"/>
      <c r="L95" s="228"/>
      <c r="M95" s="229"/>
      <c r="N95" s="230"/>
      <c r="O95" s="32"/>
      <c r="P95" s="32"/>
      <c r="Q95" s="32"/>
      <c r="R95" s="32"/>
      <c r="S95" s="128">
        <f>SUM(C95:R95)</f>
        <v>0</v>
      </c>
      <c r="T95" s="34"/>
    </row>
    <row r="96" spans="1:20" ht="27" customHeight="1" x14ac:dyDescent="0.2">
      <c r="A96" s="240" t="s">
        <v>104</v>
      </c>
      <c r="B96" s="241"/>
      <c r="C96" s="129">
        <f>SUM(C78:C95)</f>
        <v>0</v>
      </c>
      <c r="D96" s="129">
        <f t="shared" ref="D96:K96" si="6">SUM(D78:D95)</f>
        <v>0</v>
      </c>
      <c r="E96" s="130">
        <f t="shared" si="6"/>
        <v>0</v>
      </c>
      <c r="F96" s="129">
        <f t="shared" si="6"/>
        <v>0</v>
      </c>
      <c r="G96" s="129">
        <f t="shared" si="6"/>
        <v>0</v>
      </c>
      <c r="H96" s="129">
        <f t="shared" si="6"/>
        <v>0</v>
      </c>
      <c r="I96" s="129">
        <f t="shared" si="6"/>
        <v>0</v>
      </c>
      <c r="J96" s="129">
        <f t="shared" si="6"/>
        <v>0</v>
      </c>
      <c r="K96" s="129">
        <f t="shared" si="6"/>
        <v>0</v>
      </c>
      <c r="L96" s="242" t="e">
        <f>L92+M92</f>
        <v>#VALUE!</v>
      </c>
      <c r="M96" s="243"/>
      <c r="N96" s="129" t="str">
        <f>N92</f>
        <v>Operational Water</v>
      </c>
      <c r="O96" s="129">
        <f>SUM(O76:O95)</f>
        <v>0</v>
      </c>
      <c r="P96" s="129">
        <f t="shared" ref="P96:T96" si="7">SUM(P76:P95)</f>
        <v>0</v>
      </c>
      <c r="Q96" s="129">
        <f t="shared" si="7"/>
        <v>0</v>
      </c>
      <c r="R96" s="129">
        <f t="shared" si="7"/>
        <v>0</v>
      </c>
      <c r="S96" s="129">
        <f t="shared" si="7"/>
        <v>0</v>
      </c>
      <c r="T96" s="129">
        <f t="shared" si="7"/>
        <v>0</v>
      </c>
    </row>
    <row r="97" spans="1:47" ht="27" customHeight="1" x14ac:dyDescent="0.2">
      <c r="A97" s="240" t="s">
        <v>105</v>
      </c>
      <c r="B97" s="241"/>
      <c r="C97" s="131" t="e">
        <f t="shared" ref="C97:K97" si="8">C96/$C$6</f>
        <v>#DIV/0!</v>
      </c>
      <c r="D97" s="131" t="e">
        <f t="shared" si="8"/>
        <v>#DIV/0!</v>
      </c>
      <c r="E97" s="131" t="e">
        <f t="shared" si="8"/>
        <v>#DIV/0!</v>
      </c>
      <c r="F97" s="131" t="e">
        <f t="shared" si="8"/>
        <v>#DIV/0!</v>
      </c>
      <c r="G97" s="131" t="e">
        <f t="shared" si="8"/>
        <v>#DIV/0!</v>
      </c>
      <c r="H97" s="131" t="e">
        <f t="shared" si="8"/>
        <v>#DIV/0!</v>
      </c>
      <c r="I97" s="131" t="e">
        <f t="shared" si="8"/>
        <v>#DIV/0!</v>
      </c>
      <c r="J97" s="131" t="e">
        <f t="shared" si="8"/>
        <v>#DIV/0!</v>
      </c>
      <c r="K97" s="131" t="e">
        <f t="shared" si="8"/>
        <v>#DIV/0!</v>
      </c>
      <c r="L97" s="244" t="e">
        <f>L96/$C$6</f>
        <v>#VALUE!</v>
      </c>
      <c r="M97" s="245"/>
      <c r="N97" s="131" t="e">
        <f t="shared" ref="N97:T97" si="9">N96/$C$6</f>
        <v>#VALUE!</v>
      </c>
      <c r="O97" s="131" t="e">
        <f t="shared" si="9"/>
        <v>#DIV/0!</v>
      </c>
      <c r="P97" s="131" t="e">
        <f t="shared" si="9"/>
        <v>#DIV/0!</v>
      </c>
      <c r="Q97" s="131" t="e">
        <f t="shared" si="9"/>
        <v>#DIV/0!</v>
      </c>
      <c r="R97" s="131" t="e">
        <f t="shared" si="9"/>
        <v>#DIV/0!</v>
      </c>
      <c r="S97" s="131" t="e">
        <f t="shared" si="9"/>
        <v>#DIV/0!</v>
      </c>
      <c r="T97" s="131" t="e">
        <f t="shared" si="9"/>
        <v>#DIV/0!</v>
      </c>
    </row>
    <row r="98" spans="1:47" x14ac:dyDescent="0.2">
      <c r="A98" s="208" t="s">
        <v>106</v>
      </c>
      <c r="B98" s="209"/>
      <c r="C98" s="209"/>
      <c r="D98" s="209"/>
      <c r="E98" s="209"/>
      <c r="F98" s="209"/>
      <c r="G98" s="209"/>
      <c r="H98" s="209"/>
      <c r="I98" s="209"/>
      <c r="J98" s="209"/>
      <c r="K98" s="209"/>
      <c r="L98" s="209"/>
      <c r="M98" s="209"/>
      <c r="N98" s="209"/>
      <c r="O98" s="209"/>
      <c r="P98" s="209"/>
      <c r="Q98" s="210"/>
      <c r="R98" s="210"/>
      <c r="S98" s="210"/>
      <c r="T98" s="211"/>
    </row>
    <row r="99" spans="1:47" ht="12.75" customHeight="1" x14ac:dyDescent="0.2">
      <c r="A99" s="212" t="s">
        <v>141</v>
      </c>
      <c r="B99" s="212"/>
      <c r="C99" s="212"/>
      <c r="D99" s="212"/>
      <c r="E99" s="212"/>
      <c r="F99" s="212"/>
      <c r="G99" s="212"/>
      <c r="H99" s="212"/>
      <c r="I99" s="212"/>
      <c r="J99" s="212"/>
      <c r="K99" s="212"/>
      <c r="L99" s="212"/>
      <c r="M99" s="212"/>
      <c r="N99" s="212"/>
      <c r="O99" s="212"/>
      <c r="P99" s="212"/>
      <c r="Q99" s="213"/>
      <c r="R99" s="214"/>
      <c r="S99" s="215"/>
      <c r="T99" s="132" t="s">
        <v>117</v>
      </c>
    </row>
    <row r="100" spans="1:47" ht="14.25" x14ac:dyDescent="0.2">
      <c r="A100" s="133" t="s">
        <v>119</v>
      </c>
      <c r="B100" s="133"/>
      <c r="C100" s="133"/>
      <c r="D100" s="134"/>
      <c r="E100" s="134"/>
      <c r="F100" s="133"/>
      <c r="G100" s="133"/>
      <c r="H100" s="133"/>
      <c r="I100" s="133"/>
      <c r="J100" s="133"/>
      <c r="K100" s="133"/>
      <c r="L100" s="133"/>
      <c r="M100" s="133"/>
      <c r="N100" s="133"/>
      <c r="O100" s="134"/>
      <c r="P100" s="134"/>
      <c r="Q100" s="203"/>
      <c r="R100" s="204"/>
      <c r="S100" s="205"/>
      <c r="T100" s="135" t="s">
        <v>125</v>
      </c>
    </row>
    <row r="101" spans="1:47" ht="13.15" customHeight="1" x14ac:dyDescent="0.2">
      <c r="A101" s="133" t="s">
        <v>144</v>
      </c>
      <c r="B101" s="133"/>
      <c r="C101" s="133"/>
      <c r="D101" s="134"/>
      <c r="E101" s="134"/>
      <c r="F101" s="133"/>
      <c r="G101" s="133"/>
      <c r="H101" s="133"/>
      <c r="I101" s="133"/>
      <c r="J101" s="133"/>
      <c r="K101" s="133"/>
      <c r="L101" s="133"/>
      <c r="M101" s="133"/>
      <c r="N101" s="133"/>
      <c r="O101" s="134"/>
      <c r="P101" s="134"/>
      <c r="Q101" s="136"/>
      <c r="R101" s="136"/>
      <c r="S101" s="137"/>
      <c r="T101" s="138"/>
    </row>
    <row r="102" spans="1:47" s="140" customFormat="1" ht="57.75" customHeight="1" x14ac:dyDescent="0.2">
      <c r="A102" s="258" t="s">
        <v>124</v>
      </c>
      <c r="B102" s="258"/>
      <c r="C102" s="258"/>
      <c r="D102" s="258"/>
      <c r="E102" s="258"/>
      <c r="F102" s="258"/>
      <c r="G102" s="258"/>
      <c r="H102" s="258"/>
      <c r="I102" s="258"/>
      <c r="J102" s="258"/>
      <c r="K102" s="258"/>
      <c r="L102" s="258"/>
      <c r="M102" s="258"/>
      <c r="N102" s="258"/>
      <c r="O102" s="258"/>
      <c r="P102" s="258"/>
      <c r="Q102" s="258"/>
      <c r="R102" s="258"/>
      <c r="S102" s="258"/>
      <c r="T102" s="258"/>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row>
    <row r="103" spans="1:47" ht="0.75" customHeight="1" x14ac:dyDescent="0.2">
      <c r="A103" s="259"/>
      <c r="B103" s="259"/>
      <c r="C103" s="259"/>
      <c r="D103" s="259"/>
      <c r="E103" s="259"/>
      <c r="F103" s="259"/>
      <c r="G103" s="259"/>
      <c r="H103" s="259"/>
      <c r="I103" s="259"/>
      <c r="J103" s="259"/>
      <c r="K103" s="259"/>
      <c r="L103" s="259"/>
      <c r="M103" s="259"/>
      <c r="N103" s="259"/>
      <c r="O103" s="259"/>
      <c r="P103" s="259"/>
      <c r="Q103" s="259"/>
      <c r="R103" s="259"/>
      <c r="S103" s="259"/>
      <c r="T103" s="259"/>
    </row>
    <row r="104" spans="1:47" ht="35.25" customHeight="1" x14ac:dyDescent="0.2">
      <c r="A104" s="260" t="s">
        <v>120</v>
      </c>
      <c r="B104" s="261"/>
      <c r="C104" s="266" t="s">
        <v>165</v>
      </c>
      <c r="D104" s="266" t="s">
        <v>161</v>
      </c>
      <c r="E104" s="246" t="s">
        <v>159</v>
      </c>
      <c r="F104" s="248"/>
      <c r="G104" s="247" t="s">
        <v>160</v>
      </c>
      <c r="H104" s="247"/>
      <c r="I104" s="247"/>
      <c r="J104" s="247"/>
      <c r="K104" s="247"/>
      <c r="L104" s="247"/>
      <c r="M104" s="247"/>
      <c r="N104" s="247"/>
      <c r="O104" s="246" t="s">
        <v>162</v>
      </c>
      <c r="P104" s="247"/>
      <c r="Q104" s="247"/>
      <c r="R104" s="248"/>
      <c r="S104" s="252" t="s">
        <v>121</v>
      </c>
      <c r="T104" s="248" t="s">
        <v>163</v>
      </c>
    </row>
    <row r="105" spans="1:47" x14ac:dyDescent="0.2">
      <c r="A105" s="262"/>
      <c r="B105" s="263"/>
      <c r="C105" s="320"/>
      <c r="D105" s="267"/>
      <c r="E105" s="249"/>
      <c r="F105" s="251"/>
      <c r="G105" s="250"/>
      <c r="H105" s="250"/>
      <c r="I105" s="250"/>
      <c r="J105" s="250"/>
      <c r="K105" s="250"/>
      <c r="L105" s="250"/>
      <c r="M105" s="250"/>
      <c r="N105" s="250"/>
      <c r="O105" s="249"/>
      <c r="P105" s="250"/>
      <c r="Q105" s="250"/>
      <c r="R105" s="251"/>
      <c r="S105" s="253"/>
      <c r="T105" s="251"/>
    </row>
    <row r="106" spans="1:47" ht="26.65" customHeight="1" x14ac:dyDescent="0.2">
      <c r="A106" s="264"/>
      <c r="B106" s="265"/>
      <c r="C106" s="320"/>
      <c r="D106" s="255" t="s">
        <v>116</v>
      </c>
      <c r="E106" s="256"/>
      <c r="F106" s="257"/>
      <c r="G106" s="255" t="s">
        <v>115</v>
      </c>
      <c r="H106" s="256"/>
      <c r="I106" s="256"/>
      <c r="J106" s="256"/>
      <c r="K106" s="256"/>
      <c r="L106" s="256"/>
      <c r="M106" s="256"/>
      <c r="N106" s="257"/>
      <c r="O106" s="255" t="s">
        <v>114</v>
      </c>
      <c r="P106" s="256"/>
      <c r="Q106" s="256"/>
      <c r="R106" s="257"/>
      <c r="S106" s="253"/>
      <c r="T106" s="248" t="s">
        <v>113</v>
      </c>
    </row>
    <row r="107" spans="1:47" ht="25.5" customHeight="1" x14ac:dyDescent="0.2">
      <c r="A107" s="124" t="s">
        <v>66</v>
      </c>
      <c r="B107" s="125"/>
      <c r="C107" s="321"/>
      <c r="D107" s="126" t="s">
        <v>87</v>
      </c>
      <c r="E107" s="126" t="s">
        <v>130</v>
      </c>
      <c r="F107" s="126" t="s">
        <v>89</v>
      </c>
      <c r="G107" s="126" t="s">
        <v>90</v>
      </c>
      <c r="H107" s="126" t="s">
        <v>91</v>
      </c>
      <c r="I107" s="126" t="s">
        <v>92</v>
      </c>
      <c r="J107" s="126" t="s">
        <v>93</v>
      </c>
      <c r="K107" s="126" t="s">
        <v>94</v>
      </c>
      <c r="L107" s="255" t="s">
        <v>95</v>
      </c>
      <c r="M107" s="257"/>
      <c r="N107" s="126" t="s">
        <v>96</v>
      </c>
      <c r="O107" s="126" t="s">
        <v>97</v>
      </c>
      <c r="P107" s="126" t="s">
        <v>98</v>
      </c>
      <c r="Q107" s="126" t="s">
        <v>99</v>
      </c>
      <c r="R107" s="126" t="s">
        <v>100</v>
      </c>
      <c r="S107" s="254"/>
      <c r="T107" s="251"/>
    </row>
    <row r="108" spans="1:47" ht="29.65" customHeight="1" x14ac:dyDescent="0.2">
      <c r="A108" s="127">
        <v>0.1</v>
      </c>
      <c r="B108" s="116" t="s">
        <v>68</v>
      </c>
      <c r="C108" s="216"/>
      <c r="D108" s="217"/>
      <c r="E108" s="217"/>
      <c r="F108" s="217"/>
      <c r="G108" s="217"/>
      <c r="H108" s="217"/>
      <c r="I108" s="217"/>
      <c r="J108" s="217"/>
      <c r="K108" s="217"/>
      <c r="L108" s="217"/>
      <c r="M108" s="217"/>
      <c r="N108" s="218"/>
      <c r="O108" s="36"/>
      <c r="P108" s="36"/>
      <c r="Q108" s="36"/>
      <c r="R108" s="36"/>
      <c r="S108" s="141">
        <f>SUM(C108:R108)</f>
        <v>0</v>
      </c>
      <c r="T108" s="37"/>
    </row>
    <row r="109" spans="1:47" ht="29.25" customHeight="1" x14ac:dyDescent="0.2">
      <c r="A109" s="115">
        <v>0.2</v>
      </c>
      <c r="B109" s="116" t="s">
        <v>69</v>
      </c>
      <c r="C109" s="219"/>
      <c r="D109" s="220"/>
      <c r="E109" s="220"/>
      <c r="F109" s="220"/>
      <c r="G109" s="220"/>
      <c r="H109" s="220"/>
      <c r="I109" s="220"/>
      <c r="J109" s="220"/>
      <c r="K109" s="220"/>
      <c r="L109" s="220"/>
      <c r="M109" s="220"/>
      <c r="N109" s="221"/>
      <c r="O109" s="36"/>
      <c r="P109" s="36"/>
      <c r="Q109" s="36"/>
      <c r="R109" s="36"/>
      <c r="S109" s="141">
        <f t="shared" ref="S109:S126" si="10">SUM(C109:R109)</f>
        <v>0</v>
      </c>
      <c r="T109" s="36"/>
    </row>
    <row r="110" spans="1:47" ht="33" customHeight="1" x14ac:dyDescent="0.2">
      <c r="A110" s="115">
        <v>0.3</v>
      </c>
      <c r="B110" s="116" t="s">
        <v>70</v>
      </c>
      <c r="C110" s="32"/>
      <c r="D110" s="32"/>
      <c r="E110" s="33"/>
      <c r="F110" s="32"/>
      <c r="G110" s="32"/>
      <c r="H110" s="35"/>
      <c r="I110" s="35"/>
      <c r="J110" s="35"/>
      <c r="K110" s="35"/>
      <c r="L110" s="222"/>
      <c r="M110" s="223"/>
      <c r="N110" s="224"/>
      <c r="O110" s="32"/>
      <c r="P110" s="32"/>
      <c r="Q110" s="32"/>
      <c r="R110" s="32"/>
      <c r="S110" s="128">
        <f t="shared" si="10"/>
        <v>0</v>
      </c>
      <c r="T110" s="32"/>
    </row>
    <row r="111" spans="1:47" ht="33" customHeight="1" x14ac:dyDescent="0.2">
      <c r="A111" s="115">
        <v>0.4</v>
      </c>
      <c r="B111" s="116" t="s">
        <v>71</v>
      </c>
      <c r="C111" s="32"/>
      <c r="D111" s="32"/>
      <c r="E111" s="33"/>
      <c r="F111" s="32"/>
      <c r="G111" s="35"/>
      <c r="H111" s="35"/>
      <c r="I111" s="35"/>
      <c r="J111" s="35"/>
      <c r="K111" s="35"/>
      <c r="L111" s="225"/>
      <c r="M111" s="226"/>
      <c r="N111" s="227"/>
      <c r="O111" s="32"/>
      <c r="P111" s="32"/>
      <c r="Q111" s="32"/>
      <c r="R111" s="32"/>
      <c r="S111" s="128">
        <f t="shared" si="10"/>
        <v>0</v>
      </c>
      <c r="T111" s="35"/>
    </row>
    <row r="112" spans="1:47" ht="33.4" customHeight="1" x14ac:dyDescent="0.2">
      <c r="A112" s="115">
        <v>0.5</v>
      </c>
      <c r="B112" s="116" t="s">
        <v>101</v>
      </c>
      <c r="C112" s="32"/>
      <c r="D112" s="32"/>
      <c r="E112" s="33"/>
      <c r="F112" s="32"/>
      <c r="G112" s="35"/>
      <c r="H112" s="35"/>
      <c r="I112" s="35"/>
      <c r="J112" s="35"/>
      <c r="K112" s="35"/>
      <c r="L112" s="225"/>
      <c r="M112" s="226"/>
      <c r="N112" s="227"/>
      <c r="O112" s="32"/>
      <c r="P112" s="32"/>
      <c r="Q112" s="32"/>
      <c r="R112" s="32"/>
      <c r="S112" s="128">
        <f t="shared" si="10"/>
        <v>0</v>
      </c>
      <c r="T112" s="35"/>
    </row>
    <row r="113" spans="1:20" ht="29.65" customHeight="1" x14ac:dyDescent="0.2">
      <c r="A113" s="115">
        <v>1</v>
      </c>
      <c r="B113" s="116" t="s">
        <v>72</v>
      </c>
      <c r="C113" s="32"/>
      <c r="D113" s="32"/>
      <c r="E113" s="33"/>
      <c r="F113" s="32"/>
      <c r="G113" s="35"/>
      <c r="H113" s="35"/>
      <c r="I113" s="35"/>
      <c r="J113" s="35"/>
      <c r="K113" s="35"/>
      <c r="L113" s="225"/>
      <c r="M113" s="226"/>
      <c r="N113" s="227"/>
      <c r="O113" s="32"/>
      <c r="P113" s="32"/>
      <c r="Q113" s="32"/>
      <c r="R113" s="32"/>
      <c r="S113" s="128">
        <f t="shared" si="10"/>
        <v>0</v>
      </c>
      <c r="T113" s="35"/>
    </row>
    <row r="114" spans="1:20" ht="34.9" customHeight="1" x14ac:dyDescent="0.2">
      <c r="A114" s="115">
        <v>2.1</v>
      </c>
      <c r="B114" s="116" t="s">
        <v>73</v>
      </c>
      <c r="C114" s="32"/>
      <c r="D114" s="32"/>
      <c r="E114" s="32"/>
      <c r="F114" s="32"/>
      <c r="G114" s="32"/>
      <c r="H114" s="35"/>
      <c r="I114" s="35"/>
      <c r="J114" s="35"/>
      <c r="K114" s="35"/>
      <c r="L114" s="225"/>
      <c r="M114" s="226"/>
      <c r="N114" s="227"/>
      <c r="O114" s="32"/>
      <c r="P114" s="32"/>
      <c r="Q114" s="32"/>
      <c r="R114" s="32"/>
      <c r="S114" s="128">
        <f t="shared" si="10"/>
        <v>0</v>
      </c>
      <c r="T114" s="32"/>
    </row>
    <row r="115" spans="1:20" ht="28.9" customHeight="1" x14ac:dyDescent="0.2">
      <c r="A115" s="115">
        <v>2.2000000000000002</v>
      </c>
      <c r="B115" s="116" t="s">
        <v>74</v>
      </c>
      <c r="C115" s="32"/>
      <c r="D115" s="32"/>
      <c r="E115" s="33"/>
      <c r="F115" s="32"/>
      <c r="G115" s="32"/>
      <c r="H115" s="35"/>
      <c r="I115" s="35"/>
      <c r="J115" s="35"/>
      <c r="K115" s="35"/>
      <c r="L115" s="225"/>
      <c r="M115" s="226"/>
      <c r="N115" s="227"/>
      <c r="O115" s="32"/>
      <c r="P115" s="32"/>
      <c r="Q115" s="32"/>
      <c r="R115" s="32"/>
      <c r="S115" s="128">
        <f t="shared" si="10"/>
        <v>0</v>
      </c>
      <c r="T115" s="32"/>
    </row>
    <row r="116" spans="1:20" ht="31.9" customHeight="1" x14ac:dyDescent="0.2">
      <c r="A116" s="115">
        <v>2.2999999999999998</v>
      </c>
      <c r="B116" s="116" t="s">
        <v>75</v>
      </c>
      <c r="C116" s="32"/>
      <c r="D116" s="32"/>
      <c r="E116" s="33"/>
      <c r="F116" s="32"/>
      <c r="G116" s="32"/>
      <c r="H116" s="35"/>
      <c r="I116" s="35"/>
      <c r="J116" s="35"/>
      <c r="K116" s="35"/>
      <c r="L116" s="225"/>
      <c r="M116" s="226"/>
      <c r="N116" s="227"/>
      <c r="O116" s="32"/>
      <c r="P116" s="32"/>
      <c r="Q116" s="32"/>
      <c r="R116" s="32"/>
      <c r="S116" s="128">
        <f t="shared" si="10"/>
        <v>0</v>
      </c>
      <c r="T116" s="32"/>
    </row>
    <row r="117" spans="1:20" ht="33" customHeight="1" x14ac:dyDescent="0.2">
      <c r="A117" s="115">
        <v>2.4</v>
      </c>
      <c r="B117" s="116" t="s">
        <v>76</v>
      </c>
      <c r="C117" s="32"/>
      <c r="D117" s="32"/>
      <c r="E117" s="33"/>
      <c r="F117" s="32"/>
      <c r="G117" s="32"/>
      <c r="H117" s="35"/>
      <c r="I117" s="35"/>
      <c r="J117" s="35"/>
      <c r="K117" s="35"/>
      <c r="L117" s="225"/>
      <c r="M117" s="226"/>
      <c r="N117" s="227"/>
      <c r="O117" s="32"/>
      <c r="P117" s="32"/>
      <c r="Q117" s="32"/>
      <c r="R117" s="32"/>
      <c r="S117" s="128">
        <f t="shared" si="10"/>
        <v>0</v>
      </c>
      <c r="T117" s="32"/>
    </row>
    <row r="118" spans="1:20" ht="34.15" customHeight="1" x14ac:dyDescent="0.2">
      <c r="A118" s="115">
        <v>2.5</v>
      </c>
      <c r="B118" s="116" t="s">
        <v>77</v>
      </c>
      <c r="C118" s="32"/>
      <c r="D118" s="32"/>
      <c r="E118" s="33"/>
      <c r="F118" s="32"/>
      <c r="G118" s="32"/>
      <c r="H118" s="35"/>
      <c r="I118" s="35"/>
      <c r="J118" s="35"/>
      <c r="K118" s="35"/>
      <c r="L118" s="225"/>
      <c r="M118" s="226"/>
      <c r="N118" s="227"/>
      <c r="O118" s="32"/>
      <c r="P118" s="32"/>
      <c r="Q118" s="32"/>
      <c r="R118" s="32"/>
      <c r="S118" s="128">
        <f t="shared" si="10"/>
        <v>0</v>
      </c>
      <c r="T118" s="32"/>
    </row>
    <row r="119" spans="1:20" ht="30.4" customHeight="1" x14ac:dyDescent="0.2">
      <c r="A119" s="115">
        <v>2.6</v>
      </c>
      <c r="B119" s="116" t="s">
        <v>78</v>
      </c>
      <c r="C119" s="32"/>
      <c r="D119" s="32"/>
      <c r="E119" s="33"/>
      <c r="F119" s="32"/>
      <c r="G119" s="32"/>
      <c r="H119" s="35"/>
      <c r="I119" s="35"/>
      <c r="J119" s="35"/>
      <c r="K119" s="35"/>
      <c r="L119" s="225"/>
      <c r="M119" s="226"/>
      <c r="N119" s="227"/>
      <c r="O119" s="32"/>
      <c r="P119" s="32"/>
      <c r="Q119" s="32"/>
      <c r="R119" s="32"/>
      <c r="S119" s="128">
        <f t="shared" si="10"/>
        <v>0</v>
      </c>
      <c r="T119" s="32"/>
    </row>
    <row r="120" spans="1:20" ht="32.65" customHeight="1" x14ac:dyDescent="0.2">
      <c r="A120" s="115">
        <v>2.7</v>
      </c>
      <c r="B120" s="116" t="s">
        <v>79</v>
      </c>
      <c r="C120" s="32"/>
      <c r="D120" s="32"/>
      <c r="E120" s="33"/>
      <c r="F120" s="32"/>
      <c r="G120" s="32"/>
      <c r="H120" s="35"/>
      <c r="I120" s="35"/>
      <c r="J120" s="35"/>
      <c r="K120" s="35"/>
      <c r="L120" s="225"/>
      <c r="M120" s="226"/>
      <c r="N120" s="227"/>
      <c r="O120" s="32"/>
      <c r="P120" s="32"/>
      <c r="Q120" s="32" t="s">
        <v>202</v>
      </c>
      <c r="R120" s="32"/>
      <c r="S120" s="128">
        <f t="shared" si="10"/>
        <v>0</v>
      </c>
      <c r="T120" s="32"/>
    </row>
    <row r="121" spans="1:20" ht="31.5" customHeight="1" x14ac:dyDescent="0.2">
      <c r="A121" s="115">
        <v>2.8</v>
      </c>
      <c r="B121" s="116" t="s">
        <v>80</v>
      </c>
      <c r="C121" s="32"/>
      <c r="D121" s="32"/>
      <c r="E121" s="33"/>
      <c r="F121" s="32"/>
      <c r="G121" s="32"/>
      <c r="H121" s="35"/>
      <c r="I121" s="35"/>
      <c r="J121" s="35"/>
      <c r="K121" s="35"/>
      <c r="L121" s="225"/>
      <c r="M121" s="226"/>
      <c r="N121" s="227"/>
      <c r="O121" s="32"/>
      <c r="P121" s="32"/>
      <c r="Q121" s="32"/>
      <c r="R121" s="32"/>
      <c r="S121" s="128">
        <f t="shared" si="10"/>
        <v>0</v>
      </c>
      <c r="T121" s="32"/>
    </row>
    <row r="122" spans="1:20" ht="38.25" customHeight="1" x14ac:dyDescent="0.2">
      <c r="A122" s="115">
        <v>3</v>
      </c>
      <c r="B122" s="116" t="s">
        <v>81</v>
      </c>
      <c r="C122" s="32"/>
      <c r="D122" s="32"/>
      <c r="E122" s="33"/>
      <c r="F122" s="32"/>
      <c r="G122" s="32"/>
      <c r="H122" s="35"/>
      <c r="I122" s="35"/>
      <c r="J122" s="35"/>
      <c r="K122" s="35"/>
      <c r="L122" s="225"/>
      <c r="M122" s="226"/>
      <c r="N122" s="227"/>
      <c r="O122" s="32"/>
      <c r="P122" s="32"/>
      <c r="Q122" s="32"/>
      <c r="R122" s="32"/>
      <c r="S122" s="128">
        <f t="shared" si="10"/>
        <v>0</v>
      </c>
      <c r="T122" s="32"/>
    </row>
    <row r="123" spans="1:20" ht="24.75" customHeight="1" x14ac:dyDescent="0.2">
      <c r="A123" s="115">
        <v>4</v>
      </c>
      <c r="B123" s="116" t="s">
        <v>82</v>
      </c>
      <c r="C123" s="32"/>
      <c r="D123" s="32"/>
      <c r="E123" s="33"/>
      <c r="F123" s="32"/>
      <c r="G123" s="32"/>
      <c r="H123" s="35"/>
      <c r="I123" s="35"/>
      <c r="J123" s="35"/>
      <c r="K123" s="35"/>
      <c r="L123" s="228"/>
      <c r="M123" s="229"/>
      <c r="N123" s="230"/>
      <c r="O123" s="32"/>
      <c r="P123" s="32"/>
      <c r="Q123" s="32"/>
      <c r="R123" s="32"/>
      <c r="S123" s="128">
        <f t="shared" si="10"/>
        <v>0</v>
      </c>
      <c r="T123" s="32"/>
    </row>
    <row r="124" spans="1:20" ht="25.5" x14ac:dyDescent="0.2">
      <c r="A124" s="115">
        <v>5</v>
      </c>
      <c r="B124" s="116" t="s">
        <v>83</v>
      </c>
      <c r="C124" s="32"/>
      <c r="D124" s="32"/>
      <c r="E124" s="33"/>
      <c r="F124" s="32"/>
      <c r="G124" s="32"/>
      <c r="H124" s="35"/>
      <c r="I124" s="35"/>
      <c r="J124" s="35"/>
      <c r="K124" s="35"/>
      <c r="L124" s="32" t="s">
        <v>102</v>
      </c>
      <c r="M124" s="32" t="s">
        <v>103</v>
      </c>
      <c r="N124" s="32" t="s">
        <v>178</v>
      </c>
      <c r="O124" s="32"/>
      <c r="P124" s="32"/>
      <c r="Q124" s="32"/>
      <c r="R124" s="32"/>
      <c r="S124" s="128">
        <f>SUM(C124:R124)</f>
        <v>0</v>
      </c>
      <c r="T124" s="32"/>
    </row>
    <row r="125" spans="1:20" ht="31.5" customHeight="1" x14ac:dyDescent="0.2">
      <c r="A125" s="115">
        <v>6</v>
      </c>
      <c r="B125" s="116" t="s">
        <v>84</v>
      </c>
      <c r="C125" s="32"/>
      <c r="D125" s="32"/>
      <c r="E125" s="33"/>
      <c r="F125" s="32"/>
      <c r="G125" s="32"/>
      <c r="H125" s="35"/>
      <c r="I125" s="35"/>
      <c r="J125" s="35"/>
      <c r="K125" s="35"/>
      <c r="L125" s="231"/>
      <c r="M125" s="232"/>
      <c r="N125" s="233"/>
      <c r="O125" s="32"/>
      <c r="P125" s="32"/>
      <c r="Q125" s="32"/>
      <c r="R125" s="32"/>
      <c r="S125" s="128">
        <f t="shared" si="10"/>
        <v>0</v>
      </c>
      <c r="T125" s="32"/>
    </row>
    <row r="126" spans="1:20" ht="25.9" customHeight="1" x14ac:dyDescent="0.2">
      <c r="A126" s="115">
        <v>7</v>
      </c>
      <c r="B126" s="116" t="s">
        <v>85</v>
      </c>
      <c r="C126" s="32"/>
      <c r="D126" s="32"/>
      <c r="E126" s="33"/>
      <c r="F126" s="32"/>
      <c r="G126" s="32"/>
      <c r="H126" s="35"/>
      <c r="I126" s="35"/>
      <c r="J126" s="35"/>
      <c r="K126" s="35"/>
      <c r="L126" s="234"/>
      <c r="M126" s="235"/>
      <c r="N126" s="236"/>
      <c r="O126" s="32"/>
      <c r="P126" s="32"/>
      <c r="Q126" s="32"/>
      <c r="R126" s="32"/>
      <c r="S126" s="128">
        <f t="shared" si="10"/>
        <v>0</v>
      </c>
      <c r="T126" s="32"/>
    </row>
    <row r="127" spans="1:20" ht="33" customHeight="1" x14ac:dyDescent="0.2">
      <c r="A127" s="115">
        <v>8</v>
      </c>
      <c r="B127" s="116" t="s">
        <v>86</v>
      </c>
      <c r="C127" s="32"/>
      <c r="D127" s="32"/>
      <c r="E127" s="33"/>
      <c r="F127" s="32"/>
      <c r="G127" s="32"/>
      <c r="H127" s="35"/>
      <c r="I127" s="35"/>
      <c r="J127" s="35"/>
      <c r="K127" s="35"/>
      <c r="L127" s="237"/>
      <c r="M127" s="238"/>
      <c r="N127" s="239"/>
      <c r="O127" s="32"/>
      <c r="P127" s="32"/>
      <c r="Q127" s="32"/>
      <c r="R127" s="32"/>
      <c r="S127" s="128">
        <f>SUM(C127:R127)</f>
        <v>0</v>
      </c>
      <c r="T127" s="32"/>
    </row>
    <row r="128" spans="1:20" ht="37.9" customHeight="1" x14ac:dyDescent="0.2">
      <c r="A128" s="240" t="s">
        <v>104</v>
      </c>
      <c r="B128" s="241"/>
      <c r="C128" s="129">
        <f t="shared" ref="C128:K128" si="11">SUM(C110:C127)</f>
        <v>0</v>
      </c>
      <c r="D128" s="129">
        <f t="shared" si="11"/>
        <v>0</v>
      </c>
      <c r="E128" s="130">
        <f t="shared" si="11"/>
        <v>0</v>
      </c>
      <c r="F128" s="129">
        <f t="shared" si="11"/>
        <v>0</v>
      </c>
      <c r="G128" s="129">
        <f t="shared" si="11"/>
        <v>0</v>
      </c>
      <c r="H128" s="129">
        <f t="shared" si="11"/>
        <v>0</v>
      </c>
      <c r="I128" s="129">
        <f t="shared" si="11"/>
        <v>0</v>
      </c>
      <c r="J128" s="129">
        <f t="shared" si="11"/>
        <v>0</v>
      </c>
      <c r="K128" s="129">
        <f t="shared" si="11"/>
        <v>0</v>
      </c>
      <c r="L128" s="242" t="e">
        <f>L124+M124</f>
        <v>#VALUE!</v>
      </c>
      <c r="M128" s="243"/>
      <c r="N128" s="129" t="str">
        <f>N124</f>
        <v>Operational Water</v>
      </c>
      <c r="O128" s="129">
        <f t="shared" ref="O128:T128" si="12">SUM(O108:O127)</f>
        <v>0</v>
      </c>
      <c r="P128" s="129">
        <f t="shared" si="12"/>
        <v>0</v>
      </c>
      <c r="Q128" s="129">
        <f t="shared" si="12"/>
        <v>0</v>
      </c>
      <c r="R128" s="129">
        <f t="shared" si="12"/>
        <v>0</v>
      </c>
      <c r="S128" s="129">
        <f t="shared" si="12"/>
        <v>0</v>
      </c>
      <c r="T128" s="129">
        <f t="shared" si="12"/>
        <v>0</v>
      </c>
    </row>
    <row r="129" spans="1:20" ht="37.9" customHeight="1" x14ac:dyDescent="0.2">
      <c r="A129" s="240" t="s">
        <v>105</v>
      </c>
      <c r="B129" s="241"/>
      <c r="C129" s="131" t="e">
        <f t="shared" ref="C129:K129" si="13">C128/$C$6</f>
        <v>#DIV/0!</v>
      </c>
      <c r="D129" s="131" t="e">
        <f t="shared" si="13"/>
        <v>#DIV/0!</v>
      </c>
      <c r="E129" s="131" t="e">
        <f t="shared" si="13"/>
        <v>#DIV/0!</v>
      </c>
      <c r="F129" s="131" t="e">
        <f t="shared" si="13"/>
        <v>#DIV/0!</v>
      </c>
      <c r="G129" s="131" t="e">
        <f t="shared" si="13"/>
        <v>#DIV/0!</v>
      </c>
      <c r="H129" s="131" t="e">
        <f t="shared" si="13"/>
        <v>#DIV/0!</v>
      </c>
      <c r="I129" s="131" t="e">
        <f t="shared" si="13"/>
        <v>#DIV/0!</v>
      </c>
      <c r="J129" s="131" t="e">
        <f t="shared" si="13"/>
        <v>#DIV/0!</v>
      </c>
      <c r="K129" s="131" t="e">
        <f t="shared" si="13"/>
        <v>#DIV/0!</v>
      </c>
      <c r="L129" s="244" t="e">
        <f>L128/$C$6</f>
        <v>#VALUE!</v>
      </c>
      <c r="M129" s="245"/>
      <c r="N129" s="131" t="e">
        <f t="shared" ref="N129:T129" si="14">N128/$C$6</f>
        <v>#VALUE!</v>
      </c>
      <c r="O129" s="131" t="e">
        <f t="shared" si="14"/>
        <v>#DIV/0!</v>
      </c>
      <c r="P129" s="131" t="e">
        <f t="shared" si="14"/>
        <v>#DIV/0!</v>
      </c>
      <c r="Q129" s="131" t="e">
        <f t="shared" si="14"/>
        <v>#DIV/0!</v>
      </c>
      <c r="R129" s="131" t="e">
        <f t="shared" si="14"/>
        <v>#DIV/0!</v>
      </c>
      <c r="S129" s="131" t="e">
        <f t="shared" si="14"/>
        <v>#DIV/0!</v>
      </c>
      <c r="T129" s="131" t="e">
        <f t="shared" si="14"/>
        <v>#DIV/0!</v>
      </c>
    </row>
    <row r="130" spans="1:20" x14ac:dyDescent="0.2">
      <c r="A130" s="208" t="s">
        <v>106</v>
      </c>
      <c r="B130" s="209"/>
      <c r="C130" s="209"/>
      <c r="D130" s="209"/>
      <c r="E130" s="209"/>
      <c r="F130" s="209"/>
      <c r="G130" s="209"/>
      <c r="H130" s="209"/>
      <c r="I130" s="209"/>
      <c r="J130" s="209"/>
      <c r="K130" s="209"/>
      <c r="L130" s="209"/>
      <c r="M130" s="209"/>
      <c r="N130" s="209"/>
      <c r="O130" s="209"/>
      <c r="P130" s="209"/>
      <c r="Q130" s="210"/>
      <c r="R130" s="210"/>
      <c r="S130" s="210"/>
      <c r="T130" s="211"/>
    </row>
    <row r="131" spans="1:20" ht="12.75" customHeight="1" x14ac:dyDescent="0.2">
      <c r="A131" s="212" t="s">
        <v>142</v>
      </c>
      <c r="B131" s="212"/>
      <c r="C131" s="212"/>
      <c r="D131" s="212"/>
      <c r="E131" s="212"/>
      <c r="F131" s="212"/>
      <c r="G131" s="212"/>
      <c r="H131" s="212"/>
      <c r="I131" s="212"/>
      <c r="J131" s="212"/>
      <c r="K131" s="212"/>
      <c r="L131" s="212"/>
      <c r="M131" s="212"/>
      <c r="N131" s="212"/>
      <c r="O131" s="212"/>
      <c r="P131" s="212"/>
      <c r="Q131" s="213"/>
      <c r="R131" s="214"/>
      <c r="S131" s="215"/>
      <c r="T131" s="132" t="s">
        <v>117</v>
      </c>
    </row>
    <row r="132" spans="1:20" ht="14.25" x14ac:dyDescent="0.2">
      <c r="A132" s="133" t="s">
        <v>119</v>
      </c>
      <c r="B132" s="133"/>
      <c r="C132" s="133"/>
      <c r="D132" s="134"/>
      <c r="E132" s="134"/>
      <c r="F132" s="133"/>
      <c r="G132" s="133"/>
      <c r="H132" s="133"/>
      <c r="I132" s="133"/>
      <c r="J132" s="133"/>
      <c r="K132" s="133"/>
      <c r="L132" s="133"/>
      <c r="M132" s="133"/>
      <c r="N132" s="133"/>
      <c r="O132" s="134"/>
      <c r="P132" s="134"/>
      <c r="Q132" s="203"/>
      <c r="R132" s="204"/>
      <c r="S132" s="205"/>
      <c r="T132" s="135" t="s">
        <v>125</v>
      </c>
    </row>
    <row r="133" spans="1:20" ht="14.25" x14ac:dyDescent="0.2">
      <c r="A133" s="133" t="s">
        <v>144</v>
      </c>
      <c r="B133" s="133"/>
      <c r="C133" s="133"/>
      <c r="D133" s="134"/>
      <c r="E133" s="134"/>
      <c r="F133" s="133"/>
      <c r="G133" s="133"/>
      <c r="H133" s="133"/>
      <c r="I133" s="133"/>
      <c r="J133" s="133"/>
      <c r="K133" s="133"/>
      <c r="L133" s="133"/>
      <c r="M133" s="133"/>
      <c r="N133" s="133"/>
      <c r="O133" s="134"/>
      <c r="P133" s="134"/>
      <c r="Q133" s="136"/>
      <c r="R133" s="136"/>
      <c r="S133" s="137"/>
      <c r="T133" s="138"/>
    </row>
  </sheetData>
  <sheetProtection algorithmName="SHA-512" hashValue="j6gw06n9gr3KYZFICEGiUrJ/A59jKCOAPYoYBuhahOtYom+1u3ZJk6mBGM4esWdKFUhXfeCpULKunm1/Orjj/Q==" saltValue="O/6RgfkYWhZT/Cn4ZgAKeA==" spinCount="100000" sheet="1" formatCells="0" insertRows="0" deleteRows="0"/>
  <mergeCells count="142">
    <mergeCell ref="A1:F1"/>
    <mergeCell ref="C72:C75"/>
    <mergeCell ref="C104:C107"/>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3:B45"/>
    <mergeCell ref="F43:G45"/>
    <mergeCell ref="E46:E49"/>
    <mergeCell ref="B39:F40"/>
    <mergeCell ref="A41:B41"/>
    <mergeCell ref="F41:G42"/>
    <mergeCell ref="H41:I41"/>
    <mergeCell ref="A42:B42"/>
    <mergeCell ref="A24:B29"/>
    <mergeCell ref="C24:E24"/>
    <mergeCell ref="C25:E25"/>
    <mergeCell ref="C28:E28"/>
    <mergeCell ref="C29:E29"/>
    <mergeCell ref="C31:E31"/>
    <mergeCell ref="C32:E32"/>
    <mergeCell ref="C33:E33"/>
    <mergeCell ref="C34:E34"/>
    <mergeCell ref="E41:E42"/>
    <mergeCell ref="E43:E45"/>
    <mergeCell ref="C41:D41"/>
    <mergeCell ref="C35:E35"/>
    <mergeCell ref="C36:E36"/>
    <mergeCell ref="C37:E37"/>
    <mergeCell ref="F50:G50"/>
    <mergeCell ref="F51:G51"/>
    <mergeCell ref="F52:G52"/>
    <mergeCell ref="F53:G53"/>
    <mergeCell ref="F54:G54"/>
    <mergeCell ref="F55:G55"/>
    <mergeCell ref="F46:G46"/>
    <mergeCell ref="F47:G47"/>
    <mergeCell ref="F48:G48"/>
    <mergeCell ref="F49:G49"/>
    <mergeCell ref="F62:G62"/>
    <mergeCell ref="F63:G63"/>
    <mergeCell ref="F64:G64"/>
    <mergeCell ref="F56:G56"/>
    <mergeCell ref="F57:G57"/>
    <mergeCell ref="F58:G58"/>
    <mergeCell ref="F59:G59"/>
    <mergeCell ref="F60:G60"/>
    <mergeCell ref="F61:G61"/>
    <mergeCell ref="A70:T71"/>
    <mergeCell ref="A72:B74"/>
    <mergeCell ref="D72:D73"/>
    <mergeCell ref="E72:F73"/>
    <mergeCell ref="G72:N73"/>
    <mergeCell ref="O72:R73"/>
    <mergeCell ref="S72:S75"/>
    <mergeCell ref="E65:G65"/>
    <mergeCell ref="C76:N77"/>
    <mergeCell ref="L78:N91"/>
    <mergeCell ref="L93:N95"/>
    <mergeCell ref="A96:B96"/>
    <mergeCell ref="L96:M96"/>
    <mergeCell ref="A97:B97"/>
    <mergeCell ref="L97:M97"/>
    <mergeCell ref="T72:T73"/>
    <mergeCell ref="D74:F74"/>
    <mergeCell ref="G74:N74"/>
    <mergeCell ref="O74:R74"/>
    <mergeCell ref="T74:T75"/>
    <mergeCell ref="L75:M75"/>
    <mergeCell ref="O106:R106"/>
    <mergeCell ref="T106:T107"/>
    <mergeCell ref="L107:M107"/>
    <mergeCell ref="A98:T98"/>
    <mergeCell ref="A99:P99"/>
    <mergeCell ref="Q99:S99"/>
    <mergeCell ref="A102:T103"/>
    <mergeCell ref="A104:B106"/>
    <mergeCell ref="D104:D105"/>
    <mergeCell ref="E104:F105"/>
    <mergeCell ref="G104:N105"/>
    <mergeCell ref="C26:E26"/>
    <mergeCell ref="C27:E27"/>
    <mergeCell ref="A31:B38"/>
    <mergeCell ref="C38:E38"/>
    <mergeCell ref="I16:O16"/>
    <mergeCell ref="E66:G66"/>
    <mergeCell ref="Q132:S132"/>
    <mergeCell ref="A68:B68"/>
    <mergeCell ref="A130:T130"/>
    <mergeCell ref="A131:P131"/>
    <mergeCell ref="Q131:S131"/>
    <mergeCell ref="Q100:S100"/>
    <mergeCell ref="C108:N109"/>
    <mergeCell ref="L110:N123"/>
    <mergeCell ref="L125:N127"/>
    <mergeCell ref="A128:B128"/>
    <mergeCell ref="L128:M128"/>
    <mergeCell ref="A129:B129"/>
    <mergeCell ref="L129:M129"/>
    <mergeCell ref="O104:R105"/>
    <mergeCell ref="S104:S107"/>
    <mergeCell ref="T104:T105"/>
    <mergeCell ref="D106:F106"/>
    <mergeCell ref="G106:N106"/>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 down list'!$B$4:$B$5</xm:f>
          </x14:formula1>
          <xm:sqref>C68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99"/>
  </sheetPr>
  <dimension ref="A1:AU131"/>
  <sheetViews>
    <sheetView showGridLines="0" tabSelected="1" topLeftCell="A14" zoomScaleNormal="100" workbookViewId="0">
      <selection activeCell="C19" sqref="C19"/>
    </sheetView>
  </sheetViews>
  <sheetFormatPr defaultColWidth="9.140625" defaultRowHeight="12.75" x14ac:dyDescent="0.2"/>
  <cols>
    <col min="1" max="1" width="14.28515625" style="82" customWidth="1"/>
    <col min="2" max="2" width="42.140625" style="86" customWidth="1"/>
    <col min="3" max="3" width="44.7109375" style="87" customWidth="1"/>
    <col min="4" max="4" width="27.7109375" style="87" bestFit="1" customWidth="1"/>
    <col min="5" max="5" width="41.140625" style="87" customWidth="1"/>
    <col min="6" max="6" width="35.7109375" style="87" bestFit="1" customWidth="1"/>
    <col min="7" max="7" width="29.42578125" style="77" customWidth="1"/>
    <col min="8" max="8" width="24.42578125" style="77" customWidth="1"/>
    <col min="9" max="9" width="23.85546875" style="77" bestFit="1" customWidth="1"/>
    <col min="10" max="10" width="26.5703125" style="77" customWidth="1"/>
    <col min="11" max="11" width="21.140625" style="77" bestFit="1" customWidth="1"/>
    <col min="12" max="12" width="20.7109375" style="77" customWidth="1"/>
    <col min="13" max="13" width="24.5703125" style="77" customWidth="1"/>
    <col min="14" max="14" width="25.42578125" style="77" customWidth="1"/>
    <col min="15" max="18" width="21.140625" style="77" bestFit="1" customWidth="1"/>
    <col min="19" max="19" width="25.7109375" style="77" bestFit="1" customWidth="1"/>
    <col min="20" max="20" width="26.42578125" style="77" customWidth="1"/>
    <col min="21" max="25" width="9.140625" style="77"/>
    <col min="26" max="26" width="46" style="77" bestFit="1" customWidth="1"/>
    <col min="27" max="27" width="126.42578125" style="77" customWidth="1"/>
    <col min="28" max="16384" width="9.140625" style="77"/>
  </cols>
  <sheetData>
    <row r="1" spans="1:47" x14ac:dyDescent="0.2">
      <c r="A1" s="364" t="s">
        <v>5</v>
      </c>
      <c r="B1" s="364"/>
      <c r="C1" s="365"/>
      <c r="D1" s="365"/>
      <c r="E1" s="365"/>
      <c r="F1" s="365"/>
    </row>
    <row r="2" spans="1:47" x14ac:dyDescent="0.2">
      <c r="A2" s="179" t="s">
        <v>6</v>
      </c>
      <c r="B2" s="179"/>
      <c r="C2" s="193" t="s">
        <v>212</v>
      </c>
      <c r="D2" s="193"/>
      <c r="E2" s="193"/>
      <c r="F2" s="193"/>
    </row>
    <row r="3" spans="1:47" x14ac:dyDescent="0.2">
      <c r="A3" s="79"/>
      <c r="B3" s="79" t="s">
        <v>7</v>
      </c>
      <c r="C3" s="193"/>
      <c r="D3" s="193"/>
      <c r="E3" s="193"/>
      <c r="F3" s="193"/>
    </row>
    <row r="4" spans="1:47" x14ac:dyDescent="0.2">
      <c r="A4" s="179" t="s">
        <v>8</v>
      </c>
      <c r="B4" s="179"/>
      <c r="C4" s="193" t="s">
        <v>213</v>
      </c>
      <c r="D4" s="193"/>
      <c r="E4" s="193"/>
      <c r="F4" s="193"/>
    </row>
    <row r="5" spans="1:47" x14ac:dyDescent="0.2">
      <c r="A5" s="179" t="s">
        <v>9</v>
      </c>
      <c r="B5" s="179"/>
      <c r="C5" s="193" t="s">
        <v>216</v>
      </c>
      <c r="D5" s="193"/>
      <c r="E5" s="193"/>
      <c r="F5" s="193"/>
    </row>
    <row r="6" spans="1:47" ht="14.25" x14ac:dyDescent="0.2">
      <c r="A6" s="179" t="s">
        <v>10</v>
      </c>
      <c r="B6" s="179"/>
      <c r="C6" s="193">
        <v>33113</v>
      </c>
      <c r="D6" s="193"/>
      <c r="E6" s="193"/>
      <c r="F6" s="193"/>
    </row>
    <row r="7" spans="1:47" s="80" customFormat="1" x14ac:dyDescent="0.2">
      <c r="A7" s="179" t="s">
        <v>11</v>
      </c>
      <c r="B7" s="179"/>
      <c r="C7" s="193" t="s">
        <v>214</v>
      </c>
      <c r="D7" s="193"/>
      <c r="E7" s="193"/>
      <c r="F7" s="193"/>
    </row>
    <row r="8" spans="1:47" s="80" customFormat="1" x14ac:dyDescent="0.2">
      <c r="A8" s="179" t="s">
        <v>49</v>
      </c>
      <c r="B8" s="179"/>
      <c r="C8" s="310">
        <v>44162</v>
      </c>
      <c r="D8" s="310"/>
      <c r="E8" s="310"/>
      <c r="F8" s="310"/>
      <c r="G8" s="81"/>
    </row>
    <row r="9" spans="1:47" x14ac:dyDescent="0.2">
      <c r="A9" s="179" t="s">
        <v>50</v>
      </c>
      <c r="B9" s="179"/>
      <c r="C9" s="193" t="s">
        <v>215</v>
      </c>
      <c r="D9" s="193"/>
      <c r="E9" s="193"/>
      <c r="F9" s="193"/>
      <c r="G9" s="89"/>
    </row>
    <row r="10" spans="1:47" ht="64.5" customHeight="1" x14ac:dyDescent="0.2">
      <c r="A10" s="311" t="s">
        <v>51</v>
      </c>
      <c r="B10" s="312"/>
      <c r="C10" s="313">
        <v>60</v>
      </c>
      <c r="D10" s="314"/>
      <c r="E10" s="314"/>
      <c r="F10" s="315"/>
      <c r="G10" s="89"/>
    </row>
    <row r="11" spans="1:47" ht="39" customHeight="1" x14ac:dyDescent="0.2">
      <c r="A11" s="179" t="s">
        <v>52</v>
      </c>
      <c r="B11" s="179"/>
      <c r="C11" s="300" t="s">
        <v>217</v>
      </c>
      <c r="D11" s="300"/>
      <c r="E11" s="300"/>
      <c r="F11" s="300"/>
      <c r="G11" s="90"/>
    </row>
    <row r="12" spans="1:47" ht="19.5" customHeight="1" x14ac:dyDescent="0.2">
      <c r="A12" s="179" t="s">
        <v>53</v>
      </c>
      <c r="B12" s="179"/>
      <c r="C12" s="300" t="s">
        <v>218</v>
      </c>
      <c r="D12" s="193"/>
      <c r="E12" s="193"/>
      <c r="F12" s="193"/>
      <c r="G12" s="90"/>
    </row>
    <row r="13" spans="1:47" ht="39.75" customHeight="1" x14ac:dyDescent="0.2">
      <c r="A13" s="311" t="s">
        <v>55</v>
      </c>
      <c r="B13" s="312"/>
      <c r="C13" s="332" t="s">
        <v>219</v>
      </c>
      <c r="D13" s="333"/>
      <c r="E13" s="333"/>
      <c r="F13" s="334"/>
      <c r="G13" s="90"/>
    </row>
    <row r="14" spans="1:47" s="91" customFormat="1" x14ac:dyDescent="0.2">
      <c r="A14" s="308"/>
      <c r="B14" s="308"/>
      <c r="C14" s="309"/>
      <c r="D14" s="309"/>
      <c r="E14" s="309"/>
      <c r="F14" s="309"/>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x14ac:dyDescent="0.2">
      <c r="A15" s="308"/>
      <c r="B15" s="308"/>
      <c r="C15" s="309"/>
      <c r="D15" s="309"/>
      <c r="E15" s="309"/>
      <c r="F15" s="309"/>
      <c r="G15" s="90"/>
    </row>
    <row r="16" spans="1:47" ht="60" customHeight="1" x14ac:dyDescent="0.2">
      <c r="A16" s="199" t="s">
        <v>184</v>
      </c>
      <c r="B16" s="200"/>
      <c r="C16" s="200"/>
      <c r="D16" s="200"/>
      <c r="E16" s="200"/>
      <c r="F16" s="200"/>
      <c r="G16" s="201"/>
      <c r="I16" s="199" t="s">
        <v>173</v>
      </c>
      <c r="J16" s="200"/>
      <c r="K16" s="200"/>
      <c r="L16" s="200"/>
      <c r="M16" s="200"/>
      <c r="N16" s="200"/>
      <c r="O16" s="201"/>
    </row>
    <row r="17" spans="1:17" s="84" customFormat="1" ht="33.75" customHeight="1" x14ac:dyDescent="0.2">
      <c r="A17" s="272"/>
      <c r="B17" s="273"/>
      <c r="C17" s="143" t="s">
        <v>56</v>
      </c>
      <c r="D17" s="143" t="s">
        <v>175</v>
      </c>
      <c r="E17" s="143" t="s">
        <v>174</v>
      </c>
      <c r="F17" s="143" t="s">
        <v>57</v>
      </c>
      <c r="G17" s="143" t="s">
        <v>58</v>
      </c>
      <c r="I17" s="272"/>
      <c r="J17" s="273"/>
      <c r="K17" s="92" t="s">
        <v>56</v>
      </c>
      <c r="L17" s="92" t="s">
        <v>175</v>
      </c>
      <c r="M17" s="92" t="s">
        <v>174</v>
      </c>
      <c r="N17" s="92" t="s">
        <v>57</v>
      </c>
      <c r="O17" s="92" t="s">
        <v>58</v>
      </c>
    </row>
    <row r="18" spans="1:17" s="84" customFormat="1" ht="33.75" customHeight="1" x14ac:dyDescent="0.2">
      <c r="A18" s="240" t="s">
        <v>59</v>
      </c>
      <c r="B18" s="241"/>
      <c r="C18" s="63">
        <f>C94+D94+E94+F94</f>
        <v>17645722.891384065</v>
      </c>
      <c r="D18" s="63">
        <f>G94+H94+I94+J94+K94</f>
        <v>14176436.982505964</v>
      </c>
      <c r="E18" s="63">
        <f>L94+N94</f>
        <v>48795701.796000004</v>
      </c>
      <c r="F18" s="63">
        <f>O94+P94+Q94+R94</f>
        <v>377863.98361747392</v>
      </c>
      <c r="G18" s="63">
        <f>T94</f>
        <v>3432033</v>
      </c>
      <c r="I18" s="240" t="s">
        <v>59</v>
      </c>
      <c r="J18" s="241"/>
      <c r="K18" s="63">
        <f>C126+D126+E126+F126</f>
        <v>17627062.891384065</v>
      </c>
      <c r="L18" s="63">
        <f>G126+H126+I126+J126+K126</f>
        <v>14176436.982505964</v>
      </c>
      <c r="M18" s="63">
        <f>L126+N126</f>
        <v>54457413.904800005</v>
      </c>
      <c r="N18" s="63">
        <f>O126+P126+Q126+R126</f>
        <v>377863.98361747392</v>
      </c>
      <c r="O18" s="63">
        <f>T126</f>
        <v>0</v>
      </c>
    </row>
    <row r="19" spans="1:17" s="84" customFormat="1" ht="33.75" customHeight="1" x14ac:dyDescent="0.2">
      <c r="A19" s="322" t="s">
        <v>60</v>
      </c>
      <c r="B19" s="323"/>
      <c r="C19" s="67">
        <f>C18/$C$6</f>
        <v>532.89411685392645</v>
      </c>
      <c r="D19" s="67">
        <f t="shared" ref="D19" si="0">D18/$C$6</f>
        <v>428.12300252184832</v>
      </c>
      <c r="E19" s="67">
        <f>E18/$C$6</f>
        <v>1473.6116267327034</v>
      </c>
      <c r="F19" s="67">
        <f>F18/$C$6</f>
        <v>11.411348522256333</v>
      </c>
      <c r="G19" s="67">
        <f>G18/$C$6</f>
        <v>103.64609065925769</v>
      </c>
      <c r="H19" s="77"/>
      <c r="I19" s="322" t="s">
        <v>60</v>
      </c>
      <c r="J19" s="323"/>
      <c r="K19" s="68">
        <f>K18/$C$6</f>
        <v>532.33059195434009</v>
      </c>
      <c r="L19" s="68">
        <f t="shared" ref="L19" si="1">L18/$C$6</f>
        <v>428.12300252184832</v>
      </c>
      <c r="M19" s="68">
        <f>M18/$C$6</f>
        <v>1644.5931780509168</v>
      </c>
      <c r="N19" s="68">
        <f t="shared" ref="N19:O19" si="2">N18/$C$6</f>
        <v>11.411348522256333</v>
      </c>
      <c r="O19" s="68">
        <f t="shared" si="2"/>
        <v>0</v>
      </c>
      <c r="P19" s="98"/>
      <c r="Q19" s="98"/>
    </row>
    <row r="20" spans="1:17" ht="67.5" customHeight="1" x14ac:dyDescent="0.2">
      <c r="A20" s="330" t="s">
        <v>185</v>
      </c>
      <c r="B20" s="331"/>
      <c r="C20" s="324" t="s">
        <v>273</v>
      </c>
      <c r="D20" s="325"/>
      <c r="E20" s="325"/>
      <c r="F20" s="325"/>
      <c r="G20" s="326"/>
      <c r="I20" s="330" t="s">
        <v>186</v>
      </c>
      <c r="J20" s="331"/>
      <c r="K20" s="324" t="s">
        <v>199</v>
      </c>
      <c r="L20" s="325"/>
      <c r="M20" s="325"/>
      <c r="N20" s="325"/>
      <c r="O20" s="326"/>
      <c r="P20" s="98"/>
      <c r="Q20" s="98"/>
    </row>
    <row r="21" spans="1:17" ht="15.75" customHeight="1" x14ac:dyDescent="0.2">
      <c r="A21" s="94"/>
      <c r="B21" s="94"/>
      <c r="C21" s="95"/>
      <c r="D21" s="95"/>
      <c r="E21" s="95"/>
      <c r="F21" s="95"/>
      <c r="G21" s="96"/>
      <c r="H21" s="97"/>
      <c r="I21" s="97"/>
      <c r="J21" s="93"/>
      <c r="K21" s="93"/>
      <c r="L21" s="93"/>
      <c r="M21" s="93"/>
      <c r="N21" s="98"/>
      <c r="O21" s="98"/>
      <c r="P21" s="98"/>
      <c r="Q21" s="98"/>
    </row>
    <row r="22" spans="1:17" ht="79.900000000000006" customHeight="1" x14ac:dyDescent="0.2">
      <c r="A22" s="288" t="s">
        <v>61</v>
      </c>
      <c r="B22" s="288"/>
      <c r="C22" s="300" t="s">
        <v>274</v>
      </c>
      <c r="D22" s="300"/>
      <c r="E22" s="300"/>
      <c r="F22" s="300"/>
      <c r="G22" s="90"/>
      <c r="H22" s="97"/>
      <c r="I22" s="97"/>
      <c r="J22" s="93"/>
      <c r="K22" s="93"/>
      <c r="L22" s="93"/>
      <c r="M22" s="93"/>
      <c r="N22" s="98"/>
      <c r="O22" s="98"/>
      <c r="P22" s="98"/>
      <c r="Q22" s="98"/>
    </row>
    <row r="23" spans="1:17" s="101" customFormat="1" x14ac:dyDescent="0.2">
      <c r="A23" s="99"/>
      <c r="B23" s="99"/>
      <c r="C23" s="100"/>
      <c r="D23" s="100"/>
      <c r="E23" s="100"/>
      <c r="F23" s="100"/>
      <c r="G23" s="96"/>
      <c r="H23" s="97"/>
      <c r="I23" s="97"/>
      <c r="J23" s="93"/>
      <c r="K23" s="93"/>
      <c r="L23" s="93"/>
      <c r="M23" s="93"/>
      <c r="N23" s="98"/>
      <c r="O23" s="98"/>
      <c r="P23" s="98"/>
      <c r="Q23" s="98"/>
    </row>
    <row r="24" spans="1:17" ht="40.5" customHeight="1" x14ac:dyDescent="0.2">
      <c r="A24" s="194" t="s">
        <v>201</v>
      </c>
      <c r="B24" s="195"/>
      <c r="C24" s="299" t="s">
        <v>191</v>
      </c>
      <c r="D24" s="299"/>
      <c r="E24" s="299"/>
      <c r="F24" s="102" t="s">
        <v>192</v>
      </c>
      <c r="G24" s="90"/>
      <c r="H24" s="97"/>
      <c r="I24" s="97"/>
      <c r="J24" s="93"/>
      <c r="K24" s="93"/>
      <c r="L24" s="93"/>
      <c r="M24" s="93"/>
      <c r="N24" s="98"/>
      <c r="O24" s="98"/>
      <c r="P24" s="98"/>
      <c r="Q24" s="98"/>
    </row>
    <row r="25" spans="1:17" ht="12.75" customHeight="1" x14ac:dyDescent="0.2">
      <c r="A25" s="194"/>
      <c r="B25" s="195"/>
      <c r="C25" s="300" t="s">
        <v>221</v>
      </c>
      <c r="D25" s="193"/>
      <c r="E25" s="193"/>
      <c r="F25" s="73" t="s">
        <v>246</v>
      </c>
      <c r="G25" s="90"/>
      <c r="H25" s="97"/>
      <c r="I25" s="97"/>
      <c r="J25" s="103"/>
      <c r="K25" s="103"/>
      <c r="L25" s="103"/>
      <c r="M25" s="103"/>
      <c r="N25" s="98"/>
      <c r="O25" s="98"/>
      <c r="P25" s="98"/>
      <c r="Q25" s="98"/>
    </row>
    <row r="26" spans="1:17" ht="12.75" customHeight="1" x14ac:dyDescent="0.2">
      <c r="A26" s="194"/>
      <c r="B26" s="195"/>
      <c r="C26" s="193" t="s">
        <v>222</v>
      </c>
      <c r="D26" s="193"/>
      <c r="E26" s="193"/>
      <c r="F26" s="73" t="s">
        <v>246</v>
      </c>
      <c r="G26" s="90"/>
      <c r="H26" s="97"/>
      <c r="I26" s="97"/>
      <c r="J26" s="93"/>
      <c r="K26" s="93"/>
      <c r="L26" s="93"/>
      <c r="M26" s="93"/>
      <c r="N26" s="98"/>
      <c r="O26" s="98"/>
      <c r="P26" s="98"/>
      <c r="Q26" s="98"/>
    </row>
    <row r="27" spans="1:17" s="84" customFormat="1" x14ac:dyDescent="0.2">
      <c r="A27" s="194"/>
      <c r="B27" s="195"/>
      <c r="C27" s="193" t="s">
        <v>223</v>
      </c>
      <c r="D27" s="193"/>
      <c r="E27" s="193"/>
      <c r="F27" s="73" t="s">
        <v>246</v>
      </c>
      <c r="G27" s="90"/>
      <c r="H27" s="97"/>
      <c r="I27" s="97"/>
      <c r="J27" s="103"/>
      <c r="K27" s="103"/>
      <c r="L27" s="103"/>
      <c r="M27" s="103"/>
      <c r="N27" s="98"/>
      <c r="O27" s="98"/>
      <c r="P27" s="98"/>
      <c r="Q27" s="98"/>
    </row>
    <row r="28" spans="1:17" s="84" customFormat="1" x14ac:dyDescent="0.2">
      <c r="A28" s="194"/>
      <c r="B28" s="195"/>
      <c r="C28" s="300" t="s">
        <v>224</v>
      </c>
      <c r="D28" s="193"/>
      <c r="E28" s="193"/>
      <c r="F28" s="73" t="s">
        <v>271</v>
      </c>
      <c r="G28" s="90"/>
      <c r="H28" s="97"/>
      <c r="I28" s="97"/>
      <c r="J28" s="103"/>
      <c r="K28" s="103"/>
      <c r="L28" s="103"/>
      <c r="M28" s="103"/>
      <c r="N28" s="98"/>
      <c r="O28" s="98"/>
      <c r="P28" s="98"/>
      <c r="Q28" s="98"/>
    </row>
    <row r="29" spans="1:17" s="84" customFormat="1" x14ac:dyDescent="0.2">
      <c r="A29" s="194"/>
      <c r="B29" s="195"/>
      <c r="C29" s="193" t="s">
        <v>225</v>
      </c>
      <c r="D29" s="193"/>
      <c r="E29" s="193"/>
      <c r="F29" s="73" t="s">
        <v>271</v>
      </c>
      <c r="G29" s="90"/>
      <c r="H29" s="97"/>
      <c r="I29" s="97"/>
      <c r="J29" s="103"/>
      <c r="K29" s="103"/>
      <c r="L29" s="103"/>
      <c r="M29" s="103"/>
      <c r="N29" s="98"/>
      <c r="O29" s="98"/>
      <c r="P29" s="98"/>
      <c r="Q29" s="98"/>
    </row>
    <row r="30" spans="1:17" s="84" customFormat="1" x14ac:dyDescent="0.2">
      <c r="A30" s="194"/>
      <c r="B30" s="195"/>
      <c r="C30" s="300"/>
      <c r="D30" s="193"/>
      <c r="E30" s="193"/>
      <c r="F30" s="73"/>
      <c r="G30" s="90"/>
      <c r="H30" s="97"/>
      <c r="I30" s="97"/>
      <c r="J30" s="103"/>
      <c r="K30" s="103"/>
      <c r="L30" s="103"/>
      <c r="M30" s="103"/>
      <c r="N30" s="98"/>
      <c r="O30" s="98"/>
      <c r="P30" s="98"/>
      <c r="Q30" s="98"/>
    </row>
    <row r="31" spans="1:17" s="84" customFormat="1" x14ac:dyDescent="0.2">
      <c r="A31" s="90"/>
      <c r="B31" s="90"/>
      <c r="C31" s="90"/>
      <c r="D31" s="90"/>
      <c r="E31" s="90"/>
      <c r="F31" s="144"/>
      <c r="G31" s="90"/>
      <c r="H31" s="97"/>
      <c r="I31" s="97"/>
      <c r="J31" s="103"/>
      <c r="K31" s="103"/>
      <c r="L31" s="103"/>
      <c r="M31" s="103"/>
      <c r="N31" s="98"/>
      <c r="O31" s="98"/>
      <c r="P31" s="98"/>
      <c r="Q31" s="98"/>
    </row>
    <row r="32" spans="1:17" s="84" customFormat="1" ht="27.75" customHeight="1" x14ac:dyDescent="0.2">
      <c r="A32" s="194" t="s">
        <v>190</v>
      </c>
      <c r="B32" s="195"/>
      <c r="C32" s="299" t="s">
        <v>107</v>
      </c>
      <c r="D32" s="299"/>
      <c r="E32" s="299"/>
      <c r="F32" s="102" t="s">
        <v>63</v>
      </c>
      <c r="G32" s="90"/>
      <c r="H32" s="97"/>
      <c r="I32" s="97"/>
      <c r="J32" s="103"/>
      <c r="K32" s="103"/>
      <c r="L32" s="103"/>
      <c r="M32" s="103"/>
      <c r="N32" s="98"/>
      <c r="O32" s="98"/>
      <c r="P32" s="98"/>
      <c r="Q32" s="98"/>
    </row>
    <row r="33" spans="1:47" s="84" customFormat="1" x14ac:dyDescent="0.2">
      <c r="A33" s="194"/>
      <c r="B33" s="195"/>
      <c r="C33" s="193" t="s">
        <v>226</v>
      </c>
      <c r="D33" s="193"/>
      <c r="E33" s="193"/>
      <c r="F33" s="73" t="s">
        <v>246</v>
      </c>
      <c r="G33" s="90"/>
      <c r="H33" s="97"/>
      <c r="I33" s="97"/>
      <c r="J33" s="103"/>
      <c r="K33" s="103"/>
      <c r="L33" s="103"/>
      <c r="M33" s="103"/>
      <c r="N33" s="98"/>
      <c r="O33" s="98"/>
      <c r="P33" s="98"/>
      <c r="Q33" s="98"/>
    </row>
    <row r="34" spans="1:47" s="84" customFormat="1" ht="33" customHeight="1" x14ac:dyDescent="0.2">
      <c r="A34" s="194"/>
      <c r="B34" s="195"/>
      <c r="C34" s="300" t="s">
        <v>227</v>
      </c>
      <c r="D34" s="300"/>
      <c r="E34" s="300"/>
      <c r="F34" s="73" t="s">
        <v>246</v>
      </c>
      <c r="G34" s="90"/>
      <c r="H34" s="97"/>
      <c r="I34" s="97"/>
      <c r="J34" s="103"/>
      <c r="K34" s="103"/>
      <c r="L34" s="103"/>
      <c r="M34" s="103"/>
      <c r="N34" s="98"/>
      <c r="O34" s="98"/>
      <c r="P34" s="98"/>
      <c r="Q34" s="98"/>
    </row>
    <row r="35" spans="1:47" s="84" customFormat="1" x14ac:dyDescent="0.2">
      <c r="A35" s="194"/>
      <c r="B35" s="195"/>
      <c r="C35" s="332" t="s">
        <v>228</v>
      </c>
      <c r="D35" s="335"/>
      <c r="E35" s="336"/>
      <c r="F35" s="73" t="s">
        <v>246</v>
      </c>
      <c r="G35" s="90"/>
      <c r="H35" s="97"/>
      <c r="I35" s="97"/>
      <c r="J35" s="103"/>
      <c r="K35" s="103"/>
      <c r="L35" s="103"/>
      <c r="M35" s="103"/>
      <c r="N35" s="98"/>
      <c r="O35" s="98"/>
      <c r="P35" s="98"/>
      <c r="Q35" s="98"/>
    </row>
    <row r="36" spans="1:47" s="84" customFormat="1" x14ac:dyDescent="0.2">
      <c r="A36" s="194"/>
      <c r="B36" s="195"/>
      <c r="C36" s="332"/>
      <c r="D36" s="335"/>
      <c r="E36" s="336"/>
      <c r="F36" s="73"/>
      <c r="G36" s="90"/>
      <c r="H36" s="97"/>
      <c r="I36" s="97"/>
      <c r="J36" s="103"/>
      <c r="K36" s="103"/>
      <c r="L36" s="103"/>
      <c r="M36" s="103"/>
      <c r="N36" s="98"/>
      <c r="O36" s="98"/>
      <c r="P36" s="98"/>
      <c r="Q36" s="98"/>
    </row>
    <row r="37" spans="1:47" x14ac:dyDescent="0.2">
      <c r="B37" s="190"/>
      <c r="C37" s="190"/>
      <c r="D37" s="190"/>
      <c r="E37" s="190"/>
      <c r="F37" s="190"/>
    </row>
    <row r="38" spans="1:47" s="91" customFormat="1" ht="12.75" customHeight="1" x14ac:dyDescent="0.2">
      <c r="A38" s="77"/>
      <c r="B38" s="287"/>
      <c r="C38" s="287"/>
      <c r="D38" s="287"/>
      <c r="E38" s="287"/>
      <c r="F38" s="28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s="91" customFormat="1" ht="36.75" customHeight="1" x14ac:dyDescent="0.2">
      <c r="A39" s="288" t="s">
        <v>111</v>
      </c>
      <c r="B39" s="288"/>
      <c r="C39" s="293" t="s">
        <v>157</v>
      </c>
      <c r="D39" s="307"/>
      <c r="E39" s="302" t="s">
        <v>158</v>
      </c>
      <c r="F39" s="289" t="s">
        <v>131</v>
      </c>
      <c r="G39" s="290"/>
      <c r="H39" s="293" t="s">
        <v>65</v>
      </c>
      <c r="I39" s="294"/>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x14ac:dyDescent="0.2">
      <c r="A40" s="295" t="s">
        <v>66</v>
      </c>
      <c r="B40" s="296"/>
      <c r="C40" s="108" t="s">
        <v>135</v>
      </c>
      <c r="D40" s="108" t="s">
        <v>67</v>
      </c>
      <c r="E40" s="303"/>
      <c r="F40" s="291"/>
      <c r="G40" s="292"/>
      <c r="H40" s="108" t="s">
        <v>149</v>
      </c>
      <c r="I40" s="108" t="s">
        <v>150</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x14ac:dyDescent="0.2">
      <c r="A41" s="274" t="s">
        <v>109</v>
      </c>
      <c r="B41" s="275"/>
      <c r="C41" s="109" t="s">
        <v>167</v>
      </c>
      <c r="D41" s="145" t="s">
        <v>138</v>
      </c>
      <c r="E41" s="339" t="s">
        <v>110</v>
      </c>
      <c r="F41" s="342" t="s">
        <v>112</v>
      </c>
      <c r="G41" s="343"/>
      <c r="H41" s="145" t="s">
        <v>148</v>
      </c>
      <c r="I41" s="145" t="s">
        <v>152</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x14ac:dyDescent="0.2">
      <c r="A42" s="276"/>
      <c r="B42" s="277"/>
      <c r="C42" s="111" t="s">
        <v>136</v>
      </c>
      <c r="D42" s="145" t="s">
        <v>139</v>
      </c>
      <c r="E42" s="340"/>
      <c r="F42" s="344"/>
      <c r="G42" s="345"/>
      <c r="H42" s="145" t="s">
        <v>151</v>
      </c>
      <c r="I42" s="145" t="s">
        <v>153</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x14ac:dyDescent="0.2">
      <c r="A43" s="276"/>
      <c r="B43" s="277"/>
      <c r="C43" s="111" t="s">
        <v>137</v>
      </c>
      <c r="D43" s="146" t="s">
        <v>140</v>
      </c>
      <c r="E43" s="341"/>
      <c r="F43" s="346"/>
      <c r="G43" s="347"/>
      <c r="H43" s="146" t="s">
        <v>148</v>
      </c>
      <c r="I43" s="146" t="s">
        <v>148</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x14ac:dyDescent="0.2">
      <c r="A44" s="113">
        <v>0.1</v>
      </c>
      <c r="B44" s="114" t="s">
        <v>68</v>
      </c>
      <c r="C44" s="15" t="s">
        <v>229</v>
      </c>
      <c r="D44" s="20" t="s">
        <v>229</v>
      </c>
      <c r="E44" s="284"/>
      <c r="F44" s="268" t="s">
        <v>247</v>
      </c>
      <c r="G44" s="269"/>
      <c r="H44" s="18" t="s">
        <v>125</v>
      </c>
      <c r="I44" s="18" t="s">
        <v>125</v>
      </c>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x14ac:dyDescent="0.2">
      <c r="A45" s="115">
        <v>0.2</v>
      </c>
      <c r="B45" s="116" t="s">
        <v>69</v>
      </c>
      <c r="C45" s="15" t="s">
        <v>229</v>
      </c>
      <c r="D45" s="21" t="s">
        <v>229</v>
      </c>
      <c r="E45" s="285"/>
      <c r="F45" s="268" t="s">
        <v>248</v>
      </c>
      <c r="G45" s="269"/>
      <c r="H45" s="18" t="s">
        <v>246</v>
      </c>
      <c r="I45" s="18" t="s">
        <v>246</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x14ac:dyDescent="0.2">
      <c r="A46" s="115">
        <v>0.3</v>
      </c>
      <c r="B46" s="116" t="s">
        <v>70</v>
      </c>
      <c r="C46" s="15" t="s">
        <v>125</v>
      </c>
      <c r="D46" s="21" t="s">
        <v>125</v>
      </c>
      <c r="E46" s="285"/>
      <c r="F46" s="268" t="s">
        <v>125</v>
      </c>
      <c r="G46" s="269"/>
      <c r="H46" s="18" t="s">
        <v>125</v>
      </c>
      <c r="I46" s="18" t="s">
        <v>125</v>
      </c>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x14ac:dyDescent="0.2">
      <c r="A47" s="115">
        <v>0.4</v>
      </c>
      <c r="B47" s="116" t="s">
        <v>71</v>
      </c>
      <c r="C47" s="15" t="s">
        <v>231</v>
      </c>
      <c r="D47" s="21">
        <v>68231520</v>
      </c>
      <c r="E47" s="286"/>
      <c r="F47" s="268" t="s">
        <v>249</v>
      </c>
      <c r="G47" s="269"/>
      <c r="H47" s="18" t="s">
        <v>246</v>
      </c>
      <c r="I47" s="18" t="s">
        <v>246</v>
      </c>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53.25" customHeight="1" x14ac:dyDescent="0.2">
      <c r="A48" s="115">
        <v>1</v>
      </c>
      <c r="B48" s="116" t="s">
        <v>72</v>
      </c>
      <c r="C48" s="15" t="s">
        <v>230</v>
      </c>
      <c r="D48" s="21">
        <v>37940644.537</v>
      </c>
      <c r="E48" s="171" t="s">
        <v>250</v>
      </c>
      <c r="F48" s="268" t="s">
        <v>260</v>
      </c>
      <c r="G48" s="269"/>
      <c r="H48" s="18" t="s">
        <v>246</v>
      </c>
      <c r="I48" s="18" t="s">
        <v>246</v>
      </c>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50.25" customHeight="1" x14ac:dyDescent="0.2">
      <c r="A49" s="115">
        <v>2.1</v>
      </c>
      <c r="B49" s="116" t="s">
        <v>73</v>
      </c>
      <c r="C49" s="15" t="s">
        <v>232</v>
      </c>
      <c r="D49" s="21">
        <v>11275000</v>
      </c>
      <c r="E49" s="171" t="s">
        <v>250</v>
      </c>
      <c r="F49" s="268" t="s">
        <v>259</v>
      </c>
      <c r="G49" s="269"/>
      <c r="H49" s="18" t="s">
        <v>246</v>
      </c>
      <c r="I49" s="18" t="s">
        <v>246</v>
      </c>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63" customHeight="1" x14ac:dyDescent="0.2">
      <c r="A50" s="115">
        <v>2.2000000000000002</v>
      </c>
      <c r="B50" s="116" t="s">
        <v>74</v>
      </c>
      <c r="C50" s="15" t="s">
        <v>257</v>
      </c>
      <c r="D50" s="21">
        <v>15237085.25</v>
      </c>
      <c r="E50" s="171" t="s">
        <v>250</v>
      </c>
      <c r="F50" s="268" t="s">
        <v>258</v>
      </c>
      <c r="G50" s="269"/>
      <c r="H50" s="18" t="s">
        <v>246</v>
      </c>
      <c r="I50" s="18" t="s">
        <v>246</v>
      </c>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80.25" customHeight="1" x14ac:dyDescent="0.2">
      <c r="A51" s="115">
        <v>2.2999999999999998</v>
      </c>
      <c r="B51" s="116" t="s">
        <v>75</v>
      </c>
      <c r="C51" s="15" t="s">
        <v>239</v>
      </c>
      <c r="D51" s="21" t="s">
        <v>240</v>
      </c>
      <c r="E51" s="171" t="s">
        <v>251</v>
      </c>
      <c r="F51" s="268" t="s">
        <v>261</v>
      </c>
      <c r="G51" s="269"/>
      <c r="H51" s="18" t="s">
        <v>246</v>
      </c>
      <c r="I51" s="18" t="s">
        <v>246</v>
      </c>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32.25" customHeight="1" x14ac:dyDescent="0.2">
      <c r="A52" s="115">
        <v>2.4</v>
      </c>
      <c r="B52" s="116" t="s">
        <v>76</v>
      </c>
      <c r="C52" s="15" t="s">
        <v>238</v>
      </c>
      <c r="D52" s="21" t="s">
        <v>241</v>
      </c>
      <c r="E52" s="171" t="s">
        <v>252</v>
      </c>
      <c r="F52" s="268" t="s">
        <v>262</v>
      </c>
      <c r="G52" s="269"/>
      <c r="H52" s="18" t="s">
        <v>246</v>
      </c>
      <c r="I52" s="18" t="s">
        <v>246</v>
      </c>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50.25" customHeight="1" x14ac:dyDescent="0.2">
      <c r="A53" s="115">
        <v>2.5</v>
      </c>
      <c r="B53" s="116" t="s">
        <v>77</v>
      </c>
      <c r="C53" s="15" t="s">
        <v>233</v>
      </c>
      <c r="D53" s="21">
        <v>4553877.3949999996</v>
      </c>
      <c r="E53" s="171" t="s">
        <v>252</v>
      </c>
      <c r="F53" s="268" t="s">
        <v>263</v>
      </c>
      <c r="G53" s="269"/>
      <c r="H53" s="18" t="s">
        <v>246</v>
      </c>
      <c r="I53" s="18" t="s">
        <v>246</v>
      </c>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91" customFormat="1" ht="32.25" customHeight="1" x14ac:dyDescent="0.2">
      <c r="A54" s="115">
        <v>2.6</v>
      </c>
      <c r="B54" s="116" t="s">
        <v>78</v>
      </c>
      <c r="C54" s="15" t="s">
        <v>242</v>
      </c>
      <c r="D54" s="21" t="s">
        <v>240</v>
      </c>
      <c r="E54" s="171" t="s">
        <v>252</v>
      </c>
      <c r="F54" s="268" t="s">
        <v>264</v>
      </c>
      <c r="G54" s="269"/>
      <c r="H54" s="18" t="s">
        <v>246</v>
      </c>
      <c r="I54" s="18" t="s">
        <v>246</v>
      </c>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s="91" customFormat="1" ht="77.25" customHeight="1" x14ac:dyDescent="0.2">
      <c r="A55" s="115">
        <v>2.7</v>
      </c>
      <c r="B55" s="116" t="s">
        <v>79</v>
      </c>
      <c r="C55" s="15" t="s">
        <v>243</v>
      </c>
      <c r="D55" s="21" t="s">
        <v>240</v>
      </c>
      <c r="E55" s="171" t="s">
        <v>252</v>
      </c>
      <c r="F55" s="268" t="s">
        <v>265</v>
      </c>
      <c r="G55" s="269"/>
      <c r="H55" s="18" t="s">
        <v>246</v>
      </c>
      <c r="I55" s="18" t="s">
        <v>246</v>
      </c>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x14ac:dyDescent="0.2">
      <c r="A56" s="115">
        <v>2.8</v>
      </c>
      <c r="B56" s="116" t="s">
        <v>80</v>
      </c>
      <c r="C56" s="15" t="s">
        <v>244</v>
      </c>
      <c r="D56" s="21" t="s">
        <v>240</v>
      </c>
      <c r="E56" s="171" t="s">
        <v>253</v>
      </c>
      <c r="F56" s="268" t="s">
        <v>266</v>
      </c>
      <c r="G56" s="269"/>
      <c r="H56" s="18" t="s">
        <v>246</v>
      </c>
      <c r="I56" s="18" t="s">
        <v>246</v>
      </c>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67.5" customHeight="1" x14ac:dyDescent="0.2">
      <c r="A57" s="115">
        <v>3</v>
      </c>
      <c r="B57" s="116" t="s">
        <v>81</v>
      </c>
      <c r="C57" s="15" t="s">
        <v>237</v>
      </c>
      <c r="D57" s="21" t="s">
        <v>240</v>
      </c>
      <c r="E57" s="171" t="s">
        <v>254</v>
      </c>
      <c r="F57" s="268" t="s">
        <v>267</v>
      </c>
      <c r="G57" s="269"/>
      <c r="H57" s="18" t="s">
        <v>246</v>
      </c>
      <c r="I57" s="18" t="s">
        <v>246</v>
      </c>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32.25" customHeight="1" x14ac:dyDescent="0.2">
      <c r="A58" s="115">
        <v>4</v>
      </c>
      <c r="B58" s="116" t="s">
        <v>108</v>
      </c>
      <c r="C58" s="15" t="s">
        <v>125</v>
      </c>
      <c r="D58" s="21" t="s">
        <v>125</v>
      </c>
      <c r="E58" s="171" t="s">
        <v>125</v>
      </c>
      <c r="F58" s="268" t="s">
        <v>125</v>
      </c>
      <c r="G58" s="269"/>
      <c r="H58" s="18" t="s">
        <v>125</v>
      </c>
      <c r="I58" s="18" t="s">
        <v>125</v>
      </c>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32.25" customHeight="1" x14ac:dyDescent="0.2">
      <c r="A59" s="115">
        <v>5</v>
      </c>
      <c r="B59" s="116" t="s">
        <v>83</v>
      </c>
      <c r="C59" s="15" t="s">
        <v>234</v>
      </c>
      <c r="D59" s="21">
        <v>18861426.018788546</v>
      </c>
      <c r="E59" s="171" t="s">
        <v>255</v>
      </c>
      <c r="F59" s="268" t="s">
        <v>268</v>
      </c>
      <c r="G59" s="269"/>
      <c r="H59" s="18" t="s">
        <v>246</v>
      </c>
      <c r="I59" s="18" t="s">
        <v>246</v>
      </c>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x14ac:dyDescent="0.2">
      <c r="A60" s="115">
        <v>6</v>
      </c>
      <c r="B60" s="116" t="s">
        <v>84</v>
      </c>
      <c r="C60" s="15" t="s">
        <v>235</v>
      </c>
      <c r="D60" s="21" t="s">
        <v>125</v>
      </c>
      <c r="E60" s="171" t="s">
        <v>125</v>
      </c>
      <c r="F60" s="268" t="s">
        <v>125</v>
      </c>
      <c r="G60" s="269"/>
      <c r="H60" s="18" t="s">
        <v>125</v>
      </c>
      <c r="I60" s="18" t="s">
        <v>125</v>
      </c>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customHeight="1" x14ac:dyDescent="0.2">
      <c r="A61" s="115">
        <v>7</v>
      </c>
      <c r="B61" s="116" t="s">
        <v>85</v>
      </c>
      <c r="C61" s="15" t="s">
        <v>236</v>
      </c>
      <c r="D61" s="21" t="s">
        <v>125</v>
      </c>
      <c r="E61" s="171" t="s">
        <v>125</v>
      </c>
      <c r="F61" s="268" t="s">
        <v>125</v>
      </c>
      <c r="G61" s="269"/>
      <c r="H61" s="18" t="s">
        <v>125</v>
      </c>
      <c r="I61" s="18" t="s">
        <v>125</v>
      </c>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thickBot="1" x14ac:dyDescent="0.25">
      <c r="A62" s="115">
        <v>8</v>
      </c>
      <c r="B62" s="116" t="s">
        <v>86</v>
      </c>
      <c r="C62" s="14" t="s">
        <v>245</v>
      </c>
      <c r="D62" s="21" t="s">
        <v>240</v>
      </c>
      <c r="E62" s="173" t="s">
        <v>256</v>
      </c>
      <c r="F62" s="270" t="s">
        <v>269</v>
      </c>
      <c r="G62" s="271"/>
      <c r="H62" s="18" t="s">
        <v>246</v>
      </c>
      <c r="I62" s="18" t="s">
        <v>246</v>
      </c>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122" customFormat="1" ht="33" customHeight="1" thickBot="1" x14ac:dyDescent="0.25">
      <c r="A63" s="91"/>
      <c r="B63" s="91"/>
      <c r="C63" s="118" t="s">
        <v>143</v>
      </c>
      <c r="D63" s="56">
        <f>SUM(D44:D62)</f>
        <v>156099553.20078856</v>
      </c>
      <c r="E63" s="337"/>
      <c r="F63" s="337"/>
      <c r="G63" s="337"/>
      <c r="H63" s="58">
        <f>SUM(H44:H62)</f>
        <v>0</v>
      </c>
      <c r="I63" s="58">
        <f>SUM(I44:I62)</f>
        <v>0</v>
      </c>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1:39" s="122" customFormat="1" ht="33" customHeight="1" thickBot="1" x14ac:dyDescent="0.25">
      <c r="A64" s="94"/>
      <c r="B64" s="94"/>
      <c r="C64" s="119" t="s">
        <v>154</v>
      </c>
      <c r="D64" s="61">
        <f>D63/$C$6</f>
        <v>4714.1471084102486</v>
      </c>
      <c r="E64" s="338"/>
      <c r="F64" s="338"/>
      <c r="G64" s="338"/>
      <c r="H64" s="62">
        <f t="shared" ref="H64:I64" si="3">H63/$C$6</f>
        <v>0</v>
      </c>
      <c r="I64" s="62">
        <f t="shared" si="3"/>
        <v>0</v>
      </c>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1:47" s="122" customFormat="1" ht="27" customHeight="1" x14ac:dyDescent="0.2">
      <c r="A65" s="94"/>
      <c r="B65" s="94"/>
      <c r="C65" s="93"/>
      <c r="D65" s="93"/>
      <c r="E65" s="93"/>
      <c r="F65" s="93"/>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87.75" customHeight="1" x14ac:dyDescent="0.2">
      <c r="A66" s="206" t="s">
        <v>171</v>
      </c>
      <c r="B66" s="207"/>
      <c r="C66" s="31" t="s">
        <v>132</v>
      </c>
      <c r="D66" s="93"/>
      <c r="E66" s="93"/>
      <c r="F66" s="93"/>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31.5" customHeight="1" x14ac:dyDescent="0.2">
      <c r="A67" s="94"/>
      <c r="B67" s="94"/>
      <c r="C67" s="93"/>
      <c r="D67" s="93"/>
      <c r="E67" s="93"/>
      <c r="F67" s="93"/>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36" customHeight="1" x14ac:dyDescent="0.2">
      <c r="A68" s="258" t="s">
        <v>123</v>
      </c>
      <c r="B68" s="258"/>
      <c r="C68" s="258"/>
      <c r="D68" s="258"/>
      <c r="E68" s="258"/>
      <c r="F68" s="258"/>
      <c r="G68" s="258"/>
      <c r="H68" s="258"/>
      <c r="I68" s="258"/>
      <c r="J68" s="258"/>
      <c r="K68" s="258"/>
      <c r="L68" s="258"/>
      <c r="M68" s="258"/>
      <c r="N68" s="258"/>
      <c r="O68" s="258"/>
      <c r="P68" s="258"/>
      <c r="Q68" s="258"/>
      <c r="R68" s="258"/>
      <c r="S68" s="258"/>
      <c r="T68" s="258"/>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59"/>
      <c r="B69" s="259"/>
      <c r="C69" s="259"/>
      <c r="D69" s="259"/>
      <c r="E69" s="259"/>
      <c r="F69" s="259"/>
      <c r="G69" s="259"/>
      <c r="H69" s="259"/>
      <c r="I69" s="259"/>
      <c r="J69" s="259"/>
      <c r="K69" s="259"/>
      <c r="L69" s="259"/>
      <c r="M69" s="259"/>
      <c r="N69" s="259"/>
      <c r="O69" s="259"/>
      <c r="P69" s="259"/>
      <c r="Q69" s="259"/>
      <c r="R69" s="259"/>
      <c r="S69" s="259"/>
      <c r="T69" s="259"/>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60" t="s">
        <v>122</v>
      </c>
      <c r="B70" s="261"/>
      <c r="C70" s="266" t="s">
        <v>164</v>
      </c>
      <c r="D70" s="266" t="s">
        <v>161</v>
      </c>
      <c r="E70" s="246" t="s">
        <v>159</v>
      </c>
      <c r="F70" s="248"/>
      <c r="G70" s="247" t="s">
        <v>160</v>
      </c>
      <c r="H70" s="247"/>
      <c r="I70" s="247"/>
      <c r="J70" s="247"/>
      <c r="K70" s="247"/>
      <c r="L70" s="247"/>
      <c r="M70" s="247"/>
      <c r="N70" s="247"/>
      <c r="O70" s="246" t="s">
        <v>162</v>
      </c>
      <c r="P70" s="247"/>
      <c r="Q70" s="247"/>
      <c r="R70" s="248"/>
      <c r="S70" s="252" t="s">
        <v>121</v>
      </c>
      <c r="T70" s="248" t="s">
        <v>163</v>
      </c>
    </row>
    <row r="71" spans="1:47" ht="39.4" customHeight="1" x14ac:dyDescent="0.2">
      <c r="A71" s="262"/>
      <c r="B71" s="263"/>
      <c r="C71" s="320"/>
      <c r="D71" s="267"/>
      <c r="E71" s="249"/>
      <c r="F71" s="251"/>
      <c r="G71" s="250"/>
      <c r="H71" s="250"/>
      <c r="I71" s="250"/>
      <c r="J71" s="250"/>
      <c r="K71" s="250"/>
      <c r="L71" s="250"/>
      <c r="M71" s="250"/>
      <c r="N71" s="250"/>
      <c r="O71" s="249"/>
      <c r="P71" s="250"/>
      <c r="Q71" s="250"/>
      <c r="R71" s="251"/>
      <c r="S71" s="253"/>
      <c r="T71" s="251"/>
    </row>
    <row r="72" spans="1:47" ht="24.75" customHeight="1" x14ac:dyDescent="0.2">
      <c r="A72" s="264"/>
      <c r="B72" s="265"/>
      <c r="C72" s="321"/>
      <c r="D72" s="255" t="s">
        <v>116</v>
      </c>
      <c r="E72" s="256"/>
      <c r="F72" s="257"/>
      <c r="G72" s="255" t="s">
        <v>115</v>
      </c>
      <c r="H72" s="256"/>
      <c r="I72" s="256"/>
      <c r="J72" s="256"/>
      <c r="K72" s="256"/>
      <c r="L72" s="256"/>
      <c r="M72" s="256"/>
      <c r="N72" s="257"/>
      <c r="O72" s="255" t="s">
        <v>114</v>
      </c>
      <c r="P72" s="256"/>
      <c r="Q72" s="256"/>
      <c r="R72" s="257"/>
      <c r="S72" s="253"/>
      <c r="T72" s="248" t="s">
        <v>113</v>
      </c>
    </row>
    <row r="73" spans="1:47" ht="27" customHeight="1" x14ac:dyDescent="0.2">
      <c r="A73" s="124" t="s">
        <v>66</v>
      </c>
      <c r="B73" s="125"/>
      <c r="C73" s="126"/>
      <c r="D73" s="126" t="s">
        <v>87</v>
      </c>
      <c r="E73" s="126" t="s">
        <v>130</v>
      </c>
      <c r="F73" s="126" t="s">
        <v>89</v>
      </c>
      <c r="G73" s="126" t="s">
        <v>90</v>
      </c>
      <c r="H73" s="126" t="s">
        <v>91</v>
      </c>
      <c r="I73" s="126" t="s">
        <v>92</v>
      </c>
      <c r="J73" s="126" t="s">
        <v>93</v>
      </c>
      <c r="K73" s="126" t="s">
        <v>94</v>
      </c>
      <c r="L73" s="255" t="s">
        <v>95</v>
      </c>
      <c r="M73" s="257"/>
      <c r="N73" s="126" t="s">
        <v>96</v>
      </c>
      <c r="O73" s="126" t="s">
        <v>97</v>
      </c>
      <c r="P73" s="126" t="s">
        <v>98</v>
      </c>
      <c r="Q73" s="126" t="s">
        <v>99</v>
      </c>
      <c r="R73" s="126" t="s">
        <v>100</v>
      </c>
      <c r="S73" s="254"/>
      <c r="T73" s="251"/>
    </row>
    <row r="74" spans="1:47" ht="27" customHeight="1" x14ac:dyDescent="0.2">
      <c r="A74" s="127">
        <v>0.1</v>
      </c>
      <c r="B74" s="116" t="s">
        <v>68</v>
      </c>
      <c r="C74" s="216"/>
      <c r="D74" s="217"/>
      <c r="E74" s="217"/>
      <c r="F74" s="217"/>
      <c r="G74" s="217"/>
      <c r="H74" s="217"/>
      <c r="I74" s="217"/>
      <c r="J74" s="217"/>
      <c r="K74" s="217"/>
      <c r="L74" s="217"/>
      <c r="M74" s="217"/>
      <c r="N74" s="218"/>
      <c r="O74" s="36" t="s">
        <v>270</v>
      </c>
      <c r="P74" s="36" t="s">
        <v>270</v>
      </c>
      <c r="Q74" s="36" t="s">
        <v>270</v>
      </c>
      <c r="R74" s="36" t="s">
        <v>270</v>
      </c>
      <c r="S74" s="141">
        <f>SUM(C74:R74)</f>
        <v>0</v>
      </c>
      <c r="T74" s="174"/>
    </row>
    <row r="75" spans="1:47" ht="27" customHeight="1" x14ac:dyDescent="0.2">
      <c r="A75" s="115">
        <v>0.2</v>
      </c>
      <c r="B75" s="116" t="s">
        <v>69</v>
      </c>
      <c r="C75" s="219"/>
      <c r="D75" s="220"/>
      <c r="E75" s="220"/>
      <c r="F75" s="220"/>
      <c r="G75" s="220"/>
      <c r="H75" s="220"/>
      <c r="I75" s="220"/>
      <c r="J75" s="220"/>
      <c r="K75" s="220"/>
      <c r="L75" s="220"/>
      <c r="M75" s="220"/>
      <c r="N75" s="221"/>
      <c r="O75" s="36" t="s">
        <v>270</v>
      </c>
      <c r="P75" s="36" t="s">
        <v>270</v>
      </c>
      <c r="Q75" s="36" t="s">
        <v>270</v>
      </c>
      <c r="R75" s="36" t="s">
        <v>270</v>
      </c>
      <c r="S75" s="141">
        <f t="shared" ref="S75:S89" si="4">SUM(C75:R75)</f>
        <v>0</v>
      </c>
      <c r="T75" s="36"/>
    </row>
    <row r="76" spans="1:47" ht="27" customHeight="1" x14ac:dyDescent="0.2">
      <c r="A76" s="115">
        <v>0.3</v>
      </c>
      <c r="B76" s="116" t="s">
        <v>70</v>
      </c>
      <c r="C76" s="36" t="s">
        <v>270</v>
      </c>
      <c r="D76" s="36" t="s">
        <v>270</v>
      </c>
      <c r="E76" s="36" t="s">
        <v>270</v>
      </c>
      <c r="F76" s="36" t="s">
        <v>270</v>
      </c>
      <c r="G76" s="36" t="s">
        <v>270</v>
      </c>
      <c r="H76" s="36" t="s">
        <v>270</v>
      </c>
      <c r="I76" s="36" t="s">
        <v>270</v>
      </c>
      <c r="J76" s="36" t="s">
        <v>270</v>
      </c>
      <c r="K76" s="36" t="s">
        <v>270</v>
      </c>
      <c r="L76" s="351"/>
      <c r="M76" s="352"/>
      <c r="N76" s="353"/>
      <c r="O76" s="36" t="s">
        <v>270</v>
      </c>
      <c r="P76" s="36" t="s">
        <v>270</v>
      </c>
      <c r="Q76" s="36" t="s">
        <v>270</v>
      </c>
      <c r="R76" s="36" t="s">
        <v>270</v>
      </c>
      <c r="S76" s="141">
        <f t="shared" si="4"/>
        <v>0</v>
      </c>
      <c r="T76" s="36"/>
    </row>
    <row r="77" spans="1:47" ht="27" customHeight="1" x14ac:dyDescent="0.2">
      <c r="A77" s="115">
        <v>0.4</v>
      </c>
      <c r="B77" s="116" t="s">
        <v>71</v>
      </c>
      <c r="C77" s="36"/>
      <c r="D77" s="36">
        <v>810098.67320000008</v>
      </c>
      <c r="E77" s="36">
        <v>502867.16680392</v>
      </c>
      <c r="F77" s="36">
        <v>0</v>
      </c>
      <c r="G77" s="36">
        <v>0</v>
      </c>
      <c r="H77" s="36">
        <v>0</v>
      </c>
      <c r="I77" s="36">
        <v>0</v>
      </c>
      <c r="J77" s="36">
        <v>0</v>
      </c>
      <c r="K77" s="36">
        <v>0</v>
      </c>
      <c r="L77" s="216"/>
      <c r="M77" s="217"/>
      <c r="N77" s="218"/>
      <c r="O77" s="36">
        <v>5244.003012163088</v>
      </c>
      <c r="P77" s="36">
        <v>5244.003012163088</v>
      </c>
      <c r="Q77" s="36">
        <v>5244.003012163088</v>
      </c>
      <c r="R77" s="36">
        <v>5244.003012163088</v>
      </c>
      <c r="S77" s="141">
        <f>SUM(D77:R77)</f>
        <v>1333941.8520525724</v>
      </c>
      <c r="T77" s="36"/>
    </row>
    <row r="78" spans="1:47" ht="27" customHeight="1" x14ac:dyDescent="0.2">
      <c r="A78" s="115">
        <v>0.5</v>
      </c>
      <c r="B78" s="116" t="s">
        <v>101</v>
      </c>
      <c r="C78" s="36" t="s">
        <v>270</v>
      </c>
      <c r="D78" s="36" t="s">
        <v>270</v>
      </c>
      <c r="E78" s="36" t="s">
        <v>270</v>
      </c>
      <c r="F78" s="36" t="s">
        <v>270</v>
      </c>
      <c r="G78" s="36" t="s">
        <v>270</v>
      </c>
      <c r="H78" s="36" t="s">
        <v>270</v>
      </c>
      <c r="I78" s="36" t="s">
        <v>270</v>
      </c>
      <c r="J78" s="36" t="s">
        <v>270</v>
      </c>
      <c r="K78" s="36" t="s">
        <v>270</v>
      </c>
      <c r="L78" s="216"/>
      <c r="M78" s="217"/>
      <c r="N78" s="218"/>
      <c r="O78" s="36" t="s">
        <v>270</v>
      </c>
      <c r="P78" s="36" t="s">
        <v>270</v>
      </c>
      <c r="Q78" s="36" t="s">
        <v>270</v>
      </c>
      <c r="R78" s="36" t="s">
        <v>270</v>
      </c>
      <c r="S78" s="141">
        <f t="shared" si="4"/>
        <v>0</v>
      </c>
      <c r="T78" s="36"/>
    </row>
    <row r="79" spans="1:47" ht="27" customHeight="1" x14ac:dyDescent="0.2">
      <c r="A79" s="115">
        <v>1</v>
      </c>
      <c r="B79" s="125" t="s">
        <v>72</v>
      </c>
      <c r="C79" s="36"/>
      <c r="D79" s="36">
        <v>4757261.8109881133</v>
      </c>
      <c r="E79" s="36">
        <v>285527.34784275241</v>
      </c>
      <c r="F79" s="36">
        <v>0</v>
      </c>
      <c r="G79" s="36">
        <v>0</v>
      </c>
      <c r="H79" s="36">
        <v>0</v>
      </c>
      <c r="I79" s="36">
        <v>0</v>
      </c>
      <c r="J79" s="36">
        <v>0</v>
      </c>
      <c r="K79" s="36">
        <v>0</v>
      </c>
      <c r="L79" s="216"/>
      <c r="M79" s="217"/>
      <c r="N79" s="218"/>
      <c r="O79" s="36">
        <v>28705.973417480396</v>
      </c>
      <c r="P79" s="36">
        <v>28705.973417480396</v>
      </c>
      <c r="Q79" s="36">
        <v>28705.973417480396</v>
      </c>
      <c r="R79" s="36">
        <v>28705.973417480396</v>
      </c>
      <c r="S79" s="141">
        <f>SUM(D79:R79)</f>
        <v>5157613.0525007872</v>
      </c>
      <c r="T79" s="36">
        <v>1018849</v>
      </c>
    </row>
    <row r="80" spans="1:47" ht="27" customHeight="1" x14ac:dyDescent="0.2">
      <c r="A80" s="115">
        <v>2.1</v>
      </c>
      <c r="B80" s="116" t="s">
        <v>73</v>
      </c>
      <c r="C80" s="36"/>
      <c r="D80" s="36">
        <v>3185733.0887944978</v>
      </c>
      <c r="E80" s="40">
        <v>89241.765502540002</v>
      </c>
      <c r="F80" s="36">
        <v>0</v>
      </c>
      <c r="G80" s="36">
        <v>0</v>
      </c>
      <c r="H80" s="36">
        <v>0</v>
      </c>
      <c r="I80" s="36">
        <v>0</v>
      </c>
      <c r="J80" s="36">
        <v>0</v>
      </c>
      <c r="K80" s="36">
        <v>0</v>
      </c>
      <c r="L80" s="216"/>
      <c r="M80" s="217"/>
      <c r="N80" s="218"/>
      <c r="O80" s="36">
        <v>9913.6017984349819</v>
      </c>
      <c r="P80" s="36">
        <v>9913.6017984349819</v>
      </c>
      <c r="Q80" s="36">
        <v>9913.6017984349819</v>
      </c>
      <c r="R80" s="36">
        <v>9913.6017984349819</v>
      </c>
      <c r="S80" s="141">
        <f t="shared" si="4"/>
        <v>3314629.2614907785</v>
      </c>
      <c r="T80" s="36">
        <f>1519320/4</f>
        <v>379830</v>
      </c>
    </row>
    <row r="81" spans="1:21" ht="27" customHeight="1" x14ac:dyDescent="0.2">
      <c r="A81" s="115">
        <v>2.2000000000000002</v>
      </c>
      <c r="B81" s="116" t="s">
        <v>74</v>
      </c>
      <c r="C81" s="36"/>
      <c r="D81" s="36">
        <v>2094999.6144144265</v>
      </c>
      <c r="E81" s="40">
        <v>110151.38238071188</v>
      </c>
      <c r="F81" s="36">
        <v>0</v>
      </c>
      <c r="G81" s="36">
        <v>0</v>
      </c>
      <c r="H81" s="36">
        <v>0</v>
      </c>
      <c r="I81" s="36">
        <v>0</v>
      </c>
      <c r="J81" s="36">
        <v>0</v>
      </c>
      <c r="K81" s="36">
        <v>0</v>
      </c>
      <c r="L81" s="216"/>
      <c r="M81" s="217"/>
      <c r="N81" s="218"/>
      <c r="O81" s="36">
        <v>26460.955814869118</v>
      </c>
      <c r="P81" s="36">
        <v>26460.955814869118</v>
      </c>
      <c r="Q81" s="36">
        <v>26460.955814869118</v>
      </c>
      <c r="R81" s="36">
        <v>26460.955814869118</v>
      </c>
      <c r="S81" s="141">
        <f t="shared" si="4"/>
        <v>2310994.8200546149</v>
      </c>
      <c r="T81" s="36">
        <f>1519320/4</f>
        <v>379830</v>
      </c>
    </row>
    <row r="82" spans="1:21" ht="27" customHeight="1" x14ac:dyDescent="0.2">
      <c r="A82" s="115">
        <v>2.2999999999999998</v>
      </c>
      <c r="B82" s="116" t="s">
        <v>75</v>
      </c>
      <c r="C82" s="36"/>
      <c r="D82" s="36">
        <v>309448.97456473147</v>
      </c>
      <c r="E82" s="40">
        <v>14704.845916379665</v>
      </c>
      <c r="F82" s="36">
        <v>90.395012213715816</v>
      </c>
      <c r="G82" s="36">
        <v>0</v>
      </c>
      <c r="H82" s="36">
        <v>22829.683877730182</v>
      </c>
      <c r="I82" s="36">
        <v>5707.4209694325455</v>
      </c>
      <c r="J82" s="36">
        <v>30811.779587242141</v>
      </c>
      <c r="K82" s="36">
        <v>0</v>
      </c>
      <c r="L82" s="216"/>
      <c r="M82" s="217"/>
      <c r="N82" s="218"/>
      <c r="O82" s="36">
        <v>9604.0207118597864</v>
      </c>
      <c r="P82" s="36">
        <v>9604.0207118597864</v>
      </c>
      <c r="Q82" s="36">
        <v>9604.0207118597864</v>
      </c>
      <c r="R82" s="36">
        <v>9604.0207118597864</v>
      </c>
      <c r="S82" s="141">
        <f t="shared" si="4"/>
        <v>422009.18277516891</v>
      </c>
      <c r="T82" s="36">
        <f>1519320/4</f>
        <v>379830</v>
      </c>
    </row>
    <row r="83" spans="1:21" ht="27" customHeight="1" x14ac:dyDescent="0.2">
      <c r="A83" s="115">
        <v>2.4</v>
      </c>
      <c r="B83" s="116" t="s">
        <v>76</v>
      </c>
      <c r="C83" s="36"/>
      <c r="D83" s="36">
        <v>50914.797226908748</v>
      </c>
      <c r="E83" s="40">
        <v>776.90029354535181</v>
      </c>
      <c r="F83" s="36">
        <v>0</v>
      </c>
      <c r="G83" s="36">
        <v>0</v>
      </c>
      <c r="H83" s="36">
        <v>0</v>
      </c>
      <c r="I83" s="36">
        <v>0</v>
      </c>
      <c r="J83" s="36">
        <v>0</v>
      </c>
      <c r="K83" s="36">
        <v>0</v>
      </c>
      <c r="L83" s="216"/>
      <c r="M83" s="217"/>
      <c r="N83" s="218"/>
      <c r="O83" s="36">
        <v>931.81356559986079</v>
      </c>
      <c r="P83" s="36">
        <v>931.81356559986079</v>
      </c>
      <c r="Q83" s="36">
        <v>931.81356559986079</v>
      </c>
      <c r="R83" s="36">
        <v>931.81356559986079</v>
      </c>
      <c r="S83" s="141">
        <f t="shared" si="4"/>
        <v>55418.951782853554</v>
      </c>
      <c r="T83" s="36">
        <f>1519320/4</f>
        <v>379830</v>
      </c>
    </row>
    <row r="84" spans="1:21" ht="27" customHeight="1" x14ac:dyDescent="0.2">
      <c r="A84" s="115">
        <v>2.5</v>
      </c>
      <c r="B84" s="116" t="s">
        <v>77</v>
      </c>
      <c r="C84" s="36"/>
      <c r="D84" s="36">
        <v>1235118.851595131</v>
      </c>
      <c r="E84" s="40">
        <v>11049.282903100133</v>
      </c>
      <c r="F84" s="36">
        <v>0</v>
      </c>
      <c r="G84" s="36">
        <v>0</v>
      </c>
      <c r="H84" s="36">
        <v>448315.25327747455</v>
      </c>
      <c r="I84" s="36">
        <v>112078.81331936864</v>
      </c>
      <c r="J84" s="36">
        <v>48645.857260817262</v>
      </c>
      <c r="K84" s="36">
        <v>0</v>
      </c>
      <c r="L84" s="216"/>
      <c r="M84" s="217"/>
      <c r="N84" s="218"/>
      <c r="O84" s="36">
        <v>3984.0392781913993</v>
      </c>
      <c r="P84" s="36">
        <v>3984.0392781913993</v>
      </c>
      <c r="Q84" s="36">
        <v>3984.0392781913993</v>
      </c>
      <c r="R84" s="36">
        <v>3984.0392781913993</v>
      </c>
      <c r="S84" s="141">
        <f t="shared" si="4"/>
        <v>1871144.2154686577</v>
      </c>
      <c r="T84" s="36">
        <f>113474/2</f>
        <v>56737</v>
      </c>
    </row>
    <row r="85" spans="1:21" ht="27" customHeight="1" x14ac:dyDescent="0.2">
      <c r="A85" s="115">
        <v>2.6</v>
      </c>
      <c r="B85" s="116" t="s">
        <v>78</v>
      </c>
      <c r="C85" s="36"/>
      <c r="D85" s="36">
        <v>662861.8043075162</v>
      </c>
      <c r="E85" s="40">
        <v>931.69656245161309</v>
      </c>
      <c r="F85" s="36">
        <v>0</v>
      </c>
      <c r="G85" s="36">
        <v>0</v>
      </c>
      <c r="H85" s="36">
        <v>1566071.9393866051</v>
      </c>
      <c r="I85" s="36">
        <v>391517.98484665126</v>
      </c>
      <c r="J85" s="36">
        <v>662861.8043075162</v>
      </c>
      <c r="K85" s="36">
        <v>0</v>
      </c>
      <c r="L85" s="216"/>
      <c r="M85" s="217"/>
      <c r="N85" s="218"/>
      <c r="O85" s="36">
        <v>124.77358305975625</v>
      </c>
      <c r="P85" s="36">
        <v>124.77358305975625</v>
      </c>
      <c r="Q85" s="36">
        <v>124.77358305975625</v>
      </c>
      <c r="R85" s="36">
        <v>124.77358305975625</v>
      </c>
      <c r="S85" s="141">
        <f t="shared" si="4"/>
        <v>3284744.3237429787</v>
      </c>
      <c r="T85" s="36">
        <f>113474/2</f>
        <v>56737</v>
      </c>
    </row>
    <row r="86" spans="1:21" ht="27" customHeight="1" x14ac:dyDescent="0.2">
      <c r="A86" s="115">
        <v>2.7</v>
      </c>
      <c r="B86" s="116" t="s">
        <v>79</v>
      </c>
      <c r="C86" s="36"/>
      <c r="D86" s="36">
        <v>310013.86131599417</v>
      </c>
      <c r="E86" s="40">
        <v>2718.769021216935</v>
      </c>
      <c r="F86" s="36">
        <v>0</v>
      </c>
      <c r="G86" s="36">
        <v>0</v>
      </c>
      <c r="H86" s="36">
        <v>1536604.2198392123</v>
      </c>
      <c r="I86" s="36">
        <v>384151.05495980306</v>
      </c>
      <c r="J86" s="36">
        <v>310013.86131599417</v>
      </c>
      <c r="K86" s="36">
        <v>0</v>
      </c>
      <c r="L86" s="216"/>
      <c r="M86" s="217"/>
      <c r="N86" s="218"/>
      <c r="O86" s="36">
        <v>1848.3121989895262</v>
      </c>
      <c r="P86" s="36">
        <v>1848.3121989895262</v>
      </c>
      <c r="Q86" s="36">
        <v>1848.3121989895262</v>
      </c>
      <c r="R86" s="36">
        <v>1848.3121989895262</v>
      </c>
      <c r="S86" s="141">
        <f t="shared" si="4"/>
        <v>2550895.0152481785</v>
      </c>
      <c r="T86" s="36">
        <f>17243/2</f>
        <v>8621.5</v>
      </c>
    </row>
    <row r="87" spans="1:21" ht="27" customHeight="1" x14ac:dyDescent="0.2">
      <c r="A87" s="115">
        <v>2.8</v>
      </c>
      <c r="B87" s="116" t="s">
        <v>80</v>
      </c>
      <c r="C87" s="36"/>
      <c r="D87" s="36">
        <v>6416.8582864691807</v>
      </c>
      <c r="E87" s="40">
        <v>38.838650447479992</v>
      </c>
      <c r="F87" s="36">
        <v>0</v>
      </c>
      <c r="G87" s="36">
        <v>0</v>
      </c>
      <c r="H87" s="36">
        <v>0</v>
      </c>
      <c r="I87" s="36">
        <v>0</v>
      </c>
      <c r="J87" s="36">
        <v>6416.8582864691807</v>
      </c>
      <c r="K87" s="36">
        <v>0</v>
      </c>
      <c r="L87" s="216"/>
      <c r="M87" s="217"/>
      <c r="N87" s="218"/>
      <c r="O87" s="36">
        <v>17.63252</v>
      </c>
      <c r="P87" s="36">
        <v>17.63252</v>
      </c>
      <c r="Q87" s="36">
        <v>17.63252</v>
      </c>
      <c r="R87" s="36">
        <v>17.63252</v>
      </c>
      <c r="S87" s="141">
        <f t="shared" si="4"/>
        <v>12943.085303385838</v>
      </c>
      <c r="T87" s="36">
        <f>17243/2</f>
        <v>8621.5</v>
      </c>
    </row>
    <row r="88" spans="1:21" ht="27" customHeight="1" x14ac:dyDescent="0.2">
      <c r="A88" s="115">
        <v>3</v>
      </c>
      <c r="B88" s="125" t="s">
        <v>81</v>
      </c>
      <c r="C88" s="36"/>
      <c r="D88" s="36">
        <v>1727972.7696851653</v>
      </c>
      <c r="E88" s="36">
        <v>1654.7970605026924</v>
      </c>
      <c r="F88" s="36">
        <v>127640.82345283266</v>
      </c>
      <c r="G88" s="36">
        <v>0</v>
      </c>
      <c r="H88" s="36">
        <v>298638.38753684389</v>
      </c>
      <c r="I88" s="36">
        <v>74659.596884210972</v>
      </c>
      <c r="J88" s="36">
        <v>502182.13238059985</v>
      </c>
      <c r="K88" s="36">
        <v>0</v>
      </c>
      <c r="L88" s="216"/>
      <c r="M88" s="217"/>
      <c r="N88" s="218"/>
      <c r="O88" s="36">
        <v>319.70041561714089</v>
      </c>
      <c r="P88" s="36">
        <v>319.70041561714089</v>
      </c>
      <c r="Q88" s="36">
        <v>319.70041561714089</v>
      </c>
      <c r="R88" s="36">
        <v>319.70041561714089</v>
      </c>
      <c r="S88" s="141">
        <f t="shared" ref="S88" si="5">SUM(C88:R88)</f>
        <v>2734027.308662625</v>
      </c>
      <c r="T88" s="36">
        <v>403597</v>
      </c>
    </row>
    <row r="89" spans="1:21" ht="27" customHeight="1" x14ac:dyDescent="0.2">
      <c r="A89" s="115">
        <v>4</v>
      </c>
      <c r="B89" s="125" t="s">
        <v>82</v>
      </c>
      <c r="C89" s="36" t="s">
        <v>270</v>
      </c>
      <c r="D89" s="36" t="s">
        <v>270</v>
      </c>
      <c r="E89" s="36" t="s">
        <v>270</v>
      </c>
      <c r="F89" s="36" t="s">
        <v>270</v>
      </c>
      <c r="G89" s="36" t="s">
        <v>270</v>
      </c>
      <c r="H89" s="36" t="s">
        <v>270</v>
      </c>
      <c r="I89" s="36" t="s">
        <v>270</v>
      </c>
      <c r="J89" s="36" t="s">
        <v>270</v>
      </c>
      <c r="K89" s="36" t="s">
        <v>270</v>
      </c>
      <c r="L89" s="219"/>
      <c r="M89" s="220"/>
      <c r="N89" s="221"/>
      <c r="O89" s="36" t="s">
        <v>270</v>
      </c>
      <c r="P89" s="36" t="s">
        <v>270</v>
      </c>
      <c r="Q89" s="36" t="s">
        <v>270</v>
      </c>
      <c r="R89" s="36" t="s">
        <v>270</v>
      </c>
      <c r="S89" s="141">
        <f t="shared" si="4"/>
        <v>0</v>
      </c>
      <c r="T89" s="38"/>
    </row>
    <row r="90" spans="1:21" ht="27" customHeight="1" x14ac:dyDescent="0.2">
      <c r="A90" s="115">
        <v>5</v>
      </c>
      <c r="B90" s="125" t="s">
        <v>83</v>
      </c>
      <c r="C90" s="36"/>
      <c r="D90" s="36">
        <v>218295.05894410631</v>
      </c>
      <c r="E90" s="40">
        <v>87476.162878422139</v>
      </c>
      <c r="F90" s="36">
        <v>969807.6581232131</v>
      </c>
      <c r="G90" s="36">
        <v>5379572.0573440008</v>
      </c>
      <c r="H90" s="36">
        <v>1599808.0896781161</v>
      </c>
      <c r="I90" s="36">
        <v>399952.02241952904</v>
      </c>
      <c r="J90" s="36">
        <v>392387.28403720557</v>
      </c>
      <c r="K90" s="36">
        <v>0</v>
      </c>
      <c r="L90" s="32">
        <v>27682600.452000003</v>
      </c>
      <c r="M90" s="32">
        <v>21109140.144000001</v>
      </c>
      <c r="N90" s="32">
        <v>3961.2</v>
      </c>
      <c r="O90" s="36">
        <v>6880.5325484364539</v>
      </c>
      <c r="P90" s="36">
        <v>6880.5325484364539</v>
      </c>
      <c r="Q90" s="36">
        <v>6880.5325484364539</v>
      </c>
      <c r="R90" s="36">
        <v>6880.5325484364539</v>
      </c>
      <c r="S90" s="141">
        <f t="shared" ref="S90:S93" si="6">SUM(C90:R90)</f>
        <v>57870522.259618342</v>
      </c>
      <c r="T90" s="36">
        <v>149668</v>
      </c>
    </row>
    <row r="91" spans="1:21" ht="27" customHeight="1" x14ac:dyDescent="0.2">
      <c r="A91" s="115">
        <v>6</v>
      </c>
      <c r="B91" s="125" t="s">
        <v>84</v>
      </c>
      <c r="C91" s="36" t="s">
        <v>270</v>
      </c>
      <c r="D91" s="36" t="s">
        <v>270</v>
      </c>
      <c r="E91" s="36" t="s">
        <v>270</v>
      </c>
      <c r="F91" s="36" t="s">
        <v>270</v>
      </c>
      <c r="G91" s="36" t="s">
        <v>270</v>
      </c>
      <c r="H91" s="36" t="s">
        <v>270</v>
      </c>
      <c r="I91" s="36" t="s">
        <v>270</v>
      </c>
      <c r="J91" s="36" t="s">
        <v>270</v>
      </c>
      <c r="K91" s="36" t="s">
        <v>270</v>
      </c>
      <c r="L91" s="354"/>
      <c r="M91" s="355"/>
      <c r="N91" s="356"/>
      <c r="O91" s="36" t="s">
        <v>270</v>
      </c>
      <c r="P91" s="36" t="s">
        <v>270</v>
      </c>
      <c r="Q91" s="36" t="s">
        <v>270</v>
      </c>
      <c r="R91" s="36" t="s">
        <v>270</v>
      </c>
      <c r="S91" s="141">
        <f t="shared" si="6"/>
        <v>0</v>
      </c>
      <c r="T91" s="36"/>
    </row>
    <row r="92" spans="1:21" ht="27" customHeight="1" x14ac:dyDescent="0.2">
      <c r="A92" s="115">
        <v>7</v>
      </c>
      <c r="B92" s="125" t="s">
        <v>85</v>
      </c>
      <c r="C92" s="36" t="s">
        <v>270</v>
      </c>
      <c r="D92" s="36" t="s">
        <v>270</v>
      </c>
      <c r="E92" s="36" t="s">
        <v>270</v>
      </c>
      <c r="F92" s="36" t="s">
        <v>270</v>
      </c>
      <c r="G92" s="36" t="s">
        <v>270</v>
      </c>
      <c r="H92" s="36" t="s">
        <v>270</v>
      </c>
      <c r="I92" s="36" t="s">
        <v>270</v>
      </c>
      <c r="J92" s="36" t="s">
        <v>270</v>
      </c>
      <c r="K92" s="36" t="s">
        <v>270</v>
      </c>
      <c r="L92" s="357"/>
      <c r="M92" s="358"/>
      <c r="N92" s="359"/>
      <c r="O92" s="36" t="s">
        <v>270</v>
      </c>
      <c r="P92" s="36" t="s">
        <v>270</v>
      </c>
      <c r="Q92" s="36" t="s">
        <v>270</v>
      </c>
      <c r="R92" s="36" t="s">
        <v>270</v>
      </c>
      <c r="S92" s="141">
        <f t="shared" si="6"/>
        <v>0</v>
      </c>
      <c r="T92" s="36"/>
    </row>
    <row r="93" spans="1:21" ht="27" customHeight="1" x14ac:dyDescent="0.2">
      <c r="A93" s="115">
        <v>8</v>
      </c>
      <c r="B93" s="125" t="s">
        <v>86</v>
      </c>
      <c r="C93" s="36">
        <v>18660</v>
      </c>
      <c r="D93" s="36">
        <v>47586.111964081763</v>
      </c>
      <c r="E93" s="40">
        <v>5662.7836926743994</v>
      </c>
      <c r="F93" s="36">
        <v>0</v>
      </c>
      <c r="G93" s="36">
        <v>0</v>
      </c>
      <c r="H93" s="36">
        <v>2568.7047929135038</v>
      </c>
      <c r="I93" s="36">
        <v>642.17619822837594</v>
      </c>
      <c r="J93" s="36">
        <v>0</v>
      </c>
      <c r="K93" s="36">
        <v>0</v>
      </c>
      <c r="L93" s="360"/>
      <c r="M93" s="361"/>
      <c r="N93" s="362"/>
      <c r="O93" s="36">
        <v>430.6370396669559</v>
      </c>
      <c r="P93" s="36">
        <v>430.6370396669559</v>
      </c>
      <c r="Q93" s="36">
        <v>430.6370396669559</v>
      </c>
      <c r="R93" s="36">
        <v>430.6370396669559</v>
      </c>
      <c r="S93" s="141">
        <f t="shared" si="6"/>
        <v>76842.324806565855</v>
      </c>
      <c r="T93" s="36">
        <v>209882</v>
      </c>
    </row>
    <row r="94" spans="1:21" ht="27" customHeight="1" x14ac:dyDescent="0.2">
      <c r="A94" s="240" t="s">
        <v>104</v>
      </c>
      <c r="B94" s="241"/>
      <c r="C94" s="129">
        <f>SUM(C76:C93)</f>
        <v>18660</v>
      </c>
      <c r="D94" s="129">
        <f t="shared" ref="D94:K94" si="7">SUM(D76:D93)</f>
        <v>15416722.275287142</v>
      </c>
      <c r="E94" s="130">
        <f t="shared" si="7"/>
        <v>1112801.7395086647</v>
      </c>
      <c r="F94" s="129">
        <f t="shared" si="7"/>
        <v>1097538.8765882594</v>
      </c>
      <c r="G94" s="129">
        <f t="shared" si="7"/>
        <v>5379572.0573440008</v>
      </c>
      <c r="H94" s="129">
        <f t="shared" si="7"/>
        <v>5474836.2783888951</v>
      </c>
      <c r="I94" s="129">
        <f t="shared" si="7"/>
        <v>1368709.0695972238</v>
      </c>
      <c r="J94" s="129">
        <f t="shared" si="7"/>
        <v>1953319.5771758445</v>
      </c>
      <c r="K94" s="129">
        <f t="shared" si="7"/>
        <v>0</v>
      </c>
      <c r="L94" s="242">
        <f>L90+M90</f>
        <v>48791740.596000001</v>
      </c>
      <c r="M94" s="243"/>
      <c r="N94" s="129">
        <f>N90</f>
        <v>3961.2</v>
      </c>
      <c r="O94" s="129">
        <f>SUM(O74:O93)</f>
        <v>94465.995904368479</v>
      </c>
      <c r="P94" s="129">
        <f t="shared" ref="P94:T94" si="8">SUM(P74:P93)</f>
        <v>94465.995904368479</v>
      </c>
      <c r="Q94" s="129">
        <f t="shared" si="8"/>
        <v>94465.995904368479</v>
      </c>
      <c r="R94" s="129">
        <f t="shared" si="8"/>
        <v>94465.995904368479</v>
      </c>
      <c r="S94" s="129">
        <f t="shared" si="8"/>
        <v>80995725.653507516</v>
      </c>
      <c r="T94" s="129">
        <f t="shared" si="8"/>
        <v>3432033</v>
      </c>
    </row>
    <row r="95" spans="1:21" ht="27" customHeight="1" x14ac:dyDescent="0.2">
      <c r="A95" s="240" t="s">
        <v>105</v>
      </c>
      <c r="B95" s="241"/>
      <c r="C95" s="131">
        <f t="shared" ref="C95:K95" si="9">C94/$C$6</f>
        <v>0.56352489958626517</v>
      </c>
      <c r="D95" s="131">
        <f t="shared" si="9"/>
        <v>465.57914641642685</v>
      </c>
      <c r="E95" s="131">
        <f t="shared" si="9"/>
        <v>33.606189095179076</v>
      </c>
      <c r="F95" s="131">
        <f t="shared" si="9"/>
        <v>33.145256442734251</v>
      </c>
      <c r="G95" s="131">
        <f t="shared" si="9"/>
        <v>162.46102912282188</v>
      </c>
      <c r="H95" s="131">
        <f t="shared" si="9"/>
        <v>165.33797234889303</v>
      </c>
      <c r="I95" s="131">
        <f t="shared" si="9"/>
        <v>41.334493087223258</v>
      </c>
      <c r="J95" s="131">
        <f t="shared" si="9"/>
        <v>58.989507962910167</v>
      </c>
      <c r="K95" s="131">
        <f t="shared" si="9"/>
        <v>0</v>
      </c>
      <c r="L95" s="244">
        <f>L94/$C$6</f>
        <v>1473.492</v>
      </c>
      <c r="M95" s="245"/>
      <c r="N95" s="131">
        <f t="shared" ref="N95" si="10">N94/$C$6</f>
        <v>0.11962673270316794</v>
      </c>
      <c r="O95" s="131">
        <f t="shared" ref="O95" si="11">O94/$C$6</f>
        <v>2.8528371305640832</v>
      </c>
      <c r="P95" s="131">
        <f t="shared" ref="P95" si="12">P94/$C$6</f>
        <v>2.8528371305640832</v>
      </c>
      <c r="Q95" s="131">
        <f t="shared" ref="Q95" si="13">Q94/$C$6</f>
        <v>2.8528371305640832</v>
      </c>
      <c r="R95" s="131">
        <f t="shared" ref="R95" si="14">R94/$C$6</f>
        <v>2.8528371305640832</v>
      </c>
      <c r="S95" s="131">
        <f t="shared" ref="S95" si="15">S94/$C$6</f>
        <v>2446.0400946307345</v>
      </c>
      <c r="T95" s="131">
        <f t="shared" ref="T95" si="16">T94/$C$6</f>
        <v>103.64609065925769</v>
      </c>
    </row>
    <row r="96" spans="1:21" ht="15.75" customHeight="1" x14ac:dyDescent="0.2">
      <c r="A96" s="208" t="s">
        <v>106</v>
      </c>
      <c r="B96" s="209"/>
      <c r="C96" s="209"/>
      <c r="D96" s="209"/>
      <c r="E96" s="209"/>
      <c r="F96" s="209"/>
      <c r="G96" s="209"/>
      <c r="H96" s="209"/>
      <c r="I96" s="209"/>
      <c r="J96" s="209"/>
      <c r="K96" s="209"/>
      <c r="L96" s="209"/>
      <c r="M96" s="209"/>
      <c r="N96" s="209"/>
      <c r="O96" s="209"/>
      <c r="P96" s="209"/>
      <c r="Q96" s="210"/>
      <c r="R96" s="210"/>
      <c r="S96" s="210"/>
      <c r="T96" s="209"/>
      <c r="U96" s="147"/>
    </row>
    <row r="97" spans="1:47" ht="27" customHeight="1" x14ac:dyDescent="0.2">
      <c r="A97" s="212" t="s">
        <v>141</v>
      </c>
      <c r="B97" s="212"/>
      <c r="C97" s="212"/>
      <c r="D97" s="212"/>
      <c r="E97" s="212"/>
      <c r="F97" s="212"/>
      <c r="G97" s="212"/>
      <c r="H97" s="212"/>
      <c r="I97" s="212"/>
      <c r="J97" s="212"/>
      <c r="K97" s="212"/>
      <c r="L97" s="212"/>
      <c r="M97" s="212"/>
      <c r="N97" s="212"/>
      <c r="O97" s="212"/>
      <c r="P97" s="212"/>
      <c r="Q97" s="363"/>
      <c r="R97" s="363"/>
      <c r="S97" s="363"/>
      <c r="T97" s="132" t="s">
        <v>117</v>
      </c>
    </row>
    <row r="98" spans="1:47" ht="15" customHeight="1" x14ac:dyDescent="0.2">
      <c r="A98" s="133" t="s">
        <v>119</v>
      </c>
      <c r="B98" s="133"/>
      <c r="C98" s="133"/>
      <c r="D98" s="133"/>
      <c r="E98" s="133"/>
      <c r="F98" s="133"/>
      <c r="G98" s="133"/>
      <c r="H98" s="133"/>
      <c r="I98" s="133"/>
      <c r="J98" s="133"/>
      <c r="K98" s="133"/>
      <c r="L98" s="133"/>
      <c r="M98" s="133"/>
      <c r="N98" s="133"/>
      <c r="O98" s="133"/>
      <c r="P98" s="133"/>
      <c r="Q98" s="349"/>
      <c r="R98" s="350"/>
      <c r="S98" s="350"/>
      <c r="T98" s="135" t="s">
        <v>125</v>
      </c>
    </row>
    <row r="99" spans="1:47" ht="15" customHeight="1" x14ac:dyDescent="0.2">
      <c r="A99" s="133" t="s">
        <v>144</v>
      </c>
      <c r="B99" s="133"/>
      <c r="C99" s="133"/>
      <c r="D99" s="133"/>
      <c r="E99" s="133"/>
      <c r="F99" s="133"/>
      <c r="G99" s="133"/>
      <c r="H99" s="133"/>
      <c r="I99" s="133"/>
      <c r="J99" s="133"/>
      <c r="K99" s="133"/>
      <c r="L99" s="133"/>
      <c r="M99" s="133"/>
      <c r="N99" s="133"/>
      <c r="O99" s="133"/>
      <c r="P99" s="133"/>
      <c r="Q99" s="148"/>
      <c r="R99" s="148"/>
      <c r="S99" s="148"/>
      <c r="T99" s="149"/>
    </row>
    <row r="100" spans="1:47" s="140" customFormat="1" ht="37.5" customHeight="1" x14ac:dyDescent="0.2">
      <c r="A100" s="258" t="s">
        <v>124</v>
      </c>
      <c r="B100" s="258"/>
      <c r="C100" s="258"/>
      <c r="D100" s="258"/>
      <c r="E100" s="258"/>
      <c r="F100" s="258"/>
      <c r="G100" s="258"/>
      <c r="H100" s="258"/>
      <c r="I100" s="258"/>
      <c r="J100" s="258"/>
      <c r="K100" s="258"/>
      <c r="L100" s="258"/>
      <c r="M100" s="258"/>
      <c r="N100" s="258"/>
      <c r="O100" s="258"/>
      <c r="P100" s="258"/>
      <c r="Q100" s="258"/>
      <c r="R100" s="258"/>
      <c r="S100" s="258"/>
      <c r="T100" s="258"/>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x14ac:dyDescent="0.2">
      <c r="A101" s="259"/>
      <c r="B101" s="259"/>
      <c r="C101" s="259"/>
      <c r="D101" s="259"/>
      <c r="E101" s="259"/>
      <c r="F101" s="259"/>
      <c r="G101" s="259"/>
      <c r="H101" s="259"/>
      <c r="I101" s="259"/>
      <c r="J101" s="259"/>
      <c r="K101" s="259"/>
      <c r="L101" s="259"/>
      <c r="M101" s="259"/>
      <c r="N101" s="259"/>
      <c r="O101" s="259"/>
      <c r="P101" s="259"/>
      <c r="Q101" s="259"/>
      <c r="R101" s="259"/>
      <c r="S101" s="259"/>
      <c r="T101" s="259"/>
    </row>
    <row r="102" spans="1:47" ht="65.25" customHeight="1" x14ac:dyDescent="0.2">
      <c r="A102" s="260" t="s">
        <v>120</v>
      </c>
      <c r="B102" s="261"/>
      <c r="C102" s="266" t="s">
        <v>164</v>
      </c>
      <c r="D102" s="266" t="s">
        <v>161</v>
      </c>
      <c r="E102" s="246" t="s">
        <v>159</v>
      </c>
      <c r="F102" s="248"/>
      <c r="G102" s="247" t="s">
        <v>160</v>
      </c>
      <c r="H102" s="247"/>
      <c r="I102" s="247"/>
      <c r="J102" s="247"/>
      <c r="K102" s="247"/>
      <c r="L102" s="247"/>
      <c r="M102" s="247"/>
      <c r="N102" s="247"/>
      <c r="O102" s="246" t="s">
        <v>162</v>
      </c>
      <c r="P102" s="247"/>
      <c r="Q102" s="247"/>
      <c r="R102" s="248"/>
      <c r="S102" s="252" t="s">
        <v>121</v>
      </c>
      <c r="T102" s="248" t="s">
        <v>163</v>
      </c>
    </row>
    <row r="103" spans="1:47" x14ac:dyDescent="0.2">
      <c r="A103" s="262"/>
      <c r="B103" s="263"/>
      <c r="C103" s="320"/>
      <c r="D103" s="267"/>
      <c r="E103" s="249"/>
      <c r="F103" s="251"/>
      <c r="G103" s="250"/>
      <c r="H103" s="250"/>
      <c r="I103" s="250"/>
      <c r="J103" s="250"/>
      <c r="K103" s="250"/>
      <c r="L103" s="250"/>
      <c r="M103" s="250"/>
      <c r="N103" s="250"/>
      <c r="O103" s="249"/>
      <c r="P103" s="250"/>
      <c r="Q103" s="250"/>
      <c r="R103" s="251"/>
      <c r="S103" s="253"/>
      <c r="T103" s="251"/>
    </row>
    <row r="104" spans="1:47" ht="26.65" customHeight="1" x14ac:dyDescent="0.2">
      <c r="A104" s="264"/>
      <c r="B104" s="265"/>
      <c r="C104" s="321"/>
      <c r="D104" s="255" t="s">
        <v>116</v>
      </c>
      <c r="E104" s="256"/>
      <c r="F104" s="257"/>
      <c r="G104" s="255" t="s">
        <v>115</v>
      </c>
      <c r="H104" s="256"/>
      <c r="I104" s="256"/>
      <c r="J104" s="256"/>
      <c r="K104" s="256"/>
      <c r="L104" s="256"/>
      <c r="M104" s="256"/>
      <c r="N104" s="257"/>
      <c r="O104" s="255" t="s">
        <v>114</v>
      </c>
      <c r="P104" s="256"/>
      <c r="Q104" s="256"/>
      <c r="R104" s="257"/>
      <c r="S104" s="253"/>
      <c r="T104" s="248" t="s">
        <v>113</v>
      </c>
    </row>
    <row r="105" spans="1:47" ht="25.5" customHeight="1" x14ac:dyDescent="0.2">
      <c r="A105" s="124" t="s">
        <v>66</v>
      </c>
      <c r="B105" s="125"/>
      <c r="C105" s="126"/>
      <c r="D105" s="126" t="s">
        <v>87</v>
      </c>
      <c r="E105" s="126" t="s">
        <v>130</v>
      </c>
      <c r="F105" s="126" t="s">
        <v>89</v>
      </c>
      <c r="G105" s="126" t="s">
        <v>90</v>
      </c>
      <c r="H105" s="126" t="s">
        <v>91</v>
      </c>
      <c r="I105" s="126" t="s">
        <v>92</v>
      </c>
      <c r="J105" s="126" t="s">
        <v>93</v>
      </c>
      <c r="K105" s="126" t="s">
        <v>94</v>
      </c>
      <c r="L105" s="255" t="s">
        <v>95</v>
      </c>
      <c r="M105" s="257"/>
      <c r="N105" s="126" t="s">
        <v>96</v>
      </c>
      <c r="O105" s="126" t="s">
        <v>97</v>
      </c>
      <c r="P105" s="126" t="s">
        <v>98</v>
      </c>
      <c r="Q105" s="126" t="s">
        <v>99</v>
      </c>
      <c r="R105" s="126" t="s">
        <v>100</v>
      </c>
      <c r="S105" s="254"/>
      <c r="T105" s="251"/>
    </row>
    <row r="106" spans="1:47" ht="29.65" customHeight="1" x14ac:dyDescent="0.2">
      <c r="A106" s="127">
        <v>0.1</v>
      </c>
      <c r="B106" s="116" t="s">
        <v>68</v>
      </c>
      <c r="C106" s="216"/>
      <c r="D106" s="217"/>
      <c r="E106" s="217"/>
      <c r="F106" s="217"/>
      <c r="G106" s="217"/>
      <c r="H106" s="217"/>
      <c r="I106" s="217"/>
      <c r="J106" s="217"/>
      <c r="K106" s="217"/>
      <c r="L106" s="217"/>
      <c r="M106" s="217"/>
      <c r="N106" s="218"/>
      <c r="O106" s="36" t="s">
        <v>270</v>
      </c>
      <c r="P106" s="36" t="s">
        <v>270</v>
      </c>
      <c r="Q106" s="36" t="s">
        <v>270</v>
      </c>
      <c r="R106" s="36" t="s">
        <v>270</v>
      </c>
      <c r="S106" s="69">
        <f t="shared" ref="S106" si="17">S74</f>
        <v>0</v>
      </c>
      <c r="T106" s="39"/>
    </row>
    <row r="107" spans="1:47" ht="29.25" customHeight="1" x14ac:dyDescent="0.2">
      <c r="A107" s="115">
        <v>0.2</v>
      </c>
      <c r="B107" s="116" t="s">
        <v>69</v>
      </c>
      <c r="C107" s="219"/>
      <c r="D107" s="220"/>
      <c r="E107" s="220"/>
      <c r="F107" s="220"/>
      <c r="G107" s="220"/>
      <c r="H107" s="220"/>
      <c r="I107" s="220"/>
      <c r="J107" s="220"/>
      <c r="K107" s="220"/>
      <c r="L107" s="220"/>
      <c r="M107" s="220"/>
      <c r="N107" s="221"/>
      <c r="O107" s="36" t="s">
        <v>270</v>
      </c>
      <c r="P107" s="36" t="s">
        <v>270</v>
      </c>
      <c r="Q107" s="36" t="s">
        <v>270</v>
      </c>
      <c r="R107" s="36" t="s">
        <v>270</v>
      </c>
      <c r="S107" s="69">
        <f t="shared" ref="S107" si="18">S75</f>
        <v>0</v>
      </c>
      <c r="T107" s="39"/>
    </row>
    <row r="108" spans="1:47" ht="33" customHeight="1" x14ac:dyDescent="0.2">
      <c r="A108" s="115">
        <v>0.3</v>
      </c>
      <c r="B108" s="116" t="s">
        <v>70</v>
      </c>
      <c r="C108" s="36" t="s">
        <v>270</v>
      </c>
      <c r="D108" s="36" t="s">
        <v>270</v>
      </c>
      <c r="E108" s="36" t="s">
        <v>270</v>
      </c>
      <c r="F108" s="36" t="s">
        <v>270</v>
      </c>
      <c r="G108" s="36" t="s">
        <v>270</v>
      </c>
      <c r="H108" s="36" t="s">
        <v>270</v>
      </c>
      <c r="I108" s="36" t="s">
        <v>270</v>
      </c>
      <c r="J108" s="36" t="s">
        <v>270</v>
      </c>
      <c r="K108" s="36" t="s">
        <v>270</v>
      </c>
      <c r="L108" s="351"/>
      <c r="M108" s="352"/>
      <c r="N108" s="353"/>
      <c r="O108" s="36" t="s">
        <v>270</v>
      </c>
      <c r="P108" s="36" t="s">
        <v>270</v>
      </c>
      <c r="Q108" s="36" t="s">
        <v>270</v>
      </c>
      <c r="R108" s="36" t="s">
        <v>270</v>
      </c>
      <c r="S108" s="69">
        <f t="shared" ref="S108" si="19">S76</f>
        <v>0</v>
      </c>
      <c r="T108" s="39"/>
    </row>
    <row r="109" spans="1:47" ht="33" customHeight="1" x14ac:dyDescent="0.2">
      <c r="A109" s="115">
        <v>0.4</v>
      </c>
      <c r="B109" s="116" t="s">
        <v>71</v>
      </c>
      <c r="C109" s="36"/>
      <c r="D109" s="36">
        <v>810098.67320000008</v>
      </c>
      <c r="E109" s="36">
        <v>502867.16680392</v>
      </c>
      <c r="F109" s="36">
        <v>0</v>
      </c>
      <c r="G109" s="36">
        <v>0</v>
      </c>
      <c r="H109" s="36">
        <v>0</v>
      </c>
      <c r="I109" s="36">
        <v>0</v>
      </c>
      <c r="J109" s="36">
        <v>0</v>
      </c>
      <c r="K109" s="36">
        <v>0</v>
      </c>
      <c r="L109" s="216"/>
      <c r="M109" s="217"/>
      <c r="N109" s="218"/>
      <c r="O109" s="39">
        <v>5244.003012163088</v>
      </c>
      <c r="P109" s="39">
        <v>5244.003012163088</v>
      </c>
      <c r="Q109" s="39">
        <v>5244.003012163088</v>
      </c>
      <c r="R109" s="39">
        <v>5244.003012163088</v>
      </c>
      <c r="S109" s="69">
        <f t="shared" ref="S109" si="20">S77</f>
        <v>1333941.8520525724</v>
      </c>
      <c r="T109" s="39"/>
    </row>
    <row r="110" spans="1:47" ht="33.4" customHeight="1" x14ac:dyDescent="0.2">
      <c r="A110" s="115">
        <v>0.5</v>
      </c>
      <c r="B110" s="116" t="s">
        <v>101</v>
      </c>
      <c r="C110" s="36" t="s">
        <v>270</v>
      </c>
      <c r="D110" s="36" t="s">
        <v>270</v>
      </c>
      <c r="E110" s="36" t="s">
        <v>270</v>
      </c>
      <c r="F110" s="36" t="s">
        <v>270</v>
      </c>
      <c r="G110" s="36" t="s">
        <v>270</v>
      </c>
      <c r="H110" s="36" t="s">
        <v>270</v>
      </c>
      <c r="I110" s="36" t="s">
        <v>270</v>
      </c>
      <c r="J110" s="36" t="s">
        <v>270</v>
      </c>
      <c r="K110" s="36" t="s">
        <v>270</v>
      </c>
      <c r="L110" s="216"/>
      <c r="M110" s="217"/>
      <c r="N110" s="218"/>
      <c r="O110" s="36" t="s">
        <v>270</v>
      </c>
      <c r="P110" s="36" t="s">
        <v>270</v>
      </c>
      <c r="Q110" s="36" t="s">
        <v>270</v>
      </c>
      <c r="R110" s="36" t="s">
        <v>270</v>
      </c>
      <c r="S110" s="69">
        <f t="shared" ref="S110" si="21">S78</f>
        <v>0</v>
      </c>
      <c r="T110" s="39"/>
    </row>
    <row r="111" spans="1:47" ht="29.65" customHeight="1" x14ac:dyDescent="0.2">
      <c r="A111" s="115">
        <v>1</v>
      </c>
      <c r="B111" s="125" t="s">
        <v>72</v>
      </c>
      <c r="C111" s="36"/>
      <c r="D111" s="36">
        <v>4757261.8109881133</v>
      </c>
      <c r="E111" s="36">
        <v>285527.34784275241</v>
      </c>
      <c r="F111" s="36">
        <v>0</v>
      </c>
      <c r="G111" s="36">
        <v>0</v>
      </c>
      <c r="H111" s="36">
        <v>0</v>
      </c>
      <c r="I111" s="36">
        <v>0</v>
      </c>
      <c r="J111" s="36">
        <v>0</v>
      </c>
      <c r="K111" s="36">
        <v>0</v>
      </c>
      <c r="L111" s="216"/>
      <c r="M111" s="217"/>
      <c r="N111" s="218"/>
      <c r="O111" s="39">
        <v>28705.973417480396</v>
      </c>
      <c r="P111" s="39">
        <v>28705.973417480396</v>
      </c>
      <c r="Q111" s="39">
        <v>28705.973417480396</v>
      </c>
      <c r="R111" s="39">
        <v>28705.973417480396</v>
      </c>
      <c r="S111" s="69">
        <f t="shared" ref="S111" si="22">S79</f>
        <v>5157613.0525007872</v>
      </c>
      <c r="T111" s="39"/>
    </row>
    <row r="112" spans="1:47" ht="34.9" customHeight="1" x14ac:dyDescent="0.2">
      <c r="A112" s="115">
        <v>2.1</v>
      </c>
      <c r="B112" s="116" t="s">
        <v>73</v>
      </c>
      <c r="C112" s="36"/>
      <c r="D112" s="36">
        <v>3185733.0887944978</v>
      </c>
      <c r="E112" s="36">
        <v>89241.765502540002</v>
      </c>
      <c r="F112" s="36">
        <v>0</v>
      </c>
      <c r="G112" s="36">
        <v>0</v>
      </c>
      <c r="H112" s="36">
        <v>0</v>
      </c>
      <c r="I112" s="36">
        <v>0</v>
      </c>
      <c r="J112" s="36">
        <v>0</v>
      </c>
      <c r="K112" s="36">
        <v>0</v>
      </c>
      <c r="L112" s="216"/>
      <c r="M112" s="217"/>
      <c r="N112" s="218"/>
      <c r="O112" s="39">
        <v>9913.6017984349819</v>
      </c>
      <c r="P112" s="39">
        <v>9913.6017984349819</v>
      </c>
      <c r="Q112" s="39">
        <v>9913.6017984349819</v>
      </c>
      <c r="R112" s="39">
        <v>9913.6017984349819</v>
      </c>
      <c r="S112" s="69">
        <f t="shared" ref="S112" si="23">S80</f>
        <v>3314629.2614907785</v>
      </c>
      <c r="T112" s="39"/>
    </row>
    <row r="113" spans="1:21" ht="28.9" customHeight="1" x14ac:dyDescent="0.2">
      <c r="A113" s="115">
        <v>2.2000000000000002</v>
      </c>
      <c r="B113" s="116" t="s">
        <v>74</v>
      </c>
      <c r="C113" s="36"/>
      <c r="D113" s="36">
        <v>2094999.6144144265</v>
      </c>
      <c r="E113" s="36">
        <v>110151.38238071188</v>
      </c>
      <c r="F113" s="36">
        <v>0</v>
      </c>
      <c r="G113" s="36">
        <v>0</v>
      </c>
      <c r="H113" s="36">
        <v>0</v>
      </c>
      <c r="I113" s="36">
        <v>0</v>
      </c>
      <c r="J113" s="36">
        <v>0</v>
      </c>
      <c r="K113" s="36">
        <v>0</v>
      </c>
      <c r="L113" s="216"/>
      <c r="M113" s="217"/>
      <c r="N113" s="218"/>
      <c r="O113" s="39">
        <v>26460.955814869118</v>
      </c>
      <c r="P113" s="39">
        <v>26460.955814869118</v>
      </c>
      <c r="Q113" s="39">
        <v>26460.955814869118</v>
      </c>
      <c r="R113" s="39">
        <v>26460.955814869118</v>
      </c>
      <c r="S113" s="69">
        <f t="shared" ref="S113" si="24">S81</f>
        <v>2310994.8200546149</v>
      </c>
      <c r="T113" s="39"/>
    </row>
    <row r="114" spans="1:21" ht="31.9" customHeight="1" x14ac:dyDescent="0.2">
      <c r="A114" s="115">
        <v>2.2999999999999998</v>
      </c>
      <c r="B114" s="116" t="s">
        <v>75</v>
      </c>
      <c r="C114" s="36"/>
      <c r="D114" s="36">
        <v>309448.97456473147</v>
      </c>
      <c r="E114" s="36">
        <v>14704.845916379665</v>
      </c>
      <c r="F114" s="36">
        <v>90.395012213715816</v>
      </c>
      <c r="G114" s="36">
        <v>0</v>
      </c>
      <c r="H114" s="36">
        <v>22829.683877730182</v>
      </c>
      <c r="I114" s="36">
        <v>5707.4209694325455</v>
      </c>
      <c r="J114" s="36">
        <v>30811.779587242141</v>
      </c>
      <c r="K114" s="36">
        <v>0</v>
      </c>
      <c r="L114" s="216"/>
      <c r="M114" s="217"/>
      <c r="N114" s="218"/>
      <c r="O114" s="39">
        <v>9604.0207118597864</v>
      </c>
      <c r="P114" s="39">
        <v>9604.0207118597864</v>
      </c>
      <c r="Q114" s="39">
        <v>9604.0207118597864</v>
      </c>
      <c r="R114" s="39">
        <v>9604.0207118597864</v>
      </c>
      <c r="S114" s="69">
        <f t="shared" ref="S114" si="25">S82</f>
        <v>422009.18277516891</v>
      </c>
      <c r="T114" s="39"/>
    </row>
    <row r="115" spans="1:21" ht="33" customHeight="1" x14ac:dyDescent="0.2">
      <c r="A115" s="115">
        <v>2.4</v>
      </c>
      <c r="B115" s="116" t="s">
        <v>76</v>
      </c>
      <c r="C115" s="36"/>
      <c r="D115" s="36">
        <v>50914.797226908748</v>
      </c>
      <c r="E115" s="36">
        <v>776.90029354535181</v>
      </c>
      <c r="F115" s="36">
        <v>0</v>
      </c>
      <c r="G115" s="36">
        <v>0</v>
      </c>
      <c r="H115" s="36">
        <v>0</v>
      </c>
      <c r="I115" s="36">
        <v>0</v>
      </c>
      <c r="J115" s="36">
        <v>0</v>
      </c>
      <c r="K115" s="36">
        <v>0</v>
      </c>
      <c r="L115" s="216"/>
      <c r="M115" s="217"/>
      <c r="N115" s="218"/>
      <c r="O115" s="39">
        <v>931.81356559986079</v>
      </c>
      <c r="P115" s="39">
        <v>931.81356559986079</v>
      </c>
      <c r="Q115" s="39">
        <v>931.81356559986079</v>
      </c>
      <c r="R115" s="39">
        <v>931.81356559986079</v>
      </c>
      <c r="S115" s="69">
        <f t="shared" ref="S115" si="26">S83</f>
        <v>55418.951782853554</v>
      </c>
      <c r="T115" s="39"/>
    </row>
    <row r="116" spans="1:21" ht="34.15" customHeight="1" x14ac:dyDescent="0.2">
      <c r="A116" s="115">
        <v>2.5</v>
      </c>
      <c r="B116" s="116" t="s">
        <v>77</v>
      </c>
      <c r="C116" s="36"/>
      <c r="D116" s="36">
        <v>1235118.851595131</v>
      </c>
      <c r="E116" s="36">
        <v>11049.282903100133</v>
      </c>
      <c r="F116" s="36">
        <v>0</v>
      </c>
      <c r="G116" s="36">
        <v>0</v>
      </c>
      <c r="H116" s="36">
        <v>448315.25327747455</v>
      </c>
      <c r="I116" s="36">
        <v>112078.81331936864</v>
      </c>
      <c r="J116" s="36">
        <v>48645.857260817262</v>
      </c>
      <c r="K116" s="36">
        <v>0</v>
      </c>
      <c r="L116" s="216"/>
      <c r="M116" s="217"/>
      <c r="N116" s="218"/>
      <c r="O116" s="39">
        <v>3984.0392781913993</v>
      </c>
      <c r="P116" s="39">
        <v>3984.0392781913993</v>
      </c>
      <c r="Q116" s="39">
        <v>3984.0392781913993</v>
      </c>
      <c r="R116" s="39">
        <v>3984.0392781913993</v>
      </c>
      <c r="S116" s="69">
        <f t="shared" ref="S116" si="27">S84</f>
        <v>1871144.2154686577</v>
      </c>
      <c r="T116" s="39"/>
    </row>
    <row r="117" spans="1:21" ht="30.4" customHeight="1" x14ac:dyDescent="0.2">
      <c r="A117" s="115">
        <v>2.6</v>
      </c>
      <c r="B117" s="116" t="s">
        <v>78</v>
      </c>
      <c r="C117" s="36"/>
      <c r="D117" s="36">
        <v>662861.8043075162</v>
      </c>
      <c r="E117" s="36">
        <v>931.69656245161309</v>
      </c>
      <c r="F117" s="36">
        <v>0</v>
      </c>
      <c r="G117" s="36">
        <v>0</v>
      </c>
      <c r="H117" s="36">
        <v>1566071.9393866051</v>
      </c>
      <c r="I117" s="36">
        <v>391517.98484665126</v>
      </c>
      <c r="J117" s="36">
        <v>662861.8043075162</v>
      </c>
      <c r="K117" s="36">
        <v>0</v>
      </c>
      <c r="L117" s="216"/>
      <c r="M117" s="217"/>
      <c r="N117" s="218"/>
      <c r="O117" s="39">
        <v>124.77358305975625</v>
      </c>
      <c r="P117" s="39">
        <v>124.77358305975625</v>
      </c>
      <c r="Q117" s="39">
        <v>124.77358305975625</v>
      </c>
      <c r="R117" s="39">
        <v>124.77358305975625</v>
      </c>
      <c r="S117" s="69">
        <f t="shared" ref="S117" si="28">S85</f>
        <v>3284744.3237429787</v>
      </c>
      <c r="T117" s="39"/>
    </row>
    <row r="118" spans="1:21" ht="32.65" customHeight="1" x14ac:dyDescent="0.2">
      <c r="A118" s="115">
        <v>2.7</v>
      </c>
      <c r="B118" s="116" t="s">
        <v>79</v>
      </c>
      <c r="C118" s="36"/>
      <c r="D118" s="36">
        <v>310013.86131599417</v>
      </c>
      <c r="E118" s="36">
        <v>2718.769021216935</v>
      </c>
      <c r="F118" s="36">
        <v>0</v>
      </c>
      <c r="G118" s="36">
        <v>0</v>
      </c>
      <c r="H118" s="36">
        <v>1536604.2198392123</v>
      </c>
      <c r="I118" s="36">
        <v>384151.05495980306</v>
      </c>
      <c r="J118" s="36">
        <v>310013.86131599417</v>
      </c>
      <c r="K118" s="36">
        <v>0</v>
      </c>
      <c r="L118" s="216"/>
      <c r="M118" s="217"/>
      <c r="N118" s="218"/>
      <c r="O118" s="39">
        <v>1848.3121989895262</v>
      </c>
      <c r="P118" s="39">
        <v>1848.3121989895262</v>
      </c>
      <c r="Q118" s="39">
        <v>1848.3121989895262</v>
      </c>
      <c r="R118" s="39">
        <v>1848.3121989895262</v>
      </c>
      <c r="S118" s="69">
        <f t="shared" ref="S118" si="29">S86</f>
        <v>2550895.0152481785</v>
      </c>
      <c r="T118" s="39"/>
    </row>
    <row r="119" spans="1:21" ht="31.5" customHeight="1" x14ac:dyDescent="0.2">
      <c r="A119" s="115">
        <v>2.8</v>
      </c>
      <c r="B119" s="116" t="s">
        <v>80</v>
      </c>
      <c r="C119" s="36"/>
      <c r="D119" s="36">
        <v>6416.8582864691807</v>
      </c>
      <c r="E119" s="36">
        <v>38.838650447479992</v>
      </c>
      <c r="F119" s="36">
        <v>0</v>
      </c>
      <c r="G119" s="36">
        <v>0</v>
      </c>
      <c r="H119" s="36">
        <v>0</v>
      </c>
      <c r="I119" s="36">
        <v>0</v>
      </c>
      <c r="J119" s="36">
        <v>6416.8582864691807</v>
      </c>
      <c r="K119" s="36">
        <v>0</v>
      </c>
      <c r="L119" s="216"/>
      <c r="M119" s="217"/>
      <c r="N119" s="218"/>
      <c r="O119" s="39">
        <v>17.63252</v>
      </c>
      <c r="P119" s="39">
        <v>17.63252</v>
      </c>
      <c r="Q119" s="39">
        <v>17.63252</v>
      </c>
      <c r="R119" s="39">
        <v>17.63252</v>
      </c>
      <c r="S119" s="69">
        <f t="shared" ref="S119" si="30">S87</f>
        <v>12943.085303385838</v>
      </c>
      <c r="T119" s="39"/>
    </row>
    <row r="120" spans="1:21" ht="38.25" customHeight="1" x14ac:dyDescent="0.2">
      <c r="A120" s="115">
        <v>3</v>
      </c>
      <c r="B120" s="125" t="s">
        <v>81</v>
      </c>
      <c r="C120" s="36"/>
      <c r="D120" s="36">
        <v>1727972.7696851653</v>
      </c>
      <c r="E120" s="36">
        <v>1654.7970605026924</v>
      </c>
      <c r="F120" s="36">
        <v>127640.82345283266</v>
      </c>
      <c r="G120" s="36">
        <v>0</v>
      </c>
      <c r="H120" s="36">
        <v>298638.38753684389</v>
      </c>
      <c r="I120" s="36">
        <v>74659.596884210972</v>
      </c>
      <c r="J120" s="36">
        <v>502182.13238059985</v>
      </c>
      <c r="K120" s="36">
        <v>0</v>
      </c>
      <c r="L120" s="216"/>
      <c r="M120" s="217"/>
      <c r="N120" s="218"/>
      <c r="O120" s="39">
        <v>319.70041561714089</v>
      </c>
      <c r="P120" s="39">
        <v>319.70041561714089</v>
      </c>
      <c r="Q120" s="39">
        <v>319.70041561714089</v>
      </c>
      <c r="R120" s="39">
        <v>319.70041561714089</v>
      </c>
      <c r="S120" s="69">
        <f t="shared" ref="S120" si="31">S88</f>
        <v>2734027.308662625</v>
      </c>
      <c r="T120" s="39"/>
    </row>
    <row r="121" spans="1:21" ht="24.75" customHeight="1" x14ac:dyDescent="0.2">
      <c r="A121" s="115">
        <v>4</v>
      </c>
      <c r="B121" s="125" t="s">
        <v>82</v>
      </c>
      <c r="C121" s="36" t="s">
        <v>270</v>
      </c>
      <c r="D121" s="36" t="s">
        <v>270</v>
      </c>
      <c r="E121" s="36" t="s">
        <v>270</v>
      </c>
      <c r="F121" s="36" t="s">
        <v>270</v>
      </c>
      <c r="G121" s="36" t="s">
        <v>270</v>
      </c>
      <c r="H121" s="36" t="s">
        <v>270</v>
      </c>
      <c r="I121" s="36" t="s">
        <v>270</v>
      </c>
      <c r="J121" s="36" t="s">
        <v>270</v>
      </c>
      <c r="K121" s="36" t="s">
        <v>270</v>
      </c>
      <c r="L121" s="219"/>
      <c r="M121" s="220"/>
      <c r="N121" s="221"/>
      <c r="O121" s="36" t="s">
        <v>270</v>
      </c>
      <c r="P121" s="36" t="s">
        <v>270</v>
      </c>
      <c r="Q121" s="36" t="s">
        <v>270</v>
      </c>
      <c r="R121" s="36" t="s">
        <v>270</v>
      </c>
      <c r="S121" s="69">
        <f t="shared" ref="S121" si="32">S89</f>
        <v>0</v>
      </c>
      <c r="T121" s="39"/>
    </row>
    <row r="122" spans="1:21" ht="25.5" customHeight="1" x14ac:dyDescent="0.2">
      <c r="A122" s="115">
        <v>5</v>
      </c>
      <c r="B122" s="125" t="s">
        <v>83</v>
      </c>
      <c r="C122" s="36"/>
      <c r="D122" s="36">
        <v>218295.05894410631</v>
      </c>
      <c r="E122" s="36">
        <v>87476.162878422139</v>
      </c>
      <c r="F122" s="36">
        <v>969807.6581232131</v>
      </c>
      <c r="G122" s="36">
        <v>5379572.0573440008</v>
      </c>
      <c r="H122" s="36">
        <v>1599808.0896781161</v>
      </c>
      <c r="I122" s="36">
        <v>399952.02241952904</v>
      </c>
      <c r="J122" s="36">
        <v>392387.28403720557</v>
      </c>
      <c r="K122" s="36">
        <v>0</v>
      </c>
      <c r="L122" s="32">
        <v>33402961.456799999</v>
      </c>
      <c r="M122" s="32">
        <v>21050491.248000003</v>
      </c>
      <c r="N122" s="32">
        <v>3961.2</v>
      </c>
      <c r="O122" s="36">
        <v>6880.5325484364539</v>
      </c>
      <c r="P122" s="39">
        <v>6880.5325484364539</v>
      </c>
      <c r="Q122" s="39">
        <v>6880.5325484364539</v>
      </c>
      <c r="R122" s="39">
        <v>6880.5325484364539</v>
      </c>
      <c r="S122" s="69">
        <f t="shared" ref="S122" si="33">S90</f>
        <v>57870522.259618342</v>
      </c>
      <c r="T122" s="39"/>
    </row>
    <row r="123" spans="1:21" ht="31.5" customHeight="1" x14ac:dyDescent="0.2">
      <c r="A123" s="115">
        <v>6</v>
      </c>
      <c r="B123" s="125" t="s">
        <v>84</v>
      </c>
      <c r="C123" s="36" t="s">
        <v>270</v>
      </c>
      <c r="D123" s="36" t="s">
        <v>270</v>
      </c>
      <c r="E123" s="36" t="s">
        <v>270</v>
      </c>
      <c r="F123" s="36" t="s">
        <v>270</v>
      </c>
      <c r="G123" s="36" t="s">
        <v>270</v>
      </c>
      <c r="H123" s="36" t="s">
        <v>270</v>
      </c>
      <c r="I123" s="36" t="s">
        <v>270</v>
      </c>
      <c r="J123" s="36" t="s">
        <v>270</v>
      </c>
      <c r="K123" s="36" t="s">
        <v>270</v>
      </c>
      <c r="L123" s="354"/>
      <c r="M123" s="355"/>
      <c r="N123" s="356"/>
      <c r="O123" s="36" t="s">
        <v>270</v>
      </c>
      <c r="P123" s="36" t="s">
        <v>270</v>
      </c>
      <c r="Q123" s="36" t="s">
        <v>270</v>
      </c>
      <c r="R123" s="36" t="s">
        <v>270</v>
      </c>
      <c r="S123" s="69">
        <f t="shared" ref="S123" si="34">S91</f>
        <v>0</v>
      </c>
      <c r="T123" s="39"/>
    </row>
    <row r="124" spans="1:21" ht="25.9" customHeight="1" x14ac:dyDescent="0.2">
      <c r="A124" s="115">
        <v>7</v>
      </c>
      <c r="B124" s="125" t="s">
        <v>85</v>
      </c>
      <c r="C124" s="36" t="s">
        <v>270</v>
      </c>
      <c r="D124" s="36" t="s">
        <v>270</v>
      </c>
      <c r="E124" s="36" t="s">
        <v>270</v>
      </c>
      <c r="F124" s="36" t="s">
        <v>270</v>
      </c>
      <c r="G124" s="36" t="s">
        <v>270</v>
      </c>
      <c r="H124" s="36" t="s">
        <v>270</v>
      </c>
      <c r="I124" s="36" t="s">
        <v>270</v>
      </c>
      <c r="J124" s="36" t="s">
        <v>270</v>
      </c>
      <c r="K124" s="36" t="s">
        <v>270</v>
      </c>
      <c r="L124" s="357"/>
      <c r="M124" s="358"/>
      <c r="N124" s="359"/>
      <c r="O124" s="36" t="s">
        <v>270</v>
      </c>
      <c r="P124" s="36" t="s">
        <v>270</v>
      </c>
      <c r="Q124" s="36" t="s">
        <v>270</v>
      </c>
      <c r="R124" s="36" t="s">
        <v>270</v>
      </c>
      <c r="S124" s="69">
        <f t="shared" ref="S124" si="35">S92</f>
        <v>0</v>
      </c>
      <c r="T124" s="39"/>
    </row>
    <row r="125" spans="1:21" ht="33" customHeight="1" x14ac:dyDescent="0.2">
      <c r="A125" s="115">
        <v>8</v>
      </c>
      <c r="B125" s="125" t="s">
        <v>86</v>
      </c>
      <c r="C125" s="36"/>
      <c r="D125" s="36">
        <v>47586.111964081763</v>
      </c>
      <c r="E125" s="36">
        <v>5662.7836926743994</v>
      </c>
      <c r="F125" s="36">
        <v>0</v>
      </c>
      <c r="G125" s="36">
        <v>0</v>
      </c>
      <c r="H125" s="36">
        <v>2568.7047929135038</v>
      </c>
      <c r="I125" s="36">
        <v>642.17619822837594</v>
      </c>
      <c r="J125" s="36">
        <v>0</v>
      </c>
      <c r="K125" s="36">
        <v>0</v>
      </c>
      <c r="L125" s="360"/>
      <c r="M125" s="361"/>
      <c r="N125" s="362"/>
      <c r="O125" s="39">
        <v>430.6370396669559</v>
      </c>
      <c r="P125" s="39">
        <v>430.6370396669559</v>
      </c>
      <c r="Q125" s="39">
        <v>430.6370396669559</v>
      </c>
      <c r="R125" s="39">
        <v>430.6370396669559</v>
      </c>
      <c r="S125" s="69">
        <f t="shared" ref="S125" si="36">S93</f>
        <v>76842.324806565855</v>
      </c>
      <c r="T125" s="39"/>
    </row>
    <row r="126" spans="1:21" ht="37.9" customHeight="1" x14ac:dyDescent="0.2">
      <c r="A126" s="240" t="s">
        <v>104</v>
      </c>
      <c r="B126" s="241"/>
      <c r="C126" s="129">
        <f>SUM(C108:C125)</f>
        <v>0</v>
      </c>
      <c r="D126" s="129">
        <f t="shared" ref="D126:K126" si="37">SUM(D108:D125)</f>
        <v>15416722.275287142</v>
      </c>
      <c r="E126" s="130">
        <f t="shared" si="37"/>
        <v>1112801.7395086647</v>
      </c>
      <c r="F126" s="129">
        <f t="shared" si="37"/>
        <v>1097538.8765882594</v>
      </c>
      <c r="G126" s="129">
        <f t="shared" si="37"/>
        <v>5379572.0573440008</v>
      </c>
      <c r="H126" s="129">
        <f t="shared" si="37"/>
        <v>5474836.2783888951</v>
      </c>
      <c r="I126" s="129">
        <f t="shared" si="37"/>
        <v>1368709.0695972238</v>
      </c>
      <c r="J126" s="129">
        <f t="shared" si="37"/>
        <v>1953319.5771758445</v>
      </c>
      <c r="K126" s="129">
        <f t="shared" si="37"/>
        <v>0</v>
      </c>
      <c r="L126" s="242">
        <f>L122+M122</f>
        <v>54453452.704800002</v>
      </c>
      <c r="M126" s="243"/>
      <c r="N126" s="129">
        <f>N122</f>
        <v>3961.2</v>
      </c>
      <c r="O126" s="129">
        <f>SUM(O106:O125)</f>
        <v>94465.995904368479</v>
      </c>
      <c r="P126" s="129">
        <f t="shared" ref="P126:T126" si="38">SUM(P106:P125)</f>
        <v>94465.995904368479</v>
      </c>
      <c r="Q126" s="129">
        <f t="shared" si="38"/>
        <v>94465.995904368479</v>
      </c>
      <c r="R126" s="129">
        <f t="shared" si="38"/>
        <v>94465.995904368479</v>
      </c>
      <c r="S126" s="129">
        <f t="shared" si="38"/>
        <v>80995725.653507516</v>
      </c>
      <c r="T126" s="129">
        <f t="shared" si="38"/>
        <v>0</v>
      </c>
    </row>
    <row r="127" spans="1:21" ht="37.9" customHeight="1" x14ac:dyDescent="0.2">
      <c r="A127" s="240" t="s">
        <v>105</v>
      </c>
      <c r="B127" s="241"/>
      <c r="C127" s="131">
        <f t="shared" ref="C127:K127" si="39">C126/$C$6</f>
        <v>0</v>
      </c>
      <c r="D127" s="131">
        <f t="shared" si="39"/>
        <v>465.57914641642685</v>
      </c>
      <c r="E127" s="131">
        <f t="shared" si="39"/>
        <v>33.606189095179076</v>
      </c>
      <c r="F127" s="131">
        <f t="shared" si="39"/>
        <v>33.145256442734251</v>
      </c>
      <c r="G127" s="131">
        <f t="shared" si="39"/>
        <v>162.46102912282188</v>
      </c>
      <c r="H127" s="131">
        <f t="shared" si="39"/>
        <v>165.33797234889303</v>
      </c>
      <c r="I127" s="131">
        <f t="shared" si="39"/>
        <v>41.334493087223258</v>
      </c>
      <c r="J127" s="131">
        <f t="shared" si="39"/>
        <v>58.989507962910167</v>
      </c>
      <c r="K127" s="131">
        <f t="shared" si="39"/>
        <v>0</v>
      </c>
      <c r="L127" s="244">
        <f>L126/$C$6</f>
        <v>1644.4735513182134</v>
      </c>
      <c r="M127" s="245"/>
      <c r="N127" s="131">
        <f t="shared" ref="N127:T127" si="40">N126/$C$6</f>
        <v>0.11962673270316794</v>
      </c>
      <c r="O127" s="131">
        <f t="shared" si="40"/>
        <v>2.8528371305640832</v>
      </c>
      <c r="P127" s="131">
        <f t="shared" si="40"/>
        <v>2.8528371305640832</v>
      </c>
      <c r="Q127" s="131">
        <f t="shared" si="40"/>
        <v>2.8528371305640832</v>
      </c>
      <c r="R127" s="131">
        <f t="shared" si="40"/>
        <v>2.8528371305640832</v>
      </c>
      <c r="S127" s="131">
        <f t="shared" si="40"/>
        <v>2446.0400946307345</v>
      </c>
      <c r="T127" s="131">
        <f t="shared" si="40"/>
        <v>0</v>
      </c>
    </row>
    <row r="128" spans="1:21" x14ac:dyDescent="0.2">
      <c r="A128" s="208" t="s">
        <v>106</v>
      </c>
      <c r="B128" s="209"/>
      <c r="C128" s="209"/>
      <c r="D128" s="209"/>
      <c r="E128" s="209"/>
      <c r="F128" s="209"/>
      <c r="G128" s="209"/>
      <c r="H128" s="209"/>
      <c r="I128" s="209"/>
      <c r="J128" s="209"/>
      <c r="K128" s="209"/>
      <c r="L128" s="209"/>
      <c r="M128" s="209"/>
      <c r="N128" s="209"/>
      <c r="O128" s="209"/>
      <c r="P128" s="209"/>
      <c r="Q128" s="210"/>
      <c r="R128" s="210"/>
      <c r="S128" s="210"/>
      <c r="T128" s="210"/>
      <c r="U128" s="147"/>
    </row>
    <row r="129" spans="1:20" ht="12.75" customHeight="1" x14ac:dyDescent="0.2">
      <c r="A129" s="212" t="s">
        <v>142</v>
      </c>
      <c r="B129" s="212"/>
      <c r="C129" s="212"/>
      <c r="D129" s="212"/>
      <c r="E129" s="212"/>
      <c r="F129" s="212"/>
      <c r="G129" s="212"/>
      <c r="H129" s="212"/>
      <c r="I129" s="212"/>
      <c r="J129" s="212"/>
      <c r="K129" s="212"/>
      <c r="L129" s="212"/>
      <c r="M129" s="212"/>
      <c r="N129" s="212"/>
      <c r="O129" s="212"/>
      <c r="P129" s="212"/>
      <c r="Q129" s="213"/>
      <c r="R129" s="214"/>
      <c r="S129" s="215"/>
      <c r="T129" s="132" t="s">
        <v>117</v>
      </c>
    </row>
    <row r="130" spans="1:20" ht="14.25" x14ac:dyDescent="0.2">
      <c r="A130" s="133" t="s">
        <v>119</v>
      </c>
      <c r="B130" s="133"/>
      <c r="C130" s="133"/>
      <c r="D130" s="133"/>
      <c r="E130" s="133"/>
      <c r="F130" s="133"/>
      <c r="G130" s="133"/>
      <c r="H130" s="133"/>
      <c r="I130" s="133"/>
      <c r="J130" s="133"/>
      <c r="K130" s="133"/>
      <c r="L130" s="133"/>
      <c r="M130" s="133"/>
      <c r="N130" s="133"/>
      <c r="O130" s="133"/>
      <c r="P130" s="133"/>
      <c r="Q130" s="348"/>
      <c r="R130" s="348"/>
      <c r="S130" s="348"/>
      <c r="T130" s="135" t="s">
        <v>125</v>
      </c>
    </row>
    <row r="131" spans="1:20" ht="14.25" x14ac:dyDescent="0.2">
      <c r="A131" s="133" t="s">
        <v>144</v>
      </c>
      <c r="B131" s="133"/>
      <c r="C131" s="133"/>
      <c r="D131" s="133"/>
      <c r="E131" s="133"/>
      <c r="F131" s="133"/>
      <c r="G131" s="133"/>
      <c r="H131" s="133"/>
      <c r="I131" s="133"/>
      <c r="J131" s="133"/>
      <c r="K131" s="133"/>
      <c r="L131" s="133"/>
      <c r="M131" s="133"/>
      <c r="N131" s="133"/>
      <c r="O131" s="133"/>
      <c r="P131" s="133"/>
    </row>
  </sheetData>
  <sheetProtection algorithmName="SHA-512" hashValue="q1Gg4exytwfzVRnHVz1nUHwsTnx+xY9YR1HbfnpUgA4Hx5dgwrlG2gu4xPgE5QsVN4MAlmJBlGE6EOxxx57SLQ==" saltValue="CVqJncipKfL7AVS0nsg1YA==" spinCount="100000" sheet="1" formatCells="0" formatColumns="0" formatRows="0" insertRows="0" deleteRows="0"/>
  <mergeCells count="140">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6"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1:AW131"/>
  <sheetViews>
    <sheetView showGridLines="0" topLeftCell="A78" zoomScale="60" zoomScaleNormal="60" workbookViewId="0">
      <selection activeCell="L122" sqref="L122:N122"/>
    </sheetView>
  </sheetViews>
  <sheetFormatPr defaultColWidth="9.140625" defaultRowHeight="12.75" x14ac:dyDescent="0.2"/>
  <cols>
    <col min="1" max="1" width="14.28515625" style="82" customWidth="1"/>
    <col min="2" max="2" width="42.140625" style="86" customWidth="1"/>
    <col min="3" max="3" width="35" style="87" customWidth="1"/>
    <col min="4" max="4" width="34.5703125" style="87" customWidth="1"/>
    <col min="5" max="5" width="34.140625" style="87" customWidth="1"/>
    <col min="6" max="6" width="27" style="87" customWidth="1"/>
    <col min="7" max="7" width="14.140625" style="77" customWidth="1"/>
    <col min="8" max="8" width="18.140625" style="77" customWidth="1"/>
    <col min="9" max="9" width="19.85546875" style="77" customWidth="1"/>
    <col min="10" max="10" width="30" style="77" customWidth="1"/>
    <col min="11" max="11" width="21.28515625" style="77" customWidth="1"/>
    <col min="12" max="12" width="22.42578125" style="77" customWidth="1"/>
    <col min="13" max="13" width="22.28515625" style="77" customWidth="1"/>
    <col min="14" max="14" width="13.140625" style="77" bestFit="1" customWidth="1"/>
    <col min="15" max="18" width="10.5703125" style="77" bestFit="1" customWidth="1"/>
    <col min="19" max="19" width="18.7109375" style="77" customWidth="1"/>
    <col min="20" max="20" width="27.85546875" style="77" customWidth="1"/>
    <col min="21" max="25" width="9.140625" style="77"/>
    <col min="26" max="26" width="46" style="77" bestFit="1" customWidth="1"/>
    <col min="27" max="27" width="126.42578125" style="77" customWidth="1"/>
    <col min="28" max="16384" width="9.140625" style="77"/>
  </cols>
  <sheetData>
    <row r="1" spans="1:47" x14ac:dyDescent="0.2">
      <c r="A1" s="409" t="s">
        <v>5</v>
      </c>
      <c r="B1" s="409"/>
      <c r="C1" s="410"/>
      <c r="D1" s="410"/>
      <c r="E1" s="410"/>
      <c r="F1" s="410"/>
    </row>
    <row r="2" spans="1:47" x14ac:dyDescent="0.2">
      <c r="A2" s="179" t="s">
        <v>6</v>
      </c>
      <c r="B2" s="179"/>
      <c r="C2" s="401"/>
      <c r="D2" s="401"/>
      <c r="E2" s="401"/>
      <c r="F2" s="401"/>
    </row>
    <row r="3" spans="1:47" x14ac:dyDescent="0.2">
      <c r="A3" s="79"/>
      <c r="B3" s="79" t="s">
        <v>7</v>
      </c>
      <c r="C3" s="401"/>
      <c r="D3" s="401"/>
      <c r="E3" s="401"/>
      <c r="F3" s="401"/>
    </row>
    <row r="4" spans="1:47" x14ac:dyDescent="0.2">
      <c r="A4" s="179" t="s">
        <v>8</v>
      </c>
      <c r="B4" s="179"/>
      <c r="C4" s="401" t="s">
        <v>177</v>
      </c>
      <c r="D4" s="401"/>
      <c r="E4" s="401"/>
      <c r="F4" s="401"/>
    </row>
    <row r="5" spans="1:47" x14ac:dyDescent="0.2">
      <c r="A5" s="179" t="s">
        <v>9</v>
      </c>
      <c r="B5" s="179"/>
      <c r="C5" s="401"/>
      <c r="D5" s="401"/>
      <c r="E5" s="401"/>
      <c r="F5" s="401"/>
    </row>
    <row r="6" spans="1:47" ht="14.25" x14ac:dyDescent="0.2">
      <c r="A6" s="179" t="s">
        <v>10</v>
      </c>
      <c r="B6" s="179"/>
      <c r="C6" s="401"/>
      <c r="D6" s="401"/>
      <c r="E6" s="401"/>
      <c r="F6" s="401"/>
    </row>
    <row r="7" spans="1:47" s="80" customFormat="1" x14ac:dyDescent="0.2">
      <c r="A7" s="179" t="s">
        <v>11</v>
      </c>
      <c r="B7" s="179"/>
      <c r="C7" s="401"/>
      <c r="D7" s="401"/>
      <c r="E7" s="401"/>
      <c r="F7" s="401"/>
    </row>
    <row r="8" spans="1:47" s="80" customFormat="1" x14ac:dyDescent="0.2">
      <c r="A8" s="179" t="s">
        <v>49</v>
      </c>
      <c r="B8" s="179"/>
      <c r="C8" s="412"/>
      <c r="D8" s="412"/>
      <c r="E8" s="412"/>
      <c r="F8" s="412"/>
      <c r="G8" s="81"/>
    </row>
    <row r="9" spans="1:47" x14ac:dyDescent="0.2">
      <c r="A9" s="179" t="s">
        <v>50</v>
      </c>
      <c r="B9" s="179"/>
      <c r="C9" s="401" t="s">
        <v>176</v>
      </c>
      <c r="D9" s="401"/>
      <c r="E9" s="401"/>
      <c r="F9" s="401"/>
      <c r="G9" s="89"/>
    </row>
    <row r="10" spans="1:47" ht="64.5" customHeight="1" x14ac:dyDescent="0.2">
      <c r="A10" s="311" t="s">
        <v>51</v>
      </c>
      <c r="B10" s="312"/>
      <c r="C10" s="413" t="s">
        <v>118</v>
      </c>
      <c r="D10" s="414"/>
      <c r="E10" s="414"/>
      <c r="F10" s="415"/>
      <c r="G10" s="89"/>
    </row>
    <row r="11" spans="1:47" ht="32.25" customHeight="1" x14ac:dyDescent="0.2">
      <c r="A11" s="179" t="s">
        <v>52</v>
      </c>
      <c r="B11" s="179"/>
      <c r="C11" s="411" t="s">
        <v>126</v>
      </c>
      <c r="D11" s="411"/>
      <c r="E11" s="411"/>
      <c r="F11" s="411"/>
      <c r="G11" s="90"/>
    </row>
    <row r="12" spans="1:47" ht="32.25" customHeight="1" x14ac:dyDescent="0.2">
      <c r="A12" s="179" t="s">
        <v>53</v>
      </c>
      <c r="B12" s="179"/>
      <c r="C12" s="401" t="s">
        <v>54</v>
      </c>
      <c r="D12" s="401"/>
      <c r="E12" s="401"/>
      <c r="F12" s="401"/>
      <c r="G12" s="90"/>
    </row>
    <row r="13" spans="1:47" ht="32.25" customHeight="1" x14ac:dyDescent="0.2">
      <c r="A13" s="311" t="s">
        <v>55</v>
      </c>
      <c r="B13" s="312"/>
      <c r="C13" s="401" t="s">
        <v>155</v>
      </c>
      <c r="D13" s="401"/>
      <c r="E13" s="401"/>
      <c r="F13" s="401"/>
      <c r="G13" s="90"/>
    </row>
    <row r="14" spans="1:47" s="91" customFormat="1" x14ac:dyDescent="0.2">
      <c r="A14" s="308"/>
      <c r="B14" s="308"/>
      <c r="C14" s="309"/>
      <c r="D14" s="309"/>
      <c r="E14" s="309"/>
      <c r="F14" s="309"/>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08"/>
      <c r="B15" s="308"/>
      <c r="C15" s="309"/>
      <c r="D15" s="309"/>
      <c r="E15" s="309"/>
      <c r="F15" s="309"/>
      <c r="G15" s="90"/>
    </row>
    <row r="16" spans="1:47" ht="40.15" customHeight="1" x14ac:dyDescent="0.2">
      <c r="A16" s="416" t="s">
        <v>194</v>
      </c>
      <c r="B16" s="417"/>
      <c r="C16" s="417"/>
      <c r="D16" s="417"/>
      <c r="E16" s="417"/>
      <c r="F16" s="417"/>
      <c r="G16" s="418"/>
      <c r="I16" s="416" t="s">
        <v>193</v>
      </c>
      <c r="J16" s="417"/>
      <c r="K16" s="417"/>
      <c r="L16" s="417"/>
      <c r="M16" s="417"/>
      <c r="N16" s="417"/>
      <c r="O16" s="418"/>
    </row>
    <row r="17" spans="1:47" s="84" customFormat="1" ht="33.75" customHeight="1" x14ac:dyDescent="0.2">
      <c r="A17" s="272"/>
      <c r="B17" s="273"/>
      <c r="C17" s="143" t="s">
        <v>56</v>
      </c>
      <c r="D17" s="143" t="s">
        <v>175</v>
      </c>
      <c r="E17" s="143" t="s">
        <v>174</v>
      </c>
      <c r="F17" s="143" t="s">
        <v>57</v>
      </c>
      <c r="G17" s="143" t="s">
        <v>58</v>
      </c>
      <c r="I17" s="272"/>
      <c r="J17" s="273"/>
      <c r="K17" s="143" t="s">
        <v>56</v>
      </c>
      <c r="L17" s="143" t="s">
        <v>175</v>
      </c>
      <c r="M17" s="143" t="s">
        <v>174</v>
      </c>
      <c r="N17" s="143" t="s">
        <v>57</v>
      </c>
      <c r="O17" s="143" t="s">
        <v>58</v>
      </c>
    </row>
    <row r="18" spans="1:47" s="84" customFormat="1" ht="33.75" customHeight="1" x14ac:dyDescent="0.2">
      <c r="A18" s="240" t="s">
        <v>59</v>
      </c>
      <c r="B18" s="241"/>
      <c r="C18" s="70">
        <f>'Detailed planning stage'!C18</f>
        <v>17645722.891384065</v>
      </c>
      <c r="D18" s="70">
        <f>'Detailed planning stage'!D18</f>
        <v>14176436.982505964</v>
      </c>
      <c r="E18" s="70">
        <f>'Detailed planning stage'!E18</f>
        <v>48795701.796000004</v>
      </c>
      <c r="F18" s="70">
        <f>'Detailed planning stage'!F18</f>
        <v>377863.98361747392</v>
      </c>
      <c r="G18" s="70">
        <f>'Detailed planning stage'!G18</f>
        <v>3432033</v>
      </c>
      <c r="I18" s="240" t="s">
        <v>59</v>
      </c>
      <c r="J18" s="241"/>
      <c r="K18" s="70">
        <f>'Detailed planning stage'!K18</f>
        <v>17627062.891384065</v>
      </c>
      <c r="L18" s="70">
        <f>'Detailed planning stage'!L18</f>
        <v>14176436.982505964</v>
      </c>
      <c r="M18" s="70">
        <f>'Detailed planning stage'!M18</f>
        <v>54457413.904800005</v>
      </c>
      <c r="N18" s="70">
        <f>'Detailed planning stage'!N18</f>
        <v>377863.98361747392</v>
      </c>
      <c r="O18" s="70">
        <f>'Detailed planning stage'!O18</f>
        <v>0</v>
      </c>
    </row>
    <row r="19" spans="1:47" ht="33.75" customHeight="1" x14ac:dyDescent="0.2">
      <c r="A19" s="240" t="s">
        <v>60</v>
      </c>
      <c r="B19" s="241"/>
      <c r="C19" s="71">
        <f>'Detailed planning stage'!C19</f>
        <v>532.89411685392645</v>
      </c>
      <c r="D19" s="71">
        <f>'Detailed planning stage'!D19</f>
        <v>428.12300252184832</v>
      </c>
      <c r="E19" s="71">
        <f>'Detailed planning stage'!E19</f>
        <v>1473.6116267327034</v>
      </c>
      <c r="F19" s="71">
        <f>'Detailed planning stage'!F19</f>
        <v>11.411348522256333</v>
      </c>
      <c r="G19" s="71">
        <f>'Detailed planning stage'!G19</f>
        <v>103.64609065925769</v>
      </c>
      <c r="I19" s="240" t="s">
        <v>60</v>
      </c>
      <c r="J19" s="241"/>
      <c r="K19" s="71">
        <f>'Detailed planning stage'!K19</f>
        <v>532.33059195434009</v>
      </c>
      <c r="L19" s="71">
        <f>'Detailed planning stage'!L19</f>
        <v>428.12300252184832</v>
      </c>
      <c r="M19" s="71">
        <f>'Detailed planning stage'!M19</f>
        <v>1644.5931780509168</v>
      </c>
      <c r="N19" s="71">
        <f>'Detailed planning stage'!N19</f>
        <v>11.411348522256333</v>
      </c>
      <c r="O19" s="71">
        <f>'Detailed planning stage'!O19</f>
        <v>0</v>
      </c>
      <c r="P19" s="98"/>
      <c r="Q19" s="98"/>
    </row>
    <row r="20" spans="1:47" s="91" customFormat="1" x14ac:dyDescent="0.2">
      <c r="A20" s="308"/>
      <c r="B20" s="308"/>
      <c r="C20" s="309"/>
      <c r="D20" s="309"/>
      <c r="E20" s="309"/>
      <c r="F20" s="309"/>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x14ac:dyDescent="0.2">
      <c r="A21" s="150"/>
      <c r="B21" s="150"/>
      <c r="C21" s="151"/>
      <c r="D21" s="151"/>
      <c r="E21" s="151"/>
      <c r="F21" s="151"/>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x14ac:dyDescent="0.2">
      <c r="A22" s="416" t="s">
        <v>195</v>
      </c>
      <c r="B22" s="417"/>
      <c r="C22" s="417"/>
      <c r="D22" s="417"/>
      <c r="E22" s="417"/>
      <c r="F22" s="417"/>
      <c r="G22" s="418"/>
      <c r="I22" s="416" t="s">
        <v>196</v>
      </c>
      <c r="J22" s="417"/>
      <c r="K22" s="417"/>
      <c r="L22" s="417"/>
      <c r="M22" s="417"/>
      <c r="N22" s="417"/>
      <c r="O22" s="418"/>
      <c r="P22" s="98"/>
      <c r="Q22" s="98"/>
    </row>
    <row r="23" spans="1:47" ht="33.75" customHeight="1" x14ac:dyDescent="0.2">
      <c r="A23" s="395"/>
      <c r="B23" s="396"/>
      <c r="C23" s="92" t="s">
        <v>56</v>
      </c>
      <c r="D23" s="92" t="s">
        <v>175</v>
      </c>
      <c r="E23" s="92" t="s">
        <v>174</v>
      </c>
      <c r="F23" s="92" t="s">
        <v>57</v>
      </c>
      <c r="G23" s="92" t="s">
        <v>58</v>
      </c>
      <c r="I23" s="152"/>
      <c r="J23" s="153"/>
      <c r="K23" s="92" t="s">
        <v>56</v>
      </c>
      <c r="L23" s="92" t="s">
        <v>175</v>
      </c>
      <c r="M23" s="92" t="s">
        <v>174</v>
      </c>
      <c r="N23" s="92" t="s">
        <v>57</v>
      </c>
      <c r="O23" s="92" t="s">
        <v>58</v>
      </c>
      <c r="P23" s="98"/>
      <c r="Q23" s="98"/>
    </row>
    <row r="24" spans="1:47" ht="35.65" customHeight="1" x14ac:dyDescent="0.2">
      <c r="A24" s="240" t="s">
        <v>59</v>
      </c>
      <c r="B24" s="241"/>
      <c r="C24" s="70">
        <f>C94+D94+E94+F94</f>
        <v>0</v>
      </c>
      <c r="D24" s="70">
        <f>G94+H94+I94+J94+K94</f>
        <v>0</v>
      </c>
      <c r="E24" s="70" t="e">
        <f>L94+N94</f>
        <v>#VALUE!</v>
      </c>
      <c r="F24" s="70">
        <f>O94+P94+Q94+R94</f>
        <v>0</v>
      </c>
      <c r="G24" s="70">
        <f>T94</f>
        <v>0</v>
      </c>
      <c r="I24" s="240" t="s">
        <v>59</v>
      </c>
      <c r="J24" s="241"/>
      <c r="K24" s="70">
        <f>C126+D126+E126+F126</f>
        <v>0</v>
      </c>
      <c r="L24" s="70">
        <f>G126+H126+I126+J126+K126</f>
        <v>0</v>
      </c>
      <c r="M24" s="70" t="e">
        <f>L126+N126</f>
        <v>#VALUE!</v>
      </c>
      <c r="N24" s="70">
        <f>O126+P126+Q126+R126</f>
        <v>0</v>
      </c>
      <c r="O24" s="70">
        <f>T126</f>
        <v>0</v>
      </c>
      <c r="P24" s="98"/>
      <c r="Q24" s="98"/>
    </row>
    <row r="25" spans="1:47" ht="37.9" customHeight="1" x14ac:dyDescent="0.2">
      <c r="A25" s="240" t="s">
        <v>60</v>
      </c>
      <c r="B25" s="241"/>
      <c r="C25" s="71" t="e">
        <f>C24/$C$6</f>
        <v>#DIV/0!</v>
      </c>
      <c r="D25" s="71" t="e">
        <f t="shared" ref="D25" si="0">D24/$C$6</f>
        <v>#DIV/0!</v>
      </c>
      <c r="E25" s="71" t="e">
        <f>E24/$C$6</f>
        <v>#VALUE!</v>
      </c>
      <c r="F25" s="71" t="e">
        <f>F24/$C$6</f>
        <v>#DIV/0!</v>
      </c>
      <c r="G25" s="71" t="e">
        <f>G24/$C$6</f>
        <v>#DIV/0!</v>
      </c>
      <c r="I25" s="240" t="s">
        <v>60</v>
      </c>
      <c r="J25" s="241"/>
      <c r="K25" s="72" t="e">
        <f>K24/$C$6</f>
        <v>#DIV/0!</v>
      </c>
      <c r="L25" s="72" t="e">
        <f t="shared" ref="L25" si="1">L24/$C$6</f>
        <v>#DIV/0!</v>
      </c>
      <c r="M25" s="72" t="e">
        <f>M24/$C$6</f>
        <v>#VALUE!</v>
      </c>
      <c r="N25" s="72" t="e">
        <f t="shared" ref="N25:O25" si="2">N24/$C$6</f>
        <v>#DIV/0!</v>
      </c>
      <c r="O25" s="72" t="e">
        <f t="shared" si="2"/>
        <v>#DIV/0!</v>
      </c>
      <c r="P25" s="98"/>
      <c r="Q25" s="98"/>
    </row>
    <row r="26" spans="1:47" ht="47.25" customHeight="1" x14ac:dyDescent="0.2">
      <c r="A26" s="240" t="s">
        <v>181</v>
      </c>
      <c r="B26" s="241"/>
      <c r="C26" s="413" t="s">
        <v>180</v>
      </c>
      <c r="D26" s="414"/>
      <c r="E26" s="414"/>
      <c r="F26" s="414"/>
      <c r="G26" s="415"/>
      <c r="I26" s="240" t="s">
        <v>183</v>
      </c>
      <c r="J26" s="241"/>
      <c r="K26" s="413" t="s">
        <v>179</v>
      </c>
      <c r="L26" s="414"/>
      <c r="M26" s="414"/>
      <c r="N26" s="414"/>
      <c r="O26" s="415"/>
      <c r="P26" s="98"/>
      <c r="Q26" s="98"/>
    </row>
    <row r="27" spans="1:47" s="101" customFormat="1" ht="84" customHeight="1" x14ac:dyDescent="0.2">
      <c r="A27" s="240" t="s">
        <v>182</v>
      </c>
      <c r="B27" s="241"/>
      <c r="C27" s="419" t="s">
        <v>197</v>
      </c>
      <c r="D27" s="420"/>
      <c r="E27" s="420"/>
      <c r="F27" s="420"/>
      <c r="G27" s="421"/>
      <c r="I27" s="240" t="s">
        <v>182</v>
      </c>
      <c r="J27" s="241"/>
      <c r="K27" s="413" t="s">
        <v>198</v>
      </c>
      <c r="L27" s="414"/>
      <c r="M27" s="414"/>
      <c r="N27" s="414"/>
      <c r="O27" s="415"/>
      <c r="P27" s="98"/>
      <c r="Q27" s="98"/>
    </row>
    <row r="28" spans="1:47" s="91" customFormat="1" x14ac:dyDescent="0.2">
      <c r="A28" s="150"/>
      <c r="B28" s="150"/>
      <c r="C28" s="151"/>
      <c r="D28" s="151"/>
      <c r="E28" s="151"/>
      <c r="F28" s="151"/>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x14ac:dyDescent="0.2">
      <c r="A29" s="397" t="s">
        <v>172</v>
      </c>
      <c r="B29" s="398"/>
      <c r="C29" s="31"/>
      <c r="D29" s="151"/>
      <c r="E29" s="151"/>
      <c r="F29" s="151"/>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x14ac:dyDescent="0.2">
      <c r="A30" s="99"/>
      <c r="B30" s="99"/>
      <c r="C30" s="100"/>
      <c r="D30" s="100"/>
      <c r="E30" s="100"/>
      <c r="F30" s="100"/>
      <c r="G30" s="90"/>
      <c r="H30" s="97"/>
      <c r="I30" s="97"/>
      <c r="J30" s="93"/>
      <c r="K30" s="93"/>
      <c r="L30" s="93"/>
      <c r="M30" s="93"/>
      <c r="N30" s="98"/>
      <c r="O30" s="98"/>
      <c r="P30" s="98"/>
      <c r="Q30" s="98"/>
    </row>
    <row r="31" spans="1:47" s="84" customFormat="1" ht="27.75" x14ac:dyDescent="0.2">
      <c r="A31" s="399" t="s">
        <v>170</v>
      </c>
      <c r="B31" s="379"/>
      <c r="C31" s="299" t="s">
        <v>127</v>
      </c>
      <c r="D31" s="299"/>
      <c r="E31" s="299"/>
      <c r="F31" s="102" t="s">
        <v>128</v>
      </c>
      <c r="G31" s="90"/>
      <c r="H31" s="97"/>
      <c r="I31" s="97"/>
      <c r="J31" s="103"/>
      <c r="K31" s="103"/>
      <c r="L31" s="103"/>
      <c r="M31" s="103"/>
      <c r="N31" s="98"/>
      <c r="O31" s="98"/>
      <c r="P31" s="98"/>
      <c r="Q31" s="98"/>
    </row>
    <row r="32" spans="1:47" s="107" customFormat="1" x14ac:dyDescent="0.2">
      <c r="A32" s="399"/>
      <c r="B32" s="379"/>
      <c r="C32" s="401" t="s">
        <v>169</v>
      </c>
      <c r="D32" s="401"/>
      <c r="E32" s="401"/>
      <c r="F32" s="76"/>
      <c r="G32" s="96"/>
    </row>
    <row r="33" spans="1:49" s="84" customFormat="1" x14ac:dyDescent="0.2">
      <c r="A33" s="399"/>
      <c r="B33" s="379"/>
      <c r="C33" s="404"/>
      <c r="D33" s="404"/>
      <c r="E33" s="404"/>
      <c r="F33" s="76"/>
      <c r="G33" s="90"/>
    </row>
    <row r="34" spans="1:49" s="84" customFormat="1" ht="12.75" customHeight="1" x14ac:dyDescent="0.2">
      <c r="A34" s="400"/>
      <c r="B34" s="381"/>
      <c r="C34" s="401"/>
      <c r="D34" s="401"/>
      <c r="E34" s="401"/>
      <c r="F34" s="76"/>
      <c r="G34" s="90"/>
    </row>
    <row r="35" spans="1:49" s="91" customFormat="1" x14ac:dyDescent="0.2">
      <c r="A35" s="154"/>
      <c r="B35" s="155"/>
      <c r="C35" s="155"/>
      <c r="D35" s="155"/>
      <c r="E35" s="155"/>
      <c r="F35" s="155"/>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row>
    <row r="36" spans="1:49" s="91" customFormat="1" ht="14.25" customHeight="1" x14ac:dyDescent="0.2">
      <c r="A36" s="376" t="s">
        <v>129</v>
      </c>
      <c r="B36" s="377"/>
      <c r="C36" s="382" t="s">
        <v>168</v>
      </c>
      <c r="D36" s="383"/>
      <c r="E36" s="383"/>
      <c r="F36" s="384"/>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row>
    <row r="37" spans="1:49" s="91" customFormat="1" x14ac:dyDescent="0.2">
      <c r="A37" s="378"/>
      <c r="B37" s="379"/>
      <c r="C37" s="382" t="s">
        <v>62</v>
      </c>
      <c r="D37" s="383"/>
      <c r="E37" s="383"/>
      <c r="F37" s="384"/>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row>
    <row r="38" spans="1:49" s="91" customFormat="1" x14ac:dyDescent="0.2">
      <c r="A38" s="378"/>
      <c r="B38" s="379"/>
      <c r="C38" s="382"/>
      <c r="D38" s="383"/>
      <c r="E38" s="383"/>
      <c r="F38" s="384"/>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row>
    <row r="39" spans="1:49" s="91" customFormat="1" x14ac:dyDescent="0.2">
      <c r="A39" s="380"/>
      <c r="B39" s="381"/>
      <c r="C39" s="382"/>
      <c r="D39" s="383"/>
      <c r="E39" s="383"/>
      <c r="F39" s="384"/>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row>
    <row r="40" spans="1:49" s="91" customFormat="1" ht="13.15" customHeight="1" x14ac:dyDescent="0.2">
      <c r="A40" s="86"/>
      <c r="B40" s="155"/>
      <c r="C40" s="155"/>
      <c r="D40" s="155"/>
      <c r="E40" s="155"/>
      <c r="F40" s="155"/>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x14ac:dyDescent="0.2">
      <c r="A41" s="402" t="s">
        <v>111</v>
      </c>
      <c r="B41" s="403"/>
      <c r="C41" s="293" t="s">
        <v>157</v>
      </c>
      <c r="D41" s="307"/>
      <c r="E41" s="302" t="s">
        <v>156</v>
      </c>
      <c r="F41" s="289" t="s">
        <v>131</v>
      </c>
      <c r="G41" s="290"/>
      <c r="H41" s="293" t="s">
        <v>65</v>
      </c>
      <c r="I41" s="294"/>
      <c r="J41" s="156"/>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x14ac:dyDescent="0.2">
      <c r="A42" s="389" t="s">
        <v>66</v>
      </c>
      <c r="B42" s="390"/>
      <c r="C42" s="108" t="s">
        <v>135</v>
      </c>
      <c r="D42" s="108" t="s">
        <v>67</v>
      </c>
      <c r="E42" s="303"/>
      <c r="F42" s="291"/>
      <c r="G42" s="292"/>
      <c r="H42" s="108" t="s">
        <v>149</v>
      </c>
      <c r="I42" s="108" t="s">
        <v>150</v>
      </c>
      <c r="J42" s="157"/>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x14ac:dyDescent="0.2">
      <c r="A43" s="405" t="s">
        <v>109</v>
      </c>
      <c r="B43" s="406"/>
      <c r="C43" s="109" t="s">
        <v>167</v>
      </c>
      <c r="D43" s="145" t="s">
        <v>138</v>
      </c>
      <c r="E43" s="339" t="s">
        <v>110</v>
      </c>
      <c r="F43" s="342" t="s">
        <v>112</v>
      </c>
      <c r="G43" s="343"/>
      <c r="H43" s="145" t="s">
        <v>148</v>
      </c>
      <c r="I43" s="145" t="s">
        <v>152</v>
      </c>
      <c r="J43" s="158"/>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x14ac:dyDescent="0.2">
      <c r="A44" s="407"/>
      <c r="B44" s="408"/>
      <c r="C44" s="111" t="s">
        <v>136</v>
      </c>
      <c r="D44" s="145" t="s">
        <v>139</v>
      </c>
      <c r="E44" s="340"/>
      <c r="F44" s="344"/>
      <c r="G44" s="345"/>
      <c r="H44" s="145" t="s">
        <v>151</v>
      </c>
      <c r="I44" s="145" t="s">
        <v>153</v>
      </c>
      <c r="J44" s="158"/>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x14ac:dyDescent="0.2">
      <c r="A45" s="407"/>
      <c r="B45" s="408"/>
      <c r="C45" s="111" t="s">
        <v>137</v>
      </c>
      <c r="D45" s="146" t="s">
        <v>140</v>
      </c>
      <c r="E45" s="341"/>
      <c r="F45" s="346"/>
      <c r="G45" s="347"/>
      <c r="H45" s="146" t="s">
        <v>148</v>
      </c>
      <c r="I45" s="146" t="s">
        <v>148</v>
      </c>
      <c r="J45" s="158"/>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5" x14ac:dyDescent="0.2">
      <c r="A46" s="113">
        <v>0.1</v>
      </c>
      <c r="B46" s="114" t="s">
        <v>68</v>
      </c>
      <c r="C46" s="75"/>
      <c r="D46" s="23"/>
      <c r="E46" s="284"/>
      <c r="F46" s="372"/>
      <c r="G46" s="373"/>
      <c r="H46" s="27"/>
      <c r="I46" s="27"/>
      <c r="J46" s="159"/>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x14ac:dyDescent="0.2">
      <c r="A47" s="115">
        <v>0.2</v>
      </c>
      <c r="B47" s="116" t="s">
        <v>69</v>
      </c>
      <c r="C47" s="24"/>
      <c r="D47" s="25"/>
      <c r="E47" s="285"/>
      <c r="F47" s="372"/>
      <c r="G47" s="373"/>
      <c r="H47" s="27"/>
      <c r="I47" s="27"/>
      <c r="J47" s="159"/>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x14ac:dyDescent="0.2">
      <c r="A48" s="115">
        <v>0.3</v>
      </c>
      <c r="B48" s="116" t="s">
        <v>70</v>
      </c>
      <c r="C48" s="24"/>
      <c r="D48" s="25"/>
      <c r="E48" s="285"/>
      <c r="F48" s="372"/>
      <c r="G48" s="373"/>
      <c r="H48" s="27"/>
      <c r="I48" s="27"/>
      <c r="J48" s="159"/>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x14ac:dyDescent="0.2">
      <c r="A49" s="115">
        <v>0.4</v>
      </c>
      <c r="B49" s="116" t="s">
        <v>71</v>
      </c>
      <c r="C49" s="24"/>
      <c r="D49" s="25"/>
      <c r="E49" s="286"/>
      <c r="F49" s="372"/>
      <c r="G49" s="373"/>
      <c r="H49" s="27"/>
      <c r="I49" s="27"/>
      <c r="J49" s="159"/>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x14ac:dyDescent="0.2">
      <c r="A50" s="115">
        <v>1</v>
      </c>
      <c r="B50" s="116" t="s">
        <v>72</v>
      </c>
      <c r="C50" s="24"/>
      <c r="D50" s="25"/>
      <c r="E50" s="29"/>
      <c r="F50" s="372"/>
      <c r="G50" s="373"/>
      <c r="H50" s="27"/>
      <c r="I50" s="27"/>
      <c r="J50" s="159"/>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x14ac:dyDescent="0.2">
      <c r="A51" s="117">
        <v>2.1</v>
      </c>
      <c r="B51" s="116" t="s">
        <v>73</v>
      </c>
      <c r="C51" s="24"/>
      <c r="D51" s="25"/>
      <c r="E51" s="29"/>
      <c r="F51" s="372"/>
      <c r="G51" s="373"/>
      <c r="H51" s="27"/>
      <c r="I51" s="27"/>
      <c r="J51" s="159"/>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x14ac:dyDescent="0.2">
      <c r="A52" s="115">
        <v>2.2000000000000002</v>
      </c>
      <c r="B52" s="116" t="s">
        <v>74</v>
      </c>
      <c r="C52" s="24"/>
      <c r="D52" s="25"/>
      <c r="E52" s="29"/>
      <c r="F52" s="372"/>
      <c r="G52" s="373"/>
      <c r="H52" s="27"/>
      <c r="I52" s="27"/>
      <c r="J52" s="159"/>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x14ac:dyDescent="0.2">
      <c r="A53" s="115">
        <v>2.2999999999999998</v>
      </c>
      <c r="B53" s="116" t="s">
        <v>75</v>
      </c>
      <c r="C53" s="24"/>
      <c r="D53" s="25"/>
      <c r="E53" s="29"/>
      <c r="F53" s="372"/>
      <c r="G53" s="373"/>
      <c r="H53" s="27"/>
      <c r="I53" s="27"/>
      <c r="J53" s="159"/>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x14ac:dyDescent="0.2">
      <c r="A54" s="115">
        <v>2.4</v>
      </c>
      <c r="B54" s="116" t="s">
        <v>76</v>
      </c>
      <c r="C54" s="24"/>
      <c r="D54" s="25"/>
      <c r="E54" s="29"/>
      <c r="F54" s="372"/>
      <c r="G54" s="373"/>
      <c r="H54" s="27"/>
      <c r="I54" s="27"/>
      <c r="J54" s="159"/>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x14ac:dyDescent="0.2">
      <c r="A55" s="115">
        <v>2.5</v>
      </c>
      <c r="B55" s="116" t="s">
        <v>77</v>
      </c>
      <c r="C55" s="24"/>
      <c r="D55" s="25"/>
      <c r="E55" s="29"/>
      <c r="F55" s="372"/>
      <c r="G55" s="373"/>
      <c r="H55" s="27"/>
      <c r="I55" s="27"/>
      <c r="J55" s="159"/>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x14ac:dyDescent="0.2">
      <c r="A56" s="115">
        <v>2.6</v>
      </c>
      <c r="B56" s="116" t="s">
        <v>78</v>
      </c>
      <c r="C56" s="24"/>
      <c r="D56" s="25"/>
      <c r="E56" s="29"/>
      <c r="F56" s="372"/>
      <c r="G56" s="373"/>
      <c r="H56" s="27"/>
      <c r="I56" s="27"/>
      <c r="J56" s="159"/>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x14ac:dyDescent="0.2">
      <c r="A57" s="115">
        <v>2.7</v>
      </c>
      <c r="B57" s="116" t="s">
        <v>79</v>
      </c>
      <c r="C57" s="24"/>
      <c r="D57" s="25"/>
      <c r="E57" s="29"/>
      <c r="F57" s="372"/>
      <c r="G57" s="373"/>
      <c r="H57" s="27"/>
      <c r="I57" s="27"/>
      <c r="J57" s="159"/>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x14ac:dyDescent="0.2">
      <c r="A58" s="115">
        <v>2.8</v>
      </c>
      <c r="B58" s="116" t="s">
        <v>80</v>
      </c>
      <c r="C58" s="24"/>
      <c r="D58" s="25"/>
      <c r="E58" s="29"/>
      <c r="F58" s="372"/>
      <c r="G58" s="373"/>
      <c r="H58" s="27"/>
      <c r="I58" s="27"/>
      <c r="J58" s="159"/>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x14ac:dyDescent="0.2">
      <c r="A59" s="115">
        <v>3</v>
      </c>
      <c r="B59" s="116" t="s">
        <v>81</v>
      </c>
      <c r="C59" s="24"/>
      <c r="D59" s="25"/>
      <c r="E59" s="29"/>
      <c r="F59" s="372"/>
      <c r="G59" s="373"/>
      <c r="H59" s="27"/>
      <c r="I59" s="27"/>
      <c r="J59" s="159"/>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x14ac:dyDescent="0.2">
      <c r="A60" s="115">
        <v>4</v>
      </c>
      <c r="B60" s="116" t="s">
        <v>108</v>
      </c>
      <c r="C60" s="24"/>
      <c r="D60" s="25"/>
      <c r="E60" s="29"/>
      <c r="F60" s="372"/>
      <c r="G60" s="373"/>
      <c r="H60" s="27"/>
      <c r="I60" s="27"/>
      <c r="J60" s="159"/>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x14ac:dyDescent="0.2">
      <c r="A61" s="115">
        <v>5</v>
      </c>
      <c r="B61" s="116" t="s">
        <v>83</v>
      </c>
      <c r="C61" s="24"/>
      <c r="D61" s="25"/>
      <c r="E61" s="29"/>
      <c r="F61" s="372"/>
      <c r="G61" s="373"/>
      <c r="H61" s="27"/>
      <c r="I61" s="27"/>
      <c r="J61" s="159"/>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x14ac:dyDescent="0.2">
      <c r="A62" s="115">
        <v>6</v>
      </c>
      <c r="B62" s="116" t="s">
        <v>84</v>
      </c>
      <c r="C62" s="24"/>
      <c r="D62" s="25"/>
      <c r="E62" s="29"/>
      <c r="F62" s="372"/>
      <c r="G62" s="373"/>
      <c r="H62" s="27"/>
      <c r="I62" s="27"/>
      <c r="J62" s="159"/>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x14ac:dyDescent="0.2">
      <c r="A63" s="115">
        <v>7</v>
      </c>
      <c r="B63" s="116" t="s">
        <v>85</v>
      </c>
      <c r="C63" s="24"/>
      <c r="D63" s="25"/>
      <c r="E63" s="29"/>
      <c r="F63" s="372"/>
      <c r="G63" s="373"/>
      <c r="H63" s="27"/>
      <c r="I63" s="27"/>
      <c r="J63" s="159"/>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x14ac:dyDescent="0.25">
      <c r="A64" s="115">
        <v>8</v>
      </c>
      <c r="B64" s="116" t="s">
        <v>86</v>
      </c>
      <c r="C64" s="26"/>
      <c r="D64" s="23"/>
      <c r="E64" s="30"/>
      <c r="F64" s="374"/>
      <c r="G64" s="375"/>
      <c r="H64" s="28"/>
      <c r="I64" s="28"/>
      <c r="J64" s="159"/>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x14ac:dyDescent="0.25">
      <c r="A65" s="91"/>
      <c r="B65" s="91"/>
      <c r="C65" s="118" t="s">
        <v>143</v>
      </c>
      <c r="D65" s="60">
        <f>SUM(D46:D64)</f>
        <v>0</v>
      </c>
      <c r="E65" s="337"/>
      <c r="F65" s="337"/>
      <c r="G65" s="337"/>
      <c r="H65" s="59">
        <f>SUM(H46:H64)</f>
        <v>0</v>
      </c>
      <c r="I65" s="59">
        <f>SUM(I46:I64)</f>
        <v>0</v>
      </c>
      <c r="J65" s="159"/>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4" thickBot="1" x14ac:dyDescent="0.25">
      <c r="A66" s="94"/>
      <c r="B66" s="94"/>
      <c r="C66" s="119" t="s">
        <v>154</v>
      </c>
      <c r="D66" s="64" t="e">
        <f>D65/$C$6</f>
        <v>#DIV/0!</v>
      </c>
      <c r="E66" s="338"/>
      <c r="F66" s="338"/>
      <c r="G66" s="338"/>
      <c r="H66" s="65" t="e">
        <f>H65/$C$6</f>
        <v>#DIV/0!</v>
      </c>
      <c r="I66" s="65" t="e">
        <f>I65/$C$6</f>
        <v>#DIV/0!</v>
      </c>
      <c r="J66" s="93"/>
      <c r="K66" s="160"/>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x14ac:dyDescent="0.2">
      <c r="A67" s="94"/>
      <c r="B67" s="94"/>
      <c r="C67" s="93"/>
      <c r="D67" s="93"/>
      <c r="E67" s="93"/>
      <c r="F67" s="93"/>
    </row>
    <row r="68" spans="1:47" ht="39.4" customHeight="1" x14ac:dyDescent="0.2">
      <c r="A68" s="160" t="s">
        <v>123</v>
      </c>
      <c r="B68" s="160"/>
      <c r="C68" s="160"/>
      <c r="D68" s="160"/>
      <c r="E68" s="160"/>
      <c r="F68" s="160"/>
    </row>
    <row r="69" spans="1:47" ht="24.75" customHeight="1" x14ac:dyDescent="0.2">
      <c r="A69" s="161"/>
      <c r="B69" s="161"/>
      <c r="C69" s="161"/>
      <c r="D69" s="161"/>
      <c r="E69" s="161"/>
      <c r="F69" s="161"/>
    </row>
    <row r="70" spans="1:47" ht="27" customHeight="1" x14ac:dyDescent="0.2">
      <c r="A70" s="366" t="s">
        <v>122</v>
      </c>
      <c r="B70" s="367"/>
      <c r="C70" s="266" t="s">
        <v>164</v>
      </c>
      <c r="D70" s="266" t="s">
        <v>161</v>
      </c>
      <c r="E70" s="246" t="s">
        <v>159</v>
      </c>
      <c r="F70" s="248"/>
      <c r="G70" s="247" t="s">
        <v>160</v>
      </c>
      <c r="H70" s="247"/>
      <c r="I70" s="247"/>
      <c r="J70" s="247"/>
      <c r="K70" s="247"/>
      <c r="L70" s="247"/>
      <c r="M70" s="247"/>
      <c r="N70" s="248"/>
      <c r="O70" s="246" t="s">
        <v>162</v>
      </c>
      <c r="P70" s="247"/>
      <c r="Q70" s="247"/>
      <c r="R70" s="248"/>
      <c r="S70" s="252" t="s">
        <v>121</v>
      </c>
      <c r="T70" s="266" t="s">
        <v>163</v>
      </c>
    </row>
    <row r="71" spans="1:47" ht="27" customHeight="1" x14ac:dyDescent="0.2">
      <c r="A71" s="368"/>
      <c r="B71" s="369"/>
      <c r="C71" s="391"/>
      <c r="D71" s="267"/>
      <c r="E71" s="249"/>
      <c r="F71" s="251"/>
      <c r="G71" s="250"/>
      <c r="H71" s="250"/>
      <c r="I71" s="250"/>
      <c r="J71" s="250"/>
      <c r="K71" s="250"/>
      <c r="L71" s="250"/>
      <c r="M71" s="250"/>
      <c r="N71" s="251"/>
      <c r="O71" s="249"/>
      <c r="P71" s="250"/>
      <c r="Q71" s="250"/>
      <c r="R71" s="251"/>
      <c r="S71" s="253"/>
      <c r="T71" s="267"/>
    </row>
    <row r="72" spans="1:47" ht="27" customHeight="1" x14ac:dyDescent="0.2">
      <c r="A72" s="370"/>
      <c r="B72" s="371"/>
      <c r="C72" s="391"/>
      <c r="D72" s="255" t="s">
        <v>116</v>
      </c>
      <c r="E72" s="256"/>
      <c r="F72" s="257"/>
      <c r="G72" s="255" t="s">
        <v>115</v>
      </c>
      <c r="H72" s="256"/>
      <c r="I72" s="256"/>
      <c r="J72" s="256"/>
      <c r="K72" s="256"/>
      <c r="L72" s="256"/>
      <c r="M72" s="256"/>
      <c r="N72" s="257"/>
      <c r="O72" s="255" t="s">
        <v>114</v>
      </c>
      <c r="P72" s="256"/>
      <c r="Q72" s="256"/>
      <c r="R72" s="257"/>
      <c r="S72" s="253"/>
      <c r="T72" s="266" t="s">
        <v>113</v>
      </c>
    </row>
    <row r="73" spans="1:47" ht="27" customHeight="1" x14ac:dyDescent="0.2">
      <c r="A73" s="124" t="s">
        <v>66</v>
      </c>
      <c r="B73" s="125"/>
      <c r="C73" s="267"/>
      <c r="D73" s="126" t="s">
        <v>87</v>
      </c>
      <c r="E73" s="126" t="s">
        <v>88</v>
      </c>
      <c r="F73" s="126" t="s">
        <v>89</v>
      </c>
      <c r="G73" s="126" t="s">
        <v>90</v>
      </c>
      <c r="H73" s="126" t="s">
        <v>91</v>
      </c>
      <c r="I73" s="126" t="s">
        <v>92</v>
      </c>
      <c r="J73" s="126" t="s">
        <v>93</v>
      </c>
      <c r="K73" s="126" t="s">
        <v>94</v>
      </c>
      <c r="L73" s="255" t="s">
        <v>95</v>
      </c>
      <c r="M73" s="257"/>
      <c r="N73" s="126" t="s">
        <v>96</v>
      </c>
      <c r="O73" s="126" t="s">
        <v>97</v>
      </c>
      <c r="P73" s="126" t="s">
        <v>98</v>
      </c>
      <c r="Q73" s="126" t="s">
        <v>99</v>
      </c>
      <c r="R73" s="126" t="s">
        <v>100</v>
      </c>
      <c r="S73" s="254"/>
      <c r="T73" s="267"/>
    </row>
    <row r="74" spans="1:47" ht="27" customHeight="1" x14ac:dyDescent="0.2">
      <c r="A74" s="127">
        <v>0.1</v>
      </c>
      <c r="B74" s="116" t="s">
        <v>68</v>
      </c>
      <c r="C74" s="351"/>
      <c r="D74" s="352"/>
      <c r="E74" s="352"/>
      <c r="F74" s="352"/>
      <c r="G74" s="352"/>
      <c r="H74" s="352"/>
      <c r="I74" s="352"/>
      <c r="J74" s="352"/>
      <c r="K74" s="352"/>
      <c r="L74" s="352"/>
      <c r="M74" s="352"/>
      <c r="N74" s="353"/>
      <c r="O74" s="44"/>
      <c r="P74" s="44"/>
      <c r="Q74" s="44"/>
      <c r="R74" s="44"/>
      <c r="S74" s="49">
        <f>SUM(C74:R74)</f>
        <v>0</v>
      </c>
      <c r="T74" s="50"/>
    </row>
    <row r="75" spans="1:47" ht="27" customHeight="1" x14ac:dyDescent="0.2">
      <c r="A75" s="115">
        <v>0.2</v>
      </c>
      <c r="B75" s="116" t="s">
        <v>69</v>
      </c>
      <c r="C75" s="219"/>
      <c r="D75" s="220"/>
      <c r="E75" s="220"/>
      <c r="F75" s="220"/>
      <c r="G75" s="220"/>
      <c r="H75" s="220"/>
      <c r="I75" s="220"/>
      <c r="J75" s="220"/>
      <c r="K75" s="220"/>
      <c r="L75" s="220"/>
      <c r="M75" s="220"/>
      <c r="N75" s="221"/>
      <c r="O75" s="44"/>
      <c r="P75" s="44"/>
      <c r="Q75" s="44"/>
      <c r="R75" s="44"/>
      <c r="S75" s="49">
        <f t="shared" ref="S75:S92" si="3">SUM(C75:R75)</f>
        <v>0</v>
      </c>
      <c r="T75" s="41"/>
    </row>
    <row r="76" spans="1:47" ht="27" customHeight="1" x14ac:dyDescent="0.2">
      <c r="A76" s="115">
        <v>0.3</v>
      </c>
      <c r="B76" s="116" t="s">
        <v>70</v>
      </c>
      <c r="C76" s="41"/>
      <c r="D76" s="41"/>
      <c r="E76" s="42"/>
      <c r="F76" s="43"/>
      <c r="G76" s="43"/>
      <c r="H76" s="44"/>
      <c r="I76" s="44"/>
      <c r="J76" s="44"/>
      <c r="K76" s="44"/>
      <c r="L76" s="351"/>
      <c r="M76" s="352"/>
      <c r="N76" s="353"/>
      <c r="O76" s="44"/>
      <c r="P76" s="44"/>
      <c r="Q76" s="44"/>
      <c r="R76" s="44"/>
      <c r="S76" s="49">
        <f t="shared" si="3"/>
        <v>0</v>
      </c>
      <c r="T76" s="41"/>
    </row>
    <row r="77" spans="1:47" ht="27" customHeight="1" x14ac:dyDescent="0.2">
      <c r="A77" s="115">
        <v>0.4</v>
      </c>
      <c r="B77" s="116" t="s">
        <v>71</v>
      </c>
      <c r="C77" s="41"/>
      <c r="D77" s="41"/>
      <c r="E77" s="42"/>
      <c r="F77" s="43"/>
      <c r="G77" s="45"/>
      <c r="H77" s="44"/>
      <c r="I77" s="44"/>
      <c r="J77" s="44"/>
      <c r="K77" s="44"/>
      <c r="L77" s="216"/>
      <c r="M77" s="217"/>
      <c r="N77" s="218"/>
      <c r="O77" s="44"/>
      <c r="P77" s="44"/>
      <c r="Q77" s="44"/>
      <c r="R77" s="44"/>
      <c r="S77" s="49">
        <f t="shared" si="3"/>
        <v>0</v>
      </c>
      <c r="T77" s="44"/>
    </row>
    <row r="78" spans="1:47" ht="27" customHeight="1" x14ac:dyDescent="0.2">
      <c r="A78" s="115">
        <v>0.5</v>
      </c>
      <c r="B78" s="116" t="s">
        <v>101</v>
      </c>
      <c r="C78" s="41"/>
      <c r="D78" s="41"/>
      <c r="E78" s="42"/>
      <c r="F78" s="43"/>
      <c r="G78" s="45"/>
      <c r="H78" s="44"/>
      <c r="I78" s="44"/>
      <c r="J78" s="44"/>
      <c r="K78" s="44"/>
      <c r="L78" s="216"/>
      <c r="M78" s="217"/>
      <c r="N78" s="218"/>
      <c r="O78" s="44"/>
      <c r="P78" s="44"/>
      <c r="Q78" s="44"/>
      <c r="R78" s="44"/>
      <c r="S78" s="49">
        <f t="shared" si="3"/>
        <v>0</v>
      </c>
      <c r="T78" s="44"/>
    </row>
    <row r="79" spans="1:47" ht="27" customHeight="1" x14ac:dyDescent="0.2">
      <c r="A79" s="115">
        <v>1</v>
      </c>
      <c r="B79" s="116" t="s">
        <v>72</v>
      </c>
      <c r="C79" s="41"/>
      <c r="D79" s="41"/>
      <c r="E79" s="46"/>
      <c r="F79" s="41"/>
      <c r="G79" s="44"/>
      <c r="H79" s="44"/>
      <c r="I79" s="44"/>
      <c r="J79" s="44"/>
      <c r="K79" s="44"/>
      <c r="L79" s="216"/>
      <c r="M79" s="217"/>
      <c r="N79" s="218"/>
      <c r="O79" s="44"/>
      <c r="P79" s="44"/>
      <c r="Q79" s="44"/>
      <c r="R79" s="44"/>
      <c r="S79" s="49">
        <f t="shared" si="3"/>
        <v>0</v>
      </c>
      <c r="T79" s="44"/>
    </row>
    <row r="80" spans="1:47" ht="27" customHeight="1" x14ac:dyDescent="0.2">
      <c r="A80" s="115">
        <v>2.1</v>
      </c>
      <c r="B80" s="116" t="s">
        <v>73</v>
      </c>
      <c r="C80" s="41"/>
      <c r="D80" s="41"/>
      <c r="E80" s="41"/>
      <c r="F80" s="41"/>
      <c r="G80" s="41"/>
      <c r="H80" s="44"/>
      <c r="I80" s="44"/>
      <c r="J80" s="44"/>
      <c r="K80" s="44"/>
      <c r="L80" s="216"/>
      <c r="M80" s="217"/>
      <c r="N80" s="218"/>
      <c r="O80" s="44"/>
      <c r="P80" s="44"/>
      <c r="Q80" s="44"/>
      <c r="R80" s="44"/>
      <c r="S80" s="49">
        <f t="shared" si="3"/>
        <v>0</v>
      </c>
      <c r="T80" s="41"/>
    </row>
    <row r="81" spans="1:21" ht="27" customHeight="1" x14ac:dyDescent="0.2">
      <c r="A81" s="115">
        <v>2.2000000000000002</v>
      </c>
      <c r="B81" s="116" t="s">
        <v>74</v>
      </c>
      <c r="C81" s="41"/>
      <c r="D81" s="41"/>
      <c r="E81" s="46"/>
      <c r="F81" s="41"/>
      <c r="G81" s="41"/>
      <c r="H81" s="44"/>
      <c r="I81" s="44"/>
      <c r="J81" s="44"/>
      <c r="K81" s="44"/>
      <c r="L81" s="216"/>
      <c r="M81" s="217"/>
      <c r="N81" s="218"/>
      <c r="O81" s="44"/>
      <c r="P81" s="44"/>
      <c r="Q81" s="44"/>
      <c r="R81" s="44"/>
      <c r="S81" s="49">
        <f t="shared" si="3"/>
        <v>0</v>
      </c>
      <c r="T81" s="41"/>
    </row>
    <row r="82" spans="1:21" ht="27" customHeight="1" x14ac:dyDescent="0.2">
      <c r="A82" s="115">
        <v>2.2999999999999998</v>
      </c>
      <c r="B82" s="116" t="s">
        <v>75</v>
      </c>
      <c r="C82" s="41"/>
      <c r="D82" s="41"/>
      <c r="E82" s="46"/>
      <c r="F82" s="41"/>
      <c r="G82" s="41"/>
      <c r="H82" s="44"/>
      <c r="I82" s="44"/>
      <c r="J82" s="44"/>
      <c r="K82" s="44"/>
      <c r="L82" s="216"/>
      <c r="M82" s="217"/>
      <c r="N82" s="218"/>
      <c r="O82" s="44"/>
      <c r="P82" s="44"/>
      <c r="Q82" s="44"/>
      <c r="R82" s="44"/>
      <c r="S82" s="49">
        <f t="shared" si="3"/>
        <v>0</v>
      </c>
      <c r="T82" s="41"/>
    </row>
    <row r="83" spans="1:21" ht="27" customHeight="1" x14ac:dyDescent="0.2">
      <c r="A83" s="115">
        <v>2.4</v>
      </c>
      <c r="B83" s="116" t="s">
        <v>76</v>
      </c>
      <c r="C83" s="41"/>
      <c r="D83" s="41"/>
      <c r="E83" s="46"/>
      <c r="F83" s="41"/>
      <c r="G83" s="41"/>
      <c r="H83" s="44"/>
      <c r="I83" s="44"/>
      <c r="J83" s="44"/>
      <c r="K83" s="44"/>
      <c r="L83" s="216"/>
      <c r="M83" s="217"/>
      <c r="N83" s="218"/>
      <c r="O83" s="44"/>
      <c r="P83" s="44"/>
      <c r="Q83" s="44"/>
      <c r="R83" s="44"/>
      <c r="S83" s="49">
        <f t="shared" si="3"/>
        <v>0</v>
      </c>
      <c r="T83" s="41"/>
    </row>
    <row r="84" spans="1:21" ht="27" customHeight="1" x14ac:dyDescent="0.2">
      <c r="A84" s="115">
        <v>2.5</v>
      </c>
      <c r="B84" s="116" t="s">
        <v>77</v>
      </c>
      <c r="C84" s="41"/>
      <c r="D84" s="41"/>
      <c r="E84" s="46"/>
      <c r="F84" s="41"/>
      <c r="G84" s="41"/>
      <c r="H84" s="44"/>
      <c r="I84" s="44"/>
      <c r="J84" s="44"/>
      <c r="K84" s="44"/>
      <c r="L84" s="216"/>
      <c r="M84" s="217"/>
      <c r="N84" s="218"/>
      <c r="O84" s="44"/>
      <c r="P84" s="44"/>
      <c r="Q84" s="44"/>
      <c r="R84" s="44"/>
      <c r="S84" s="49">
        <f t="shared" si="3"/>
        <v>0</v>
      </c>
      <c r="T84" s="41"/>
    </row>
    <row r="85" spans="1:21" ht="27" customHeight="1" x14ac:dyDescent="0.2">
      <c r="A85" s="115">
        <v>2.6</v>
      </c>
      <c r="B85" s="116" t="s">
        <v>78</v>
      </c>
      <c r="C85" s="41"/>
      <c r="D85" s="41"/>
      <c r="E85" s="46"/>
      <c r="F85" s="41"/>
      <c r="G85" s="41"/>
      <c r="H85" s="44"/>
      <c r="I85" s="44"/>
      <c r="J85" s="44"/>
      <c r="K85" s="44"/>
      <c r="L85" s="216"/>
      <c r="M85" s="217"/>
      <c r="N85" s="218"/>
      <c r="O85" s="44"/>
      <c r="P85" s="44"/>
      <c r="Q85" s="44"/>
      <c r="R85" s="44"/>
      <c r="S85" s="49">
        <f t="shared" si="3"/>
        <v>0</v>
      </c>
      <c r="T85" s="41"/>
    </row>
    <row r="86" spans="1:21" ht="27" customHeight="1" x14ac:dyDescent="0.2">
      <c r="A86" s="115">
        <v>2.7</v>
      </c>
      <c r="B86" s="116" t="s">
        <v>79</v>
      </c>
      <c r="C86" s="41"/>
      <c r="D86" s="41"/>
      <c r="E86" s="46"/>
      <c r="F86" s="41"/>
      <c r="G86" s="41"/>
      <c r="H86" s="44"/>
      <c r="I86" s="44"/>
      <c r="J86" s="44"/>
      <c r="K86" s="44"/>
      <c r="L86" s="216"/>
      <c r="M86" s="217"/>
      <c r="N86" s="218"/>
      <c r="O86" s="44"/>
      <c r="P86" s="44"/>
      <c r="Q86" s="44"/>
      <c r="R86" s="44"/>
      <c r="S86" s="49">
        <f t="shared" si="3"/>
        <v>0</v>
      </c>
      <c r="T86" s="41"/>
    </row>
    <row r="87" spans="1:21" ht="27" customHeight="1" x14ac:dyDescent="0.2">
      <c r="A87" s="115">
        <v>2.8</v>
      </c>
      <c r="B87" s="116" t="s">
        <v>80</v>
      </c>
      <c r="C87" s="41"/>
      <c r="D87" s="41"/>
      <c r="E87" s="46"/>
      <c r="F87" s="41"/>
      <c r="G87" s="41"/>
      <c r="H87" s="44"/>
      <c r="I87" s="44"/>
      <c r="J87" s="44"/>
      <c r="K87" s="44"/>
      <c r="L87" s="216"/>
      <c r="M87" s="217"/>
      <c r="N87" s="218"/>
      <c r="O87" s="44"/>
      <c r="P87" s="44"/>
      <c r="Q87" s="44"/>
      <c r="R87" s="44"/>
      <c r="S87" s="49">
        <f t="shared" si="3"/>
        <v>0</v>
      </c>
      <c r="T87" s="41"/>
    </row>
    <row r="88" spans="1:21" ht="27" customHeight="1" x14ac:dyDescent="0.2">
      <c r="A88" s="115">
        <v>3</v>
      </c>
      <c r="B88" s="116" t="s">
        <v>81</v>
      </c>
      <c r="C88" s="41"/>
      <c r="D88" s="41"/>
      <c r="E88" s="46"/>
      <c r="F88" s="41"/>
      <c r="G88" s="41"/>
      <c r="H88" s="44"/>
      <c r="I88" s="44"/>
      <c r="J88" s="44"/>
      <c r="K88" s="44"/>
      <c r="L88" s="216"/>
      <c r="M88" s="217"/>
      <c r="N88" s="218"/>
      <c r="O88" s="44"/>
      <c r="P88" s="44"/>
      <c r="Q88" s="44"/>
      <c r="R88" s="44"/>
      <c r="S88" s="49">
        <f t="shared" si="3"/>
        <v>0</v>
      </c>
      <c r="T88" s="41"/>
    </row>
    <row r="89" spans="1:21" ht="27" customHeight="1" x14ac:dyDescent="0.2">
      <c r="A89" s="115">
        <v>4</v>
      </c>
      <c r="B89" s="116" t="s">
        <v>82</v>
      </c>
      <c r="C89" s="43"/>
      <c r="D89" s="43"/>
      <c r="E89" s="42"/>
      <c r="F89" s="43"/>
      <c r="G89" s="43"/>
      <c r="H89" s="44"/>
      <c r="I89" s="44"/>
      <c r="J89" s="44"/>
      <c r="K89" s="44"/>
      <c r="L89" s="219"/>
      <c r="M89" s="220"/>
      <c r="N89" s="221"/>
      <c r="O89" s="45"/>
      <c r="P89" s="45"/>
      <c r="Q89" s="45"/>
      <c r="R89" s="45"/>
      <c r="S89" s="49">
        <f t="shared" si="3"/>
        <v>0</v>
      </c>
      <c r="T89" s="43"/>
    </row>
    <row r="90" spans="1:21" ht="27" customHeight="1" x14ac:dyDescent="0.2">
      <c r="A90" s="115">
        <v>5</v>
      </c>
      <c r="B90" s="116" t="s">
        <v>83</v>
      </c>
      <c r="C90" s="43"/>
      <c r="D90" s="43"/>
      <c r="E90" s="42"/>
      <c r="F90" s="43"/>
      <c r="G90" s="43"/>
      <c r="H90" s="44"/>
      <c r="I90" s="44"/>
      <c r="J90" s="44"/>
      <c r="K90" s="44"/>
      <c r="L90" s="41" t="s">
        <v>102</v>
      </c>
      <c r="M90" s="41" t="s">
        <v>103</v>
      </c>
      <c r="N90" s="47"/>
      <c r="O90" s="45"/>
      <c r="P90" s="45"/>
      <c r="Q90" s="45"/>
      <c r="R90" s="45"/>
      <c r="S90" s="49">
        <f>SUM(C90:R90)</f>
        <v>0</v>
      </c>
      <c r="T90" s="43"/>
    </row>
    <row r="91" spans="1:21" ht="27" customHeight="1" x14ac:dyDescent="0.2">
      <c r="A91" s="115">
        <v>6</v>
      </c>
      <c r="B91" s="116" t="s">
        <v>84</v>
      </c>
      <c r="C91" s="43"/>
      <c r="D91" s="43"/>
      <c r="E91" s="42"/>
      <c r="F91" s="43"/>
      <c r="G91" s="41"/>
      <c r="H91" s="44"/>
      <c r="I91" s="44"/>
      <c r="J91" s="44"/>
      <c r="K91" s="44"/>
      <c r="L91" s="351"/>
      <c r="M91" s="352"/>
      <c r="N91" s="353"/>
      <c r="O91" s="44"/>
      <c r="P91" s="44"/>
      <c r="Q91" s="44"/>
      <c r="R91" s="44"/>
      <c r="S91" s="49">
        <f t="shared" si="3"/>
        <v>0</v>
      </c>
      <c r="T91" s="41"/>
    </row>
    <row r="92" spans="1:21" ht="27" customHeight="1" x14ac:dyDescent="0.2">
      <c r="A92" s="115">
        <v>7</v>
      </c>
      <c r="B92" s="116" t="s">
        <v>85</v>
      </c>
      <c r="C92" s="43"/>
      <c r="D92" s="43"/>
      <c r="E92" s="42"/>
      <c r="F92" s="43"/>
      <c r="G92" s="41"/>
      <c r="H92" s="44"/>
      <c r="I92" s="44"/>
      <c r="J92" s="44"/>
      <c r="K92" s="44"/>
      <c r="L92" s="216"/>
      <c r="M92" s="217"/>
      <c r="N92" s="218"/>
      <c r="O92" s="44"/>
      <c r="P92" s="44"/>
      <c r="Q92" s="44"/>
      <c r="R92" s="44"/>
      <c r="S92" s="49">
        <f t="shared" si="3"/>
        <v>0</v>
      </c>
      <c r="T92" s="41"/>
    </row>
    <row r="93" spans="1:21" ht="24.75" customHeight="1" x14ac:dyDescent="0.2">
      <c r="A93" s="115">
        <v>8</v>
      </c>
      <c r="B93" s="116" t="s">
        <v>86</v>
      </c>
      <c r="C93" s="43"/>
      <c r="D93" s="43"/>
      <c r="E93" s="42"/>
      <c r="F93" s="43"/>
      <c r="G93" s="41"/>
      <c r="H93" s="44"/>
      <c r="I93" s="44"/>
      <c r="J93" s="44"/>
      <c r="K93" s="44"/>
      <c r="L93" s="219"/>
      <c r="M93" s="220"/>
      <c r="N93" s="221"/>
      <c r="O93" s="44"/>
      <c r="P93" s="44"/>
      <c r="Q93" s="44"/>
      <c r="R93" s="44"/>
      <c r="S93" s="49">
        <f>SUM(C93:R93)</f>
        <v>0</v>
      </c>
      <c r="T93" s="41"/>
    </row>
    <row r="94" spans="1:21" ht="18" customHeight="1" x14ac:dyDescent="0.2">
      <c r="A94" s="240" t="s">
        <v>104</v>
      </c>
      <c r="B94" s="241"/>
      <c r="C94" s="48">
        <f>SUM(C76:C93)</f>
        <v>0</v>
      </c>
      <c r="D94" s="48">
        <f t="shared" ref="D94:K94" si="4">SUM(D76:D93)</f>
        <v>0</v>
      </c>
      <c r="E94" s="162">
        <f t="shared" si="4"/>
        <v>0</v>
      </c>
      <c r="F94" s="48">
        <f t="shared" si="4"/>
        <v>0</v>
      </c>
      <c r="G94" s="48">
        <f t="shared" si="4"/>
        <v>0</v>
      </c>
      <c r="H94" s="48">
        <f t="shared" si="4"/>
        <v>0</v>
      </c>
      <c r="I94" s="48">
        <f t="shared" si="4"/>
        <v>0</v>
      </c>
      <c r="J94" s="48">
        <f t="shared" si="4"/>
        <v>0</v>
      </c>
      <c r="K94" s="48">
        <f t="shared" si="4"/>
        <v>0</v>
      </c>
      <c r="L94" s="385" t="e">
        <f>L90+M90</f>
        <v>#VALUE!</v>
      </c>
      <c r="M94" s="386"/>
      <c r="N94" s="48">
        <f>N90</f>
        <v>0</v>
      </c>
      <c r="O94" s="48">
        <f>SUM(O74:O93)</f>
        <v>0</v>
      </c>
      <c r="P94" s="48">
        <f t="shared" ref="P94:T94" si="5">SUM(P74:P93)</f>
        <v>0</v>
      </c>
      <c r="Q94" s="48">
        <f t="shared" si="5"/>
        <v>0</v>
      </c>
      <c r="R94" s="48">
        <f t="shared" si="5"/>
        <v>0</v>
      </c>
      <c r="S94" s="48">
        <f t="shared" si="5"/>
        <v>0</v>
      </c>
      <c r="T94" s="48">
        <f t="shared" si="5"/>
        <v>0</v>
      </c>
    </row>
    <row r="95" spans="1:21" ht="18" customHeight="1" x14ac:dyDescent="0.2">
      <c r="A95" s="240" t="s">
        <v>105</v>
      </c>
      <c r="B95" s="241"/>
      <c r="C95" s="51" t="e">
        <f t="shared" ref="C95:K95" si="6">C94/$C$6</f>
        <v>#DIV/0!</v>
      </c>
      <c r="D95" s="51" t="e">
        <f t="shared" si="6"/>
        <v>#DIV/0!</v>
      </c>
      <c r="E95" s="51" t="e">
        <f t="shared" si="6"/>
        <v>#DIV/0!</v>
      </c>
      <c r="F95" s="51" t="e">
        <f t="shared" si="6"/>
        <v>#DIV/0!</v>
      </c>
      <c r="G95" s="51" t="e">
        <f t="shared" si="6"/>
        <v>#DIV/0!</v>
      </c>
      <c r="H95" s="51" t="e">
        <f t="shared" si="6"/>
        <v>#DIV/0!</v>
      </c>
      <c r="I95" s="51" t="e">
        <f t="shared" si="6"/>
        <v>#DIV/0!</v>
      </c>
      <c r="J95" s="51" t="e">
        <f t="shared" si="6"/>
        <v>#DIV/0!</v>
      </c>
      <c r="K95" s="51" t="e">
        <f t="shared" si="6"/>
        <v>#DIV/0!</v>
      </c>
      <c r="L95" s="387" t="e">
        <f>L94/$C$6</f>
        <v>#VALUE!</v>
      </c>
      <c r="M95" s="388"/>
      <c r="N95" s="51" t="e">
        <f t="shared" ref="N95:T95" si="7">N94/$C$6</f>
        <v>#DIV/0!</v>
      </c>
      <c r="O95" s="52" t="e">
        <f t="shared" si="7"/>
        <v>#DIV/0!</v>
      </c>
      <c r="P95" s="52" t="e">
        <f t="shared" si="7"/>
        <v>#DIV/0!</v>
      </c>
      <c r="Q95" s="52" t="e">
        <f t="shared" si="7"/>
        <v>#DIV/0!</v>
      </c>
      <c r="R95" s="52" t="e">
        <f t="shared" si="7"/>
        <v>#DIV/0!</v>
      </c>
      <c r="S95" s="52" t="e">
        <f t="shared" si="7"/>
        <v>#DIV/0!</v>
      </c>
      <c r="T95" s="51" t="e">
        <f t="shared" si="7"/>
        <v>#DIV/0!</v>
      </c>
    </row>
    <row r="96" spans="1:21" x14ac:dyDescent="0.2">
      <c r="A96" s="163" t="s">
        <v>106</v>
      </c>
      <c r="B96" s="164"/>
      <c r="C96" s="164"/>
      <c r="D96" s="164"/>
      <c r="E96" s="164"/>
      <c r="F96" s="164"/>
      <c r="G96" s="164"/>
      <c r="H96" s="164"/>
      <c r="I96" s="164"/>
      <c r="J96" s="164"/>
      <c r="K96" s="164"/>
      <c r="L96" s="164"/>
      <c r="M96" s="164"/>
      <c r="N96" s="164"/>
      <c r="O96" s="164"/>
      <c r="P96" s="164"/>
      <c r="Q96" s="165"/>
      <c r="R96" s="165"/>
      <c r="S96" s="165"/>
      <c r="T96" s="165"/>
      <c r="U96" s="147"/>
    </row>
    <row r="97" spans="1:47" s="140" customFormat="1" ht="12.75" customHeight="1" x14ac:dyDescent="0.2">
      <c r="A97" s="212" t="s">
        <v>141</v>
      </c>
      <c r="B97" s="212"/>
      <c r="C97" s="212"/>
      <c r="D97" s="212"/>
      <c r="E97" s="212"/>
      <c r="F97" s="212"/>
      <c r="G97" s="212"/>
      <c r="H97" s="212"/>
      <c r="I97" s="212"/>
      <c r="J97" s="212"/>
      <c r="K97" s="212"/>
      <c r="L97" s="212"/>
      <c r="M97" s="212"/>
      <c r="N97" s="212"/>
      <c r="O97" s="212"/>
      <c r="P97" s="212"/>
      <c r="Q97" s="392"/>
      <c r="R97" s="393"/>
      <c r="S97" s="394"/>
      <c r="T97" s="132" t="s">
        <v>117</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25" x14ac:dyDescent="0.2">
      <c r="A98" s="133" t="s">
        <v>119</v>
      </c>
      <c r="B98" s="133"/>
      <c r="C98" s="133"/>
      <c r="D98" s="133"/>
      <c r="E98" s="133"/>
      <c r="F98" s="133"/>
      <c r="G98" s="133"/>
      <c r="H98" s="133"/>
      <c r="I98" s="133"/>
      <c r="J98" s="133"/>
      <c r="K98" s="133"/>
      <c r="L98" s="133"/>
      <c r="M98" s="133"/>
      <c r="N98" s="133"/>
      <c r="O98" s="133"/>
      <c r="P98" s="133"/>
      <c r="Q98" s="203"/>
      <c r="R98" s="204"/>
      <c r="S98" s="205"/>
      <c r="T98" s="135" t="s">
        <v>125</v>
      </c>
    </row>
    <row r="99" spans="1:47" ht="23.25" customHeight="1" x14ac:dyDescent="0.2">
      <c r="A99" s="133"/>
      <c r="B99" s="133"/>
      <c r="C99" s="133"/>
      <c r="D99" s="133"/>
      <c r="E99" s="133"/>
      <c r="F99" s="133"/>
      <c r="G99" s="133"/>
      <c r="H99" s="133"/>
      <c r="I99" s="133"/>
      <c r="J99" s="133"/>
      <c r="K99" s="133"/>
      <c r="L99" s="133"/>
      <c r="M99" s="133"/>
      <c r="N99" s="133"/>
      <c r="O99" s="133"/>
      <c r="P99" s="133"/>
    </row>
    <row r="100" spans="1:47" ht="23.25" x14ac:dyDescent="0.2">
      <c r="A100" s="160" t="s">
        <v>124</v>
      </c>
      <c r="B100" s="160"/>
      <c r="C100" s="160"/>
      <c r="D100" s="160"/>
      <c r="E100" s="160"/>
      <c r="F100" s="160"/>
    </row>
    <row r="101" spans="1:47" ht="13.5" customHeight="1" x14ac:dyDescent="0.2">
      <c r="A101" s="161"/>
      <c r="B101" s="161"/>
      <c r="C101" s="161"/>
      <c r="D101" s="161"/>
      <c r="E101" s="161"/>
      <c r="F101" s="161"/>
    </row>
    <row r="102" spans="1:47" ht="25.5" customHeight="1" x14ac:dyDescent="0.2">
      <c r="A102" s="366" t="s">
        <v>120</v>
      </c>
      <c r="B102" s="367"/>
      <c r="C102" s="266" t="s">
        <v>164</v>
      </c>
      <c r="D102" s="266" t="s">
        <v>161</v>
      </c>
      <c r="E102" s="246" t="s">
        <v>159</v>
      </c>
      <c r="F102" s="248"/>
      <c r="G102" s="247" t="s">
        <v>160</v>
      </c>
      <c r="H102" s="247"/>
      <c r="I102" s="247"/>
      <c r="J102" s="247"/>
      <c r="K102" s="247"/>
      <c r="L102" s="247"/>
      <c r="M102" s="247"/>
      <c r="N102" s="248"/>
      <c r="O102" s="246" t="s">
        <v>162</v>
      </c>
      <c r="P102" s="247"/>
      <c r="Q102" s="247"/>
      <c r="R102" s="248"/>
      <c r="S102" s="252" t="s">
        <v>121</v>
      </c>
      <c r="T102" s="266" t="s">
        <v>163</v>
      </c>
    </row>
    <row r="103" spans="1:47" ht="29.65" customHeight="1" x14ac:dyDescent="0.2">
      <c r="A103" s="368"/>
      <c r="B103" s="369"/>
      <c r="C103" s="391"/>
      <c r="D103" s="267"/>
      <c r="E103" s="249"/>
      <c r="F103" s="251"/>
      <c r="G103" s="250"/>
      <c r="H103" s="250"/>
      <c r="I103" s="250"/>
      <c r="J103" s="250"/>
      <c r="K103" s="250"/>
      <c r="L103" s="250"/>
      <c r="M103" s="250"/>
      <c r="N103" s="251"/>
      <c r="O103" s="249"/>
      <c r="P103" s="250"/>
      <c r="Q103" s="250"/>
      <c r="R103" s="251"/>
      <c r="S103" s="253"/>
      <c r="T103" s="267"/>
    </row>
    <row r="104" spans="1:47" ht="29.25" customHeight="1" x14ac:dyDescent="0.2">
      <c r="A104" s="370"/>
      <c r="B104" s="371"/>
      <c r="C104" s="391"/>
      <c r="D104" s="255" t="s">
        <v>116</v>
      </c>
      <c r="E104" s="256"/>
      <c r="F104" s="257"/>
      <c r="G104" s="255" t="s">
        <v>115</v>
      </c>
      <c r="H104" s="256"/>
      <c r="I104" s="256"/>
      <c r="J104" s="256"/>
      <c r="K104" s="256"/>
      <c r="L104" s="256"/>
      <c r="M104" s="256"/>
      <c r="N104" s="257"/>
      <c r="O104" s="255" t="s">
        <v>114</v>
      </c>
      <c r="P104" s="256"/>
      <c r="Q104" s="256"/>
      <c r="R104" s="257"/>
      <c r="S104" s="253"/>
      <c r="T104" s="266" t="s">
        <v>113</v>
      </c>
    </row>
    <row r="105" spans="1:47" ht="33" customHeight="1" x14ac:dyDescent="0.2">
      <c r="A105" s="124" t="s">
        <v>66</v>
      </c>
      <c r="B105" s="125"/>
      <c r="C105" s="267"/>
      <c r="D105" s="126" t="s">
        <v>87</v>
      </c>
      <c r="E105" s="126" t="s">
        <v>88</v>
      </c>
      <c r="F105" s="126" t="s">
        <v>89</v>
      </c>
      <c r="G105" s="126" t="s">
        <v>90</v>
      </c>
      <c r="H105" s="126" t="s">
        <v>91</v>
      </c>
      <c r="I105" s="126" t="s">
        <v>92</v>
      </c>
      <c r="J105" s="126" t="s">
        <v>93</v>
      </c>
      <c r="K105" s="126" t="s">
        <v>94</v>
      </c>
      <c r="L105" s="255" t="s">
        <v>95</v>
      </c>
      <c r="M105" s="257"/>
      <c r="N105" s="126" t="s">
        <v>96</v>
      </c>
      <c r="O105" s="126" t="s">
        <v>97</v>
      </c>
      <c r="P105" s="126" t="s">
        <v>98</v>
      </c>
      <c r="Q105" s="126" t="s">
        <v>99</v>
      </c>
      <c r="R105" s="126" t="s">
        <v>100</v>
      </c>
      <c r="S105" s="254"/>
      <c r="T105" s="267"/>
    </row>
    <row r="106" spans="1:47" ht="33" customHeight="1" x14ac:dyDescent="0.2">
      <c r="A106" s="127">
        <v>0.1</v>
      </c>
      <c r="B106" s="116" t="s">
        <v>68</v>
      </c>
      <c r="C106" s="351"/>
      <c r="D106" s="352"/>
      <c r="E106" s="352"/>
      <c r="F106" s="352"/>
      <c r="G106" s="352"/>
      <c r="H106" s="352"/>
      <c r="I106" s="352"/>
      <c r="J106" s="352"/>
      <c r="K106" s="352"/>
      <c r="L106" s="352"/>
      <c r="M106" s="352"/>
      <c r="N106" s="353"/>
      <c r="O106" s="44"/>
      <c r="P106" s="44"/>
      <c r="Q106" s="44"/>
      <c r="R106" s="44"/>
      <c r="S106" s="49">
        <f>SUM(C106:R106)</f>
        <v>0</v>
      </c>
      <c r="T106" s="50"/>
    </row>
    <row r="107" spans="1:47" ht="33.4" customHeight="1" x14ac:dyDescent="0.2">
      <c r="A107" s="115">
        <v>0.2</v>
      </c>
      <c r="B107" s="116" t="s">
        <v>69</v>
      </c>
      <c r="C107" s="219"/>
      <c r="D107" s="220"/>
      <c r="E107" s="220"/>
      <c r="F107" s="220"/>
      <c r="G107" s="220"/>
      <c r="H107" s="220"/>
      <c r="I107" s="220"/>
      <c r="J107" s="220"/>
      <c r="K107" s="220"/>
      <c r="L107" s="220"/>
      <c r="M107" s="220"/>
      <c r="N107" s="221"/>
      <c r="O107" s="44"/>
      <c r="P107" s="44"/>
      <c r="Q107" s="44"/>
      <c r="R107" s="44"/>
      <c r="S107" s="49">
        <f t="shared" ref="S107:S121" si="8">SUM(C107:R107)</f>
        <v>0</v>
      </c>
      <c r="T107" s="41"/>
    </row>
    <row r="108" spans="1:47" ht="29.65" customHeight="1" x14ac:dyDescent="0.2">
      <c r="A108" s="115">
        <v>0.3</v>
      </c>
      <c r="B108" s="116" t="s">
        <v>70</v>
      </c>
      <c r="C108" s="41"/>
      <c r="D108" s="41"/>
      <c r="E108" s="42"/>
      <c r="F108" s="43"/>
      <c r="G108" s="43"/>
      <c r="H108" s="44"/>
      <c r="I108" s="44"/>
      <c r="J108" s="44"/>
      <c r="K108" s="44"/>
      <c r="L108" s="351"/>
      <c r="M108" s="352"/>
      <c r="N108" s="353"/>
      <c r="O108" s="44"/>
      <c r="P108" s="44"/>
      <c r="Q108" s="44"/>
      <c r="R108" s="44"/>
      <c r="S108" s="49">
        <f t="shared" si="8"/>
        <v>0</v>
      </c>
      <c r="T108" s="41"/>
    </row>
    <row r="109" spans="1:47" ht="34.9" customHeight="1" x14ac:dyDescent="0.2">
      <c r="A109" s="115">
        <v>0.4</v>
      </c>
      <c r="B109" s="116" t="s">
        <v>71</v>
      </c>
      <c r="C109" s="41"/>
      <c r="D109" s="41"/>
      <c r="E109" s="42"/>
      <c r="F109" s="43"/>
      <c r="G109" s="45"/>
      <c r="H109" s="44"/>
      <c r="I109" s="44"/>
      <c r="J109" s="44"/>
      <c r="K109" s="44"/>
      <c r="L109" s="216"/>
      <c r="M109" s="217"/>
      <c r="N109" s="218"/>
      <c r="O109" s="44"/>
      <c r="P109" s="44"/>
      <c r="Q109" s="44"/>
      <c r="R109" s="44"/>
      <c r="S109" s="49">
        <f t="shared" si="8"/>
        <v>0</v>
      </c>
      <c r="T109" s="44"/>
    </row>
    <row r="110" spans="1:47" ht="28.9" customHeight="1" x14ac:dyDescent="0.2">
      <c r="A110" s="115">
        <v>0.5</v>
      </c>
      <c r="B110" s="116" t="s">
        <v>101</v>
      </c>
      <c r="C110" s="41"/>
      <c r="D110" s="41"/>
      <c r="E110" s="42"/>
      <c r="F110" s="43"/>
      <c r="G110" s="45"/>
      <c r="H110" s="44"/>
      <c r="I110" s="44"/>
      <c r="J110" s="44"/>
      <c r="K110" s="44"/>
      <c r="L110" s="216"/>
      <c r="M110" s="217"/>
      <c r="N110" s="218"/>
      <c r="O110" s="44"/>
      <c r="P110" s="44"/>
      <c r="Q110" s="44"/>
      <c r="R110" s="44"/>
      <c r="S110" s="49">
        <f t="shared" si="8"/>
        <v>0</v>
      </c>
      <c r="T110" s="44"/>
    </row>
    <row r="111" spans="1:47" ht="31.9" customHeight="1" x14ac:dyDescent="0.2">
      <c r="A111" s="115">
        <v>1</v>
      </c>
      <c r="B111" s="125" t="s">
        <v>72</v>
      </c>
      <c r="C111" s="41"/>
      <c r="D111" s="41"/>
      <c r="E111" s="46"/>
      <c r="F111" s="41"/>
      <c r="G111" s="44"/>
      <c r="H111" s="44"/>
      <c r="I111" s="44"/>
      <c r="J111" s="44"/>
      <c r="K111" s="44"/>
      <c r="L111" s="216"/>
      <c r="M111" s="217"/>
      <c r="N111" s="218"/>
      <c r="O111" s="44"/>
      <c r="P111" s="44"/>
      <c r="Q111" s="44"/>
      <c r="R111" s="44"/>
      <c r="S111" s="49">
        <f t="shared" si="8"/>
        <v>0</v>
      </c>
      <c r="T111" s="44"/>
    </row>
    <row r="112" spans="1:47" ht="33" customHeight="1" x14ac:dyDescent="0.2">
      <c r="A112" s="115">
        <v>2.1</v>
      </c>
      <c r="B112" s="116" t="s">
        <v>73</v>
      </c>
      <c r="C112" s="41"/>
      <c r="D112" s="41"/>
      <c r="E112" s="41"/>
      <c r="F112" s="41"/>
      <c r="G112" s="41"/>
      <c r="H112" s="44"/>
      <c r="I112" s="44"/>
      <c r="J112" s="44"/>
      <c r="K112" s="44"/>
      <c r="L112" s="216"/>
      <c r="M112" s="217"/>
      <c r="N112" s="218"/>
      <c r="O112" s="44"/>
      <c r="P112" s="44"/>
      <c r="Q112" s="44"/>
      <c r="R112" s="44"/>
      <c r="S112" s="49">
        <f t="shared" si="8"/>
        <v>0</v>
      </c>
      <c r="T112" s="41"/>
    </row>
    <row r="113" spans="1:20" ht="34.15" customHeight="1" x14ac:dyDescent="0.2">
      <c r="A113" s="115">
        <v>2.2000000000000002</v>
      </c>
      <c r="B113" s="116" t="s">
        <v>74</v>
      </c>
      <c r="C113" s="41"/>
      <c r="D113" s="41"/>
      <c r="E113" s="46"/>
      <c r="F113" s="41"/>
      <c r="G113" s="41"/>
      <c r="H113" s="44"/>
      <c r="I113" s="44"/>
      <c r="J113" s="44"/>
      <c r="K113" s="44"/>
      <c r="L113" s="216"/>
      <c r="M113" s="217"/>
      <c r="N113" s="218"/>
      <c r="O113" s="44"/>
      <c r="P113" s="44"/>
      <c r="Q113" s="44"/>
      <c r="R113" s="44"/>
      <c r="S113" s="49">
        <f t="shared" si="8"/>
        <v>0</v>
      </c>
      <c r="T113" s="41"/>
    </row>
    <row r="114" spans="1:20" ht="30.4" customHeight="1" x14ac:dyDescent="0.2">
      <c r="A114" s="115">
        <v>2.2999999999999998</v>
      </c>
      <c r="B114" s="116" t="s">
        <v>75</v>
      </c>
      <c r="C114" s="41"/>
      <c r="D114" s="41"/>
      <c r="E114" s="46"/>
      <c r="F114" s="41"/>
      <c r="G114" s="41"/>
      <c r="H114" s="44"/>
      <c r="I114" s="44"/>
      <c r="J114" s="44"/>
      <c r="K114" s="44"/>
      <c r="L114" s="216"/>
      <c r="M114" s="217"/>
      <c r="N114" s="218"/>
      <c r="O114" s="44"/>
      <c r="P114" s="44"/>
      <c r="Q114" s="44"/>
      <c r="R114" s="44"/>
      <c r="S114" s="49">
        <f t="shared" si="8"/>
        <v>0</v>
      </c>
      <c r="T114" s="41"/>
    </row>
    <row r="115" spans="1:20" ht="32.65" customHeight="1" x14ac:dyDescent="0.2">
      <c r="A115" s="115">
        <v>2.4</v>
      </c>
      <c r="B115" s="116" t="s">
        <v>76</v>
      </c>
      <c r="C115" s="41"/>
      <c r="D115" s="41"/>
      <c r="E115" s="46"/>
      <c r="F115" s="41"/>
      <c r="G115" s="41"/>
      <c r="H115" s="44"/>
      <c r="I115" s="44"/>
      <c r="J115" s="44"/>
      <c r="K115" s="44"/>
      <c r="L115" s="216"/>
      <c r="M115" s="217"/>
      <c r="N115" s="218"/>
      <c r="O115" s="44"/>
      <c r="P115" s="44"/>
      <c r="Q115" s="44"/>
      <c r="R115" s="44"/>
      <c r="S115" s="49">
        <f t="shared" si="8"/>
        <v>0</v>
      </c>
      <c r="T115" s="41"/>
    </row>
    <row r="116" spans="1:20" ht="31.5" customHeight="1" x14ac:dyDescent="0.2">
      <c r="A116" s="115">
        <v>2.5</v>
      </c>
      <c r="B116" s="116" t="s">
        <v>77</v>
      </c>
      <c r="C116" s="41"/>
      <c r="D116" s="41"/>
      <c r="E116" s="46"/>
      <c r="F116" s="41"/>
      <c r="G116" s="41"/>
      <c r="H116" s="44"/>
      <c r="I116" s="44"/>
      <c r="J116" s="44"/>
      <c r="K116" s="44"/>
      <c r="L116" s="216"/>
      <c r="M116" s="217"/>
      <c r="N116" s="218"/>
      <c r="O116" s="44"/>
      <c r="P116" s="44"/>
      <c r="Q116" s="44"/>
      <c r="R116" s="44"/>
      <c r="S116" s="49">
        <f t="shared" si="8"/>
        <v>0</v>
      </c>
      <c r="T116" s="41"/>
    </row>
    <row r="117" spans="1:20" ht="38.25" customHeight="1" x14ac:dyDescent="0.2">
      <c r="A117" s="115">
        <v>2.6</v>
      </c>
      <c r="B117" s="116" t="s">
        <v>78</v>
      </c>
      <c r="C117" s="41"/>
      <c r="D117" s="41"/>
      <c r="E117" s="46"/>
      <c r="F117" s="41"/>
      <c r="G117" s="41"/>
      <c r="H117" s="44"/>
      <c r="I117" s="44"/>
      <c r="J117" s="44"/>
      <c r="K117" s="44"/>
      <c r="L117" s="216"/>
      <c r="M117" s="217"/>
      <c r="N117" s="218"/>
      <c r="O117" s="44"/>
      <c r="P117" s="44"/>
      <c r="Q117" s="44"/>
      <c r="R117" s="44"/>
      <c r="S117" s="49">
        <f t="shared" si="8"/>
        <v>0</v>
      </c>
      <c r="T117" s="41"/>
    </row>
    <row r="118" spans="1:20" ht="24.75" customHeight="1" x14ac:dyDescent="0.2">
      <c r="A118" s="115">
        <v>2.7</v>
      </c>
      <c r="B118" s="116" t="s">
        <v>79</v>
      </c>
      <c r="C118" s="41"/>
      <c r="D118" s="41"/>
      <c r="E118" s="46"/>
      <c r="F118" s="41"/>
      <c r="G118" s="41"/>
      <c r="H118" s="44"/>
      <c r="I118" s="44"/>
      <c r="J118" s="44"/>
      <c r="K118" s="44"/>
      <c r="L118" s="216"/>
      <c r="M118" s="217"/>
      <c r="N118" s="218"/>
      <c r="O118" s="44"/>
      <c r="P118" s="44"/>
      <c r="Q118" s="44"/>
      <c r="R118" s="44"/>
      <c r="S118" s="49">
        <f t="shared" si="8"/>
        <v>0</v>
      </c>
      <c r="T118" s="41"/>
    </row>
    <row r="119" spans="1:20" ht="35.65" customHeight="1" x14ac:dyDescent="0.2">
      <c r="A119" s="115">
        <v>2.8</v>
      </c>
      <c r="B119" s="116" t="s">
        <v>80</v>
      </c>
      <c r="C119" s="41"/>
      <c r="D119" s="41"/>
      <c r="E119" s="46"/>
      <c r="F119" s="41"/>
      <c r="G119" s="41"/>
      <c r="H119" s="44"/>
      <c r="I119" s="44"/>
      <c r="J119" s="44"/>
      <c r="K119" s="44"/>
      <c r="L119" s="216"/>
      <c r="M119" s="217"/>
      <c r="N119" s="218"/>
      <c r="O119" s="44"/>
      <c r="P119" s="44"/>
      <c r="Q119" s="44"/>
      <c r="R119" s="44"/>
      <c r="S119" s="49">
        <f t="shared" si="8"/>
        <v>0</v>
      </c>
      <c r="T119" s="41"/>
    </row>
    <row r="120" spans="1:20" ht="31.5" customHeight="1" x14ac:dyDescent="0.2">
      <c r="A120" s="115">
        <v>3</v>
      </c>
      <c r="B120" s="116" t="s">
        <v>81</v>
      </c>
      <c r="C120" s="41"/>
      <c r="D120" s="41"/>
      <c r="E120" s="46"/>
      <c r="F120" s="41"/>
      <c r="G120" s="41"/>
      <c r="H120" s="44"/>
      <c r="I120" s="44"/>
      <c r="J120" s="44"/>
      <c r="K120" s="44"/>
      <c r="L120" s="216"/>
      <c r="M120" s="217"/>
      <c r="N120" s="218"/>
      <c r="O120" s="44"/>
      <c r="P120" s="44"/>
      <c r="Q120" s="44"/>
      <c r="R120" s="44"/>
      <c r="S120" s="49">
        <f t="shared" si="8"/>
        <v>0</v>
      </c>
      <c r="T120" s="41"/>
    </row>
    <row r="121" spans="1:20" ht="25.9" customHeight="1" x14ac:dyDescent="0.2">
      <c r="A121" s="115">
        <v>4</v>
      </c>
      <c r="B121" s="116" t="s">
        <v>82</v>
      </c>
      <c r="C121" s="43"/>
      <c r="D121" s="43"/>
      <c r="E121" s="42"/>
      <c r="F121" s="43"/>
      <c r="G121" s="43"/>
      <c r="H121" s="44"/>
      <c r="I121" s="44"/>
      <c r="J121" s="44"/>
      <c r="K121" s="44"/>
      <c r="L121" s="219"/>
      <c r="M121" s="220"/>
      <c r="N121" s="221"/>
      <c r="O121" s="45"/>
      <c r="P121" s="45"/>
      <c r="Q121" s="45"/>
      <c r="R121" s="45"/>
      <c r="S121" s="49">
        <f t="shared" si="8"/>
        <v>0</v>
      </c>
      <c r="T121" s="43"/>
    </row>
    <row r="122" spans="1:20" ht="33" customHeight="1" x14ac:dyDescent="0.2">
      <c r="A122" s="115">
        <v>5</v>
      </c>
      <c r="B122" s="116" t="s">
        <v>83</v>
      </c>
      <c r="C122" s="43"/>
      <c r="D122" s="43"/>
      <c r="E122" s="42"/>
      <c r="F122" s="43"/>
      <c r="G122" s="43"/>
      <c r="H122" s="44"/>
      <c r="I122" s="44"/>
      <c r="J122" s="44"/>
      <c r="K122" s="44"/>
      <c r="L122" s="41" t="s">
        <v>102</v>
      </c>
      <c r="M122" s="41" t="s">
        <v>103</v>
      </c>
      <c r="N122" s="47"/>
      <c r="O122" s="45"/>
      <c r="P122" s="45"/>
      <c r="Q122" s="45"/>
      <c r="R122" s="45"/>
      <c r="S122" s="49">
        <f>SUM(C122:R122)</f>
        <v>0</v>
      </c>
      <c r="T122" s="43"/>
    </row>
    <row r="123" spans="1:20" ht="37.9" customHeight="1" x14ac:dyDescent="0.2">
      <c r="A123" s="115">
        <v>6</v>
      </c>
      <c r="B123" s="116" t="s">
        <v>84</v>
      </c>
      <c r="C123" s="43"/>
      <c r="D123" s="43"/>
      <c r="E123" s="42"/>
      <c r="F123" s="43"/>
      <c r="G123" s="41"/>
      <c r="H123" s="44"/>
      <c r="I123" s="44"/>
      <c r="J123" s="44"/>
      <c r="K123" s="44"/>
      <c r="L123" s="351"/>
      <c r="M123" s="352"/>
      <c r="N123" s="353"/>
      <c r="O123" s="44"/>
      <c r="P123" s="44"/>
      <c r="Q123" s="44"/>
      <c r="R123" s="44"/>
      <c r="S123" s="49">
        <f t="shared" ref="S123:S124" si="9">SUM(C123:R123)</f>
        <v>0</v>
      </c>
      <c r="T123" s="41"/>
    </row>
    <row r="124" spans="1:20" ht="37.9" customHeight="1" x14ac:dyDescent="0.2">
      <c r="A124" s="115">
        <v>7</v>
      </c>
      <c r="B124" s="116" t="s">
        <v>85</v>
      </c>
      <c r="C124" s="43"/>
      <c r="D124" s="43"/>
      <c r="E124" s="42"/>
      <c r="F124" s="43"/>
      <c r="G124" s="41"/>
      <c r="H124" s="44"/>
      <c r="I124" s="44"/>
      <c r="J124" s="44"/>
      <c r="K124" s="44"/>
      <c r="L124" s="216"/>
      <c r="M124" s="217"/>
      <c r="N124" s="218"/>
      <c r="O124" s="44"/>
      <c r="P124" s="44"/>
      <c r="Q124" s="44"/>
      <c r="R124" s="44"/>
      <c r="S124" s="49">
        <f t="shared" si="9"/>
        <v>0</v>
      </c>
      <c r="T124" s="41"/>
    </row>
    <row r="125" spans="1:20" ht="24.75" customHeight="1" x14ac:dyDescent="0.2">
      <c r="A125" s="115">
        <v>8</v>
      </c>
      <c r="B125" s="116" t="s">
        <v>86</v>
      </c>
      <c r="C125" s="43"/>
      <c r="D125" s="43"/>
      <c r="E125" s="42"/>
      <c r="F125" s="43"/>
      <c r="G125" s="41"/>
      <c r="H125" s="44"/>
      <c r="I125" s="44"/>
      <c r="J125" s="44"/>
      <c r="K125" s="44"/>
      <c r="L125" s="219"/>
      <c r="M125" s="220"/>
      <c r="N125" s="221"/>
      <c r="O125" s="44"/>
      <c r="P125" s="44"/>
      <c r="Q125" s="44"/>
      <c r="R125" s="44"/>
      <c r="S125" s="49">
        <f>SUM(C125:R125)</f>
        <v>0</v>
      </c>
      <c r="T125" s="41"/>
    </row>
    <row r="126" spans="1:20" ht="13.15" customHeight="1" x14ac:dyDescent="0.2">
      <c r="A126" s="240" t="s">
        <v>104</v>
      </c>
      <c r="B126" s="241"/>
      <c r="C126" s="48">
        <f t="shared" ref="C126:K126" si="10">SUM(C108:C125)</f>
        <v>0</v>
      </c>
      <c r="D126" s="48">
        <f t="shared" si="10"/>
        <v>0</v>
      </c>
      <c r="E126" s="162">
        <f t="shared" si="10"/>
        <v>0</v>
      </c>
      <c r="F126" s="48">
        <f t="shared" si="10"/>
        <v>0</v>
      </c>
      <c r="G126" s="48">
        <f t="shared" si="10"/>
        <v>0</v>
      </c>
      <c r="H126" s="48">
        <f t="shared" si="10"/>
        <v>0</v>
      </c>
      <c r="I126" s="48">
        <f t="shared" si="10"/>
        <v>0</v>
      </c>
      <c r="J126" s="48">
        <f t="shared" si="10"/>
        <v>0</v>
      </c>
      <c r="K126" s="48">
        <f t="shared" si="10"/>
        <v>0</v>
      </c>
      <c r="L126" s="385" t="e">
        <f>L122+M122</f>
        <v>#VALUE!</v>
      </c>
      <c r="M126" s="386"/>
      <c r="N126" s="48">
        <f>N122</f>
        <v>0</v>
      </c>
      <c r="O126" s="48">
        <f t="shared" ref="O126:T126" si="11">SUM(O106:O125)</f>
        <v>0</v>
      </c>
      <c r="P126" s="48">
        <f t="shared" si="11"/>
        <v>0</v>
      </c>
      <c r="Q126" s="48">
        <f t="shared" si="11"/>
        <v>0</v>
      </c>
      <c r="R126" s="48">
        <f t="shared" si="11"/>
        <v>0</v>
      </c>
      <c r="S126" s="48">
        <f t="shared" si="11"/>
        <v>0</v>
      </c>
      <c r="T126" s="48">
        <f t="shared" si="11"/>
        <v>0</v>
      </c>
    </row>
    <row r="127" spans="1:20" x14ac:dyDescent="0.2">
      <c r="A127" s="240" t="s">
        <v>105</v>
      </c>
      <c r="B127" s="241"/>
      <c r="C127" s="51" t="e">
        <f>C126/$C$6</f>
        <v>#DIV/0!</v>
      </c>
      <c r="D127" s="51" t="e">
        <f t="shared" ref="D127" si="12">D126/$C$6</f>
        <v>#DIV/0!</v>
      </c>
      <c r="E127" s="51" t="e">
        <f t="shared" ref="E127" si="13">E126/$C$6</f>
        <v>#DIV/0!</v>
      </c>
      <c r="F127" s="51" t="e">
        <f t="shared" ref="F127" si="14">F126/$C$6</f>
        <v>#DIV/0!</v>
      </c>
      <c r="G127" s="51" t="e">
        <f t="shared" ref="G127" si="15">G126/$C$6</f>
        <v>#DIV/0!</v>
      </c>
      <c r="H127" s="51" t="e">
        <f t="shared" ref="H127" si="16">H126/$C$6</f>
        <v>#DIV/0!</v>
      </c>
      <c r="I127" s="51" t="e">
        <f t="shared" ref="I127" si="17">I126/$C$6</f>
        <v>#DIV/0!</v>
      </c>
      <c r="J127" s="51" t="e">
        <f t="shared" ref="J127" si="18">J126/$C$6</f>
        <v>#DIV/0!</v>
      </c>
      <c r="K127" s="51" t="e">
        <f t="shared" ref="K127" si="19">K126/$C$6</f>
        <v>#DIV/0!</v>
      </c>
      <c r="L127" s="387" t="e">
        <f>L126/$C$6</f>
        <v>#VALUE!</v>
      </c>
      <c r="M127" s="388"/>
      <c r="N127" s="51" t="e">
        <f t="shared" ref="N127" si="20">N126/$C$6</f>
        <v>#DIV/0!</v>
      </c>
      <c r="O127" s="52" t="e">
        <f t="shared" ref="O127" si="21">O126/$C$6</f>
        <v>#DIV/0!</v>
      </c>
      <c r="P127" s="52" t="e">
        <f t="shared" ref="P127" si="22">P126/$C$6</f>
        <v>#DIV/0!</v>
      </c>
      <c r="Q127" s="52" t="e">
        <f t="shared" ref="Q127" si="23">Q126/$C$6</f>
        <v>#DIV/0!</v>
      </c>
      <c r="R127" s="52" t="e">
        <f t="shared" ref="R127" si="24">R126/$C$6</f>
        <v>#DIV/0!</v>
      </c>
      <c r="S127" s="52" t="e">
        <f t="shared" ref="S127" si="25">S126/$C$6</f>
        <v>#DIV/0!</v>
      </c>
      <c r="T127" s="51" t="e">
        <f t="shared" ref="T127" si="26">T126/$C$6</f>
        <v>#DIV/0!</v>
      </c>
    </row>
    <row r="128" spans="1:20" x14ac:dyDescent="0.2">
      <c r="A128" s="163" t="s">
        <v>106</v>
      </c>
      <c r="B128" s="164"/>
      <c r="C128" s="164"/>
      <c r="D128" s="164"/>
      <c r="E128" s="164"/>
      <c r="F128" s="164"/>
      <c r="G128" s="164"/>
      <c r="H128" s="164"/>
      <c r="I128" s="164"/>
      <c r="J128" s="164"/>
      <c r="K128" s="164"/>
      <c r="L128" s="164"/>
      <c r="M128" s="164"/>
      <c r="N128" s="164"/>
      <c r="O128" s="164"/>
      <c r="P128" s="164"/>
      <c r="Q128" s="165"/>
      <c r="R128" s="165"/>
      <c r="S128" s="165"/>
      <c r="T128" s="165"/>
    </row>
    <row r="129" spans="1:20" ht="12.75" customHeight="1" x14ac:dyDescent="0.2">
      <c r="A129" s="212" t="s">
        <v>142</v>
      </c>
      <c r="B129" s="212"/>
      <c r="C129" s="212"/>
      <c r="D129" s="212"/>
      <c r="E129" s="212"/>
      <c r="F129" s="212"/>
      <c r="G129" s="212"/>
      <c r="H129" s="212"/>
      <c r="I129" s="212"/>
      <c r="J129" s="212"/>
      <c r="K129" s="212"/>
      <c r="L129" s="212"/>
      <c r="M129" s="212"/>
      <c r="N129" s="212"/>
      <c r="O129" s="212"/>
      <c r="P129" s="212"/>
      <c r="Q129" s="392"/>
      <c r="R129" s="393"/>
      <c r="S129" s="394"/>
      <c r="T129" s="132" t="s">
        <v>117</v>
      </c>
    </row>
    <row r="130" spans="1:20" ht="14.25" x14ac:dyDescent="0.2">
      <c r="A130" s="133" t="s">
        <v>119</v>
      </c>
      <c r="B130" s="133"/>
      <c r="C130" s="133"/>
      <c r="D130" s="133"/>
      <c r="E130" s="133"/>
      <c r="F130" s="133"/>
      <c r="G130" s="133"/>
      <c r="H130" s="133"/>
      <c r="I130" s="133"/>
      <c r="J130" s="133"/>
      <c r="K130" s="133"/>
      <c r="L130" s="133"/>
      <c r="M130" s="133"/>
      <c r="N130" s="133"/>
      <c r="O130" s="133"/>
      <c r="P130" s="133"/>
      <c r="Q130" s="203"/>
      <c r="R130" s="204"/>
      <c r="S130" s="205"/>
      <c r="T130" s="135" t="s">
        <v>125</v>
      </c>
    </row>
    <row r="131" spans="1:20" x14ac:dyDescent="0.2">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A36:B39"/>
    <mergeCell ref="C36:F36"/>
    <mergeCell ref="F50:G50"/>
    <mergeCell ref="F51:G51"/>
    <mergeCell ref="F52:G52"/>
    <mergeCell ref="F53:G53"/>
    <mergeCell ref="F54:G54"/>
    <mergeCell ref="E65:G65"/>
    <mergeCell ref="E66:G66"/>
    <mergeCell ref="A42:B42"/>
    <mergeCell ref="F43:G45"/>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134</v>
      </c>
      <c r="C3" t="s">
        <v>145</v>
      </c>
    </row>
    <row r="4" spans="2:3" x14ac:dyDescent="0.2">
      <c r="B4" t="s">
        <v>132</v>
      </c>
      <c r="C4" t="s">
        <v>146</v>
      </c>
    </row>
    <row r="5" spans="2:3" x14ac:dyDescent="0.2">
      <c r="B5" t="s">
        <v>133</v>
      </c>
      <c r="C5" t="s">
        <v>147</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purl.org/dc/elements/1.1/"/>
    <ds:schemaRef ds:uri="http://schemas.microsoft.com/office/2006/metadata/properties"/>
    <ds:schemaRef ds:uri="b8840554-5a65-4b15-b848-83dfa347dde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ac78e13-b8d8-4ffa-b0c4-e3d0f8b533e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Ben Holmes</cp:lastModifiedBy>
  <cp:revision/>
  <dcterms:created xsi:type="dcterms:W3CDTF">2019-12-17T10:05:05Z</dcterms:created>
  <dcterms:modified xsi:type="dcterms:W3CDTF">2020-11-30T10:52:15Z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