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29"/>
  <workbookPr/>
  <mc:AlternateContent xmlns:mc="http://schemas.openxmlformats.org/markup-compatibility/2006">
    <mc:Choice Requires="x15">
      <x15ac:absPath xmlns:x15ac="http://schemas.microsoft.com/office/spreadsheetml/2010/11/ac" url="N:\Secretary\510\510022 - Better Homes 2016-17\Packet 49 - NW5 Area - CK - Mullaley\Valuation\Valuation 5\"/>
    </mc:Choice>
  </mc:AlternateContent>
  <bookViews>
    <workbookView xWindow="0" yWindow="0" windowWidth="28800" windowHeight="12690" tabRatio="834" activeTab="2"/>
  </bookViews>
  <sheets>
    <sheet name="Project Summary" sheetId="1" r:id="rId1"/>
    <sheet name="Valuation Summary" sheetId="27" r:id="rId2"/>
    <sheet name="Activity Schedule Summary" sheetId="28" r:id="rId3"/>
    <sheet name="Project Overheads &amp; Scaffold" sheetId="26" r:id="rId4"/>
    <sheet name="1-44 Denyer House" sheetId="3" r:id="rId5"/>
    <sheet name="1-10 Lissenden Mansions" sheetId="4" r:id="rId6"/>
    <sheet name="25 Troyes House" sheetId="5" r:id="rId7"/>
    <sheet name="11-20 Lissenden Mansions" sheetId="6" r:id="rId8"/>
    <sheet name="5 Gillies Street" sheetId="7" r:id="rId9"/>
    <sheet name="8 Dale Street" sheetId="8" r:id="rId10"/>
    <sheet name="11 Gillies Street" sheetId="9" r:id="rId11"/>
    <sheet name="30 Grove Terrace" sheetId="10" r:id="rId12"/>
    <sheet name="25 Elaine Grove" sheetId="11" r:id="rId13"/>
    <sheet name="130 POW Road" sheetId="12" r:id="rId14"/>
    <sheet name="25 Herbert Street " sheetId="13" r:id="rId15"/>
    <sheet name="128 POW Road" sheetId="14" r:id="rId16"/>
    <sheet name="10 Gillies Street" sheetId="16" r:id="rId17"/>
    <sheet name="17 Ascham Street" sheetId="17" r:id="rId18"/>
    <sheet name="13 Doynton Street" sheetId="15" r:id="rId19"/>
    <sheet name="111 Chetwynd Road" sheetId="18" r:id="rId20"/>
    <sheet name="19 Ascham Street" sheetId="19" r:id="rId21"/>
    <sheet name="66 Leverton Street" sheetId="20" r:id="rId22"/>
    <sheet name="13 Oseney Street" sheetId="21" r:id="rId23"/>
    <sheet name="29 Grove Terrace" sheetId="22" r:id="rId24"/>
    <sheet name="28 Leighton Road" sheetId="23" r:id="rId25"/>
    <sheet name="13 Mortimer Terrace" sheetId="24" r:id="rId26"/>
    <sheet name="13 Winscombe Terrace" sheetId="25" r:id="rId27"/>
  </sheets>
  <externalReferences>
    <externalReference r:id="rId28"/>
  </externalReferences>
  <definedNames>
    <definedName name="_xlnm._FilterDatabase" localSheetId="16" hidden="1">'10 Gillies Street'!$B$8:$AE$35</definedName>
    <definedName name="_xlnm._FilterDatabase" localSheetId="10" hidden="1">'11 Gillies Street'!$B$8:$AE$57</definedName>
    <definedName name="_xlnm._FilterDatabase" localSheetId="5" hidden="1">'1-10 Lissenden Mansions'!$B$8:$AE$52</definedName>
    <definedName name="_xlnm._FilterDatabase" localSheetId="19" hidden="1">'111 Chetwynd Road'!$B$8:$AE$67</definedName>
    <definedName name="_xlnm._FilterDatabase" localSheetId="7" hidden="1">'11-20 Lissenden Mansions'!$B$8:$AE$54</definedName>
    <definedName name="_xlnm._FilterDatabase" localSheetId="15" hidden="1">'128 POW Road'!$B$8:$AE$51</definedName>
    <definedName name="_xlnm._FilterDatabase" localSheetId="18" hidden="1">'13 Doynton Street'!$B$8:$AE$45</definedName>
    <definedName name="_xlnm._FilterDatabase" localSheetId="25" hidden="1">'13 Mortimer Terrace'!$B$8:$AE$53</definedName>
    <definedName name="_xlnm._FilterDatabase" localSheetId="22" hidden="1">'13 Oseney Street'!$B$8:$AE$61</definedName>
    <definedName name="_xlnm._FilterDatabase" localSheetId="26" hidden="1">'13 Winscombe Terrace'!$B$8:$AE$46</definedName>
    <definedName name="_xlnm._FilterDatabase" localSheetId="13" hidden="1">'130 POW Road'!$B$8:$AE$61</definedName>
    <definedName name="_xlnm._FilterDatabase" localSheetId="4" hidden="1">'1-44 Denyer House'!$B$8:$AE$37</definedName>
    <definedName name="_xlnm._FilterDatabase" localSheetId="17" hidden="1">'17 Ascham Street'!$B$8:$AE$52</definedName>
    <definedName name="_xlnm._FilterDatabase" localSheetId="20" hidden="1">'19 Ascham Street'!$B$8:$AE$67</definedName>
    <definedName name="_xlnm._FilterDatabase" localSheetId="12" hidden="1">'25 Elaine Grove'!$B$8:$AE$59</definedName>
    <definedName name="_xlnm._FilterDatabase" localSheetId="14" hidden="1">'25 Herbert Street '!$B$8:$AE$50</definedName>
    <definedName name="_xlnm._FilterDatabase" localSheetId="6" hidden="1">'25 Troyes House'!$B$8:$AE$33</definedName>
    <definedName name="_xlnm._FilterDatabase" localSheetId="24" hidden="1">'28 Leighton Road'!$B$8:$AE$67</definedName>
    <definedName name="_xlnm._FilterDatabase" localSheetId="23" hidden="1">'29 Grove Terrace'!$B$8:$AE$47</definedName>
    <definedName name="_xlnm._FilterDatabase" localSheetId="11" hidden="1">'30 Grove Terrace'!$B$8:$AE$48</definedName>
    <definedName name="_xlnm._FilterDatabase" localSheetId="8" hidden="1">'5 Gillies Street'!$B$8:$AE$46</definedName>
    <definedName name="_xlnm._FilterDatabase" localSheetId="21" hidden="1">'66 Leverton Street'!$B$8:$AE$41</definedName>
    <definedName name="_xlnm._FilterDatabase" localSheetId="9" hidden="1">'8 Dale Street'!$B$8:$AE$54</definedName>
    <definedName name="_xlnm._FilterDatabase" localSheetId="3" hidden="1">'Project Overheads &amp; Scaffold'!$A$8:$AB$55</definedName>
    <definedName name="PropertyStart">'[1]Packet Rate Library'!$V$7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2" i="28" l="1"/>
  <c r="D242" i="28"/>
  <c r="E242" i="28"/>
  <c r="F242" i="28"/>
  <c r="H242" i="28"/>
  <c r="C243" i="28"/>
  <c r="D243" i="28"/>
  <c r="E243" i="28"/>
  <c r="F243" i="28"/>
  <c r="H243" i="28"/>
  <c r="C244" i="28"/>
  <c r="D244" i="28"/>
  <c r="E244" i="28"/>
  <c r="F244" i="28"/>
  <c r="H244" i="28"/>
  <c r="C245" i="28"/>
  <c r="D245" i="28"/>
  <c r="E245" i="28"/>
  <c r="F245" i="28"/>
  <c r="H245" i="28"/>
  <c r="C246" i="28"/>
  <c r="D246" i="28"/>
  <c r="E246" i="28"/>
  <c r="F246" i="28"/>
  <c r="H246" i="28"/>
  <c r="C247" i="28"/>
  <c r="D247" i="28"/>
  <c r="E247" i="28"/>
  <c r="F247" i="28"/>
  <c r="H247" i="28"/>
  <c r="C248" i="28"/>
  <c r="D248" i="28"/>
  <c r="E248" i="28"/>
  <c r="F248" i="28"/>
  <c r="H248" i="28"/>
  <c r="C249" i="28"/>
  <c r="D249" i="28"/>
  <c r="E249" i="28"/>
  <c r="F249" i="28"/>
  <c r="H249" i="28"/>
  <c r="C250" i="28"/>
  <c r="D250" i="28"/>
  <c r="E250" i="28"/>
  <c r="F250" i="28"/>
  <c r="H250" i="28"/>
  <c r="C231" i="28"/>
  <c r="D231" i="28"/>
  <c r="E231" i="28"/>
  <c r="F231" i="28"/>
  <c r="H231" i="28"/>
  <c r="C232" i="28"/>
  <c r="D232" i="28"/>
  <c r="E232" i="28"/>
  <c r="F232" i="28"/>
  <c r="H232" i="28"/>
  <c r="C233" i="28"/>
  <c r="D233" i="28"/>
  <c r="E233" i="28"/>
  <c r="F233" i="28"/>
  <c r="H233" i="28"/>
  <c r="C234" i="28"/>
  <c r="D234" i="28"/>
  <c r="E234" i="28"/>
  <c r="F234" i="28"/>
  <c r="H234" i="28"/>
  <c r="C235" i="28"/>
  <c r="D235" i="28"/>
  <c r="E235" i="28"/>
  <c r="F235" i="28"/>
  <c r="H235" i="28"/>
  <c r="C236" i="28"/>
  <c r="D236" i="28"/>
  <c r="E236" i="28"/>
  <c r="F236" i="28"/>
  <c r="H236" i="28"/>
  <c r="C237" i="28"/>
  <c r="D237" i="28"/>
  <c r="E237" i="28"/>
  <c r="F237" i="28"/>
  <c r="H237" i="28"/>
  <c r="C238" i="28"/>
  <c r="D238" i="28"/>
  <c r="E238" i="28"/>
  <c r="F238" i="28"/>
  <c r="H238" i="28"/>
  <c r="C239" i="28"/>
  <c r="D239" i="28"/>
  <c r="E239" i="28"/>
  <c r="F239" i="28"/>
  <c r="H239" i="28"/>
  <c r="C220" i="28"/>
  <c r="D220" i="28"/>
  <c r="E220" i="28"/>
  <c r="F220" i="28"/>
  <c r="H220" i="28"/>
  <c r="C221" i="28"/>
  <c r="D221" i="28"/>
  <c r="E221" i="28"/>
  <c r="F221" i="28"/>
  <c r="H221" i="28"/>
  <c r="C222" i="28"/>
  <c r="D222" i="28"/>
  <c r="E222" i="28"/>
  <c r="F222" i="28"/>
  <c r="H222" i="28"/>
  <c r="C223" i="28"/>
  <c r="D223" i="28"/>
  <c r="E223" i="28"/>
  <c r="F223" i="28"/>
  <c r="H223" i="28"/>
  <c r="C224" i="28"/>
  <c r="D224" i="28"/>
  <c r="E224" i="28"/>
  <c r="F224" i="28"/>
  <c r="H224" i="28"/>
  <c r="C225" i="28"/>
  <c r="D225" i="28"/>
  <c r="E225" i="28"/>
  <c r="F225" i="28"/>
  <c r="H225" i="28"/>
  <c r="C226" i="28"/>
  <c r="D226" i="28"/>
  <c r="E226" i="28"/>
  <c r="F226" i="28"/>
  <c r="H226" i="28"/>
  <c r="C227" i="28"/>
  <c r="D227" i="28"/>
  <c r="E227" i="28"/>
  <c r="F227" i="28"/>
  <c r="H227" i="28"/>
  <c r="C228" i="28"/>
  <c r="D228" i="28"/>
  <c r="E228" i="28"/>
  <c r="F228" i="28"/>
  <c r="H228" i="28"/>
  <c r="C210" i="28"/>
  <c r="D210" i="28"/>
  <c r="E210" i="28"/>
  <c r="F210" i="28"/>
  <c r="H210" i="28"/>
  <c r="C211" i="28"/>
  <c r="D211" i="28"/>
  <c r="E211" i="28"/>
  <c r="F211" i="28"/>
  <c r="H211" i="28"/>
  <c r="C212" i="28"/>
  <c r="D212" i="28"/>
  <c r="E212" i="28"/>
  <c r="F212" i="28"/>
  <c r="H212" i="28"/>
  <c r="C213" i="28"/>
  <c r="D213" i="28"/>
  <c r="E213" i="28"/>
  <c r="F213" i="28"/>
  <c r="H213" i="28"/>
  <c r="C214" i="28"/>
  <c r="D214" i="28"/>
  <c r="E214" i="28"/>
  <c r="F214" i="28"/>
  <c r="H214" i="28"/>
  <c r="C215" i="28"/>
  <c r="D215" i="28"/>
  <c r="E215" i="28"/>
  <c r="F215" i="28"/>
  <c r="H215" i="28"/>
  <c r="C216" i="28"/>
  <c r="D216" i="28"/>
  <c r="E216" i="28"/>
  <c r="F216" i="28"/>
  <c r="H216" i="28"/>
  <c r="C217" i="28"/>
  <c r="D217" i="28"/>
  <c r="E217" i="28"/>
  <c r="F217" i="28"/>
  <c r="H217" i="28"/>
  <c r="C200" i="28"/>
  <c r="D200" i="28"/>
  <c r="E200" i="28"/>
  <c r="F200" i="28"/>
  <c r="H200" i="28"/>
  <c r="C201" i="28"/>
  <c r="D201" i="28"/>
  <c r="E201" i="28"/>
  <c r="F201" i="28"/>
  <c r="H201" i="28"/>
  <c r="C202" i="28"/>
  <c r="D202" i="28"/>
  <c r="E202" i="28"/>
  <c r="F202" i="28"/>
  <c r="H202" i="28"/>
  <c r="C203" i="28"/>
  <c r="D203" i="28"/>
  <c r="E203" i="28"/>
  <c r="F203" i="28"/>
  <c r="H203" i="28"/>
  <c r="C204" i="28"/>
  <c r="D204" i="28"/>
  <c r="E204" i="28"/>
  <c r="F204" i="28"/>
  <c r="H204" i="28"/>
  <c r="C205" i="28"/>
  <c r="D205" i="28"/>
  <c r="E205" i="28"/>
  <c r="F205" i="28"/>
  <c r="H205" i="28"/>
  <c r="C206" i="28"/>
  <c r="D206" i="28"/>
  <c r="E206" i="28"/>
  <c r="F206" i="28"/>
  <c r="H206" i="28"/>
  <c r="C207" i="28"/>
  <c r="D207" i="28"/>
  <c r="E207" i="28"/>
  <c r="F207" i="28"/>
  <c r="H207" i="28"/>
  <c r="C190" i="28"/>
  <c r="D190" i="28"/>
  <c r="E190" i="28"/>
  <c r="F190" i="28"/>
  <c r="H190" i="28"/>
  <c r="C191" i="28"/>
  <c r="D191" i="28"/>
  <c r="E191" i="28"/>
  <c r="F191" i="28"/>
  <c r="H191" i="28"/>
  <c r="C192" i="28"/>
  <c r="D192" i="28"/>
  <c r="E192" i="28"/>
  <c r="F192" i="28"/>
  <c r="H192" i="28"/>
  <c r="C193" i="28"/>
  <c r="D193" i="28"/>
  <c r="E193" i="28"/>
  <c r="F193" i="28"/>
  <c r="H193" i="28"/>
  <c r="C194" i="28"/>
  <c r="D194" i="28"/>
  <c r="E194" i="28"/>
  <c r="F194" i="28"/>
  <c r="H194" i="28"/>
  <c r="C195" i="28"/>
  <c r="D195" i="28"/>
  <c r="E195" i="28"/>
  <c r="F195" i="28"/>
  <c r="H195" i="28"/>
  <c r="C196" i="28"/>
  <c r="D196" i="28"/>
  <c r="E196" i="28"/>
  <c r="F196" i="28"/>
  <c r="H196" i="28"/>
  <c r="C197" i="28"/>
  <c r="D197" i="28"/>
  <c r="E197" i="28"/>
  <c r="F197" i="28"/>
  <c r="H197" i="28"/>
  <c r="C179" i="28"/>
  <c r="D179" i="28"/>
  <c r="E179" i="28"/>
  <c r="F179" i="28"/>
  <c r="H179" i="28"/>
  <c r="C180" i="28"/>
  <c r="D180" i="28"/>
  <c r="E180" i="28"/>
  <c r="F180" i="28"/>
  <c r="H180" i="28"/>
  <c r="C181" i="28"/>
  <c r="D181" i="28"/>
  <c r="E181" i="28"/>
  <c r="F181" i="28"/>
  <c r="H181" i="28"/>
  <c r="C182" i="28"/>
  <c r="D182" i="28"/>
  <c r="E182" i="28"/>
  <c r="F182" i="28"/>
  <c r="H182" i="28"/>
  <c r="C183" i="28"/>
  <c r="D183" i="28"/>
  <c r="E183" i="28"/>
  <c r="F183" i="28"/>
  <c r="H183" i="28"/>
  <c r="C184" i="28"/>
  <c r="D184" i="28"/>
  <c r="E184" i="28"/>
  <c r="F184" i="28"/>
  <c r="H184" i="28"/>
  <c r="C185" i="28"/>
  <c r="D185" i="28"/>
  <c r="E185" i="28"/>
  <c r="F185" i="28"/>
  <c r="H185" i="28"/>
  <c r="C186" i="28"/>
  <c r="D186" i="28"/>
  <c r="E186" i="28"/>
  <c r="F186" i="28"/>
  <c r="H186" i="28"/>
  <c r="C187" i="28"/>
  <c r="D187" i="28"/>
  <c r="E187" i="28"/>
  <c r="F187" i="28"/>
  <c r="H187" i="28"/>
  <c r="C168" i="28"/>
  <c r="D168" i="28"/>
  <c r="E168" i="28"/>
  <c r="F168" i="28"/>
  <c r="H168" i="28"/>
  <c r="C169" i="28"/>
  <c r="D169" i="28"/>
  <c r="E169" i="28"/>
  <c r="F169" i="28"/>
  <c r="H169" i="28"/>
  <c r="C170" i="28"/>
  <c r="D170" i="28"/>
  <c r="E170" i="28"/>
  <c r="F170" i="28"/>
  <c r="H170" i="28"/>
  <c r="C171" i="28"/>
  <c r="D171" i="28"/>
  <c r="E171" i="28"/>
  <c r="F171" i="28"/>
  <c r="H171" i="28"/>
  <c r="C172" i="28"/>
  <c r="D172" i="28"/>
  <c r="E172" i="28"/>
  <c r="F172" i="28"/>
  <c r="H172" i="28"/>
  <c r="C173" i="28"/>
  <c r="D173" i="28"/>
  <c r="E173" i="28"/>
  <c r="F173" i="28"/>
  <c r="H173" i="28"/>
  <c r="C174" i="28"/>
  <c r="D174" i="28"/>
  <c r="E174" i="28"/>
  <c r="F174" i="28"/>
  <c r="H174" i="28"/>
  <c r="C175" i="28"/>
  <c r="D175" i="28"/>
  <c r="E175" i="28"/>
  <c r="F175" i="28"/>
  <c r="H175" i="28"/>
  <c r="C176" i="28"/>
  <c r="D176" i="28"/>
  <c r="E176" i="28"/>
  <c r="F176" i="28"/>
  <c r="H176" i="28"/>
  <c r="C157" i="28"/>
  <c r="D157" i="28"/>
  <c r="E157" i="28"/>
  <c r="F157" i="28"/>
  <c r="H157" i="28"/>
  <c r="C158" i="28"/>
  <c r="D158" i="28"/>
  <c r="E158" i="28"/>
  <c r="F158" i="28"/>
  <c r="H158" i="28"/>
  <c r="C159" i="28"/>
  <c r="D159" i="28"/>
  <c r="E159" i="28"/>
  <c r="F159" i="28"/>
  <c r="H159" i="28"/>
  <c r="C160" i="28"/>
  <c r="D160" i="28"/>
  <c r="E160" i="28"/>
  <c r="F160" i="28"/>
  <c r="H160" i="28"/>
  <c r="C161" i="28"/>
  <c r="D161" i="28"/>
  <c r="E161" i="28"/>
  <c r="F161" i="28"/>
  <c r="H161" i="28"/>
  <c r="C162" i="28"/>
  <c r="D162" i="28"/>
  <c r="E162" i="28"/>
  <c r="F162" i="28"/>
  <c r="H162" i="28"/>
  <c r="C163" i="28"/>
  <c r="D163" i="28"/>
  <c r="E163" i="28"/>
  <c r="F163" i="28"/>
  <c r="H163" i="28"/>
  <c r="C164" i="28"/>
  <c r="D164" i="28"/>
  <c r="E164" i="28"/>
  <c r="F164" i="28"/>
  <c r="H164" i="28"/>
  <c r="C165" i="28"/>
  <c r="D165" i="28"/>
  <c r="E165" i="28"/>
  <c r="F165" i="28"/>
  <c r="H165" i="28"/>
  <c r="C146" i="28"/>
  <c r="D146" i="28"/>
  <c r="E146" i="28"/>
  <c r="F146" i="28"/>
  <c r="H146" i="28"/>
  <c r="C147" i="28"/>
  <c r="D147" i="28"/>
  <c r="E147" i="28"/>
  <c r="F147" i="28"/>
  <c r="H147" i="28"/>
  <c r="C148" i="28"/>
  <c r="D148" i="28"/>
  <c r="E148" i="28"/>
  <c r="F148" i="28"/>
  <c r="H148" i="28"/>
  <c r="C149" i="28"/>
  <c r="D149" i="28"/>
  <c r="E149" i="28"/>
  <c r="F149" i="28"/>
  <c r="H149" i="28"/>
  <c r="C150" i="28"/>
  <c r="D150" i="28"/>
  <c r="E150" i="28"/>
  <c r="F150" i="28"/>
  <c r="H150" i="28"/>
  <c r="C151" i="28"/>
  <c r="D151" i="28"/>
  <c r="E151" i="28"/>
  <c r="F151" i="28"/>
  <c r="H151" i="28"/>
  <c r="C152" i="28"/>
  <c r="D152" i="28"/>
  <c r="E152" i="28"/>
  <c r="F152" i="28"/>
  <c r="H152" i="28"/>
  <c r="C153" i="28"/>
  <c r="D153" i="28"/>
  <c r="E153" i="28"/>
  <c r="F153" i="28"/>
  <c r="H153" i="28"/>
  <c r="C154" i="28"/>
  <c r="D154" i="28"/>
  <c r="E154" i="28"/>
  <c r="F154" i="28"/>
  <c r="H154" i="28"/>
  <c r="C136" i="28"/>
  <c r="D136" i="28"/>
  <c r="E136" i="28"/>
  <c r="F136" i="28"/>
  <c r="H136" i="28"/>
  <c r="C137" i="28"/>
  <c r="D137" i="28"/>
  <c r="E137" i="28"/>
  <c r="F137" i="28"/>
  <c r="H137" i="28"/>
  <c r="C138" i="28"/>
  <c r="D138" i="28"/>
  <c r="E138" i="28"/>
  <c r="F138" i="28"/>
  <c r="H138" i="28"/>
  <c r="C139" i="28"/>
  <c r="D139" i="28"/>
  <c r="E139" i="28"/>
  <c r="F139" i="28"/>
  <c r="H139" i="28"/>
  <c r="C140" i="28"/>
  <c r="D140" i="28"/>
  <c r="E140" i="28"/>
  <c r="F140" i="28"/>
  <c r="H140" i="28"/>
  <c r="C141" i="28"/>
  <c r="D141" i="28"/>
  <c r="E141" i="28"/>
  <c r="F141" i="28"/>
  <c r="H141" i="28"/>
  <c r="C142" i="28"/>
  <c r="D142" i="28"/>
  <c r="E142" i="28"/>
  <c r="F142" i="28"/>
  <c r="H142" i="28"/>
  <c r="C143" i="28"/>
  <c r="D143" i="28"/>
  <c r="E143" i="28"/>
  <c r="F143" i="28"/>
  <c r="H143" i="28"/>
  <c r="C125" i="28"/>
  <c r="D125" i="28"/>
  <c r="E125" i="28"/>
  <c r="F125" i="28"/>
  <c r="H125" i="28"/>
  <c r="C126" i="28"/>
  <c r="D126" i="28"/>
  <c r="E126" i="28"/>
  <c r="F126" i="28"/>
  <c r="H126" i="28"/>
  <c r="C127" i="28"/>
  <c r="D127" i="28"/>
  <c r="E127" i="28"/>
  <c r="F127" i="28"/>
  <c r="H127" i="28"/>
  <c r="C128" i="28"/>
  <c r="D128" i="28"/>
  <c r="E128" i="28"/>
  <c r="F128" i="28"/>
  <c r="H128" i="28"/>
  <c r="C129" i="28"/>
  <c r="D129" i="28"/>
  <c r="E129" i="28"/>
  <c r="F129" i="28"/>
  <c r="H129" i="28"/>
  <c r="C130" i="28"/>
  <c r="D130" i="28"/>
  <c r="E130" i="28"/>
  <c r="F130" i="28"/>
  <c r="H130" i="28"/>
  <c r="C131" i="28"/>
  <c r="D131" i="28"/>
  <c r="E131" i="28"/>
  <c r="F131" i="28"/>
  <c r="H131" i="28"/>
  <c r="C132" i="28"/>
  <c r="D132" i="28"/>
  <c r="E132" i="28"/>
  <c r="F132" i="28"/>
  <c r="H132" i="28"/>
  <c r="C133" i="28"/>
  <c r="D133" i="28"/>
  <c r="E133" i="28"/>
  <c r="F133" i="28"/>
  <c r="H133" i="28"/>
  <c r="C114" i="28"/>
  <c r="D114" i="28"/>
  <c r="E114" i="28"/>
  <c r="F114" i="28"/>
  <c r="H114" i="28"/>
  <c r="C115" i="28"/>
  <c r="D115" i="28"/>
  <c r="E115" i="28"/>
  <c r="F115" i="28"/>
  <c r="H115" i="28"/>
  <c r="C116" i="28"/>
  <c r="D116" i="28"/>
  <c r="E116" i="28"/>
  <c r="F116" i="28"/>
  <c r="H116" i="28"/>
  <c r="C117" i="28"/>
  <c r="D117" i="28"/>
  <c r="E117" i="28"/>
  <c r="F117" i="28"/>
  <c r="H117" i="28"/>
  <c r="C118" i="28"/>
  <c r="D118" i="28"/>
  <c r="E118" i="28"/>
  <c r="F118" i="28"/>
  <c r="H118" i="28"/>
  <c r="C119" i="28"/>
  <c r="D119" i="28"/>
  <c r="E119" i="28"/>
  <c r="F119" i="28"/>
  <c r="H119" i="28"/>
  <c r="C120" i="28"/>
  <c r="D120" i="28"/>
  <c r="E120" i="28"/>
  <c r="F120" i="28"/>
  <c r="H120" i="28"/>
  <c r="C121" i="28"/>
  <c r="D121" i="28"/>
  <c r="E121" i="28"/>
  <c r="F121" i="28"/>
  <c r="H121" i="28"/>
  <c r="C122" i="28"/>
  <c r="D122" i="28"/>
  <c r="E122" i="28"/>
  <c r="F122" i="28"/>
  <c r="H122" i="28"/>
  <c r="C103" i="28"/>
  <c r="D103" i="28"/>
  <c r="E103" i="28"/>
  <c r="F103" i="28"/>
  <c r="H103" i="28"/>
  <c r="C104" i="28"/>
  <c r="D104" i="28"/>
  <c r="E104" i="28"/>
  <c r="F104" i="28"/>
  <c r="H104" i="28"/>
  <c r="C105" i="28"/>
  <c r="D105" i="28"/>
  <c r="E105" i="28"/>
  <c r="F105" i="28"/>
  <c r="H105" i="28"/>
  <c r="C106" i="28"/>
  <c r="D106" i="28"/>
  <c r="E106" i="28"/>
  <c r="F106" i="28"/>
  <c r="H106" i="28"/>
  <c r="C107" i="28"/>
  <c r="D107" i="28"/>
  <c r="E107" i="28"/>
  <c r="F107" i="28"/>
  <c r="H107" i="28"/>
  <c r="C108" i="28"/>
  <c r="D108" i="28"/>
  <c r="E108" i="28"/>
  <c r="F108" i="28"/>
  <c r="H108" i="28"/>
  <c r="C109" i="28"/>
  <c r="D109" i="28"/>
  <c r="E109" i="28"/>
  <c r="F109" i="28"/>
  <c r="H109" i="28"/>
  <c r="C110" i="28"/>
  <c r="D110" i="28"/>
  <c r="E110" i="28"/>
  <c r="F110" i="28"/>
  <c r="H110" i="28"/>
  <c r="C111" i="28"/>
  <c r="D111" i="28"/>
  <c r="E111" i="28"/>
  <c r="F111" i="28"/>
  <c r="H111" i="28"/>
  <c r="C92" i="28"/>
  <c r="D92" i="28"/>
  <c r="E92" i="28"/>
  <c r="F92" i="28"/>
  <c r="H92" i="28"/>
  <c r="C93" i="28"/>
  <c r="D93" i="28"/>
  <c r="E93" i="28"/>
  <c r="F93" i="28"/>
  <c r="H93" i="28"/>
  <c r="C94" i="28"/>
  <c r="D94" i="28"/>
  <c r="E94" i="28"/>
  <c r="F94" i="28"/>
  <c r="H94" i="28"/>
  <c r="C95" i="28"/>
  <c r="D95" i="28"/>
  <c r="E95" i="28"/>
  <c r="F95" i="28"/>
  <c r="H95" i="28"/>
  <c r="C96" i="28"/>
  <c r="D96" i="28"/>
  <c r="E96" i="28"/>
  <c r="F96" i="28"/>
  <c r="H96" i="28"/>
  <c r="C97" i="28"/>
  <c r="D97" i="28"/>
  <c r="E97" i="28"/>
  <c r="F97" i="28"/>
  <c r="H97" i="28"/>
  <c r="C98" i="28"/>
  <c r="D98" i="28"/>
  <c r="E98" i="28"/>
  <c r="F98" i="28"/>
  <c r="H98" i="28"/>
  <c r="C99" i="28"/>
  <c r="D99" i="28"/>
  <c r="E99" i="28"/>
  <c r="F99" i="28"/>
  <c r="H99" i="28"/>
  <c r="C100" i="28"/>
  <c r="D100" i="28"/>
  <c r="E100" i="28"/>
  <c r="F100" i="28"/>
  <c r="H100" i="28"/>
  <c r="C82" i="28"/>
  <c r="D82" i="28"/>
  <c r="E82" i="28"/>
  <c r="F82" i="28"/>
  <c r="H82" i="28"/>
  <c r="C83" i="28"/>
  <c r="D83" i="28"/>
  <c r="E83" i="28"/>
  <c r="F83" i="28"/>
  <c r="H83" i="28"/>
  <c r="C84" i="28"/>
  <c r="D84" i="28"/>
  <c r="E84" i="28"/>
  <c r="F84" i="28"/>
  <c r="H84" i="28"/>
  <c r="C85" i="28"/>
  <c r="D85" i="28"/>
  <c r="E85" i="28"/>
  <c r="F85" i="28"/>
  <c r="H85" i="28"/>
  <c r="C86" i="28"/>
  <c r="D86" i="28"/>
  <c r="E86" i="28"/>
  <c r="F86" i="28"/>
  <c r="H86" i="28"/>
  <c r="C87" i="28"/>
  <c r="D87" i="28"/>
  <c r="E87" i="28"/>
  <c r="F87" i="28"/>
  <c r="H87" i="28"/>
  <c r="C88" i="28"/>
  <c r="D88" i="28"/>
  <c r="E88" i="28"/>
  <c r="F88" i="28"/>
  <c r="H88" i="28"/>
  <c r="C89" i="28"/>
  <c r="D89" i="28"/>
  <c r="E89" i="28"/>
  <c r="F89" i="28"/>
  <c r="H89" i="28"/>
  <c r="C71" i="28"/>
  <c r="D71" i="28"/>
  <c r="E71" i="28"/>
  <c r="F71" i="28"/>
  <c r="H71" i="28"/>
  <c r="C72" i="28"/>
  <c r="D72" i="28"/>
  <c r="E72" i="28"/>
  <c r="F72" i="28"/>
  <c r="H72" i="28"/>
  <c r="C73" i="28"/>
  <c r="D73" i="28"/>
  <c r="E73" i="28"/>
  <c r="F73" i="28"/>
  <c r="H73" i="28"/>
  <c r="C74" i="28"/>
  <c r="D74" i="28"/>
  <c r="E74" i="28"/>
  <c r="F74" i="28"/>
  <c r="H74" i="28"/>
  <c r="C75" i="28"/>
  <c r="D75" i="28"/>
  <c r="E75" i="28"/>
  <c r="F75" i="28"/>
  <c r="H75" i="28"/>
  <c r="C76" i="28"/>
  <c r="D76" i="28"/>
  <c r="E76" i="28"/>
  <c r="F76" i="28"/>
  <c r="H76" i="28"/>
  <c r="C77" i="28"/>
  <c r="D77" i="28"/>
  <c r="E77" i="28"/>
  <c r="F77" i="28"/>
  <c r="H77" i="28"/>
  <c r="C78" i="28"/>
  <c r="D78" i="28"/>
  <c r="E78" i="28"/>
  <c r="F78" i="28"/>
  <c r="H78" i="28"/>
  <c r="C79" i="28"/>
  <c r="D79" i="28"/>
  <c r="E79" i="28"/>
  <c r="F79" i="28"/>
  <c r="H79" i="28"/>
  <c r="C60" i="28"/>
  <c r="D60" i="28"/>
  <c r="E60" i="28"/>
  <c r="F60" i="28"/>
  <c r="H60" i="28"/>
  <c r="C61" i="28"/>
  <c r="D61" i="28"/>
  <c r="E61" i="28"/>
  <c r="F61" i="28"/>
  <c r="H61" i="28"/>
  <c r="C62" i="28"/>
  <c r="D62" i="28"/>
  <c r="E62" i="28"/>
  <c r="F62" i="28"/>
  <c r="H62" i="28"/>
  <c r="C63" i="28"/>
  <c r="D63" i="28"/>
  <c r="E63" i="28"/>
  <c r="F63" i="28"/>
  <c r="H63" i="28"/>
  <c r="C64" i="28"/>
  <c r="D64" i="28"/>
  <c r="E64" i="28"/>
  <c r="F64" i="28"/>
  <c r="H64" i="28"/>
  <c r="C65" i="28"/>
  <c r="D65" i="28"/>
  <c r="E65" i="28"/>
  <c r="F65" i="28"/>
  <c r="H65" i="28"/>
  <c r="C66" i="28"/>
  <c r="D66" i="28"/>
  <c r="E66" i="28"/>
  <c r="F66" i="28"/>
  <c r="H66" i="28"/>
  <c r="C67" i="28"/>
  <c r="D67" i="28"/>
  <c r="E67" i="28"/>
  <c r="F67" i="28"/>
  <c r="H67" i="28"/>
  <c r="C68" i="28"/>
  <c r="D68" i="28"/>
  <c r="E68" i="28"/>
  <c r="F68" i="28"/>
  <c r="H68" i="28"/>
  <c r="C50" i="28"/>
  <c r="D50" i="28"/>
  <c r="E50" i="28"/>
  <c r="F50" i="28"/>
  <c r="H50" i="28"/>
  <c r="C51" i="28"/>
  <c r="D51" i="28"/>
  <c r="E51" i="28"/>
  <c r="F51" i="28"/>
  <c r="H51" i="28"/>
  <c r="C52" i="28"/>
  <c r="D52" i="28"/>
  <c r="E52" i="28"/>
  <c r="F52" i="28"/>
  <c r="H52" i="28"/>
  <c r="C53" i="28"/>
  <c r="D53" i="28"/>
  <c r="E53" i="28"/>
  <c r="F53" i="28"/>
  <c r="H53" i="28"/>
  <c r="C54" i="28"/>
  <c r="D54" i="28"/>
  <c r="E54" i="28"/>
  <c r="F54" i="28"/>
  <c r="H54" i="28"/>
  <c r="C55" i="28"/>
  <c r="D55" i="28"/>
  <c r="E55" i="28"/>
  <c r="F55" i="28"/>
  <c r="H55" i="28"/>
  <c r="C56" i="28"/>
  <c r="D56" i="28"/>
  <c r="E56" i="28"/>
  <c r="F56" i="28"/>
  <c r="H56" i="28"/>
  <c r="C57" i="28"/>
  <c r="D57" i="28"/>
  <c r="E57" i="28"/>
  <c r="F57" i="28"/>
  <c r="H57" i="28"/>
  <c r="C40" i="28"/>
  <c r="D40" i="28"/>
  <c r="E40" i="28"/>
  <c r="F40" i="28"/>
  <c r="H40" i="28"/>
  <c r="C41" i="28"/>
  <c r="D41" i="28"/>
  <c r="E41" i="28"/>
  <c r="F41" i="28"/>
  <c r="H41" i="28"/>
  <c r="C42" i="28"/>
  <c r="D42" i="28"/>
  <c r="E42" i="28"/>
  <c r="F42" i="28"/>
  <c r="H42" i="28"/>
  <c r="C43" i="28"/>
  <c r="D43" i="28"/>
  <c r="E43" i="28"/>
  <c r="F43" i="28"/>
  <c r="H43" i="28"/>
  <c r="C44" i="28"/>
  <c r="D44" i="28"/>
  <c r="E44" i="28"/>
  <c r="F44" i="28"/>
  <c r="H44" i="28"/>
  <c r="C45" i="28"/>
  <c r="D45" i="28"/>
  <c r="E45" i="28"/>
  <c r="F45" i="28"/>
  <c r="H45" i="28"/>
  <c r="C30" i="28"/>
  <c r="D30" i="28"/>
  <c r="E30" i="28"/>
  <c r="F30" i="28"/>
  <c r="H30" i="28"/>
  <c r="C31" i="28"/>
  <c r="D31" i="28"/>
  <c r="E31" i="28"/>
  <c r="F31" i="28"/>
  <c r="H31" i="28"/>
  <c r="C32" i="28"/>
  <c r="D32" i="28"/>
  <c r="E32" i="28"/>
  <c r="F32" i="28"/>
  <c r="H32" i="28"/>
  <c r="C33" i="28"/>
  <c r="D33" i="28"/>
  <c r="E33" i="28"/>
  <c r="F33" i="28"/>
  <c r="H33" i="28"/>
  <c r="C34" i="28"/>
  <c r="D34" i="28"/>
  <c r="E34" i="28"/>
  <c r="F34" i="28"/>
  <c r="H34" i="28"/>
  <c r="C35" i="28"/>
  <c r="D35" i="28"/>
  <c r="E35" i="28"/>
  <c r="F35" i="28"/>
  <c r="H35" i="28"/>
  <c r="C36" i="28"/>
  <c r="D36" i="28"/>
  <c r="E36" i="28"/>
  <c r="F36" i="28"/>
  <c r="H36" i="28"/>
  <c r="C20" i="28"/>
  <c r="D20" i="28"/>
  <c r="E20" i="28"/>
  <c r="F20" i="28"/>
  <c r="H20" i="28"/>
  <c r="C21" i="28"/>
  <c r="D21" i="28"/>
  <c r="E21" i="28"/>
  <c r="F21" i="28"/>
  <c r="H21" i="28"/>
  <c r="C22" i="28"/>
  <c r="D22" i="28"/>
  <c r="E22" i="28"/>
  <c r="F22" i="28"/>
  <c r="H22" i="28"/>
  <c r="C23" i="28"/>
  <c r="D23" i="28"/>
  <c r="E23" i="28"/>
  <c r="F23" i="28"/>
  <c r="H23" i="28"/>
  <c r="C24" i="28"/>
  <c r="D24" i="28"/>
  <c r="E24" i="28"/>
  <c r="F24" i="28"/>
  <c r="H24" i="28"/>
  <c r="C25" i="28"/>
  <c r="D25" i="28"/>
  <c r="E25" i="28"/>
  <c r="F25" i="28"/>
  <c r="H25" i="28"/>
  <c r="C10" i="28"/>
  <c r="D10" i="28"/>
  <c r="E10" i="28"/>
  <c r="F10" i="28"/>
  <c r="H10" i="28"/>
  <c r="C11" i="28"/>
  <c r="D11" i="28"/>
  <c r="E11" i="28"/>
  <c r="F11" i="28"/>
  <c r="H11" i="28"/>
  <c r="C12" i="28"/>
  <c r="D12" i="28"/>
  <c r="E12" i="28"/>
  <c r="F12" i="28"/>
  <c r="H12" i="28"/>
  <c r="C13" i="28"/>
  <c r="D13" i="28"/>
  <c r="E13" i="28"/>
  <c r="F13" i="28"/>
  <c r="H13" i="28"/>
  <c r="C14" i="28"/>
  <c r="D14" i="28"/>
  <c r="E14" i="28"/>
  <c r="F14" i="28"/>
  <c r="H14" i="28"/>
  <c r="C15" i="28"/>
  <c r="D15" i="28"/>
  <c r="E15" i="28"/>
  <c r="F15" i="28"/>
  <c r="H15" i="28"/>
  <c r="C16" i="28"/>
  <c r="D16" i="28"/>
  <c r="E16" i="28"/>
  <c r="F16" i="28"/>
  <c r="H16" i="28"/>
  <c r="T54" i="25"/>
  <c r="B246" i="28" s="1"/>
  <c r="T57" i="25"/>
  <c r="B249" i="28" s="1"/>
  <c r="Y58" i="25"/>
  <c r="G250" i="28" s="1"/>
  <c r="Y57" i="25"/>
  <c r="G249" i="28" s="1"/>
  <c r="Y56" i="25"/>
  <c r="G248" i="28" s="1"/>
  <c r="Y55" i="25"/>
  <c r="G247" i="28" s="1"/>
  <c r="Y54" i="25"/>
  <c r="G246" i="28" s="1"/>
  <c r="Y53" i="25"/>
  <c r="G245" i="28" s="1"/>
  <c r="Y52" i="25"/>
  <c r="G244" i="28" s="1"/>
  <c r="Y51" i="25"/>
  <c r="G243" i="28" s="1"/>
  <c r="Y50" i="25"/>
  <c r="G242" i="28" s="1"/>
  <c r="AD61" i="24"/>
  <c r="L235" i="28" s="1"/>
  <c r="AD64" i="24"/>
  <c r="L238" i="28" s="1"/>
  <c r="AB61" i="24"/>
  <c r="J235" i="28" s="1"/>
  <c r="AB64" i="24"/>
  <c r="J238" i="28" s="1"/>
  <c r="Y61" i="24"/>
  <c r="G235" i="28" s="1"/>
  <c r="Y64" i="24"/>
  <c r="G238" i="28" s="1"/>
  <c r="T61" i="24"/>
  <c r="B235" i="28" s="1"/>
  <c r="T64" i="24"/>
  <c r="B238" i="28" s="1"/>
  <c r="AB72" i="21"/>
  <c r="J207" i="28" s="1"/>
  <c r="AB71" i="21"/>
  <c r="J206" i="28" s="1"/>
  <c r="T51" i="15"/>
  <c r="B159" i="28" s="1"/>
  <c r="T56" i="15"/>
  <c r="B164" i="28" s="1"/>
  <c r="AD41" i="16"/>
  <c r="L138" i="28" s="1"/>
  <c r="AB41" i="16"/>
  <c r="Y41" i="16"/>
  <c r="G138" i="28" s="1"/>
  <c r="T41" i="16"/>
  <c r="B138" i="28" s="1"/>
  <c r="T59" i="14"/>
  <c r="B129" i="28" s="1"/>
  <c r="T62" i="14"/>
  <c r="B132" i="28" s="1"/>
  <c r="AD67" i="12"/>
  <c r="L105" i="28" s="1"/>
  <c r="AB67" i="12"/>
  <c r="J105" i="28" s="1"/>
  <c r="Y67" i="12"/>
  <c r="G105" i="28" s="1"/>
  <c r="T67" i="12"/>
  <c r="B105" i="28" s="1"/>
  <c r="AD65" i="11"/>
  <c r="L94" i="28" s="1"/>
  <c r="AB65" i="11"/>
  <c r="J94" i="28" s="1"/>
  <c r="Y65" i="11"/>
  <c r="G94" i="28" s="1"/>
  <c r="T65" i="11"/>
  <c r="B94" i="28" s="1"/>
  <c r="AD60" i="8"/>
  <c r="L62" i="28" s="1"/>
  <c r="AB60" i="8"/>
  <c r="J62" i="28" s="1"/>
  <c r="Y60" i="8"/>
  <c r="G62" i="28" s="1"/>
  <c r="T60" i="8"/>
  <c r="B62" i="28" s="1"/>
  <c r="AE52" i="7"/>
  <c r="M52" i="28" s="1"/>
  <c r="AD52" i="7"/>
  <c r="L52" i="28" s="1"/>
  <c r="AB52" i="7"/>
  <c r="J52" i="28" s="1"/>
  <c r="Y52" i="7"/>
  <c r="G52" i="28" s="1"/>
  <c r="T52" i="7"/>
  <c r="B52" i="28" s="1"/>
  <c r="AE59" i="6"/>
  <c r="M41" i="28" s="1"/>
  <c r="AD59" i="6"/>
  <c r="L41" i="28" s="1"/>
  <c r="AB59" i="6"/>
  <c r="J41" i="28" s="1"/>
  <c r="Y59" i="6"/>
  <c r="G41" i="28" s="1"/>
  <c r="T59" i="6"/>
  <c r="B41" i="28" s="1"/>
  <c r="Y39" i="5"/>
  <c r="G32" i="28" s="1"/>
  <c r="Y41" i="5"/>
  <c r="G34" i="28" s="1"/>
  <c r="Y42" i="5"/>
  <c r="G35" i="28" s="1"/>
  <c r="T39" i="5"/>
  <c r="B32" i="28" s="1"/>
  <c r="T42" i="5"/>
  <c r="B35" i="28" s="1"/>
  <c r="AD60" i="4"/>
  <c r="L24" i="28" s="1"/>
  <c r="AD61" i="4"/>
  <c r="L25" i="28" s="1"/>
  <c r="AB60" i="4"/>
  <c r="J24" i="28" s="1"/>
  <c r="AB61" i="4"/>
  <c r="J25" i="28" s="1"/>
  <c r="Y59" i="4"/>
  <c r="G23" i="28" s="1"/>
  <c r="AE61" i="4"/>
  <c r="M25" i="28" s="1"/>
  <c r="AE60" i="4"/>
  <c r="M24" i="28" s="1"/>
  <c r="AE59" i="4"/>
  <c r="M23" i="28" s="1"/>
  <c r="M102" i="28"/>
  <c r="M113" i="28"/>
  <c r="M124" i="28"/>
  <c r="M135" i="28"/>
  <c r="M144" i="28"/>
  <c r="M145" i="28"/>
  <c r="M156" i="28"/>
  <c r="M167" i="28"/>
  <c r="M178" i="28"/>
  <c r="M189" i="28"/>
  <c r="M198" i="28"/>
  <c r="M199" i="28"/>
  <c r="M208" i="28"/>
  <c r="M209" i="28"/>
  <c r="M218" i="28"/>
  <c r="M219" i="28"/>
  <c r="M230" i="28"/>
  <c r="M241" i="28"/>
  <c r="M251" i="28"/>
  <c r="M256" i="28"/>
  <c r="M254" i="28"/>
  <c r="M252" i="28"/>
  <c r="M91" i="28"/>
  <c r="M90" i="28"/>
  <c r="M81" i="28"/>
  <c r="M70" i="28"/>
  <c r="M59" i="28"/>
  <c r="M58" i="28"/>
  <c r="M49" i="28"/>
  <c r="M48" i="28"/>
  <c r="M47" i="28"/>
  <c r="M46" i="28"/>
  <c r="M39" i="28"/>
  <c r="M38" i="28"/>
  <c r="M37" i="28"/>
  <c r="M29" i="28"/>
  <c r="M28" i="28"/>
  <c r="M27" i="28"/>
  <c r="M26" i="28"/>
  <c r="M19" i="28"/>
  <c r="M18" i="28"/>
  <c r="J138" i="28" l="1"/>
  <c r="AC64" i="24"/>
  <c r="K238" i="28" s="1"/>
  <c r="AA64" i="24"/>
  <c r="I238" i="28" s="1"/>
  <c r="AC41" i="16"/>
  <c r="K138" i="28" s="1"/>
  <c r="AA41" i="16"/>
  <c r="I138" i="28" s="1"/>
  <c r="AA67" i="12"/>
  <c r="I105" i="28" s="1"/>
  <c r="AC67" i="12"/>
  <c r="K105" i="28" s="1"/>
  <c r="AC65" i="11"/>
  <c r="K94" i="28" s="1"/>
  <c r="AA65" i="11"/>
  <c r="I94" i="28" s="1"/>
  <c r="AC60" i="8"/>
  <c r="K62" i="28" s="1"/>
  <c r="AA60" i="8"/>
  <c r="I62" i="28" s="1"/>
  <c r="AC52" i="7"/>
  <c r="K52" i="28" s="1"/>
  <c r="AA52" i="7"/>
  <c r="I52" i="28" s="1"/>
  <c r="AC59" i="6"/>
  <c r="K41" i="28" s="1"/>
  <c r="AA59" i="6"/>
  <c r="I41" i="28" s="1"/>
  <c r="AC61" i="24" l="1"/>
  <c r="K235" i="28" s="1"/>
  <c r="AA61" i="24"/>
  <c r="I235" i="28" s="1"/>
  <c r="AB15" i="26" l="1"/>
  <c r="AB19" i="26"/>
  <c r="AB23" i="26"/>
  <c r="AB28" i="26"/>
  <c r="AB32" i="26"/>
  <c r="AB36" i="26"/>
  <c r="AB41" i="26"/>
  <c r="AB45" i="26"/>
  <c r="AB49" i="26"/>
  <c r="AB50" i="26"/>
  <c r="Z12" i="26"/>
  <c r="AB12" i="26" s="1"/>
  <c r="Z14" i="26"/>
  <c r="AB14" i="26" s="1"/>
  <c r="Z15" i="26"/>
  <c r="Z16" i="26"/>
  <c r="AB16" i="26" s="1"/>
  <c r="Z17" i="26"/>
  <c r="AB17" i="26" s="1"/>
  <c r="Z18" i="26"/>
  <c r="AB18" i="26" s="1"/>
  <c r="Z19" i="26"/>
  <c r="Z20" i="26"/>
  <c r="AB20" i="26" s="1"/>
  <c r="Z21" i="26"/>
  <c r="AB21" i="26" s="1"/>
  <c r="Z22" i="26"/>
  <c r="AB22" i="26" s="1"/>
  <c r="Z23" i="26"/>
  <c r="Z25" i="26"/>
  <c r="AB25" i="26" s="1"/>
  <c r="Z26" i="26"/>
  <c r="AB26" i="26" s="1"/>
  <c r="Z27" i="26"/>
  <c r="AB27" i="26" s="1"/>
  <c r="Z28" i="26"/>
  <c r="Z29" i="26"/>
  <c r="AB29" i="26" s="1"/>
  <c r="Z30" i="26"/>
  <c r="AB30" i="26" s="1"/>
  <c r="Z31" i="26"/>
  <c r="AB31" i="26" s="1"/>
  <c r="Z32" i="26"/>
  <c r="Z33" i="26"/>
  <c r="AB33" i="26" s="1"/>
  <c r="Z34" i="26"/>
  <c r="AB34" i="26" s="1"/>
  <c r="Z35" i="26"/>
  <c r="AB35" i="26" s="1"/>
  <c r="Z36" i="26"/>
  <c r="Z37" i="26"/>
  <c r="AB37" i="26" s="1"/>
  <c r="Z38" i="26"/>
  <c r="AB38" i="26" s="1"/>
  <c r="Z40" i="26"/>
  <c r="AB40" i="26" s="1"/>
  <c r="Z41" i="26"/>
  <c r="Z42" i="26"/>
  <c r="AB42" i="26" s="1"/>
  <c r="Z43" i="26"/>
  <c r="AB43" i="26" s="1"/>
  <c r="Z44" i="26"/>
  <c r="AB44" i="26" s="1"/>
  <c r="Z45" i="26"/>
  <c r="Z46" i="26"/>
  <c r="AB46" i="26" s="1"/>
  <c r="Z47" i="26"/>
  <c r="AB47" i="26" s="1"/>
  <c r="Z48" i="26"/>
  <c r="AB48" i="26" s="1"/>
  <c r="Z49" i="26"/>
  <c r="Z11" i="26"/>
  <c r="AB11" i="26" l="1"/>
  <c r="D38" i="27"/>
  <c r="Y11" i="3" l="1"/>
  <c r="Y13" i="3"/>
  <c r="AD14" i="3"/>
  <c r="AD15" i="3"/>
  <c r="Y17" i="3"/>
  <c r="Y18" i="3"/>
  <c r="AD18" i="3" s="1"/>
  <c r="Y19" i="3"/>
  <c r="AB19" i="3" s="1"/>
  <c r="AD19" i="3"/>
  <c r="Y20" i="3"/>
  <c r="AD20" i="3" s="1"/>
  <c r="Y21" i="3"/>
  <c r="AB21" i="3" s="1"/>
  <c r="Y23" i="3"/>
  <c r="Y24" i="3"/>
  <c r="AD24" i="3" s="1"/>
  <c r="Y26" i="3"/>
  <c r="AD27" i="3"/>
  <c r="Y29" i="3"/>
  <c r="Y30" i="3"/>
  <c r="AD30" i="3" s="1"/>
  <c r="Y31" i="3"/>
  <c r="AD31" i="3" s="1"/>
  <c r="Y32" i="3"/>
  <c r="AD32" i="3" s="1"/>
  <c r="Y33" i="3"/>
  <c r="AD33" i="3" s="1"/>
  <c r="AD34" i="3"/>
  <c r="Y36" i="3"/>
  <c r="AD37" i="3"/>
  <c r="Y11" i="20"/>
  <c r="AD11" i="20"/>
  <c r="Y12" i="20"/>
  <c r="AD12" i="20" s="1"/>
  <c r="Y13" i="20"/>
  <c r="AD13" i="20"/>
  <c r="Y14" i="20"/>
  <c r="Y46" i="20" s="1"/>
  <c r="G191" i="28" s="1"/>
  <c r="Y15" i="20"/>
  <c r="AD15" i="20"/>
  <c r="Y16" i="20"/>
  <c r="AD16" i="20" s="1"/>
  <c r="Y17" i="20"/>
  <c r="AB17" i="20" s="1"/>
  <c r="AD17" i="20"/>
  <c r="Y18" i="20"/>
  <c r="AD18" i="20" s="1"/>
  <c r="Y19" i="20"/>
  <c r="AD19" i="20"/>
  <c r="Y20" i="20"/>
  <c r="AD20" i="20" s="1"/>
  <c r="AE20" i="20" s="1"/>
  <c r="Y21" i="20"/>
  <c r="AB21" i="20" s="1"/>
  <c r="AD21" i="20"/>
  <c r="Y22" i="20"/>
  <c r="AD22" i="20" s="1"/>
  <c r="Y23" i="20"/>
  <c r="AD23" i="20"/>
  <c r="Y24" i="20"/>
  <c r="AD24" i="20" s="1"/>
  <c r="AD25" i="20"/>
  <c r="Y26" i="20"/>
  <c r="AD26" i="20" s="1"/>
  <c r="Y27" i="20"/>
  <c r="Y49" i="20" s="1"/>
  <c r="G194" i="28" s="1"/>
  <c r="Y28" i="20"/>
  <c r="AD28" i="20" s="1"/>
  <c r="Y29" i="20"/>
  <c r="Y30" i="20"/>
  <c r="AD30" i="20" s="1"/>
  <c r="Y31" i="20"/>
  <c r="AD31" i="20"/>
  <c r="Y32" i="20"/>
  <c r="AD32" i="20" s="1"/>
  <c r="Y33" i="20"/>
  <c r="AD33" i="20" s="1"/>
  <c r="Y34" i="20"/>
  <c r="Y35" i="20"/>
  <c r="AD35" i="20"/>
  <c r="Y36" i="20"/>
  <c r="AD36" i="20" s="1"/>
  <c r="Y37" i="20"/>
  <c r="AD37" i="20" s="1"/>
  <c r="AD38" i="20"/>
  <c r="Y39" i="20"/>
  <c r="Y40" i="20"/>
  <c r="AD40" i="20"/>
  <c r="Y41" i="20"/>
  <c r="Y11" i="12"/>
  <c r="Y12" i="12"/>
  <c r="AD12" i="12"/>
  <c r="Y13" i="12"/>
  <c r="AD13" i="12" s="1"/>
  <c r="Y14" i="12"/>
  <c r="Y66" i="12" s="1"/>
  <c r="G104" i="28" s="1"/>
  <c r="AD14" i="12"/>
  <c r="AD66" i="12" s="1"/>
  <c r="Y18" i="12"/>
  <c r="Y19" i="12"/>
  <c r="AB19" i="12" s="1"/>
  <c r="Y20" i="12"/>
  <c r="AD20" i="12" s="1"/>
  <c r="Y21" i="12"/>
  <c r="AB21" i="12" s="1"/>
  <c r="Y22" i="12"/>
  <c r="Y23" i="12"/>
  <c r="AB23" i="12" s="1"/>
  <c r="AD23" i="12"/>
  <c r="Y24" i="12"/>
  <c r="AD24" i="12" s="1"/>
  <c r="Y25" i="12"/>
  <c r="Y26" i="12"/>
  <c r="AD26" i="12" s="1"/>
  <c r="Y27" i="12"/>
  <c r="AB27" i="12" s="1"/>
  <c r="AD28" i="12"/>
  <c r="AD69" i="12" s="1"/>
  <c r="AD29" i="12"/>
  <c r="AD30" i="12"/>
  <c r="Y31" i="12"/>
  <c r="AD31" i="12"/>
  <c r="Y32" i="12"/>
  <c r="Y33" i="12"/>
  <c r="AD33" i="12"/>
  <c r="Y34" i="12"/>
  <c r="AD34" i="12" s="1"/>
  <c r="Y35" i="12"/>
  <c r="AB35" i="12" s="1"/>
  <c r="AD35" i="12"/>
  <c r="Y36" i="12"/>
  <c r="AD36" i="12" s="1"/>
  <c r="Y37" i="12"/>
  <c r="Y38" i="12"/>
  <c r="Y39" i="12"/>
  <c r="AB39" i="12" s="1"/>
  <c r="AD39" i="12"/>
  <c r="Y40" i="12"/>
  <c r="AD40" i="12" s="1"/>
  <c r="Y41" i="12"/>
  <c r="AD41" i="12"/>
  <c r="AD42" i="12"/>
  <c r="Y43" i="12"/>
  <c r="AB43" i="12" s="1"/>
  <c r="AD43" i="12"/>
  <c r="AD44" i="12"/>
  <c r="AD45" i="12"/>
  <c r="AD46" i="12"/>
  <c r="AD47" i="12"/>
  <c r="Y48" i="12"/>
  <c r="Y49" i="12"/>
  <c r="Y50" i="12"/>
  <c r="AD50" i="12" s="1"/>
  <c r="Y51" i="12"/>
  <c r="AB51" i="12" s="1"/>
  <c r="AD51" i="12"/>
  <c r="Y52" i="12"/>
  <c r="AD52" i="12" s="1"/>
  <c r="Y53" i="12"/>
  <c r="AD53" i="12"/>
  <c r="Y54" i="12"/>
  <c r="AD54" i="12" s="1"/>
  <c r="Y55" i="12"/>
  <c r="Y56" i="12"/>
  <c r="AD56" i="12" s="1"/>
  <c r="AD57" i="12"/>
  <c r="AD58" i="12"/>
  <c r="AD59" i="12"/>
  <c r="AD60" i="12"/>
  <c r="AD61" i="12"/>
  <c r="Y11" i="15"/>
  <c r="Y12" i="15"/>
  <c r="AD12" i="15" s="1"/>
  <c r="Y13" i="15"/>
  <c r="AD13" i="15"/>
  <c r="Y14" i="15"/>
  <c r="Y15" i="15"/>
  <c r="AB15" i="15" s="1"/>
  <c r="AE15" i="15" s="1"/>
  <c r="AD15" i="15"/>
  <c r="Y16" i="15"/>
  <c r="Y17" i="15"/>
  <c r="Y18" i="15"/>
  <c r="Y19" i="15"/>
  <c r="AB19" i="15" s="1"/>
  <c r="Y20" i="15"/>
  <c r="AD20" i="15" s="1"/>
  <c r="Y21" i="15"/>
  <c r="AD21" i="15" s="1"/>
  <c r="AE21" i="15" s="1"/>
  <c r="Y22" i="15"/>
  <c r="AD22" i="15" s="1"/>
  <c r="Y23" i="15"/>
  <c r="Y24" i="15"/>
  <c r="AD24" i="15" s="1"/>
  <c r="Y25" i="15"/>
  <c r="AD25" i="15"/>
  <c r="AD26" i="15"/>
  <c r="Y27" i="15"/>
  <c r="Y28" i="15"/>
  <c r="Y29" i="15"/>
  <c r="Y30" i="15"/>
  <c r="AD30" i="15" s="1"/>
  <c r="Y31" i="15"/>
  <c r="Y32" i="15"/>
  <c r="AB32" i="15" s="1"/>
  <c r="AD33" i="15"/>
  <c r="Y34" i="15"/>
  <c r="AD34" i="15" s="1"/>
  <c r="Y35" i="15"/>
  <c r="Y36" i="15"/>
  <c r="Y37" i="15"/>
  <c r="AD37" i="15" s="1"/>
  <c r="Y38" i="15"/>
  <c r="AD38" i="15"/>
  <c r="Y39" i="15"/>
  <c r="AD39" i="15" s="1"/>
  <c r="Y40" i="15"/>
  <c r="AD40" i="15" s="1"/>
  <c r="AD41" i="15"/>
  <c r="AD42" i="15"/>
  <c r="AD43" i="15"/>
  <c r="AD44" i="15"/>
  <c r="AD45" i="15"/>
  <c r="Y11" i="18"/>
  <c r="Y12" i="18"/>
  <c r="Y14" i="18"/>
  <c r="Y16" i="18"/>
  <c r="AD17" i="18"/>
  <c r="AD18" i="18"/>
  <c r="AD19" i="18"/>
  <c r="Y20" i="18"/>
  <c r="AD20" i="18" s="1"/>
  <c r="Y21" i="18"/>
  <c r="AD21" i="18"/>
  <c r="Y22" i="18"/>
  <c r="AD22" i="18" s="1"/>
  <c r="Y23" i="18"/>
  <c r="AD23" i="18"/>
  <c r="Y24" i="18"/>
  <c r="Y25" i="18"/>
  <c r="AD25" i="18"/>
  <c r="Y26" i="18"/>
  <c r="AD26" i="18" s="1"/>
  <c r="Y27" i="18"/>
  <c r="Y28" i="18"/>
  <c r="AD28" i="18" s="1"/>
  <c r="Y29" i="18"/>
  <c r="Y75" i="18" s="1"/>
  <c r="G172" i="28" s="1"/>
  <c r="AD29" i="18"/>
  <c r="AD75" i="18" s="1"/>
  <c r="Y30" i="18"/>
  <c r="AD30" i="18" s="1"/>
  <c r="Y31" i="18"/>
  <c r="AD31" i="18"/>
  <c r="AE31" i="18" s="1"/>
  <c r="Y32" i="18"/>
  <c r="Y33" i="18"/>
  <c r="AD33" i="18"/>
  <c r="Y34" i="18"/>
  <c r="Y35" i="18"/>
  <c r="Y36" i="18"/>
  <c r="AD36" i="18" s="1"/>
  <c r="Y37" i="18"/>
  <c r="AD37" i="18"/>
  <c r="AE37" i="18" s="1"/>
  <c r="AD38" i="18"/>
  <c r="Y39" i="18"/>
  <c r="AD39" i="18" s="1"/>
  <c r="Y40" i="18"/>
  <c r="Y41" i="18"/>
  <c r="AD41" i="18" s="1"/>
  <c r="Y42" i="18"/>
  <c r="AD42" i="18" s="1"/>
  <c r="Y43" i="18"/>
  <c r="AD43" i="18" s="1"/>
  <c r="Y44" i="18"/>
  <c r="AD44" i="18" s="1"/>
  <c r="Y45" i="18"/>
  <c r="AD45" i="18" s="1"/>
  <c r="AD46" i="18"/>
  <c r="AD47" i="18"/>
  <c r="Y48" i="18"/>
  <c r="AB48" i="18" s="1"/>
  <c r="Y49" i="18"/>
  <c r="Y50" i="18"/>
  <c r="AD50" i="18" s="1"/>
  <c r="Y51" i="18"/>
  <c r="AD51" i="18" s="1"/>
  <c r="Y52" i="18"/>
  <c r="AB52" i="18" s="1"/>
  <c r="Y53" i="18"/>
  <c r="AD53" i="18" s="1"/>
  <c r="Y54" i="18"/>
  <c r="AD54" i="18" s="1"/>
  <c r="Y55" i="18"/>
  <c r="AD55" i="18" s="1"/>
  <c r="Y56" i="18"/>
  <c r="AB56" i="18" s="1"/>
  <c r="Y57" i="18"/>
  <c r="AD57" i="18" s="1"/>
  <c r="Y58" i="18"/>
  <c r="AD58" i="18" s="1"/>
  <c r="Y59" i="18"/>
  <c r="AD59" i="18" s="1"/>
  <c r="Y60" i="18"/>
  <c r="AB60" i="18" s="1"/>
  <c r="Y61" i="18"/>
  <c r="AD61" i="18" s="1"/>
  <c r="Y62" i="18"/>
  <c r="AD62" i="18" s="1"/>
  <c r="AD63" i="18"/>
  <c r="AD64" i="18"/>
  <c r="AD65" i="18"/>
  <c r="AE65" i="18" s="1"/>
  <c r="AD66" i="18"/>
  <c r="AD67" i="18"/>
  <c r="AB14" i="3"/>
  <c r="AB15" i="3"/>
  <c r="AB27" i="3"/>
  <c r="AB34" i="3"/>
  <c r="AB37" i="3"/>
  <c r="AB14" i="12"/>
  <c r="AB12" i="12"/>
  <c r="AB28" i="12"/>
  <c r="AB29" i="12"/>
  <c r="AE29" i="12" s="1"/>
  <c r="AB30" i="12"/>
  <c r="AE30" i="12" s="1"/>
  <c r="AB33" i="12"/>
  <c r="AE33" i="12" s="1"/>
  <c r="AB40" i="12"/>
  <c r="AE40" i="12" s="1"/>
  <c r="AB41" i="12"/>
  <c r="AB42" i="12"/>
  <c r="AB44" i="12"/>
  <c r="AB45" i="12"/>
  <c r="AB46" i="12"/>
  <c r="AE46" i="12" s="1"/>
  <c r="AB47" i="12"/>
  <c r="AB50" i="12"/>
  <c r="AB53" i="12"/>
  <c r="AE53" i="12" s="1"/>
  <c r="AB57" i="12"/>
  <c r="AB58" i="12"/>
  <c r="AE58" i="12" s="1"/>
  <c r="AB59" i="12"/>
  <c r="AB60" i="12"/>
  <c r="AB61" i="12"/>
  <c r="AB13" i="15"/>
  <c r="AE13" i="15" s="1"/>
  <c r="AB18" i="15"/>
  <c r="AB21" i="15"/>
  <c r="AB22" i="15"/>
  <c r="AB25" i="15"/>
  <c r="AB26" i="15"/>
  <c r="AB30" i="15"/>
  <c r="AB33" i="15"/>
  <c r="AB34" i="15"/>
  <c r="AB38" i="15"/>
  <c r="AB40" i="15"/>
  <c r="AB41" i="15"/>
  <c r="AE41" i="15" s="1"/>
  <c r="AB42" i="15"/>
  <c r="AE42" i="15" s="1"/>
  <c r="AB43" i="15"/>
  <c r="AB44" i="15"/>
  <c r="AB45" i="15"/>
  <c r="AE45" i="15" s="1"/>
  <c r="AB17" i="18"/>
  <c r="AE17" i="18" s="1"/>
  <c r="AB18" i="18"/>
  <c r="AB19" i="18"/>
  <c r="AB20" i="18"/>
  <c r="AB21" i="18"/>
  <c r="AB22" i="18"/>
  <c r="AB23" i="18"/>
  <c r="AB25" i="18"/>
  <c r="AE25" i="18" s="1"/>
  <c r="AB26" i="18"/>
  <c r="AB28" i="18"/>
  <c r="AB29" i="18"/>
  <c r="AB30" i="18"/>
  <c r="AB31" i="18"/>
  <c r="AB33" i="18"/>
  <c r="AE33" i="18" s="1"/>
  <c r="AB34" i="18"/>
  <c r="AB36" i="18"/>
  <c r="AB37" i="18"/>
  <c r="AB38" i="18"/>
  <c r="AB39" i="18"/>
  <c r="AB43" i="18"/>
  <c r="AB46" i="18"/>
  <c r="AB47" i="18"/>
  <c r="AB51" i="18"/>
  <c r="AB55" i="18"/>
  <c r="AB59" i="18"/>
  <c r="AB63" i="18"/>
  <c r="AB64" i="18"/>
  <c r="AB65" i="18"/>
  <c r="AB66" i="18"/>
  <c r="AB67" i="18"/>
  <c r="AB14" i="20"/>
  <c r="AB12" i="20"/>
  <c r="AB13" i="20"/>
  <c r="AB15" i="20"/>
  <c r="AB16" i="20"/>
  <c r="AB18" i="20"/>
  <c r="AB19" i="20"/>
  <c r="AB20" i="20"/>
  <c r="AB22" i="20"/>
  <c r="AB23" i="20"/>
  <c r="AB24" i="20"/>
  <c r="AB25" i="20"/>
  <c r="AB27" i="20"/>
  <c r="AB31" i="20"/>
  <c r="AE31" i="20" s="1"/>
  <c r="AB35" i="20"/>
  <c r="AB38" i="20"/>
  <c r="AE38" i="20" s="1"/>
  <c r="Y17" i="21"/>
  <c r="AD17" i="21" s="1"/>
  <c r="Y16" i="21"/>
  <c r="Y37" i="21"/>
  <c r="Y38" i="21"/>
  <c r="AB38" i="21" s="1"/>
  <c r="Y39" i="21"/>
  <c r="AB39" i="21" s="1"/>
  <c r="Y40" i="21"/>
  <c r="AB40" i="21" s="1"/>
  <c r="Y28" i="21"/>
  <c r="Y29" i="21"/>
  <c r="AD29" i="21" s="1"/>
  <c r="Y30" i="21"/>
  <c r="AD30" i="21" s="1"/>
  <c r="Y31" i="21"/>
  <c r="AB31" i="21" s="1"/>
  <c r="Y32" i="21"/>
  <c r="Y33" i="21"/>
  <c r="AD33" i="21" s="1"/>
  <c r="Y34" i="21"/>
  <c r="AD34" i="21" s="1"/>
  <c r="Y35" i="21"/>
  <c r="AB35" i="21" s="1"/>
  <c r="Y46" i="21"/>
  <c r="Y47" i="21"/>
  <c r="AB47" i="21" s="1"/>
  <c r="Y48" i="21"/>
  <c r="AB48" i="21" s="1"/>
  <c r="Y49" i="21"/>
  <c r="AD49" i="21" s="1"/>
  <c r="D89" i="26"/>
  <c r="D90" i="26"/>
  <c r="D91" i="26" s="1"/>
  <c r="K253" i="28" s="1"/>
  <c r="D85" i="26"/>
  <c r="D86" i="26"/>
  <c r="X13" i="26" s="1"/>
  <c r="Z13" i="26" s="1"/>
  <c r="D80" i="26"/>
  <c r="D81" i="26"/>
  <c r="D71" i="26"/>
  <c r="D72" i="26" s="1"/>
  <c r="S45" i="26"/>
  <c r="U45" i="26" s="1"/>
  <c r="S11" i="26"/>
  <c r="S12" i="26"/>
  <c r="S14" i="26"/>
  <c r="S16" i="26"/>
  <c r="S17" i="26"/>
  <c r="S18" i="26"/>
  <c r="S20" i="26"/>
  <c r="S22" i="26"/>
  <c r="S23" i="26"/>
  <c r="S27" i="26"/>
  <c r="S29" i="26"/>
  <c r="S41" i="26"/>
  <c r="S42" i="26"/>
  <c r="S43" i="26"/>
  <c r="U43" i="26" s="1"/>
  <c r="S44" i="26"/>
  <c r="S46" i="26"/>
  <c r="U46" i="26" s="1"/>
  <c r="S47" i="26"/>
  <c r="S48" i="26"/>
  <c r="S49" i="26"/>
  <c r="S50" i="26"/>
  <c r="U50" i="26" s="1"/>
  <c r="Y11" i="25"/>
  <c r="Y12" i="25"/>
  <c r="AD12" i="25" s="1"/>
  <c r="Y13" i="25"/>
  <c r="AD13" i="25" s="1"/>
  <c r="Y14" i="25"/>
  <c r="Y15" i="25"/>
  <c r="Y16" i="25"/>
  <c r="AD16" i="25" s="1"/>
  <c r="AD52" i="25" s="1"/>
  <c r="Y17" i="25"/>
  <c r="AD17" i="25" s="1"/>
  <c r="Y18" i="25"/>
  <c r="Y19" i="25"/>
  <c r="Y20" i="25"/>
  <c r="AD20" i="25" s="1"/>
  <c r="Y21" i="25"/>
  <c r="AD21" i="25" s="1"/>
  <c r="Y22" i="25"/>
  <c r="Y23" i="25"/>
  <c r="Y24" i="25"/>
  <c r="AD24" i="25" s="1"/>
  <c r="Y25" i="25"/>
  <c r="AD25" i="25" s="1"/>
  <c r="AD54" i="25" s="1"/>
  <c r="Y26" i="25"/>
  <c r="Y27" i="25"/>
  <c r="Y28" i="25"/>
  <c r="AD28" i="25" s="1"/>
  <c r="Y29" i="25"/>
  <c r="AD29" i="25" s="1"/>
  <c r="Y30" i="25"/>
  <c r="Y31" i="25"/>
  <c r="Y32" i="25"/>
  <c r="AD32" i="25" s="1"/>
  <c r="Y33" i="25"/>
  <c r="AD33" i="25" s="1"/>
  <c r="Y35" i="25"/>
  <c r="Y36" i="25"/>
  <c r="Y37" i="25"/>
  <c r="AD37" i="25" s="1"/>
  <c r="Y38" i="25"/>
  <c r="AB38" i="25" s="1"/>
  <c r="Y39" i="25"/>
  <c r="Y40" i="25"/>
  <c r="Y41" i="25"/>
  <c r="AD41" i="25" s="1"/>
  <c r="Y11" i="4"/>
  <c r="Y12" i="4"/>
  <c r="AD12" i="4" s="1"/>
  <c r="Y15" i="4"/>
  <c r="Y57" i="4" s="1"/>
  <c r="G21" i="28" s="1"/>
  <c r="Y16" i="4"/>
  <c r="Y17" i="4"/>
  <c r="AB17" i="4" s="1"/>
  <c r="Y18" i="4"/>
  <c r="AB18" i="4" s="1"/>
  <c r="Y19" i="4"/>
  <c r="Y20" i="4"/>
  <c r="AD20" i="4" s="1"/>
  <c r="Y21" i="4"/>
  <c r="AB21" i="4" s="1"/>
  <c r="Y22" i="4"/>
  <c r="AD22" i="4" s="1"/>
  <c r="Y23" i="4"/>
  <c r="Y24" i="4"/>
  <c r="AD24" i="4" s="1"/>
  <c r="Y25" i="4"/>
  <c r="AB25" i="4" s="1"/>
  <c r="Y26" i="4"/>
  <c r="AD26" i="4" s="1"/>
  <c r="Y27" i="4"/>
  <c r="Y39" i="4"/>
  <c r="AD39" i="4" s="1"/>
  <c r="Y40" i="4"/>
  <c r="AD40" i="4" s="1"/>
  <c r="Y41" i="4"/>
  <c r="AD41" i="4" s="1"/>
  <c r="Y42" i="4"/>
  <c r="Y43" i="4"/>
  <c r="Y44" i="4"/>
  <c r="Y45" i="4"/>
  <c r="Y46" i="4"/>
  <c r="Y47" i="4"/>
  <c r="AB47" i="4" s="1"/>
  <c r="Y48" i="4"/>
  <c r="AD48" i="4" s="1"/>
  <c r="Y49" i="4"/>
  <c r="AD49" i="4" s="1"/>
  <c r="Y50" i="4"/>
  <c r="Y11" i="21"/>
  <c r="Y65" i="21" s="1"/>
  <c r="G200" i="28" s="1"/>
  <c r="Y12" i="21"/>
  <c r="Y13" i="21"/>
  <c r="AB13" i="21" s="1"/>
  <c r="Y14" i="21"/>
  <c r="Y19" i="21"/>
  <c r="Y20" i="21"/>
  <c r="Y21" i="21"/>
  <c r="AD21" i="21" s="1"/>
  <c r="Y22" i="21"/>
  <c r="AD22" i="21" s="1"/>
  <c r="Y23" i="21"/>
  <c r="AB23" i="21" s="1"/>
  <c r="Y24" i="21"/>
  <c r="Y25" i="21"/>
  <c r="AD25" i="21" s="1"/>
  <c r="Y26" i="21"/>
  <c r="AD26" i="21" s="1"/>
  <c r="Y27" i="21"/>
  <c r="AB27" i="21" s="1"/>
  <c r="Y41" i="21"/>
  <c r="Y42" i="21"/>
  <c r="Y43" i="21"/>
  <c r="AB43" i="21" s="1"/>
  <c r="Y44" i="21"/>
  <c r="AB44" i="21" s="1"/>
  <c r="Y45" i="21"/>
  <c r="Y51" i="21"/>
  <c r="Y52" i="21"/>
  <c r="AB52" i="21" s="1"/>
  <c r="Y53" i="21"/>
  <c r="AB53" i="21" s="1"/>
  <c r="Y54" i="21"/>
  <c r="Y55" i="21"/>
  <c r="AB55" i="21" s="1"/>
  <c r="Y56" i="21"/>
  <c r="AB56" i="21" s="1"/>
  <c r="Y57" i="21"/>
  <c r="AB57" i="21" s="1"/>
  <c r="Y58" i="21"/>
  <c r="Y59" i="21"/>
  <c r="AD59" i="21" s="1"/>
  <c r="Y60" i="21"/>
  <c r="AB60" i="21" s="1"/>
  <c r="Y61" i="21"/>
  <c r="AB61" i="21" s="1"/>
  <c r="Y11" i="8"/>
  <c r="Y12" i="8"/>
  <c r="Y13" i="8"/>
  <c r="Y14" i="8"/>
  <c r="Y18" i="8"/>
  <c r="Y19" i="8"/>
  <c r="AB19" i="8" s="1"/>
  <c r="Y20" i="8"/>
  <c r="Y21" i="8"/>
  <c r="AB21" i="8" s="1"/>
  <c r="Y22" i="8"/>
  <c r="AB22" i="8" s="1"/>
  <c r="Y23" i="8"/>
  <c r="AB23" i="8" s="1"/>
  <c r="Y24" i="8"/>
  <c r="Y25" i="8"/>
  <c r="Y26" i="8"/>
  <c r="AB26" i="8" s="1"/>
  <c r="Y27" i="8"/>
  <c r="Y28" i="8"/>
  <c r="Y29" i="8"/>
  <c r="AB29" i="8" s="1"/>
  <c r="Y30" i="8"/>
  <c r="Y31" i="8"/>
  <c r="AB31" i="8" s="1"/>
  <c r="Y32" i="8"/>
  <c r="Y33" i="8"/>
  <c r="Y34" i="8"/>
  <c r="AB34" i="8" s="1"/>
  <c r="Y35" i="8"/>
  <c r="AB35" i="8" s="1"/>
  <c r="Y36" i="8"/>
  <c r="AB36" i="8" s="1"/>
  <c r="Y38" i="8"/>
  <c r="AB38" i="8" s="1"/>
  <c r="Y39" i="8"/>
  <c r="Y40" i="8"/>
  <c r="AB40" i="8" s="1"/>
  <c r="Y41" i="8"/>
  <c r="Y42" i="8"/>
  <c r="Y43" i="8"/>
  <c r="AD43" i="8" s="1"/>
  <c r="Y44" i="8"/>
  <c r="AD44" i="8" s="1"/>
  <c r="Y45" i="8"/>
  <c r="Y46" i="8"/>
  <c r="AB46" i="8" s="1"/>
  <c r="Y47" i="8"/>
  <c r="AD47" i="8" s="1"/>
  <c r="Y48" i="8"/>
  <c r="AB48" i="8" s="1"/>
  <c r="Y49" i="8"/>
  <c r="Y11" i="13"/>
  <c r="Y54" i="13" s="1"/>
  <c r="G114" i="28" s="1"/>
  <c r="Y12" i="13"/>
  <c r="Y13" i="13"/>
  <c r="AB13" i="13" s="1"/>
  <c r="Y14" i="13"/>
  <c r="Y15" i="13"/>
  <c r="AB15" i="13" s="1"/>
  <c r="Y16" i="13"/>
  <c r="Y17" i="13"/>
  <c r="AD17" i="13" s="1"/>
  <c r="Y18" i="13"/>
  <c r="Y19" i="13"/>
  <c r="AB19" i="13" s="1"/>
  <c r="Y20" i="13"/>
  <c r="Y21" i="13"/>
  <c r="Y22" i="13"/>
  <c r="Y23" i="13"/>
  <c r="AB23" i="13" s="1"/>
  <c r="Y24" i="13"/>
  <c r="Y25" i="13"/>
  <c r="AB25" i="13" s="1"/>
  <c r="Y26" i="13"/>
  <c r="Y27" i="13"/>
  <c r="AD27" i="13" s="1"/>
  <c r="AD58" i="13" s="1"/>
  <c r="Y28" i="13"/>
  <c r="Y29" i="13"/>
  <c r="AD29" i="13" s="1"/>
  <c r="Y30" i="13"/>
  <c r="Y31" i="13"/>
  <c r="AD31" i="13" s="1"/>
  <c r="AD59" i="13" s="1"/>
  <c r="Y32" i="13"/>
  <c r="Y33" i="13"/>
  <c r="AD33" i="13" s="1"/>
  <c r="Y34" i="13"/>
  <c r="Y35" i="13"/>
  <c r="AB35" i="13" s="1"/>
  <c r="Y36" i="13"/>
  <c r="Y37" i="13"/>
  <c r="AD37" i="13" s="1"/>
  <c r="Y39" i="13"/>
  <c r="AB39" i="13" s="1"/>
  <c r="Y41" i="13"/>
  <c r="Y42" i="13"/>
  <c r="Y43" i="13"/>
  <c r="AB43" i="13" s="1"/>
  <c r="Y44" i="13"/>
  <c r="AD44" i="13" s="1"/>
  <c r="Y45" i="13"/>
  <c r="AD45" i="13" s="1"/>
  <c r="Y13" i="18"/>
  <c r="Y15" i="18"/>
  <c r="Y11" i="22"/>
  <c r="Y12" i="22"/>
  <c r="Y13" i="22"/>
  <c r="AD13" i="22" s="1"/>
  <c r="Y14" i="22"/>
  <c r="Y15" i="22"/>
  <c r="AB15" i="22" s="1"/>
  <c r="Y16" i="22"/>
  <c r="Y19" i="22"/>
  <c r="AB19" i="22" s="1"/>
  <c r="Y20" i="22"/>
  <c r="Y21" i="22"/>
  <c r="Y22" i="22"/>
  <c r="Y23" i="22"/>
  <c r="AB23" i="22" s="1"/>
  <c r="Y24" i="22"/>
  <c r="AD24" i="22" s="1"/>
  <c r="Y25" i="22"/>
  <c r="AB25" i="22" s="1"/>
  <c r="Y26" i="22"/>
  <c r="Y28" i="22"/>
  <c r="AB28" i="22" s="1"/>
  <c r="Y29" i="22"/>
  <c r="Y30" i="22"/>
  <c r="AB30" i="22" s="1"/>
  <c r="Y31" i="22"/>
  <c r="AB31" i="22" s="1"/>
  <c r="Y32" i="22"/>
  <c r="AB32" i="22" s="1"/>
  <c r="Y33" i="22"/>
  <c r="AB33" i="22" s="1"/>
  <c r="Y34" i="22"/>
  <c r="Y56" i="22" s="1"/>
  <c r="Y35" i="22"/>
  <c r="AB35" i="22" s="1"/>
  <c r="Y36" i="22"/>
  <c r="AB36" i="22" s="1"/>
  <c r="Y38" i="22"/>
  <c r="AB38" i="22" s="1"/>
  <c r="Y39" i="22"/>
  <c r="Y40" i="22"/>
  <c r="AD40" i="22" s="1"/>
  <c r="Y41" i="22"/>
  <c r="AD41" i="22" s="1"/>
  <c r="Y42" i="22"/>
  <c r="AD42" i="22" s="1"/>
  <c r="Y44" i="22"/>
  <c r="AB44" i="22" s="1"/>
  <c r="Y45" i="22"/>
  <c r="Y58" i="22" s="1"/>
  <c r="G217" i="28" s="1"/>
  <c r="Y46" i="22"/>
  <c r="Y11" i="24"/>
  <c r="Y12" i="24"/>
  <c r="Y13" i="24"/>
  <c r="Y14" i="24"/>
  <c r="Y16" i="24"/>
  <c r="Y17" i="24"/>
  <c r="AD17" i="24" s="1"/>
  <c r="Y18" i="24"/>
  <c r="AD18" i="24" s="1"/>
  <c r="Y19" i="24"/>
  <c r="AB19" i="24" s="1"/>
  <c r="Y21" i="24"/>
  <c r="Y22" i="24"/>
  <c r="AD22" i="24" s="1"/>
  <c r="Y23" i="24"/>
  <c r="AD23" i="24" s="1"/>
  <c r="Y24" i="24"/>
  <c r="AB24" i="24" s="1"/>
  <c r="Y25" i="24"/>
  <c r="Y26" i="24"/>
  <c r="AD26" i="24" s="1"/>
  <c r="Y30" i="24"/>
  <c r="Y31" i="24"/>
  <c r="AB31" i="24" s="1"/>
  <c r="Y32" i="24"/>
  <c r="Y33" i="24"/>
  <c r="Y34" i="24"/>
  <c r="AB34" i="24" s="1"/>
  <c r="Y35" i="24"/>
  <c r="AD35" i="24" s="1"/>
  <c r="Y39" i="24"/>
  <c r="Y40" i="24"/>
  <c r="Y41" i="24"/>
  <c r="AD41" i="24" s="1"/>
  <c r="Y42" i="24"/>
  <c r="Y43" i="24"/>
  <c r="Y44" i="24"/>
  <c r="Y45" i="24"/>
  <c r="AD45" i="24" s="1"/>
  <c r="Y46" i="24"/>
  <c r="AD46" i="24" s="1"/>
  <c r="Y47" i="24"/>
  <c r="Y48" i="24"/>
  <c r="Y11" i="23"/>
  <c r="Y12" i="23"/>
  <c r="AD12" i="23" s="1"/>
  <c r="Y13" i="23"/>
  <c r="Y14" i="23"/>
  <c r="Y15" i="23"/>
  <c r="AB15" i="23" s="1"/>
  <c r="Y16" i="23"/>
  <c r="Y17" i="23"/>
  <c r="Y19" i="23"/>
  <c r="AB19" i="23" s="1"/>
  <c r="Y20" i="23"/>
  <c r="Y21" i="23"/>
  <c r="AD21" i="23" s="1"/>
  <c r="Y22" i="23"/>
  <c r="Y23" i="23"/>
  <c r="Y24" i="23"/>
  <c r="AD24" i="23" s="1"/>
  <c r="Y25" i="23"/>
  <c r="AD25" i="23" s="1"/>
  <c r="Y26" i="23"/>
  <c r="Y27" i="23"/>
  <c r="Y28" i="23"/>
  <c r="AD28" i="23" s="1"/>
  <c r="Y29" i="23"/>
  <c r="AD29" i="23" s="1"/>
  <c r="Y30" i="23"/>
  <c r="Y31" i="23"/>
  <c r="Y32" i="23"/>
  <c r="AD32" i="23" s="1"/>
  <c r="Y33" i="23"/>
  <c r="AD33" i="23" s="1"/>
  <c r="Y34" i="23"/>
  <c r="Y35" i="23"/>
  <c r="AB35" i="23" s="1"/>
  <c r="Y36" i="23"/>
  <c r="AD36" i="23" s="1"/>
  <c r="Y37" i="23"/>
  <c r="Y38" i="23"/>
  <c r="Y39" i="23"/>
  <c r="Y40" i="23"/>
  <c r="Y41" i="23"/>
  <c r="AD41" i="23" s="1"/>
  <c r="Y42" i="23"/>
  <c r="Y43" i="23"/>
  <c r="Y44" i="23"/>
  <c r="AD44" i="23" s="1"/>
  <c r="Y46" i="23"/>
  <c r="AB46" i="23" s="1"/>
  <c r="Y47" i="23"/>
  <c r="Y48" i="23"/>
  <c r="Y49" i="23"/>
  <c r="AD49" i="23" s="1"/>
  <c r="Y50" i="23"/>
  <c r="AB50" i="23" s="1"/>
  <c r="Y52" i="23"/>
  <c r="Y53" i="23"/>
  <c r="Y54" i="23"/>
  <c r="AB54" i="23" s="1"/>
  <c r="Y55" i="23"/>
  <c r="AB55" i="23" s="1"/>
  <c r="Y56" i="23"/>
  <c r="Y57" i="23"/>
  <c r="AB57" i="23" s="1"/>
  <c r="Y58" i="23"/>
  <c r="AB58" i="23" s="1"/>
  <c r="Y59" i="23"/>
  <c r="AB59" i="23" s="1"/>
  <c r="Y60" i="23"/>
  <c r="Y61" i="23"/>
  <c r="Y62" i="23"/>
  <c r="AB62" i="23" s="1"/>
  <c r="B3" i="4"/>
  <c r="B3" i="5"/>
  <c r="B3" i="6"/>
  <c r="B3" i="7"/>
  <c r="B3" i="8"/>
  <c r="B3" i="9"/>
  <c r="B3" i="10"/>
  <c r="B3" i="11"/>
  <c r="B3" i="12"/>
  <c r="B3" i="13"/>
  <c r="B3" i="14"/>
  <c r="B3" i="16"/>
  <c r="B3" i="17"/>
  <c r="B3" i="15"/>
  <c r="B3" i="18"/>
  <c r="B3" i="19"/>
  <c r="B3" i="20"/>
  <c r="B3" i="21"/>
  <c r="B3" i="22"/>
  <c r="B3" i="23"/>
  <c r="B3" i="24"/>
  <c r="B3" i="25"/>
  <c r="B3" i="3"/>
  <c r="B1" i="4"/>
  <c r="B1" i="5"/>
  <c r="B1" i="6"/>
  <c r="B1" i="7"/>
  <c r="B1" i="8"/>
  <c r="B1" i="9"/>
  <c r="B1" i="10"/>
  <c r="B1" i="11"/>
  <c r="B1" i="12"/>
  <c r="B1" i="13"/>
  <c r="B1" i="14"/>
  <c r="B1" i="16"/>
  <c r="B1" i="17"/>
  <c r="B1" i="15"/>
  <c r="B1" i="18"/>
  <c r="B1" i="19"/>
  <c r="B1" i="20"/>
  <c r="B1" i="21"/>
  <c r="B1" i="22"/>
  <c r="B1" i="23"/>
  <c r="B1" i="24"/>
  <c r="B1" i="25"/>
  <c r="B1" i="3"/>
  <c r="D67" i="26"/>
  <c r="D68" i="26"/>
  <c r="P21" i="26" s="1"/>
  <c r="S21" i="26" s="1"/>
  <c r="P38" i="26"/>
  <c r="S38" i="26" s="1"/>
  <c r="U44" i="26"/>
  <c r="U47" i="26"/>
  <c r="Y38" i="7"/>
  <c r="Y39" i="7"/>
  <c r="Y40" i="7"/>
  <c r="AB40" i="7" s="1"/>
  <c r="Y41" i="7"/>
  <c r="AB41" i="7"/>
  <c r="Y11" i="7"/>
  <c r="Y12" i="7"/>
  <c r="AB12" i="7"/>
  <c r="Y14" i="7"/>
  <c r="Y18" i="7"/>
  <c r="Y19" i="7"/>
  <c r="AD19" i="7" s="1"/>
  <c r="AB19" i="7"/>
  <c r="AE19" i="7" s="1"/>
  <c r="Y20" i="7"/>
  <c r="AB20" i="7" s="1"/>
  <c r="Y21" i="7"/>
  <c r="AB21" i="7"/>
  <c r="Y22" i="7"/>
  <c r="AD22" i="7" s="1"/>
  <c r="Y23" i="7"/>
  <c r="Y24" i="7"/>
  <c r="AB24" i="7" s="1"/>
  <c r="Y25" i="7"/>
  <c r="AB25" i="7"/>
  <c r="AE25" i="7" s="1"/>
  <c r="AB26" i="7"/>
  <c r="AB27" i="7"/>
  <c r="Y28" i="7"/>
  <c r="AB28" i="7"/>
  <c r="AB54" i="7" s="1"/>
  <c r="Y29" i="7"/>
  <c r="AB29" i="7" s="1"/>
  <c r="Y30" i="7"/>
  <c r="AB30" i="7"/>
  <c r="AB31" i="7"/>
  <c r="AE31" i="7" s="1"/>
  <c r="AB32" i="7"/>
  <c r="Y33" i="7"/>
  <c r="AB33" i="7"/>
  <c r="Y34" i="7"/>
  <c r="Y35" i="7"/>
  <c r="AD35" i="7" s="1"/>
  <c r="AB35" i="7"/>
  <c r="AE35" i="7" s="1"/>
  <c r="Y36" i="7"/>
  <c r="AD36" i="7" s="1"/>
  <c r="Y37" i="7"/>
  <c r="AB37" i="7" s="1"/>
  <c r="AB42" i="7"/>
  <c r="Y43" i="7"/>
  <c r="AB43" i="7"/>
  <c r="Y44" i="7"/>
  <c r="Y45" i="7"/>
  <c r="AB45" i="7" s="1"/>
  <c r="AB46" i="7"/>
  <c r="AB12" i="8"/>
  <c r="AB13" i="8"/>
  <c r="AB20" i="8"/>
  <c r="AB24" i="8"/>
  <c r="AB27" i="8"/>
  <c r="AB28" i="8"/>
  <c r="AB32" i="8"/>
  <c r="AB37" i="8"/>
  <c r="AB41" i="8"/>
  <c r="AB44" i="8"/>
  <c r="AB45" i="8"/>
  <c r="AB49" i="8"/>
  <c r="AB50" i="8"/>
  <c r="AB51" i="8"/>
  <c r="AB52" i="8"/>
  <c r="AB53" i="8"/>
  <c r="AB54" i="8"/>
  <c r="Y40" i="10"/>
  <c r="Y41" i="10"/>
  <c r="AB41" i="10" s="1"/>
  <c r="Y42" i="10"/>
  <c r="AB42" i="10" s="1"/>
  <c r="Y43" i="10"/>
  <c r="AB43" i="10" s="1"/>
  <c r="Y11" i="10"/>
  <c r="Y52" i="10" s="1"/>
  <c r="Y12" i="10"/>
  <c r="AB12" i="10" s="1"/>
  <c r="Y14" i="10"/>
  <c r="Y16" i="10"/>
  <c r="AB17" i="10"/>
  <c r="AB18" i="10"/>
  <c r="Y20" i="10"/>
  <c r="Y21" i="10"/>
  <c r="AB21" i="10"/>
  <c r="Y22" i="10"/>
  <c r="AB22" i="10" s="1"/>
  <c r="Y23" i="10"/>
  <c r="AD23" i="10" s="1"/>
  <c r="Y24" i="10"/>
  <c r="AB24" i="10" s="1"/>
  <c r="Y25" i="10"/>
  <c r="AB25" i="10" s="1"/>
  <c r="Y26" i="10"/>
  <c r="AB26" i="10" s="1"/>
  <c r="AB27" i="10"/>
  <c r="Y28" i="10"/>
  <c r="Y29" i="10"/>
  <c r="AB29" i="10"/>
  <c r="Y30" i="10"/>
  <c r="AB30" i="10" s="1"/>
  <c r="Y31" i="10"/>
  <c r="AB31" i="10"/>
  <c r="Y32" i="10"/>
  <c r="Y33" i="10"/>
  <c r="AB33" i="10"/>
  <c r="AB34" i="10"/>
  <c r="Y35" i="10"/>
  <c r="AB35" i="10" s="1"/>
  <c r="Y36" i="10"/>
  <c r="AB36" i="10"/>
  <c r="Y37" i="10"/>
  <c r="AB37" i="10" s="1"/>
  <c r="Y38" i="10"/>
  <c r="AB38" i="10" s="1"/>
  <c r="Y39" i="10"/>
  <c r="AB39" i="10" s="1"/>
  <c r="AB44" i="10"/>
  <c r="Y45" i="10"/>
  <c r="AB45" i="10" s="1"/>
  <c r="Y46" i="10"/>
  <c r="Y47" i="10"/>
  <c r="AD47" i="10" s="1"/>
  <c r="AB48" i="10"/>
  <c r="Y38" i="11"/>
  <c r="AB38" i="11" s="1"/>
  <c r="Y39" i="11"/>
  <c r="AB39" i="11"/>
  <c r="Y40" i="11"/>
  <c r="AB40" i="11" s="1"/>
  <c r="Y41" i="11"/>
  <c r="AB41" i="11" s="1"/>
  <c r="Y37" i="11"/>
  <c r="Y11" i="11"/>
  <c r="Y12" i="11"/>
  <c r="AB12" i="11" s="1"/>
  <c r="Y14" i="11"/>
  <c r="Y18" i="11"/>
  <c r="Y19" i="11"/>
  <c r="AB19" i="11" s="1"/>
  <c r="Y20" i="11"/>
  <c r="AB20" i="11" s="1"/>
  <c r="Y21" i="11"/>
  <c r="AB21" i="11" s="1"/>
  <c r="Y22" i="11"/>
  <c r="AD22" i="11" s="1"/>
  <c r="Y23" i="11"/>
  <c r="AB23" i="11" s="1"/>
  <c r="Y24" i="11"/>
  <c r="AB24" i="11" s="1"/>
  <c r="Y25" i="11"/>
  <c r="AB25" i="11" s="1"/>
  <c r="Y26" i="11"/>
  <c r="AD26" i="11" s="1"/>
  <c r="Y27" i="11"/>
  <c r="Y28" i="11"/>
  <c r="AB28" i="11" s="1"/>
  <c r="Y29" i="11"/>
  <c r="AB29" i="11" s="1"/>
  <c r="Y30" i="11"/>
  <c r="AD30" i="11" s="1"/>
  <c r="Y31" i="11"/>
  <c r="Y32" i="11"/>
  <c r="AB32" i="11" s="1"/>
  <c r="Y33" i="11"/>
  <c r="AB33" i="11" s="1"/>
  <c r="Y34" i="11"/>
  <c r="AD34" i="11" s="1"/>
  <c r="Y35" i="11"/>
  <c r="AB35" i="11" s="1"/>
  <c r="Y36" i="11"/>
  <c r="AB36" i="11" s="1"/>
  <c r="AB42" i="11"/>
  <c r="Y43" i="11"/>
  <c r="AB43" i="11" s="1"/>
  <c r="Y44" i="11"/>
  <c r="Y45" i="11"/>
  <c r="AB45" i="11"/>
  <c r="Y46" i="11"/>
  <c r="Y47" i="11"/>
  <c r="AB47" i="11" s="1"/>
  <c r="Y48" i="11"/>
  <c r="AB48" i="11" s="1"/>
  <c r="Y49" i="11"/>
  <c r="AB49" i="11" s="1"/>
  <c r="Y50" i="11"/>
  <c r="AB50" i="11" s="1"/>
  <c r="Y51" i="11"/>
  <c r="AB51" i="11" s="1"/>
  <c r="Y52" i="11"/>
  <c r="AB52" i="11" s="1"/>
  <c r="Y53" i="11"/>
  <c r="AB53" i="11"/>
  <c r="Y54" i="11"/>
  <c r="AB54" i="11" s="1"/>
  <c r="Y55" i="11"/>
  <c r="AB55" i="11" s="1"/>
  <c r="Y56" i="11"/>
  <c r="AB56" i="11" s="1"/>
  <c r="Y57" i="11"/>
  <c r="AB57" i="11" s="1"/>
  <c r="Y58" i="11"/>
  <c r="AB58" i="11" s="1"/>
  <c r="Y59" i="11"/>
  <c r="AB59" i="11" s="1"/>
  <c r="AB36" i="13"/>
  <c r="AB12" i="13"/>
  <c r="AB16" i="13"/>
  <c r="AB18" i="13"/>
  <c r="AB20" i="13"/>
  <c r="AB22" i="13"/>
  <c r="AB24" i="13"/>
  <c r="AB26" i="13"/>
  <c r="AB28" i="13"/>
  <c r="AB29" i="13"/>
  <c r="AB30" i="13"/>
  <c r="AB32" i="13"/>
  <c r="AB38" i="13"/>
  <c r="AB40" i="13"/>
  <c r="AB42" i="13"/>
  <c r="AB46" i="13"/>
  <c r="AB47" i="13"/>
  <c r="AB48" i="13"/>
  <c r="AB49" i="13"/>
  <c r="AB50" i="13"/>
  <c r="Y32" i="14"/>
  <c r="Y33" i="14"/>
  <c r="AB33" i="14" s="1"/>
  <c r="Y34" i="14"/>
  <c r="AB34" i="14" s="1"/>
  <c r="Y11" i="14"/>
  <c r="Y12" i="14"/>
  <c r="AB12" i="14" s="1"/>
  <c r="Y13" i="14"/>
  <c r="AB13" i="14" s="1"/>
  <c r="Y14" i="14"/>
  <c r="Y15" i="14"/>
  <c r="AD15" i="14" s="1"/>
  <c r="Y16" i="14"/>
  <c r="Y17" i="14"/>
  <c r="AB17" i="14" s="1"/>
  <c r="Y18" i="14"/>
  <c r="AB18" i="14" s="1"/>
  <c r="Y19" i="14"/>
  <c r="Y20" i="14"/>
  <c r="AB20" i="14" s="1"/>
  <c r="Y21" i="14"/>
  <c r="AB21" i="14"/>
  <c r="Y22" i="14"/>
  <c r="AB22" i="14" s="1"/>
  <c r="Y23" i="14"/>
  <c r="AD23" i="14" s="1"/>
  <c r="Y24" i="14"/>
  <c r="AB24" i="14" s="1"/>
  <c r="Y25" i="14"/>
  <c r="AB25" i="14"/>
  <c r="Y26" i="14"/>
  <c r="AB26" i="14" s="1"/>
  <c r="Y27" i="14"/>
  <c r="Y28" i="14"/>
  <c r="AB28" i="14" s="1"/>
  <c r="Y29" i="14"/>
  <c r="Y61" i="14" s="1"/>
  <c r="G131" i="28" s="1"/>
  <c r="AB29" i="14"/>
  <c r="Y30" i="14"/>
  <c r="AB30" i="14" s="1"/>
  <c r="Y31" i="14"/>
  <c r="AD31" i="14" s="1"/>
  <c r="AB35" i="14"/>
  <c r="Y36" i="14"/>
  <c r="AB36" i="14" s="1"/>
  <c r="Y37" i="14"/>
  <c r="Y38" i="14"/>
  <c r="AB38" i="14" s="1"/>
  <c r="Y39" i="14"/>
  <c r="AB39" i="14" s="1"/>
  <c r="Y40" i="14"/>
  <c r="AB40" i="14"/>
  <c r="Y41" i="14"/>
  <c r="AB41" i="14" s="1"/>
  <c r="Y42" i="14"/>
  <c r="AB42" i="14" s="1"/>
  <c r="Y43" i="14"/>
  <c r="AB43" i="14" s="1"/>
  <c r="Y44" i="14"/>
  <c r="AB44" i="14"/>
  <c r="Y45" i="14"/>
  <c r="AB45" i="14" s="1"/>
  <c r="Y46" i="14"/>
  <c r="AD46" i="14" s="1"/>
  <c r="AB47" i="14"/>
  <c r="AB48" i="14"/>
  <c r="AB49" i="14"/>
  <c r="AB50" i="14"/>
  <c r="AB51" i="14"/>
  <c r="Y29" i="16"/>
  <c r="Y30" i="16"/>
  <c r="Y31" i="16"/>
  <c r="AB31" i="16" s="1"/>
  <c r="Y32" i="16"/>
  <c r="AB32" i="16"/>
  <c r="Y11" i="16"/>
  <c r="Y12" i="16"/>
  <c r="AD12" i="16" s="1"/>
  <c r="Y13" i="16"/>
  <c r="AB13" i="16" s="1"/>
  <c r="Y14" i="16"/>
  <c r="Y17" i="16"/>
  <c r="Y18" i="16"/>
  <c r="AB18" i="16"/>
  <c r="Y19" i="16"/>
  <c r="AD19" i="16" s="1"/>
  <c r="Y20" i="16"/>
  <c r="AB20" i="16"/>
  <c r="Y21" i="16"/>
  <c r="AB21" i="16" s="1"/>
  <c r="Y22" i="16"/>
  <c r="AB22" i="16" s="1"/>
  <c r="Y23" i="16"/>
  <c r="Y24" i="16"/>
  <c r="AB24" i="16"/>
  <c r="Y25" i="16"/>
  <c r="AB25" i="16" s="1"/>
  <c r="Y26" i="16"/>
  <c r="AB26" i="16"/>
  <c r="Y27" i="16"/>
  <c r="AD27" i="16" s="1"/>
  <c r="Y28" i="16"/>
  <c r="AB28" i="16"/>
  <c r="AB33" i="16"/>
  <c r="Y34" i="16"/>
  <c r="AB34" i="16" s="1"/>
  <c r="Y35" i="16"/>
  <c r="Y46" i="16" s="1"/>
  <c r="G143" i="28" s="1"/>
  <c r="AB35" i="16"/>
  <c r="Y31" i="17"/>
  <c r="Y32" i="17"/>
  <c r="AD32" i="17" s="1"/>
  <c r="Y34" i="17"/>
  <c r="AB34" i="17" s="1"/>
  <c r="Y33" i="17"/>
  <c r="AD33" i="17" s="1"/>
  <c r="AB33" i="17"/>
  <c r="AE33" i="17" s="1"/>
  <c r="Y11" i="17"/>
  <c r="Y12" i="17"/>
  <c r="AD12" i="17" s="1"/>
  <c r="AB12" i="17"/>
  <c r="AE12" i="17" s="1"/>
  <c r="Y13" i="17"/>
  <c r="AB13" i="17" s="1"/>
  <c r="Y14" i="17"/>
  <c r="Y15" i="17"/>
  <c r="AB15" i="17" s="1"/>
  <c r="Y16" i="17"/>
  <c r="AB16" i="17"/>
  <c r="Y17" i="17"/>
  <c r="AB17" i="17" s="1"/>
  <c r="Y18" i="17"/>
  <c r="AB18" i="17"/>
  <c r="Y19" i="17"/>
  <c r="Y20" i="17"/>
  <c r="AB20" i="17" s="1"/>
  <c r="Y21" i="17"/>
  <c r="AB21" i="17" s="1"/>
  <c r="Y22" i="17"/>
  <c r="AB22" i="17" s="1"/>
  <c r="Y23" i="17"/>
  <c r="AB23" i="17" s="1"/>
  <c r="Y24" i="17"/>
  <c r="AB24" i="17"/>
  <c r="Y25" i="17"/>
  <c r="AB25" i="17" s="1"/>
  <c r="Y26" i="17"/>
  <c r="AB26" i="17" s="1"/>
  <c r="Y27" i="17"/>
  <c r="Y28" i="17"/>
  <c r="AB28" i="17"/>
  <c r="Y29" i="17"/>
  <c r="Y30" i="17"/>
  <c r="AB30" i="17" s="1"/>
  <c r="AB35" i="17"/>
  <c r="Y36" i="17"/>
  <c r="AB36" i="17" s="1"/>
  <c r="Y37" i="17"/>
  <c r="Y38" i="17"/>
  <c r="AB38" i="17" s="1"/>
  <c r="Y39" i="17"/>
  <c r="AD39" i="17" s="1"/>
  <c r="AB39" i="17"/>
  <c r="AB40" i="17"/>
  <c r="Y41" i="17"/>
  <c r="AB41" i="17"/>
  <c r="Y42" i="17"/>
  <c r="Y43" i="17"/>
  <c r="AB43" i="17"/>
  <c r="Y44" i="17"/>
  <c r="AB44" i="17" s="1"/>
  <c r="Y45" i="17"/>
  <c r="AB45" i="17" s="1"/>
  <c r="Y46" i="17"/>
  <c r="AB46" i="17" s="1"/>
  <c r="Y47" i="17"/>
  <c r="AD47" i="17" s="1"/>
  <c r="AB47" i="17"/>
  <c r="AB48" i="17"/>
  <c r="AE48" i="17" s="1"/>
  <c r="AB49" i="17"/>
  <c r="AB50" i="17"/>
  <c r="AB51" i="17"/>
  <c r="AB52" i="17"/>
  <c r="Y45" i="19"/>
  <c r="AB45" i="19"/>
  <c r="Y46" i="19"/>
  <c r="AB46" i="19" s="1"/>
  <c r="Y47" i="19"/>
  <c r="AB47" i="19" s="1"/>
  <c r="Y48" i="19"/>
  <c r="AB48" i="19" s="1"/>
  <c r="Y11" i="19"/>
  <c r="AB11" i="19"/>
  <c r="Y12" i="19"/>
  <c r="AB12" i="19" s="1"/>
  <c r="Y14" i="19"/>
  <c r="Y16" i="19"/>
  <c r="AB16" i="19"/>
  <c r="Y17" i="19"/>
  <c r="AB17" i="19" s="1"/>
  <c r="Y18" i="19"/>
  <c r="AB18" i="19"/>
  <c r="AB19" i="19"/>
  <c r="Y21" i="19"/>
  <c r="Y22" i="19"/>
  <c r="AB22" i="19" s="1"/>
  <c r="Y23" i="19"/>
  <c r="AB23" i="19" s="1"/>
  <c r="Y24" i="19"/>
  <c r="AB24" i="19" s="1"/>
  <c r="Y25" i="19"/>
  <c r="AB25" i="19" s="1"/>
  <c r="Y26" i="19"/>
  <c r="AB26" i="19" s="1"/>
  <c r="Y27" i="19"/>
  <c r="AB27" i="19"/>
  <c r="Y28" i="19"/>
  <c r="AB28" i="19" s="1"/>
  <c r="Y29" i="19"/>
  <c r="AB29" i="19" s="1"/>
  <c r="Y30" i="19"/>
  <c r="AB30" i="19" s="1"/>
  <c r="AB31" i="19"/>
  <c r="Y33" i="19"/>
  <c r="Y34" i="19"/>
  <c r="AB34" i="19" s="1"/>
  <c r="Y35" i="19"/>
  <c r="AB35" i="19" s="1"/>
  <c r="Y36" i="19"/>
  <c r="AD36" i="19" s="1"/>
  <c r="Y37" i="19"/>
  <c r="AD37" i="19" s="1"/>
  <c r="AB38" i="19"/>
  <c r="AB39" i="19"/>
  <c r="Y41" i="19"/>
  <c r="Y42" i="19"/>
  <c r="AD42" i="19" s="1"/>
  <c r="Y43" i="19"/>
  <c r="AD43" i="19" s="1"/>
  <c r="Y44" i="19"/>
  <c r="AD44" i="19" s="1"/>
  <c r="AB49" i="19"/>
  <c r="Y50" i="19"/>
  <c r="AB50" i="19" s="1"/>
  <c r="Y51" i="19"/>
  <c r="AB52" i="19"/>
  <c r="AB53" i="19"/>
  <c r="AB54" i="19"/>
  <c r="Y55" i="19"/>
  <c r="AD55" i="19" s="1"/>
  <c r="Y56" i="19"/>
  <c r="AB56" i="19"/>
  <c r="Y57" i="19"/>
  <c r="AB57" i="19" s="1"/>
  <c r="Y58" i="19"/>
  <c r="AB58" i="19"/>
  <c r="Y59" i="19"/>
  <c r="AD59" i="19" s="1"/>
  <c r="Y60" i="19"/>
  <c r="AB60" i="19"/>
  <c r="Y61" i="19"/>
  <c r="AB61" i="19" s="1"/>
  <c r="Y62" i="19"/>
  <c r="AB62" i="19" s="1"/>
  <c r="AB63" i="19"/>
  <c r="AB64" i="19"/>
  <c r="AB65" i="19"/>
  <c r="AB66" i="19"/>
  <c r="AB67" i="19"/>
  <c r="AB40" i="22"/>
  <c r="AB41" i="22"/>
  <c r="AB12" i="22"/>
  <c r="AB13" i="22"/>
  <c r="AB17" i="22"/>
  <c r="AB18" i="22"/>
  <c r="AB21" i="22"/>
  <c r="AB22" i="22"/>
  <c r="AB24" i="22"/>
  <c r="AE24" i="22" s="1"/>
  <c r="AB26" i="22"/>
  <c r="AB27" i="22"/>
  <c r="AB29" i="22"/>
  <c r="AB34" i="22"/>
  <c r="AB56" i="22" s="1"/>
  <c r="J215" i="28" s="1"/>
  <c r="AB37" i="22"/>
  <c r="AB43" i="22"/>
  <c r="AB45" i="22"/>
  <c r="AB58" i="22" s="1"/>
  <c r="AB46" i="22"/>
  <c r="AB47" i="22"/>
  <c r="AB11" i="24"/>
  <c r="AB16" i="24"/>
  <c r="AB21" i="24"/>
  <c r="AB25" i="24"/>
  <c r="AB36" i="24"/>
  <c r="AB39" i="24"/>
  <c r="AB41" i="24"/>
  <c r="AE41" i="24" s="1"/>
  <c r="AB42" i="24"/>
  <c r="AB43" i="24"/>
  <c r="AB45" i="24"/>
  <c r="AE45" i="24" s="1"/>
  <c r="AB46" i="24"/>
  <c r="AB47" i="24"/>
  <c r="AB49" i="24"/>
  <c r="AB50" i="24"/>
  <c r="AB51" i="24"/>
  <c r="AB52" i="24"/>
  <c r="AB53" i="24"/>
  <c r="Y26" i="5"/>
  <c r="Y27" i="5"/>
  <c r="AB27" i="5" s="1"/>
  <c r="Y30" i="5"/>
  <c r="AD30" i="5" s="1"/>
  <c r="Y28" i="5"/>
  <c r="AB28" i="5" s="1"/>
  <c r="Y29" i="5"/>
  <c r="AD29" i="5" s="1"/>
  <c r="Y31" i="5"/>
  <c r="AB31" i="5" s="1"/>
  <c r="Y11" i="5"/>
  <c r="Y12" i="5"/>
  <c r="AB12" i="5" s="1"/>
  <c r="Y13" i="5"/>
  <c r="AD13" i="5" s="1"/>
  <c r="Y14" i="5"/>
  <c r="AB15" i="5"/>
  <c r="AB16" i="5"/>
  <c r="AB39" i="5" s="1"/>
  <c r="Y17" i="5"/>
  <c r="Y18" i="5"/>
  <c r="AB18" i="5" s="1"/>
  <c r="AB19" i="5"/>
  <c r="AB20" i="5"/>
  <c r="AB21" i="5"/>
  <c r="AB22" i="5"/>
  <c r="AB23" i="5"/>
  <c r="AB24" i="5"/>
  <c r="AB42" i="5" s="1"/>
  <c r="AB25" i="5"/>
  <c r="AB32" i="5"/>
  <c r="AB33" i="5"/>
  <c r="AB12" i="4"/>
  <c r="AB13" i="4"/>
  <c r="AB14" i="4"/>
  <c r="AB15" i="4"/>
  <c r="AB19" i="4"/>
  <c r="AB22" i="4"/>
  <c r="AB23" i="4"/>
  <c r="AB27" i="4"/>
  <c r="AB28" i="4"/>
  <c r="AB29" i="4"/>
  <c r="AB30" i="4"/>
  <c r="AB59" i="4" s="1"/>
  <c r="AB31" i="4"/>
  <c r="AB32" i="4"/>
  <c r="AB33" i="4"/>
  <c r="AB34" i="4"/>
  <c r="AB35" i="4"/>
  <c r="AB36" i="4"/>
  <c r="AB37" i="4"/>
  <c r="AB38" i="4"/>
  <c r="AE38" i="4" s="1"/>
  <c r="AB40" i="4"/>
  <c r="AE40" i="4" s="1"/>
  <c r="AB41" i="4"/>
  <c r="AB42" i="4"/>
  <c r="AB44" i="4"/>
  <c r="AB45" i="4"/>
  <c r="AB46" i="4"/>
  <c r="AE46" i="4" s="1"/>
  <c r="AB48" i="4"/>
  <c r="AE48" i="4" s="1"/>
  <c r="AB49" i="4"/>
  <c r="AB50" i="4"/>
  <c r="AB51" i="4"/>
  <c r="AB52" i="4"/>
  <c r="Y11" i="6"/>
  <c r="Y15" i="6"/>
  <c r="Y16" i="6"/>
  <c r="AD16" i="6" s="1"/>
  <c r="Y17" i="6"/>
  <c r="AB17" i="6"/>
  <c r="Y18" i="6"/>
  <c r="AD18" i="6" s="1"/>
  <c r="Y19" i="6"/>
  <c r="AB19" i="6" s="1"/>
  <c r="Y20" i="6"/>
  <c r="AD20" i="6" s="1"/>
  <c r="Y21" i="6"/>
  <c r="AB21" i="6"/>
  <c r="Y22" i="6"/>
  <c r="AD22" i="6" s="1"/>
  <c r="Y23" i="6"/>
  <c r="AB23" i="6" s="1"/>
  <c r="Y24" i="6"/>
  <c r="AD24" i="6" s="1"/>
  <c r="Y25" i="6"/>
  <c r="AB25" i="6"/>
  <c r="AB26" i="6"/>
  <c r="Y27" i="6"/>
  <c r="Y28" i="6"/>
  <c r="AB28" i="6"/>
  <c r="Y29" i="6"/>
  <c r="AB29" i="6" s="1"/>
  <c r="Y30" i="6"/>
  <c r="AB30" i="6" s="1"/>
  <c r="Y31" i="6"/>
  <c r="AB31" i="6" s="1"/>
  <c r="Y32" i="6"/>
  <c r="AB32" i="6" s="1"/>
  <c r="Y33" i="6"/>
  <c r="AB33" i="6" s="1"/>
  <c r="Y34" i="6"/>
  <c r="AD34" i="6" s="1"/>
  <c r="Y35" i="6"/>
  <c r="AB35" i="6" s="1"/>
  <c r="Y36" i="6"/>
  <c r="AB36" i="6"/>
  <c r="Y37" i="6"/>
  <c r="AB37" i="6" s="1"/>
  <c r="Y38" i="6"/>
  <c r="AB38" i="6" s="1"/>
  <c r="Y39" i="6"/>
  <c r="AB39" i="6" s="1"/>
  <c r="Y40" i="6"/>
  <c r="AB40" i="6" s="1"/>
  <c r="Y41" i="6"/>
  <c r="Y42" i="6"/>
  <c r="AD42" i="6" s="1"/>
  <c r="AB42" i="6"/>
  <c r="Y43" i="6"/>
  <c r="AB43" i="6" s="1"/>
  <c r="Y44" i="6"/>
  <c r="AB44" i="6" s="1"/>
  <c r="Y45" i="6"/>
  <c r="AB45" i="6" s="1"/>
  <c r="Y46" i="6"/>
  <c r="AB46" i="6"/>
  <c r="Y47" i="6"/>
  <c r="AB47" i="6" s="1"/>
  <c r="Y48" i="6"/>
  <c r="AB48" i="6" s="1"/>
  <c r="Y49" i="6"/>
  <c r="AB49" i="6" s="1"/>
  <c r="AB50" i="6"/>
  <c r="Y51" i="6"/>
  <c r="AD51" i="6" s="1"/>
  <c r="Y52" i="6"/>
  <c r="AB52" i="6"/>
  <c r="AB53" i="6"/>
  <c r="AB54" i="6"/>
  <c r="Y11" i="9"/>
  <c r="Y12" i="9"/>
  <c r="AB12" i="9" s="1"/>
  <c r="Y13" i="9"/>
  <c r="Y14" i="9"/>
  <c r="AB15" i="9"/>
  <c r="Y16" i="9"/>
  <c r="Y17" i="9"/>
  <c r="Y18" i="9"/>
  <c r="AB18" i="9" s="1"/>
  <c r="Y19" i="9"/>
  <c r="AB19" i="9" s="1"/>
  <c r="Y20" i="9"/>
  <c r="Y21" i="9"/>
  <c r="AB21" i="9" s="1"/>
  <c r="Y22" i="9"/>
  <c r="Y23" i="9"/>
  <c r="AB23" i="9" s="1"/>
  <c r="Y24" i="9"/>
  <c r="Y25" i="9"/>
  <c r="AB25" i="9" s="1"/>
  <c r="Y26" i="9"/>
  <c r="Y27" i="9"/>
  <c r="AB27" i="9" s="1"/>
  <c r="Y28" i="9"/>
  <c r="Y29" i="9"/>
  <c r="AB29" i="9" s="1"/>
  <c r="Y30" i="9"/>
  <c r="AB30" i="9" s="1"/>
  <c r="Y31" i="9"/>
  <c r="AB31" i="9" s="1"/>
  <c r="Y32" i="9"/>
  <c r="Y33" i="9"/>
  <c r="Y34" i="9"/>
  <c r="AD34" i="9" s="1"/>
  <c r="Y35" i="9"/>
  <c r="AB35" i="9" s="1"/>
  <c r="Y36" i="9"/>
  <c r="AB36" i="9"/>
  <c r="AB67" i="9" s="1"/>
  <c r="Y37" i="9"/>
  <c r="AB37" i="9" s="1"/>
  <c r="Y38" i="9"/>
  <c r="AB38" i="9" s="1"/>
  <c r="Y39" i="9"/>
  <c r="AB39" i="9" s="1"/>
  <c r="AB40" i="9"/>
  <c r="AE40" i="9" s="1"/>
  <c r="Y41" i="9"/>
  <c r="AB41" i="9" s="1"/>
  <c r="AB42" i="9"/>
  <c r="Y43" i="9"/>
  <c r="Y68" i="9" s="1"/>
  <c r="G78" i="28" s="1"/>
  <c r="AB43" i="9"/>
  <c r="Y44" i="9"/>
  <c r="Y45" i="9"/>
  <c r="AD45" i="9" s="1"/>
  <c r="AB45" i="9"/>
  <c r="Y46" i="9"/>
  <c r="AB46" i="9" s="1"/>
  <c r="Y47" i="9"/>
  <c r="AB47" i="9" s="1"/>
  <c r="Y48" i="9"/>
  <c r="AB48" i="9" s="1"/>
  <c r="Y49" i="9"/>
  <c r="AD49" i="9" s="1"/>
  <c r="AB49" i="9"/>
  <c r="Y50" i="9"/>
  <c r="AB50" i="9" s="1"/>
  <c r="Y51" i="9"/>
  <c r="AB51" i="9"/>
  <c r="Y52" i="9"/>
  <c r="AB52" i="9" s="1"/>
  <c r="AB53" i="9"/>
  <c r="AB54" i="9"/>
  <c r="AB55" i="9"/>
  <c r="AB56" i="9"/>
  <c r="AB57" i="9"/>
  <c r="AB12" i="21"/>
  <c r="AB17" i="21"/>
  <c r="AB20" i="21"/>
  <c r="AB22" i="21"/>
  <c r="AB24" i="21"/>
  <c r="AB26" i="21"/>
  <c r="AB28" i="21"/>
  <c r="AB29" i="21"/>
  <c r="AE29" i="21" s="1"/>
  <c r="AB30" i="21"/>
  <c r="AE30" i="21" s="1"/>
  <c r="AB32" i="21"/>
  <c r="AB34" i="21"/>
  <c r="AB36" i="21"/>
  <c r="AB37" i="21"/>
  <c r="AB41" i="21"/>
  <c r="AE41" i="21" s="1"/>
  <c r="AB45" i="21"/>
  <c r="AE45" i="21" s="1"/>
  <c r="AB46" i="21"/>
  <c r="AB51" i="21"/>
  <c r="AB54" i="21"/>
  <c r="AB58" i="21"/>
  <c r="AB59" i="21"/>
  <c r="AB11" i="23"/>
  <c r="AB13" i="23"/>
  <c r="AB17" i="23"/>
  <c r="AB18" i="23"/>
  <c r="AB20" i="23"/>
  <c r="AB22" i="23"/>
  <c r="AB23" i="23"/>
  <c r="AB24" i="23"/>
  <c r="AB26" i="23"/>
  <c r="AB27" i="23"/>
  <c r="AB28" i="23"/>
  <c r="AB30" i="23"/>
  <c r="AB31" i="23"/>
  <c r="AB32" i="23"/>
  <c r="AB34" i="23"/>
  <c r="AB36" i="23"/>
  <c r="AB38" i="23"/>
  <c r="AB39" i="23"/>
  <c r="AB40" i="23"/>
  <c r="AB42" i="23"/>
  <c r="AB43" i="23"/>
  <c r="AB44" i="23"/>
  <c r="AB45" i="23"/>
  <c r="AB47" i="23"/>
  <c r="AB48" i="23"/>
  <c r="AB49" i="23"/>
  <c r="AB51" i="23"/>
  <c r="AB52" i="23"/>
  <c r="AB53" i="23"/>
  <c r="AB56" i="23"/>
  <c r="AB60" i="23"/>
  <c r="AE60" i="23" s="1"/>
  <c r="AB61" i="23"/>
  <c r="AB63" i="23"/>
  <c r="AB64" i="23"/>
  <c r="AB65" i="23"/>
  <c r="AE65" i="23" s="1"/>
  <c r="AB66" i="23"/>
  <c r="AB67" i="23"/>
  <c r="AB11" i="25"/>
  <c r="AB13" i="25"/>
  <c r="AB14" i="25"/>
  <c r="AB15" i="25"/>
  <c r="AB17" i="25"/>
  <c r="AB18" i="25"/>
  <c r="AB19" i="25"/>
  <c r="AB21" i="25"/>
  <c r="AB22" i="25"/>
  <c r="AB23" i="25"/>
  <c r="AE23" i="25" s="1"/>
  <c r="AB25" i="25"/>
  <c r="AB54" i="25" s="1"/>
  <c r="AB26" i="25"/>
  <c r="AB27" i="25"/>
  <c r="AB29" i="25"/>
  <c r="AB30" i="25"/>
  <c r="AB31" i="25"/>
  <c r="AB33" i="25"/>
  <c r="AB34" i="25"/>
  <c r="AB35" i="25"/>
  <c r="AB36" i="25"/>
  <c r="AB57" i="25" s="1"/>
  <c r="AB39" i="25"/>
  <c r="AE39" i="25" s="1"/>
  <c r="AB40" i="25"/>
  <c r="AB42" i="25"/>
  <c r="AB43" i="25"/>
  <c r="AB44" i="25"/>
  <c r="AB45" i="25"/>
  <c r="AB46" i="25"/>
  <c r="AD26" i="5"/>
  <c r="AD11" i="5"/>
  <c r="AD15" i="5"/>
  <c r="AE15" i="5" s="1"/>
  <c r="AD16" i="5"/>
  <c r="AD39" i="5" s="1"/>
  <c r="AD19" i="5"/>
  <c r="AD20" i="5"/>
  <c r="AE20" i="5" s="1"/>
  <c r="AD21" i="5"/>
  <c r="AD22" i="5"/>
  <c r="AD23" i="5"/>
  <c r="AD24" i="5"/>
  <c r="AD42" i="5" s="1"/>
  <c r="AD25" i="5"/>
  <c r="AD32" i="5"/>
  <c r="AD33" i="5"/>
  <c r="AD11" i="4"/>
  <c r="AD56" i="4" s="1"/>
  <c r="AD13" i="4"/>
  <c r="AD14" i="4"/>
  <c r="AD15" i="4"/>
  <c r="AD19" i="4"/>
  <c r="AD23" i="4"/>
  <c r="AD27" i="4"/>
  <c r="AD28" i="4"/>
  <c r="AD29" i="4"/>
  <c r="AE29" i="4" s="1"/>
  <c r="AD30" i="4"/>
  <c r="AD31" i="4"/>
  <c r="AD32" i="4"/>
  <c r="AD33" i="4"/>
  <c r="AD34" i="4"/>
  <c r="AD35" i="4"/>
  <c r="AD36" i="4"/>
  <c r="AD37" i="4"/>
  <c r="AE52" i="4" s="1"/>
  <c r="AD38" i="4"/>
  <c r="AD42" i="4"/>
  <c r="AE42" i="4" s="1"/>
  <c r="AD45" i="4"/>
  <c r="AD46" i="4"/>
  <c r="AD50" i="4"/>
  <c r="AD51" i="4"/>
  <c r="AD52" i="4"/>
  <c r="AD11" i="6"/>
  <c r="AD58" i="6" s="1"/>
  <c r="AD17" i="6"/>
  <c r="AE17" i="6" s="1"/>
  <c r="AD19" i="6"/>
  <c r="AD21" i="6"/>
  <c r="AD23" i="6"/>
  <c r="AD25" i="6"/>
  <c r="AD26" i="6"/>
  <c r="AD28" i="6"/>
  <c r="AD30" i="6"/>
  <c r="AD32" i="6"/>
  <c r="AD36" i="6"/>
  <c r="AD40" i="6"/>
  <c r="AD44" i="6"/>
  <c r="AE44" i="6" s="1"/>
  <c r="AD46" i="6"/>
  <c r="AD48" i="6"/>
  <c r="AD50" i="6"/>
  <c r="AD52" i="6"/>
  <c r="AD53" i="6"/>
  <c r="AD54" i="6"/>
  <c r="AE54" i="6" s="1"/>
  <c r="AD12" i="7"/>
  <c r="AE12" i="7" s="1"/>
  <c r="AD18" i="7"/>
  <c r="AD21" i="7"/>
  <c r="AD24" i="7"/>
  <c r="AD25" i="7"/>
  <c r="AD26" i="7"/>
  <c r="AD27" i="7"/>
  <c r="AD29" i="7"/>
  <c r="AD30" i="7"/>
  <c r="AD31" i="7"/>
  <c r="AD32" i="7"/>
  <c r="AE32" i="7" s="1"/>
  <c r="AD33" i="7"/>
  <c r="AD38" i="7"/>
  <c r="AD41" i="7"/>
  <c r="AD42" i="7"/>
  <c r="AD43" i="7"/>
  <c r="AE43" i="7" s="1"/>
  <c r="AD46" i="7"/>
  <c r="AD11" i="8"/>
  <c r="AD12" i="8"/>
  <c r="AD13" i="8"/>
  <c r="AD14" i="8"/>
  <c r="AD59" i="8" s="1"/>
  <c r="AD18" i="8"/>
  <c r="AD19" i="8"/>
  <c r="AD20" i="8"/>
  <c r="AD21" i="8"/>
  <c r="AD22" i="8"/>
  <c r="AD23" i="8"/>
  <c r="AD24" i="8"/>
  <c r="AD25" i="8"/>
  <c r="AD62" i="8" s="1"/>
  <c r="AD26" i="8"/>
  <c r="AD27" i="8"/>
  <c r="AD28" i="8"/>
  <c r="AD29" i="8"/>
  <c r="AD30" i="8"/>
  <c r="AD31" i="8"/>
  <c r="AD32" i="8"/>
  <c r="AD33" i="8"/>
  <c r="AD34" i="8"/>
  <c r="AD35" i="8"/>
  <c r="AD36" i="8"/>
  <c r="AD37" i="8"/>
  <c r="AD40" i="8"/>
  <c r="AD41" i="8"/>
  <c r="AD42" i="8"/>
  <c r="AD45" i="8"/>
  <c r="AD49" i="8"/>
  <c r="AD50" i="8"/>
  <c r="AE50" i="8" s="1"/>
  <c r="AD51" i="8"/>
  <c r="AD52" i="8"/>
  <c r="AD53" i="8"/>
  <c r="AD54" i="8"/>
  <c r="AE54" i="8" s="1"/>
  <c r="AD12" i="9"/>
  <c r="AD14" i="9"/>
  <c r="AD15" i="9"/>
  <c r="AD17" i="9"/>
  <c r="AD21" i="9"/>
  <c r="AD23" i="9"/>
  <c r="AE23" i="9" s="1"/>
  <c r="AD25" i="9"/>
  <c r="AE25" i="9" s="1"/>
  <c r="AD29" i="9"/>
  <c r="AD30" i="9"/>
  <c r="AE30" i="9" s="1"/>
  <c r="AD33" i="9"/>
  <c r="AD35" i="9"/>
  <c r="AD40" i="9"/>
  <c r="AD42" i="9"/>
  <c r="AD43" i="9"/>
  <c r="AD48" i="9"/>
  <c r="AD50" i="9"/>
  <c r="AD51" i="9"/>
  <c r="AD53" i="9"/>
  <c r="AD54" i="9"/>
  <c r="AD55" i="9"/>
  <c r="AE55" i="9" s="1"/>
  <c r="AD56" i="9"/>
  <c r="AD57" i="9"/>
  <c r="AE57" i="9" s="1"/>
  <c r="AD12" i="10"/>
  <c r="AD17" i="10"/>
  <c r="AD18" i="10"/>
  <c r="AD21" i="10"/>
  <c r="AD22" i="10"/>
  <c r="AD25" i="10"/>
  <c r="AD26" i="10"/>
  <c r="AD27" i="10"/>
  <c r="AD29" i="10"/>
  <c r="AD30" i="10"/>
  <c r="AD31" i="10"/>
  <c r="AE31" i="10" s="1"/>
  <c r="AD33" i="10"/>
  <c r="AD34" i="10"/>
  <c r="AD36" i="10"/>
  <c r="AD38" i="10"/>
  <c r="AD41" i="10"/>
  <c r="AD43" i="10"/>
  <c r="AD44" i="10"/>
  <c r="AD46" i="10"/>
  <c r="AD59" i="10" s="1"/>
  <c r="AD48" i="10"/>
  <c r="AD11" i="11"/>
  <c r="AD19" i="11"/>
  <c r="AD20" i="11"/>
  <c r="AD21" i="11"/>
  <c r="AE21" i="11" s="1"/>
  <c r="AD23" i="11"/>
  <c r="AD24" i="11"/>
  <c r="AD25" i="11"/>
  <c r="AD27" i="11"/>
  <c r="AD28" i="11"/>
  <c r="AD29" i="11"/>
  <c r="AD31" i="11"/>
  <c r="AD68" i="11" s="1"/>
  <c r="AD32" i="11"/>
  <c r="AD33" i="11"/>
  <c r="AD35" i="11"/>
  <c r="AD36" i="11"/>
  <c r="AD37" i="11"/>
  <c r="AD39" i="11"/>
  <c r="AD41" i="11"/>
  <c r="AD42" i="11"/>
  <c r="AD43" i="11"/>
  <c r="AD45" i="11"/>
  <c r="AD47" i="11"/>
  <c r="AD49" i="11"/>
  <c r="AE49" i="11" s="1"/>
  <c r="AD51" i="11"/>
  <c r="AD53" i="11"/>
  <c r="AD57" i="11"/>
  <c r="AD59" i="11"/>
  <c r="AD12" i="13"/>
  <c r="AD14" i="13"/>
  <c r="AD16" i="13"/>
  <c r="AD18" i="13"/>
  <c r="AD19" i="13"/>
  <c r="AD20" i="13"/>
  <c r="AD22" i="13"/>
  <c r="AD24" i="13"/>
  <c r="AD26" i="13"/>
  <c r="AD28" i="13"/>
  <c r="AD30" i="13"/>
  <c r="AE30" i="13" s="1"/>
  <c r="AD32" i="13"/>
  <c r="AD34" i="13"/>
  <c r="AD35" i="13"/>
  <c r="AD36" i="13"/>
  <c r="AD38" i="13"/>
  <c r="AD39" i="13"/>
  <c r="AD40" i="13"/>
  <c r="AD42" i="13"/>
  <c r="AD46" i="13"/>
  <c r="AD47" i="13"/>
  <c r="AE47" i="13" s="1"/>
  <c r="AD48" i="13"/>
  <c r="AE48" i="13" s="1"/>
  <c r="AD49" i="13"/>
  <c r="AD50" i="13"/>
  <c r="AD12" i="14"/>
  <c r="AD14" i="14"/>
  <c r="AD56" i="14" s="1"/>
  <c r="AD17" i="14"/>
  <c r="AD18" i="14"/>
  <c r="AD20" i="14"/>
  <c r="AD21" i="14"/>
  <c r="AD22" i="14"/>
  <c r="AD25" i="14"/>
  <c r="AD26" i="14"/>
  <c r="AD28" i="14"/>
  <c r="AD29" i="14"/>
  <c r="AD30" i="14"/>
  <c r="AD33" i="14"/>
  <c r="AD34" i="14"/>
  <c r="AD35" i="14"/>
  <c r="AD36" i="14"/>
  <c r="AD37" i="14"/>
  <c r="AD62" i="14" s="1"/>
  <c r="AD40" i="14"/>
  <c r="AD41" i="14"/>
  <c r="AD44" i="14"/>
  <c r="AD45" i="14"/>
  <c r="AD47" i="14"/>
  <c r="AE47" i="14" s="1"/>
  <c r="AD48" i="14"/>
  <c r="AE48" i="14" s="1"/>
  <c r="AD49" i="14"/>
  <c r="AD50" i="14"/>
  <c r="AD51" i="14"/>
  <c r="AE51" i="14" s="1"/>
  <c r="AD11" i="16"/>
  <c r="AD18" i="16"/>
  <c r="AD20" i="16"/>
  <c r="AD22" i="16"/>
  <c r="AD24" i="16"/>
  <c r="AD25" i="16"/>
  <c r="AD28" i="16"/>
  <c r="AD29" i="16"/>
  <c r="AD32" i="16"/>
  <c r="AD33" i="16"/>
  <c r="AD35" i="16"/>
  <c r="AD46" i="16" s="1"/>
  <c r="AD11" i="17"/>
  <c r="AD14" i="17"/>
  <c r="AD15" i="17"/>
  <c r="AD18" i="17"/>
  <c r="AE18" i="17" s="1"/>
  <c r="AD20" i="17"/>
  <c r="AD23" i="17"/>
  <c r="AD24" i="17"/>
  <c r="AD26" i="17"/>
  <c r="AD28" i="17"/>
  <c r="AD31" i="17"/>
  <c r="AD34" i="17"/>
  <c r="AD35" i="17"/>
  <c r="AD38" i="17"/>
  <c r="AD40" i="17"/>
  <c r="AE40" i="17" s="1"/>
  <c r="AD41" i="17"/>
  <c r="AD43" i="17"/>
  <c r="AE43" i="17" s="1"/>
  <c r="AD48" i="17"/>
  <c r="AD49" i="17"/>
  <c r="AE49" i="17" s="1"/>
  <c r="AD50" i="17"/>
  <c r="AD51" i="17"/>
  <c r="AD52" i="17"/>
  <c r="AD11" i="19"/>
  <c r="AD12" i="19"/>
  <c r="AD18" i="19"/>
  <c r="AD19" i="19"/>
  <c r="AD21" i="19"/>
  <c r="AD23" i="19"/>
  <c r="AD25" i="19"/>
  <c r="AD27" i="19"/>
  <c r="AD29" i="19"/>
  <c r="AD31" i="19"/>
  <c r="AD34" i="19"/>
  <c r="AD35" i="19"/>
  <c r="AD38" i="19"/>
  <c r="AD39" i="19"/>
  <c r="AE39" i="19" s="1"/>
  <c r="AD41" i="19"/>
  <c r="AD76" i="19" s="1"/>
  <c r="AD45" i="19"/>
  <c r="AE45" i="19" s="1"/>
  <c r="AD49" i="19"/>
  <c r="AD52" i="19"/>
  <c r="AD53" i="19"/>
  <c r="AD54" i="19"/>
  <c r="AD56" i="19"/>
  <c r="AD57" i="19"/>
  <c r="AD58" i="19"/>
  <c r="AD60" i="19"/>
  <c r="AD61" i="19"/>
  <c r="AD62" i="19"/>
  <c r="AD63" i="19"/>
  <c r="AD64" i="19"/>
  <c r="AD65" i="19"/>
  <c r="AE65" i="19" s="1"/>
  <c r="AD66" i="19"/>
  <c r="AD67" i="19"/>
  <c r="AD12" i="21"/>
  <c r="AE12" i="21" s="1"/>
  <c r="AD14" i="21"/>
  <c r="AD66" i="21" s="1"/>
  <c r="AD20" i="21"/>
  <c r="AD24" i="21"/>
  <c r="AD28" i="21"/>
  <c r="AD32" i="21"/>
  <c r="AE32" i="21" s="1"/>
  <c r="AD36" i="21"/>
  <c r="AE36" i="21" s="1"/>
  <c r="AD37" i="21"/>
  <c r="AD39" i="21"/>
  <c r="AD40" i="21"/>
  <c r="AD41" i="21"/>
  <c r="AD43" i="21"/>
  <c r="AD45" i="21"/>
  <c r="AD46" i="21"/>
  <c r="AD47" i="21"/>
  <c r="AD48" i="21"/>
  <c r="AD52" i="21"/>
  <c r="AD54" i="21"/>
  <c r="AD56" i="21"/>
  <c r="AD57" i="21"/>
  <c r="AE57" i="21" s="1"/>
  <c r="AD58" i="21"/>
  <c r="AD60" i="21"/>
  <c r="AD11" i="22"/>
  <c r="AD15" i="22"/>
  <c r="AE15" i="22" s="1"/>
  <c r="AD17" i="22"/>
  <c r="AD18" i="22"/>
  <c r="AD21" i="22"/>
  <c r="AD22" i="22"/>
  <c r="AD25" i="22"/>
  <c r="AD26" i="22"/>
  <c r="AD27" i="22"/>
  <c r="AD30" i="22"/>
  <c r="AD33" i="22"/>
  <c r="AD34" i="22"/>
  <c r="AD37" i="22"/>
  <c r="AD39" i="22"/>
  <c r="AD43" i="22"/>
  <c r="AE43" i="22" s="1"/>
  <c r="AD44" i="22"/>
  <c r="AE44" i="22" s="1"/>
  <c r="AD45" i="22"/>
  <c r="AD58" i="22" s="1"/>
  <c r="AD46" i="22"/>
  <c r="AD47" i="22"/>
  <c r="AD11" i="23"/>
  <c r="AD13" i="23"/>
  <c r="AD14" i="23"/>
  <c r="AD15" i="23"/>
  <c r="AD17" i="23"/>
  <c r="AD18" i="23"/>
  <c r="AE18" i="23" s="1"/>
  <c r="AD19" i="23"/>
  <c r="AE19" i="23" s="1"/>
  <c r="AD22" i="23"/>
  <c r="AE22" i="23" s="1"/>
  <c r="AD23" i="23"/>
  <c r="AD26" i="23"/>
  <c r="AE26" i="23" s="1"/>
  <c r="AD27" i="23"/>
  <c r="AE27" i="23" s="1"/>
  <c r="AD30" i="23"/>
  <c r="AE30" i="23" s="1"/>
  <c r="AD31" i="23"/>
  <c r="AD34" i="23"/>
  <c r="AE34" i="23" s="1"/>
  <c r="AD35" i="23"/>
  <c r="AE35" i="23" s="1"/>
  <c r="AD38" i="23"/>
  <c r="AE38" i="23" s="1"/>
  <c r="AD39" i="23"/>
  <c r="AE39" i="23" s="1"/>
  <c r="AD42" i="23"/>
  <c r="AE42" i="23" s="1"/>
  <c r="AD43" i="23"/>
  <c r="AE43" i="23" s="1"/>
  <c r="AD45" i="23"/>
  <c r="AD47" i="23"/>
  <c r="AD48" i="23"/>
  <c r="AE48" i="23" s="1"/>
  <c r="AD51" i="23"/>
  <c r="AE51" i="23" s="1"/>
  <c r="AD52" i="23"/>
  <c r="AD53" i="23"/>
  <c r="AE53" i="23" s="1"/>
  <c r="AD54" i="23"/>
  <c r="AD55" i="23"/>
  <c r="AD56" i="23"/>
  <c r="AD57" i="23"/>
  <c r="AE57" i="23" s="1"/>
  <c r="AD58" i="23"/>
  <c r="AD59" i="23"/>
  <c r="AD60" i="23"/>
  <c r="AD61" i="23"/>
  <c r="AD62" i="23"/>
  <c r="AD63" i="23"/>
  <c r="AE63" i="23" s="1"/>
  <c r="AD64" i="23"/>
  <c r="AE64" i="23" s="1"/>
  <c r="AD65" i="23"/>
  <c r="AD66" i="23"/>
  <c r="AE66" i="23" s="1"/>
  <c r="AD67" i="23"/>
  <c r="AE67" i="23" s="1"/>
  <c r="AD11" i="24"/>
  <c r="AD16" i="24"/>
  <c r="AD21" i="24"/>
  <c r="AD25" i="24"/>
  <c r="AD33" i="24"/>
  <c r="AD36" i="24"/>
  <c r="AE36" i="24" s="1"/>
  <c r="AD39" i="24"/>
  <c r="AD42" i="24"/>
  <c r="AE42" i="24" s="1"/>
  <c r="AD43" i="24"/>
  <c r="AE43" i="24" s="1"/>
  <c r="AD47" i="24"/>
  <c r="AE47" i="24" s="1"/>
  <c r="AD49" i="24"/>
  <c r="AD50" i="24"/>
  <c r="AD51" i="24"/>
  <c r="AE51" i="24" s="1"/>
  <c r="AD52" i="24"/>
  <c r="AE52" i="24" s="1"/>
  <c r="AD53" i="24"/>
  <c r="AD11" i="25"/>
  <c r="AD14" i="25"/>
  <c r="AD15" i="25"/>
  <c r="AD18" i="25"/>
  <c r="AD19" i="25"/>
  <c r="AD22" i="25"/>
  <c r="AE22" i="25" s="1"/>
  <c r="AD23" i="25"/>
  <c r="AD26" i="25"/>
  <c r="AE26" i="25" s="1"/>
  <c r="AD27" i="25"/>
  <c r="AD30" i="25"/>
  <c r="AD31" i="25"/>
  <c r="AD34" i="25"/>
  <c r="AE34" i="25" s="1"/>
  <c r="AD35" i="25"/>
  <c r="AD36" i="25"/>
  <c r="AD38" i="25"/>
  <c r="AD39" i="25"/>
  <c r="AD40" i="25"/>
  <c r="AE40" i="25" s="1"/>
  <c r="AD42" i="25"/>
  <c r="AD43" i="25"/>
  <c r="AD44" i="25"/>
  <c r="AD45" i="25"/>
  <c r="AD46" i="25"/>
  <c r="D62" i="26"/>
  <c r="D63" i="26" s="1"/>
  <c r="M49" i="26"/>
  <c r="M48" i="26"/>
  <c r="M47" i="26"/>
  <c r="M46" i="26"/>
  <c r="M45" i="26"/>
  <c r="M44" i="26"/>
  <c r="M43" i="26"/>
  <c r="M42" i="26"/>
  <c r="M41" i="26"/>
  <c r="M40" i="26"/>
  <c r="M38" i="26"/>
  <c r="M37" i="26"/>
  <c r="M36" i="26"/>
  <c r="M35" i="26"/>
  <c r="M34" i="26"/>
  <c r="M33" i="26"/>
  <c r="M32" i="26"/>
  <c r="M31" i="26"/>
  <c r="M30" i="26"/>
  <c r="M29" i="26"/>
  <c r="M28" i="26"/>
  <c r="M27" i="26"/>
  <c r="M26" i="26"/>
  <c r="M25" i="26"/>
  <c r="M23" i="26"/>
  <c r="M22" i="26"/>
  <c r="M21" i="26"/>
  <c r="M20" i="26"/>
  <c r="M19" i="26"/>
  <c r="M18" i="26"/>
  <c r="M17" i="26"/>
  <c r="M16" i="26"/>
  <c r="M15" i="26"/>
  <c r="M14" i="26"/>
  <c r="M13" i="26"/>
  <c r="M12" i="26"/>
  <c r="M11" i="26"/>
  <c r="D35" i="1"/>
  <c r="E35" i="1"/>
  <c r="F35" i="1"/>
  <c r="C35" i="1"/>
  <c r="Y13" i="7"/>
  <c r="J35" i="1"/>
  <c r="AE11" i="25"/>
  <c r="AE15" i="25"/>
  <c r="AE19" i="25"/>
  <c r="AE27" i="25"/>
  <c r="AE31" i="25"/>
  <c r="AE35" i="25"/>
  <c r="AE43" i="25"/>
  <c r="AE44" i="25"/>
  <c r="AE45" i="25"/>
  <c r="AE13" i="24"/>
  <c r="AE15" i="24"/>
  <c r="AE20" i="24"/>
  <c r="AE25" i="24"/>
  <c r="AE27" i="24"/>
  <c r="AE28" i="24"/>
  <c r="AE61" i="24" s="1"/>
  <c r="M235" i="28" s="1"/>
  <c r="AE29" i="24"/>
  <c r="AE32" i="24"/>
  <c r="AE37" i="24"/>
  <c r="AE38" i="24"/>
  <c r="AE64" i="24" s="1"/>
  <c r="M238" i="28" s="1"/>
  <c r="AE45" i="23"/>
  <c r="AE52" i="23"/>
  <c r="AE61" i="23"/>
  <c r="AE27" i="22"/>
  <c r="AE47" i="22"/>
  <c r="AE15" i="21"/>
  <c r="AE18" i="21"/>
  <c r="AE37" i="21"/>
  <c r="AE50" i="21"/>
  <c r="AE16" i="20"/>
  <c r="AE24" i="20"/>
  <c r="AE25" i="20"/>
  <c r="AE13" i="19"/>
  <c r="AE15" i="19"/>
  <c r="AE18" i="19"/>
  <c r="AE19" i="19"/>
  <c r="AE20" i="19"/>
  <c r="AE31" i="19"/>
  <c r="AE32" i="19"/>
  <c r="AE40" i="19"/>
  <c r="AE53" i="19"/>
  <c r="AE13" i="18"/>
  <c r="AE15" i="18"/>
  <c r="AE18" i="18"/>
  <c r="AE21" i="18"/>
  <c r="AE29" i="18"/>
  <c r="AE38" i="18"/>
  <c r="AE47" i="18"/>
  <c r="AE63" i="18"/>
  <c r="AE64" i="18"/>
  <c r="AE66" i="18"/>
  <c r="AE67" i="18"/>
  <c r="AE25" i="15"/>
  <c r="AE26" i="15"/>
  <c r="AE43" i="15"/>
  <c r="AE44" i="15"/>
  <c r="AE28" i="17"/>
  <c r="AE32" i="16"/>
  <c r="AE15" i="16"/>
  <c r="AE16" i="16"/>
  <c r="AE41" i="16" s="1"/>
  <c r="M138" i="28" s="1"/>
  <c r="AE18" i="16"/>
  <c r="AE22" i="16"/>
  <c r="AE50" i="14"/>
  <c r="AE12" i="13"/>
  <c r="AE16" i="13"/>
  <c r="AE20" i="13"/>
  <c r="AE26" i="13"/>
  <c r="AE28" i="13"/>
  <c r="AE32" i="13"/>
  <c r="AE38" i="13"/>
  <c r="AE42" i="13"/>
  <c r="AE49" i="13"/>
  <c r="AE15" i="12"/>
  <c r="AE16" i="12"/>
  <c r="AE67" i="12" s="1"/>
  <c r="M105" i="28" s="1"/>
  <c r="AE17" i="12"/>
  <c r="AE47" i="12"/>
  <c r="AE60" i="12"/>
  <c r="AE13" i="11"/>
  <c r="AE15" i="11"/>
  <c r="AE16" i="11"/>
  <c r="AE65" i="11" s="1"/>
  <c r="M94" i="28" s="1"/>
  <c r="AE17" i="11"/>
  <c r="AE19" i="11"/>
  <c r="AE33" i="11"/>
  <c r="AE42" i="11"/>
  <c r="AE13" i="10"/>
  <c r="AE15" i="10"/>
  <c r="AE19" i="10"/>
  <c r="AE27" i="10"/>
  <c r="AE36" i="10"/>
  <c r="AE44" i="10"/>
  <c r="AE48" i="10"/>
  <c r="AE29" i="9"/>
  <c r="AE53" i="9"/>
  <c r="AE56" i="9"/>
  <c r="AE15" i="8"/>
  <c r="AE16" i="8"/>
  <c r="AE60" i="8" s="1"/>
  <c r="M62" i="28" s="1"/>
  <c r="AE17" i="8"/>
  <c r="AE51" i="8"/>
  <c r="AE27" i="7"/>
  <c r="AE16" i="5"/>
  <c r="AE39" i="5" s="1"/>
  <c r="M32" i="28" s="1"/>
  <c r="AE25" i="5"/>
  <c r="AE21" i="6"/>
  <c r="AE34" i="4"/>
  <c r="AE33" i="4"/>
  <c r="AE30" i="4"/>
  <c r="AE14" i="4"/>
  <c r="AE16" i="3"/>
  <c r="AE22" i="3"/>
  <c r="AE25" i="3"/>
  <c r="AE28" i="3"/>
  <c r="AE35" i="3"/>
  <c r="T46" i="25"/>
  <c r="Q46" i="25"/>
  <c r="T45" i="25"/>
  <c r="Q45" i="25"/>
  <c r="T44" i="25"/>
  <c r="Q44" i="25"/>
  <c r="T43" i="25"/>
  <c r="Q43" i="25"/>
  <c r="T42" i="25"/>
  <c r="Q42" i="25"/>
  <c r="Q41" i="25"/>
  <c r="T40" i="25"/>
  <c r="Q40" i="25"/>
  <c r="Q39" i="25"/>
  <c r="T38" i="25"/>
  <c r="Q38" i="25"/>
  <c r="Q37" i="25"/>
  <c r="Q34" i="25"/>
  <c r="Q33" i="25"/>
  <c r="Q32" i="25"/>
  <c r="Q31" i="25"/>
  <c r="T30" i="25"/>
  <c r="Q30" i="25"/>
  <c r="Q28" i="25"/>
  <c r="Q27" i="25"/>
  <c r="Q23" i="25"/>
  <c r="Q22" i="25"/>
  <c r="Q21" i="25"/>
  <c r="Q20" i="25"/>
  <c r="Q19" i="25"/>
  <c r="T18" i="25"/>
  <c r="Q18" i="25"/>
  <c r="Q16" i="25"/>
  <c r="Q14" i="25"/>
  <c r="Q12" i="25"/>
  <c r="N12" i="25"/>
  <c r="Q11" i="25"/>
  <c r="S53" i="24"/>
  <c r="T53" i="24" s="1"/>
  <c r="Q53" i="24"/>
  <c r="T52" i="24"/>
  <c r="Q52" i="24"/>
  <c r="T51" i="24"/>
  <c r="Q51" i="24"/>
  <c r="T50" i="24"/>
  <c r="Q50" i="24"/>
  <c r="T49" i="24"/>
  <c r="Q49" i="24"/>
  <c r="Q48" i="24"/>
  <c r="T47" i="24"/>
  <c r="Q47" i="24"/>
  <c r="Q46" i="24"/>
  <c r="T45" i="24"/>
  <c r="Q45" i="24"/>
  <c r="Q44" i="24"/>
  <c r="T43" i="24"/>
  <c r="Q43" i="24"/>
  <c r="T42" i="24"/>
  <c r="Q42" i="24"/>
  <c r="Q41" i="24"/>
  <c r="Q40" i="24"/>
  <c r="T39" i="24"/>
  <c r="Q39" i="24"/>
  <c r="Q36" i="24"/>
  <c r="T35" i="24"/>
  <c r="Q35" i="24"/>
  <c r="T34" i="24"/>
  <c r="Q34" i="24"/>
  <c r="Q33" i="24"/>
  <c r="T31" i="24"/>
  <c r="Q31" i="24"/>
  <c r="Q30" i="24"/>
  <c r="T26" i="24"/>
  <c r="Q26" i="24"/>
  <c r="Q25" i="24"/>
  <c r="Q24" i="24"/>
  <c r="T23" i="24"/>
  <c r="Q23" i="24"/>
  <c r="T22" i="24"/>
  <c r="Q22" i="24"/>
  <c r="Q21" i="24"/>
  <c r="T19" i="24"/>
  <c r="Q19" i="24"/>
  <c r="Q18" i="24"/>
  <c r="T17" i="24"/>
  <c r="Q17" i="24"/>
  <c r="Q16" i="24"/>
  <c r="Q14" i="24"/>
  <c r="T12" i="24"/>
  <c r="Q12" i="24"/>
  <c r="N12" i="24"/>
  <c r="T67" i="23"/>
  <c r="Q67" i="23"/>
  <c r="T66" i="23"/>
  <c r="Q66" i="23"/>
  <c r="T65" i="23"/>
  <c r="Q65" i="23"/>
  <c r="T64" i="23"/>
  <c r="Q64" i="23"/>
  <c r="T63" i="23"/>
  <c r="Q63" i="23"/>
  <c r="T62" i="23"/>
  <c r="Q62" i="23"/>
  <c r="T61" i="23"/>
  <c r="Q61" i="23"/>
  <c r="Q60" i="23"/>
  <c r="T59" i="23"/>
  <c r="Q59" i="23"/>
  <c r="T58" i="23"/>
  <c r="Q58" i="23"/>
  <c r="T57" i="23"/>
  <c r="Q57" i="23"/>
  <c r="Q56" i="23"/>
  <c r="T55" i="23"/>
  <c r="Q55" i="23"/>
  <c r="T54" i="23"/>
  <c r="Q54" i="23"/>
  <c r="T53" i="23"/>
  <c r="Q53" i="23"/>
  <c r="T51" i="23"/>
  <c r="Q51" i="23"/>
  <c r="T50" i="23"/>
  <c r="Q50" i="23"/>
  <c r="Q49" i="23"/>
  <c r="T48" i="23"/>
  <c r="Q48" i="23"/>
  <c r="Q47" i="23"/>
  <c r="Q45" i="23"/>
  <c r="T44" i="23"/>
  <c r="Q44" i="23"/>
  <c r="T43" i="23"/>
  <c r="T42" i="23"/>
  <c r="Q42" i="23"/>
  <c r="Q41" i="23"/>
  <c r="T40" i="23"/>
  <c r="Q40" i="23"/>
  <c r="Q37" i="23"/>
  <c r="Q35" i="23"/>
  <c r="T34" i="23"/>
  <c r="Q34" i="23"/>
  <c r="T33" i="23"/>
  <c r="Q32" i="23"/>
  <c r="T31" i="23"/>
  <c r="Q31" i="23"/>
  <c r="T29" i="23"/>
  <c r="Q29" i="23"/>
  <c r="T27" i="23"/>
  <c r="Q27" i="23"/>
  <c r="T26" i="23"/>
  <c r="Q26" i="23"/>
  <c r="Q25" i="23"/>
  <c r="T24" i="23"/>
  <c r="T23" i="23"/>
  <c r="Q23" i="23"/>
  <c r="Q22" i="23"/>
  <c r="T21" i="23"/>
  <c r="Q21" i="23"/>
  <c r="T18" i="23"/>
  <c r="Q18" i="23"/>
  <c r="Q17" i="23"/>
  <c r="T16" i="23"/>
  <c r="Q16" i="23"/>
  <c r="T14" i="23"/>
  <c r="T72" i="23" s="1"/>
  <c r="B221" i="28" s="1"/>
  <c r="Q12" i="23"/>
  <c r="N12" i="23"/>
  <c r="T11" i="23"/>
  <c r="Q11" i="23"/>
  <c r="T47" i="22"/>
  <c r="Q47" i="22"/>
  <c r="Q46" i="22"/>
  <c r="T45" i="22"/>
  <c r="Q45" i="22"/>
  <c r="Q43" i="22"/>
  <c r="Q42" i="22"/>
  <c r="Q41" i="22"/>
  <c r="Q40" i="22"/>
  <c r="Q39" i="22"/>
  <c r="T37" i="22"/>
  <c r="Q37" i="22"/>
  <c r="T36" i="22"/>
  <c r="Q36" i="22"/>
  <c r="T35" i="22"/>
  <c r="Q35" i="22"/>
  <c r="T34" i="22"/>
  <c r="T56" i="22" s="1"/>
  <c r="B215" i="28" s="1"/>
  <c r="Q34" i="22"/>
  <c r="Q32" i="22"/>
  <c r="T31" i="22"/>
  <c r="Q31" i="22"/>
  <c r="T30" i="22"/>
  <c r="Q30" i="22"/>
  <c r="T29" i="22"/>
  <c r="Q29" i="22"/>
  <c r="T27" i="22"/>
  <c r="Q27" i="22"/>
  <c r="Q26" i="22"/>
  <c r="Q25" i="22"/>
  <c r="Q24" i="22"/>
  <c r="Q23" i="22"/>
  <c r="Q22" i="22"/>
  <c r="Q21" i="22"/>
  <c r="Q20" i="22"/>
  <c r="T18" i="22"/>
  <c r="Q18" i="22"/>
  <c r="T17" i="22"/>
  <c r="Q17" i="22"/>
  <c r="Q16" i="22"/>
  <c r="T14" i="22"/>
  <c r="T52" i="22" s="1"/>
  <c r="B211" i="28" s="1"/>
  <c r="Q14" i="22"/>
  <c r="T12" i="22"/>
  <c r="Q12" i="22"/>
  <c r="N12" i="22"/>
  <c r="Q11" i="22"/>
  <c r="T61" i="21"/>
  <c r="Q61" i="21"/>
  <c r="T60" i="21"/>
  <c r="Q60" i="21"/>
  <c r="T59" i="21"/>
  <c r="Q59" i="21"/>
  <c r="T58" i="21"/>
  <c r="Q58" i="21"/>
  <c r="Q56" i="21"/>
  <c r="T55" i="21"/>
  <c r="Q55" i="21"/>
  <c r="T54" i="21"/>
  <c r="T53" i="21"/>
  <c r="Q53" i="21"/>
  <c r="T52" i="21"/>
  <c r="Q52" i="21"/>
  <c r="T51" i="21"/>
  <c r="Q51" i="21"/>
  <c r="T49" i="21"/>
  <c r="Q49" i="21"/>
  <c r="T48" i="21"/>
  <c r="Q48" i="21"/>
  <c r="T47" i="21"/>
  <c r="Q47" i="21"/>
  <c r="T46" i="21"/>
  <c r="Q46" i="21"/>
  <c r="Q44" i="21"/>
  <c r="Q43" i="21"/>
  <c r="T42" i="21"/>
  <c r="T70" i="21" s="1"/>
  <c r="B205" i="28" s="1"/>
  <c r="Q42" i="21"/>
  <c r="T40" i="21"/>
  <c r="Q40" i="21"/>
  <c r="T39" i="21"/>
  <c r="Q39" i="21"/>
  <c r="T38" i="21"/>
  <c r="Q38" i="21"/>
  <c r="T37" i="21"/>
  <c r="T69" i="21" s="1"/>
  <c r="B204" i="28" s="1"/>
  <c r="Q37" i="21"/>
  <c r="T35" i="21"/>
  <c r="Q35" i="21"/>
  <c r="T34" i="21"/>
  <c r="Q34" i="21"/>
  <c r="T33" i="21"/>
  <c r="Q33" i="21"/>
  <c r="T32" i="21"/>
  <c r="Q32" i="21"/>
  <c r="T31" i="21"/>
  <c r="Q31" i="21"/>
  <c r="T30" i="21"/>
  <c r="Q30" i="21"/>
  <c r="T29" i="21"/>
  <c r="Q29" i="21"/>
  <c r="T28" i="21"/>
  <c r="Q28" i="21"/>
  <c r="Q27" i="21"/>
  <c r="T26" i="21"/>
  <c r="Q26" i="21"/>
  <c r="Q25" i="21"/>
  <c r="T24" i="21"/>
  <c r="Q24" i="21"/>
  <c r="T23" i="21"/>
  <c r="Q23" i="21"/>
  <c r="Q22" i="21"/>
  <c r="Q21" i="21"/>
  <c r="T20" i="21"/>
  <c r="Q20" i="21"/>
  <c r="Q19" i="21"/>
  <c r="T17" i="21"/>
  <c r="Q17" i="21"/>
  <c r="T16" i="21"/>
  <c r="Q16" i="21"/>
  <c r="T14" i="21"/>
  <c r="T66" i="21" s="1"/>
  <c r="B201" i="28" s="1"/>
  <c r="Q14" i="21"/>
  <c r="Q12" i="21"/>
  <c r="N12" i="21"/>
  <c r="T11" i="21"/>
  <c r="Q11" i="21"/>
  <c r="Q41" i="20"/>
  <c r="Q40" i="20"/>
  <c r="Q38" i="20"/>
  <c r="Q37" i="20"/>
  <c r="Q36" i="20"/>
  <c r="Q35" i="20"/>
  <c r="Q34" i="20"/>
  <c r="T32" i="20"/>
  <c r="Q32" i="20"/>
  <c r="Q31" i="20"/>
  <c r="T30" i="20"/>
  <c r="Q30" i="20"/>
  <c r="Q29" i="20"/>
  <c r="Q27" i="20"/>
  <c r="T25" i="20"/>
  <c r="Q25" i="20"/>
  <c r="Q24" i="20"/>
  <c r="Q23" i="20"/>
  <c r="Q22" i="20"/>
  <c r="Q21" i="20"/>
  <c r="Q20" i="20"/>
  <c r="Q19" i="20"/>
  <c r="Q17" i="20"/>
  <c r="Q16" i="20"/>
  <c r="Q14" i="20"/>
  <c r="Q12" i="20"/>
  <c r="N12" i="20"/>
  <c r="T11" i="20"/>
  <c r="T45" i="20" s="1"/>
  <c r="B190" i="28" s="1"/>
  <c r="Q11" i="20"/>
  <c r="T67" i="19"/>
  <c r="Q67" i="19"/>
  <c r="T66" i="19"/>
  <c r="Q66" i="19"/>
  <c r="T65" i="19"/>
  <c r="Q65" i="19"/>
  <c r="T64" i="19"/>
  <c r="Q64" i="19"/>
  <c r="T63" i="19"/>
  <c r="Q63" i="19"/>
  <c r="T62" i="19"/>
  <c r="Q62" i="19"/>
  <c r="T61" i="19"/>
  <c r="Q61" i="19"/>
  <c r="Q60" i="19"/>
  <c r="T59" i="19"/>
  <c r="Q59" i="19"/>
  <c r="T58" i="19"/>
  <c r="Q58" i="19"/>
  <c r="T57" i="19"/>
  <c r="Q57" i="19"/>
  <c r="Q56" i="19"/>
  <c r="T54" i="19"/>
  <c r="Q54" i="19"/>
  <c r="T53" i="19"/>
  <c r="Q53" i="19"/>
  <c r="T52" i="19"/>
  <c r="Q52" i="19"/>
  <c r="Q51" i="19"/>
  <c r="Q49" i="19"/>
  <c r="T48" i="19"/>
  <c r="Q48" i="19"/>
  <c r="Q47" i="19"/>
  <c r="T46" i="19"/>
  <c r="Q46" i="19"/>
  <c r="Q45" i="19"/>
  <c r="T43" i="19"/>
  <c r="Q43" i="19"/>
  <c r="Q42" i="19"/>
  <c r="T41" i="19"/>
  <c r="Q41" i="19"/>
  <c r="T39" i="19"/>
  <c r="Q39" i="19"/>
  <c r="T38" i="19"/>
  <c r="Q38" i="19"/>
  <c r="Q37" i="19"/>
  <c r="T36" i="19"/>
  <c r="Q36" i="19"/>
  <c r="Q35" i="19"/>
  <c r="T34" i="19"/>
  <c r="Q34" i="19"/>
  <c r="T33" i="19"/>
  <c r="Q33" i="19"/>
  <c r="T31" i="19"/>
  <c r="Q31" i="19"/>
  <c r="Q30" i="19"/>
  <c r="T29" i="19"/>
  <c r="Q29" i="19"/>
  <c r="Q28" i="19"/>
  <c r="T27" i="19"/>
  <c r="Q27" i="19"/>
  <c r="Q26" i="19"/>
  <c r="T25" i="19"/>
  <c r="Q25" i="19"/>
  <c r="T24" i="19"/>
  <c r="Q24" i="19"/>
  <c r="Q23" i="19"/>
  <c r="Q22" i="19"/>
  <c r="T21" i="19"/>
  <c r="Q21" i="19"/>
  <c r="T19" i="19"/>
  <c r="Q19" i="19"/>
  <c r="Q18" i="19"/>
  <c r="T17" i="19"/>
  <c r="Q17" i="19"/>
  <c r="T16" i="19"/>
  <c r="Q16" i="19"/>
  <c r="Q14" i="19"/>
  <c r="T12" i="19"/>
  <c r="Q12" i="19"/>
  <c r="N12" i="19"/>
  <c r="T11" i="19"/>
  <c r="Q11" i="19"/>
  <c r="T67" i="18"/>
  <c r="Q67" i="18"/>
  <c r="T66" i="18"/>
  <c r="Q66" i="18"/>
  <c r="T65" i="18"/>
  <c r="Q65" i="18"/>
  <c r="T64" i="18"/>
  <c r="Q64" i="18"/>
  <c r="T63" i="18"/>
  <c r="Q63" i="18"/>
  <c r="T62" i="18"/>
  <c r="Q62" i="18"/>
  <c r="T61" i="18"/>
  <c r="Q61" i="18"/>
  <c r="Q60" i="18"/>
  <c r="T59" i="18"/>
  <c r="Q59" i="18"/>
  <c r="T58" i="18"/>
  <c r="Q58" i="18"/>
  <c r="T57" i="18"/>
  <c r="Q57" i="18"/>
  <c r="Q56" i="18"/>
  <c r="T55" i="18"/>
  <c r="Q55" i="18"/>
  <c r="T54" i="18"/>
  <c r="Q54" i="18"/>
  <c r="T53" i="18"/>
  <c r="Q53" i="18"/>
  <c r="Q52" i="18"/>
  <c r="T51" i="18"/>
  <c r="Q51" i="18"/>
  <c r="T50" i="18"/>
  <c r="Q50" i="18"/>
  <c r="T49" i="18"/>
  <c r="Q49" i="18"/>
  <c r="T47" i="18"/>
  <c r="Q47" i="18"/>
  <c r="T46" i="18"/>
  <c r="Q46" i="18"/>
  <c r="Q45" i="18"/>
  <c r="T44" i="18"/>
  <c r="Q44" i="18"/>
  <c r="Q43" i="18"/>
  <c r="T42" i="18"/>
  <c r="Q42" i="18"/>
  <c r="Q41" i="18"/>
  <c r="T40" i="18"/>
  <c r="Q40" i="18"/>
  <c r="Q38" i="18"/>
  <c r="Q37" i="18"/>
  <c r="T36" i="18"/>
  <c r="Q36" i="18"/>
  <c r="Q35" i="18"/>
  <c r="T34" i="18"/>
  <c r="T32" i="18"/>
  <c r="T76" i="18" s="1"/>
  <c r="B173" i="28" s="1"/>
  <c r="Q32" i="18"/>
  <c r="T30" i="18"/>
  <c r="Q30" i="18"/>
  <c r="T29" i="18"/>
  <c r="T75" i="18" s="1"/>
  <c r="B172" i="28" s="1"/>
  <c r="T27" i="18"/>
  <c r="T26" i="18"/>
  <c r="Q26" i="18"/>
  <c r="T25" i="18"/>
  <c r="Q25" i="18"/>
  <c r="T24" i="18"/>
  <c r="T23" i="18"/>
  <c r="T22" i="18"/>
  <c r="Q22" i="18"/>
  <c r="T21" i="18"/>
  <c r="Q21" i="18"/>
  <c r="T19" i="18"/>
  <c r="Q19" i="18"/>
  <c r="T18" i="18"/>
  <c r="Q18" i="18"/>
  <c r="T17" i="18"/>
  <c r="Q17" i="18"/>
  <c r="T16" i="18"/>
  <c r="Q16" i="18"/>
  <c r="Q12" i="18"/>
  <c r="N12" i="18"/>
  <c r="T11" i="18"/>
  <c r="Q11" i="18"/>
  <c r="T45" i="15"/>
  <c r="Q45" i="15"/>
  <c r="T44" i="15"/>
  <c r="Q44" i="15"/>
  <c r="T43" i="15"/>
  <c r="Q43" i="15"/>
  <c r="T42" i="15"/>
  <c r="Q42" i="15"/>
  <c r="T41" i="15"/>
  <c r="Q41" i="15"/>
  <c r="Q40" i="15"/>
  <c r="T39" i="15"/>
  <c r="Q39" i="15"/>
  <c r="Q38" i="15"/>
  <c r="T37" i="15"/>
  <c r="Q37" i="15"/>
  <c r="Q36" i="15"/>
  <c r="Q33" i="15"/>
  <c r="Q32" i="15"/>
  <c r="Q31" i="15"/>
  <c r="Q29" i="15"/>
  <c r="Q28" i="15"/>
  <c r="T26" i="15"/>
  <c r="T53" i="15" s="1"/>
  <c r="B161" i="28" s="1"/>
  <c r="Q26" i="15"/>
  <c r="Q24" i="15"/>
  <c r="T23" i="15"/>
  <c r="Q23" i="15"/>
  <c r="T22" i="15"/>
  <c r="T20" i="15"/>
  <c r="Q20" i="15"/>
  <c r="Q19" i="15"/>
  <c r="T18" i="15"/>
  <c r="Q12" i="15"/>
  <c r="N12" i="15"/>
  <c r="T52" i="17"/>
  <c r="Q52" i="17"/>
  <c r="T51" i="17"/>
  <c r="Q51" i="17"/>
  <c r="T50" i="17"/>
  <c r="Q50" i="17"/>
  <c r="T49" i="17"/>
  <c r="Q49" i="17"/>
  <c r="T48" i="17"/>
  <c r="Q48" i="17"/>
  <c r="T47" i="17"/>
  <c r="Q47" i="17"/>
  <c r="T46" i="17"/>
  <c r="Q46" i="17"/>
  <c r="Q45" i="17"/>
  <c r="T44" i="17"/>
  <c r="Q44" i="17"/>
  <c r="T43" i="17"/>
  <c r="Q43" i="17"/>
  <c r="T42" i="17"/>
  <c r="T64" i="17" s="1"/>
  <c r="B154" i="28" s="1"/>
  <c r="Q42" i="17"/>
  <c r="T40" i="17"/>
  <c r="Q40" i="17"/>
  <c r="T39" i="17"/>
  <c r="Q39" i="17"/>
  <c r="Q38" i="17"/>
  <c r="T37" i="17"/>
  <c r="Q37" i="17"/>
  <c r="Q35" i="17"/>
  <c r="Q34" i="17"/>
  <c r="T33" i="17"/>
  <c r="Q33" i="17"/>
  <c r="Q32" i="17"/>
  <c r="T31" i="17"/>
  <c r="Q31" i="17"/>
  <c r="Q29" i="17"/>
  <c r="T27" i="17"/>
  <c r="T60" i="17" s="1"/>
  <c r="B150" i="28" s="1"/>
  <c r="Q27" i="17"/>
  <c r="Q25" i="17"/>
  <c r="T24" i="17"/>
  <c r="Q24" i="17"/>
  <c r="Q23" i="17"/>
  <c r="Q22" i="17"/>
  <c r="Q21" i="17"/>
  <c r="T20" i="17"/>
  <c r="Q20" i="17"/>
  <c r="Q19" i="17"/>
  <c r="T17" i="17"/>
  <c r="Q17" i="17"/>
  <c r="Q16" i="17"/>
  <c r="Q14" i="17"/>
  <c r="T12" i="17"/>
  <c r="Q12" i="17"/>
  <c r="N12" i="17"/>
  <c r="Q11" i="17"/>
  <c r="Q35" i="16"/>
  <c r="Q33" i="16"/>
  <c r="Q32" i="16"/>
  <c r="Q31" i="16"/>
  <c r="Q30" i="16"/>
  <c r="Q29" i="16"/>
  <c r="Q27" i="16"/>
  <c r="T26" i="16"/>
  <c r="Q26" i="16"/>
  <c r="Q24" i="16"/>
  <c r="Q23" i="16"/>
  <c r="Q21" i="16"/>
  <c r="Q20" i="16"/>
  <c r="Q19" i="16"/>
  <c r="Q18" i="16"/>
  <c r="Q17" i="16"/>
  <c r="T14" i="16"/>
  <c r="T40" i="16" s="1"/>
  <c r="B137" i="28" s="1"/>
  <c r="Q14" i="16"/>
  <c r="Q12" i="16"/>
  <c r="N12" i="16"/>
  <c r="Q11" i="16"/>
  <c r="T51" i="14"/>
  <c r="Q51" i="14"/>
  <c r="T50" i="14"/>
  <c r="Q50" i="14"/>
  <c r="T49" i="14"/>
  <c r="Q49" i="14"/>
  <c r="T48" i="14"/>
  <c r="Q48" i="14"/>
  <c r="T47" i="14"/>
  <c r="Q47" i="14"/>
  <c r="Q46" i="14"/>
  <c r="T45" i="14"/>
  <c r="Q45" i="14"/>
  <c r="Q44" i="14"/>
  <c r="Q43" i="14"/>
  <c r="T42" i="14"/>
  <c r="Q42" i="14"/>
  <c r="Q41" i="14"/>
  <c r="Q40" i="14"/>
  <c r="Q39" i="14"/>
  <c r="Q38" i="14"/>
  <c r="Q35" i="14"/>
  <c r="Q34" i="14"/>
  <c r="Q33" i="14"/>
  <c r="T32" i="14"/>
  <c r="Q32" i="14"/>
  <c r="Q30" i="14"/>
  <c r="Q29" i="14"/>
  <c r="Q25" i="14"/>
  <c r="Q24" i="14"/>
  <c r="Q23" i="14"/>
  <c r="Q22" i="14"/>
  <c r="Q21" i="14"/>
  <c r="T20" i="14"/>
  <c r="Q20" i="14"/>
  <c r="Q19" i="14"/>
  <c r="Q17" i="14"/>
  <c r="Q16" i="14"/>
  <c r="Q14" i="14"/>
  <c r="Q12" i="14"/>
  <c r="N12" i="14"/>
  <c r="T11" i="14"/>
  <c r="T55" i="14" s="1"/>
  <c r="B125" i="28" s="1"/>
  <c r="Q11" i="14"/>
  <c r="S50" i="13"/>
  <c r="T50" i="13" s="1"/>
  <c r="Q50" i="13"/>
  <c r="T49" i="13"/>
  <c r="Q49" i="13"/>
  <c r="T48" i="13"/>
  <c r="Q48" i="13"/>
  <c r="T47" i="13"/>
  <c r="Q47" i="13"/>
  <c r="T46" i="13"/>
  <c r="Q46" i="13"/>
  <c r="Q45" i="13"/>
  <c r="T44" i="13"/>
  <c r="Q44" i="13"/>
  <c r="Q43" i="13"/>
  <c r="T42" i="13"/>
  <c r="Q42" i="13"/>
  <c r="T40" i="13"/>
  <c r="T61" i="13" s="1"/>
  <c r="B121" i="28" s="1"/>
  <c r="Q40" i="13"/>
  <c r="Q38" i="13"/>
  <c r="Q37" i="13"/>
  <c r="Q36" i="13"/>
  <c r="T35" i="13"/>
  <c r="Q35" i="13"/>
  <c r="Q34" i="13"/>
  <c r="T32" i="13"/>
  <c r="Q32" i="13"/>
  <c r="Q31" i="13"/>
  <c r="Q29" i="13"/>
  <c r="T28" i="13"/>
  <c r="Q28" i="13"/>
  <c r="Q27" i="13"/>
  <c r="Q25" i="13"/>
  <c r="Q24" i="13"/>
  <c r="Q23" i="13"/>
  <c r="T22" i="13"/>
  <c r="Q22" i="13"/>
  <c r="Q21" i="13"/>
  <c r="Q19" i="13"/>
  <c r="Q18" i="13"/>
  <c r="T17" i="13"/>
  <c r="Q17" i="13"/>
  <c r="Q16" i="13"/>
  <c r="T14" i="13"/>
  <c r="T55" i="13" s="1"/>
  <c r="B115" i="28" s="1"/>
  <c r="Q14" i="13"/>
  <c r="Q12" i="13"/>
  <c r="N12" i="13"/>
  <c r="Q11" i="13"/>
  <c r="T61" i="12"/>
  <c r="Q61" i="12"/>
  <c r="T60" i="12"/>
  <c r="Q60" i="12"/>
  <c r="T59" i="12"/>
  <c r="Q59" i="12"/>
  <c r="T58" i="12"/>
  <c r="Q58" i="12"/>
  <c r="T57" i="12"/>
  <c r="Q57" i="12"/>
  <c r="Q56" i="12"/>
  <c r="T55" i="12"/>
  <c r="Q55" i="12"/>
  <c r="T54" i="12"/>
  <c r="Q54" i="12"/>
  <c r="T53" i="12"/>
  <c r="Q53" i="12"/>
  <c r="Q52" i="12"/>
  <c r="T51" i="12"/>
  <c r="Q51" i="12"/>
  <c r="T50" i="12"/>
  <c r="Q50" i="12"/>
  <c r="T49" i="12"/>
  <c r="Q49" i="12"/>
  <c r="T47" i="12"/>
  <c r="Q47" i="12"/>
  <c r="T46" i="12"/>
  <c r="Q46" i="12"/>
  <c r="T45" i="12"/>
  <c r="Q45" i="12"/>
  <c r="T44" i="12"/>
  <c r="Q44" i="12"/>
  <c r="Q42" i="12"/>
  <c r="Q41" i="12"/>
  <c r="T40" i="12"/>
  <c r="Q40" i="12"/>
  <c r="Q39" i="12"/>
  <c r="T38" i="12"/>
  <c r="Q38" i="12"/>
  <c r="Q36" i="12"/>
  <c r="Q35" i="12"/>
  <c r="T34" i="12"/>
  <c r="Q34" i="12"/>
  <c r="T33" i="12"/>
  <c r="Q33" i="12"/>
  <c r="Q32" i="12"/>
  <c r="T30" i="12"/>
  <c r="Q30" i="12"/>
  <c r="T29" i="12"/>
  <c r="Q29" i="12"/>
  <c r="T28" i="12"/>
  <c r="Q28" i="12"/>
  <c r="T26" i="12"/>
  <c r="T25" i="12"/>
  <c r="Q25" i="12"/>
  <c r="Q24" i="12"/>
  <c r="T23" i="12"/>
  <c r="Q23" i="12"/>
  <c r="Q21" i="12"/>
  <c r="Q20" i="12"/>
  <c r="T19" i="12"/>
  <c r="Q19" i="12"/>
  <c r="T18" i="12"/>
  <c r="Q14" i="12"/>
  <c r="T12" i="12"/>
  <c r="Q12" i="12"/>
  <c r="N12" i="12"/>
  <c r="T59" i="11"/>
  <c r="Q59" i="11"/>
  <c r="T58" i="11"/>
  <c r="Q58" i="11"/>
  <c r="T57" i="11"/>
  <c r="Q57" i="11"/>
  <c r="T56" i="11"/>
  <c r="Q56" i="11"/>
  <c r="T55" i="11"/>
  <c r="Q55" i="11"/>
  <c r="T54" i="11"/>
  <c r="Q54" i="11"/>
  <c r="T53" i="11"/>
  <c r="Q53" i="11"/>
  <c r="Q52" i="11"/>
  <c r="T51" i="11"/>
  <c r="Q51" i="11"/>
  <c r="T50" i="11"/>
  <c r="Q50" i="11"/>
  <c r="T49" i="11"/>
  <c r="Q49" i="11"/>
  <c r="Q48" i="11"/>
  <c r="T47" i="11"/>
  <c r="Q47" i="11"/>
  <c r="T46" i="11"/>
  <c r="Q46" i="11"/>
  <c r="T44" i="11"/>
  <c r="T70" i="11" s="1"/>
  <c r="B99" i="28" s="1"/>
  <c r="Q44" i="11"/>
  <c r="Q42" i="11"/>
  <c r="T41" i="11"/>
  <c r="Q41" i="11"/>
  <c r="T40" i="11"/>
  <c r="Q40" i="11"/>
  <c r="Q39" i="11"/>
  <c r="Q37" i="11"/>
  <c r="T35" i="11"/>
  <c r="Q35" i="11"/>
  <c r="T34" i="11"/>
  <c r="Q34" i="11"/>
  <c r="Q33" i="11"/>
  <c r="Q32" i="11"/>
  <c r="T31" i="11"/>
  <c r="Q31" i="11"/>
  <c r="T29" i="11"/>
  <c r="Q28" i="11"/>
  <c r="T27" i="11"/>
  <c r="Q27" i="11"/>
  <c r="T25" i="11"/>
  <c r="Q25" i="11"/>
  <c r="T24" i="11"/>
  <c r="T23" i="11"/>
  <c r="Q23" i="11"/>
  <c r="T22" i="11"/>
  <c r="Q22" i="11"/>
  <c r="T21" i="11"/>
  <c r="Q21" i="11"/>
  <c r="T20" i="11"/>
  <c r="T19" i="11"/>
  <c r="Q19" i="11"/>
  <c r="Q18" i="11"/>
  <c r="T14" i="11"/>
  <c r="T64" i="11" s="1"/>
  <c r="B93" i="28" s="1"/>
  <c r="Q14" i="11"/>
  <c r="N12" i="11"/>
  <c r="Q11" i="11"/>
  <c r="T48" i="10"/>
  <c r="Q48" i="10"/>
  <c r="Q47" i="10"/>
  <c r="Q46" i="10"/>
  <c r="Q44" i="10"/>
  <c r="Q43" i="10"/>
  <c r="T42" i="10"/>
  <c r="Q42" i="10"/>
  <c r="Q41" i="10"/>
  <c r="T40" i="10"/>
  <c r="Q40" i="10"/>
  <c r="Q38" i="10"/>
  <c r="T37" i="10"/>
  <c r="Q37" i="10"/>
  <c r="Q36" i="10"/>
  <c r="T34" i="10"/>
  <c r="Q34" i="10"/>
  <c r="Q33" i="10"/>
  <c r="T32" i="10"/>
  <c r="Q32" i="10"/>
  <c r="T30" i="10"/>
  <c r="Q29" i="10"/>
  <c r="T27" i="10"/>
  <c r="Q27" i="10"/>
  <c r="Q24" i="10"/>
  <c r="T23" i="10"/>
  <c r="Q23" i="10"/>
  <c r="T21" i="10"/>
  <c r="Q20" i="10"/>
  <c r="T18" i="10"/>
  <c r="Q18" i="10"/>
  <c r="T17" i="10"/>
  <c r="Q17" i="10"/>
  <c r="Q16" i="10"/>
  <c r="Q14" i="10"/>
  <c r="T12" i="10"/>
  <c r="Q12" i="10"/>
  <c r="N12" i="10"/>
  <c r="T11" i="10"/>
  <c r="T52" i="10" s="1"/>
  <c r="B82" i="28" s="1"/>
  <c r="Q11" i="10"/>
  <c r="T57" i="9"/>
  <c r="Q57" i="9"/>
  <c r="T56" i="9"/>
  <c r="Q56" i="9"/>
  <c r="T55" i="9"/>
  <c r="Q55" i="9"/>
  <c r="T54" i="9"/>
  <c r="Q54" i="9"/>
  <c r="T53" i="9"/>
  <c r="Q53" i="9"/>
  <c r="Q52" i="9"/>
  <c r="Q51" i="9"/>
  <c r="Q50" i="9"/>
  <c r="Q49" i="9"/>
  <c r="Q48" i="9"/>
  <c r="T47" i="9"/>
  <c r="Q47" i="9"/>
  <c r="Q46" i="9"/>
  <c r="T45" i="9"/>
  <c r="Q45" i="9"/>
  <c r="Q44" i="9"/>
  <c r="T42" i="9"/>
  <c r="T68" i="9" s="1"/>
  <c r="B78" i="28" s="1"/>
  <c r="Q42" i="9"/>
  <c r="Q40" i="9"/>
  <c r="Q39" i="9"/>
  <c r="T38" i="9"/>
  <c r="Q38" i="9"/>
  <c r="Q37" i="9"/>
  <c r="Q36" i="9"/>
  <c r="Q34" i="9"/>
  <c r="T33" i="9"/>
  <c r="T66" i="9" s="1"/>
  <c r="B76" i="28" s="1"/>
  <c r="Q33" i="9"/>
  <c r="Q31" i="9"/>
  <c r="T30" i="9"/>
  <c r="Q30" i="9"/>
  <c r="Q29" i="9"/>
  <c r="T28" i="9"/>
  <c r="Q28" i="9"/>
  <c r="Q26" i="9"/>
  <c r="Q25" i="9"/>
  <c r="Q24" i="9"/>
  <c r="T23" i="9"/>
  <c r="Q23" i="9"/>
  <c r="Q22" i="9"/>
  <c r="T20" i="9"/>
  <c r="Q20" i="9"/>
  <c r="Q19" i="9"/>
  <c r="T18" i="9"/>
  <c r="Q18" i="9"/>
  <c r="Q17" i="9"/>
  <c r="T15" i="9"/>
  <c r="Q15" i="9"/>
  <c r="Q14" i="9"/>
  <c r="Q12" i="9"/>
  <c r="N12" i="9"/>
  <c r="T11" i="9"/>
  <c r="Q11" i="9"/>
  <c r="T54" i="8"/>
  <c r="Q54" i="8"/>
  <c r="T53" i="8"/>
  <c r="Q53" i="8"/>
  <c r="T52" i="8"/>
  <c r="Q52" i="8"/>
  <c r="T51" i="8"/>
  <c r="Q51" i="8"/>
  <c r="T50" i="8"/>
  <c r="Q50" i="8"/>
  <c r="T49" i="8"/>
  <c r="Q49" i="8"/>
  <c r="Q48" i="8"/>
  <c r="Q46" i="8"/>
  <c r="T45" i="8"/>
  <c r="Q45" i="8"/>
  <c r="Q44" i="8"/>
  <c r="T43" i="8"/>
  <c r="T42" i="8"/>
  <c r="Q42" i="8"/>
  <c r="Q40" i="8"/>
  <c r="T39" i="8"/>
  <c r="T65" i="8" s="1"/>
  <c r="B67" i="28" s="1"/>
  <c r="Q39" i="8"/>
  <c r="Q37" i="8"/>
  <c r="Q36" i="8"/>
  <c r="Q35" i="8"/>
  <c r="T34" i="8"/>
  <c r="T33" i="8"/>
  <c r="Q33" i="8"/>
  <c r="Q31" i="8"/>
  <c r="Q30" i="8"/>
  <c r="Q27" i="8"/>
  <c r="T26" i="8"/>
  <c r="Q26" i="8"/>
  <c r="T25" i="8"/>
  <c r="Q25" i="8"/>
  <c r="T23" i="8"/>
  <c r="T22" i="8"/>
  <c r="Q22" i="8"/>
  <c r="Q21" i="8"/>
  <c r="T20" i="8"/>
  <c r="Q20" i="8"/>
  <c r="T18" i="8"/>
  <c r="Q18" i="8"/>
  <c r="Q14" i="8"/>
  <c r="T12" i="8"/>
  <c r="Q12" i="8"/>
  <c r="N12" i="8"/>
  <c r="Q11" i="8"/>
  <c r="T46" i="7"/>
  <c r="Q46" i="7"/>
  <c r="Q45" i="7"/>
  <c r="Q44" i="7"/>
  <c r="Q42" i="7"/>
  <c r="Q41" i="7"/>
  <c r="Q40" i="7"/>
  <c r="Q39" i="7"/>
  <c r="Q38" i="7"/>
  <c r="Q36" i="7"/>
  <c r="Q35" i="7"/>
  <c r="Q34" i="7"/>
  <c r="T32" i="7"/>
  <c r="Q32" i="7"/>
  <c r="T31" i="7"/>
  <c r="Q31" i="7"/>
  <c r="T30" i="7"/>
  <c r="Q30" i="7"/>
  <c r="Q29" i="7"/>
  <c r="T28" i="7"/>
  <c r="Q28" i="7"/>
  <c r="T26" i="7"/>
  <c r="Q26" i="7"/>
  <c r="T25" i="7"/>
  <c r="Q25" i="7"/>
  <c r="Q24" i="7"/>
  <c r="T23" i="7"/>
  <c r="Q23" i="7"/>
  <c r="Q22" i="7"/>
  <c r="T21" i="7"/>
  <c r="Q21" i="7"/>
  <c r="Q20" i="7"/>
  <c r="T19" i="7"/>
  <c r="Q19" i="7"/>
  <c r="Q18" i="7"/>
  <c r="T14" i="7"/>
  <c r="T51" i="7" s="1"/>
  <c r="B51" i="28" s="1"/>
  <c r="Q14" i="7"/>
  <c r="Q12" i="7"/>
  <c r="N12" i="7"/>
  <c r="T11" i="7"/>
  <c r="T50" i="7" s="1"/>
  <c r="B50" i="28" s="1"/>
  <c r="Q54" i="6"/>
  <c r="Q53" i="6"/>
  <c r="Q52" i="6"/>
  <c r="T51" i="6"/>
  <c r="Q51" i="6"/>
  <c r="T50" i="6"/>
  <c r="Q50" i="6"/>
  <c r="Q48" i="6"/>
  <c r="Q47" i="6"/>
  <c r="Q46" i="6"/>
  <c r="Q44" i="6"/>
  <c r="Q43" i="6"/>
  <c r="Q42" i="6"/>
  <c r="Q41" i="6"/>
  <c r="Q39" i="6"/>
  <c r="Q38" i="6"/>
  <c r="Q37" i="6"/>
  <c r="Q36" i="6"/>
  <c r="Q35" i="6"/>
  <c r="Q34" i="6"/>
  <c r="Q33" i="6"/>
  <c r="Q32" i="6"/>
  <c r="Q31" i="6"/>
  <c r="Q30" i="6"/>
  <c r="Q29" i="6"/>
  <c r="Q28" i="6"/>
  <c r="Q27" i="6"/>
  <c r="Q25" i="6"/>
  <c r="Q24" i="6"/>
  <c r="Q23" i="6"/>
  <c r="Q22" i="6"/>
  <c r="Q21" i="6"/>
  <c r="Q20" i="6"/>
  <c r="Q19" i="6"/>
  <c r="Q18" i="6"/>
  <c r="Q17" i="6"/>
  <c r="Q16" i="6"/>
  <c r="Q15" i="6"/>
  <c r="Q11" i="6"/>
  <c r="Q33" i="5"/>
  <c r="T33" i="5"/>
  <c r="Q32" i="5"/>
  <c r="B32" i="5"/>
  <c r="Q31" i="5"/>
  <c r="T30" i="5"/>
  <c r="Q30" i="5"/>
  <c r="Q29" i="5"/>
  <c r="T28" i="5"/>
  <c r="Q28" i="5"/>
  <c r="Q27" i="5"/>
  <c r="Q26" i="5"/>
  <c r="T22" i="5"/>
  <c r="Q22" i="5"/>
  <c r="T21" i="5"/>
  <c r="Q21" i="5"/>
  <c r="T19" i="5"/>
  <c r="Q19" i="5"/>
  <c r="Q18" i="5"/>
  <c r="Q17" i="5"/>
  <c r="Q14" i="5"/>
  <c r="Q12" i="5"/>
  <c r="N12" i="5"/>
  <c r="Q11" i="5"/>
  <c r="Q52" i="4"/>
  <c r="T52" i="4"/>
  <c r="Q51" i="4"/>
  <c r="Q50" i="4"/>
  <c r="Q49" i="4"/>
  <c r="T48" i="4"/>
  <c r="Q48" i="4"/>
  <c r="T46" i="4"/>
  <c r="Q46" i="4"/>
  <c r="Q45" i="4"/>
  <c r="Q44" i="4"/>
  <c r="Q41" i="4"/>
  <c r="Q40" i="4"/>
  <c r="T39" i="4"/>
  <c r="Q39" i="4"/>
  <c r="T37" i="4"/>
  <c r="Q37" i="4"/>
  <c r="T36" i="4"/>
  <c r="Q36" i="4"/>
  <c r="T35" i="4"/>
  <c r="Q35" i="4"/>
  <c r="T34" i="4"/>
  <c r="Q34" i="4"/>
  <c r="T33" i="4"/>
  <c r="Q33" i="4"/>
  <c r="T32" i="4"/>
  <c r="Q32" i="4"/>
  <c r="T31" i="4"/>
  <c r="Q31" i="4"/>
  <c r="T30" i="4"/>
  <c r="T59" i="4" s="1"/>
  <c r="B23" i="28" s="1"/>
  <c r="Q30" i="4"/>
  <c r="T28" i="4"/>
  <c r="Q28" i="4"/>
  <c r="Q27" i="4"/>
  <c r="Q26" i="4"/>
  <c r="T25" i="4"/>
  <c r="Q25" i="4"/>
  <c r="Q23" i="4"/>
  <c r="T22" i="4"/>
  <c r="Q22" i="4"/>
  <c r="Q21" i="4"/>
  <c r="T20" i="4"/>
  <c r="T19" i="4"/>
  <c r="Q19" i="4"/>
  <c r="Q18" i="4"/>
  <c r="Q17" i="4"/>
  <c r="T14" i="4"/>
  <c r="Q14" i="4"/>
  <c r="T13" i="4"/>
  <c r="T57" i="4" s="1"/>
  <c r="B21" i="28" s="1"/>
  <c r="Q13" i="4"/>
  <c r="Q11" i="4"/>
  <c r="T15" i="6"/>
  <c r="T19" i="6"/>
  <c r="T21" i="6"/>
  <c r="T23" i="6"/>
  <c r="T28" i="6"/>
  <c r="T30" i="6"/>
  <c r="T32" i="6"/>
  <c r="T36" i="6"/>
  <c r="T38" i="6"/>
  <c r="T41" i="6"/>
  <c r="T46" i="6"/>
  <c r="T29" i="7"/>
  <c r="T44" i="7"/>
  <c r="T35" i="18"/>
  <c r="T28" i="23"/>
  <c r="T47" i="23"/>
  <c r="T16" i="24"/>
  <c r="T25" i="24"/>
  <c r="T44" i="24"/>
  <c r="T14" i="14"/>
  <c r="T56" i="14" s="1"/>
  <c r="B126" i="28" s="1"/>
  <c r="T25" i="14"/>
  <c r="T19" i="16"/>
  <c r="T21" i="16"/>
  <c r="T31" i="16"/>
  <c r="T48" i="11"/>
  <c r="T52" i="11"/>
  <c r="T21" i="12"/>
  <c r="T24" i="12"/>
  <c r="T39" i="12"/>
  <c r="T52" i="12"/>
  <c r="T56" i="12"/>
  <c r="T18" i="13"/>
  <c r="T24" i="13"/>
  <c r="T27" i="13"/>
  <c r="T45" i="13"/>
  <c r="T34" i="14"/>
  <c r="T39" i="14"/>
  <c r="T46" i="14"/>
  <c r="T19" i="17"/>
  <c r="T59" i="17" s="1"/>
  <c r="B149" i="28" s="1"/>
  <c r="T45" i="17"/>
  <c r="T19" i="15"/>
  <c r="T29" i="15"/>
  <c r="T32" i="15"/>
  <c r="T12" i="18"/>
  <c r="Q23" i="18"/>
  <c r="Q27" i="18"/>
  <c r="Q34" i="18"/>
  <c r="T52" i="18"/>
  <c r="T56" i="18"/>
  <c r="T60" i="18"/>
  <c r="T23" i="19"/>
  <c r="T28" i="19"/>
  <c r="T37" i="19"/>
  <c r="T56" i="23"/>
  <c r="T60" i="23"/>
  <c r="T18" i="24"/>
  <c r="T30" i="24"/>
  <c r="T62" i="24" s="1"/>
  <c r="B236" i="28" s="1"/>
  <c r="T41" i="24"/>
  <c r="T46" i="24"/>
  <c r="T12" i="25"/>
  <c r="T19" i="25"/>
  <c r="T21" i="25"/>
  <c r="T23" i="25"/>
  <c r="T31" i="25"/>
  <c r="T33" i="25"/>
  <c r="T11" i="4"/>
  <c r="T56" i="4" s="1"/>
  <c r="B20" i="28" s="1"/>
  <c r="T21" i="4"/>
  <c r="T26" i="4"/>
  <c r="T12" i="5"/>
  <c r="T17" i="5"/>
  <c r="T17" i="9"/>
  <c r="T63" i="9" s="1"/>
  <c r="B73" i="28" s="1"/>
  <c r="T26" i="9"/>
  <c r="T37" i="9"/>
  <c r="T49" i="9"/>
  <c r="T11" i="11"/>
  <c r="T37" i="11"/>
  <c r="T36" i="12"/>
  <c r="T11" i="17"/>
  <c r="T16" i="17"/>
  <c r="T58" i="17" s="1"/>
  <c r="B148" i="28" s="1"/>
  <c r="T25" i="17"/>
  <c r="T32" i="17"/>
  <c r="T43" i="18"/>
  <c r="T26" i="19"/>
  <c r="T35" i="19"/>
  <c r="T45" i="19"/>
  <c r="T51" i="19"/>
  <c r="T14" i="20"/>
  <c r="T46" i="20" s="1"/>
  <c r="B191" i="28" s="1"/>
  <c r="T25" i="21"/>
  <c r="T39" i="22"/>
  <c r="T41" i="22"/>
  <c r="T23" i="4"/>
  <c r="T50" i="4"/>
  <c r="T21" i="8"/>
  <c r="T46" i="8"/>
  <c r="T48" i="8"/>
  <c r="T12" i="9"/>
  <c r="T14" i="10"/>
  <c r="T53" i="10" s="1"/>
  <c r="B83" i="28" s="1"/>
  <c r="T46" i="10"/>
  <c r="T18" i="11"/>
  <c r="T66" i="11" s="1"/>
  <c r="B95" i="28" s="1"/>
  <c r="T33" i="11"/>
  <c r="T38" i="11"/>
  <c r="T39" i="11"/>
  <c r="T56" i="19"/>
  <c r="T79" i="19" s="1"/>
  <c r="B187" i="28" s="1"/>
  <c r="T60" i="19"/>
  <c r="T22" i="20"/>
  <c r="T24" i="20"/>
  <c r="T19" i="21"/>
  <c r="T22" i="21"/>
  <c r="T27" i="21"/>
  <c r="T44" i="21"/>
  <c r="T16" i="22"/>
  <c r="T53" i="22" s="1"/>
  <c r="B212" i="28" s="1"/>
  <c r="T32" i="22"/>
  <c r="T22" i="23"/>
  <c r="T25" i="23"/>
  <c r="T37" i="23"/>
  <c r="T41" i="23"/>
  <c r="T17" i="4"/>
  <c r="T24" i="4"/>
  <c r="T49" i="4"/>
  <c r="T11" i="6"/>
  <c r="T58" i="6" s="1"/>
  <c r="B40" i="28" s="1"/>
  <c r="T18" i="6"/>
  <c r="T22" i="6"/>
  <c r="T27" i="6"/>
  <c r="T61" i="6" s="1"/>
  <c r="B43" i="28" s="1"/>
  <c r="T31" i="6"/>
  <c r="T35" i="6"/>
  <c r="T39" i="6"/>
  <c r="T44" i="6"/>
  <c r="T52" i="6"/>
  <c r="Q11" i="7"/>
  <c r="T35" i="7"/>
  <c r="T38" i="7"/>
  <c r="T56" i="7" s="1"/>
  <c r="B56" i="28" s="1"/>
  <c r="T40" i="7"/>
  <c r="T30" i="8"/>
  <c r="T36" i="8"/>
  <c r="T22" i="9"/>
  <c r="T25" i="9"/>
  <c r="T31" i="9"/>
  <c r="T36" i="9"/>
  <c r="T50" i="9"/>
  <c r="T25" i="10"/>
  <c r="T12" i="11"/>
  <c r="T28" i="11"/>
  <c r="T32" i="11"/>
  <c r="Q38" i="11"/>
  <c r="T11" i="12"/>
  <c r="T65" i="12" s="1"/>
  <c r="B103" i="28" s="1"/>
  <c r="T14" i="12"/>
  <c r="T66" i="12" s="1"/>
  <c r="B104" i="28" s="1"/>
  <c r="T20" i="12"/>
  <c r="T22" i="12"/>
  <c r="T32" i="12"/>
  <c r="T35" i="12"/>
  <c r="T41" i="12"/>
  <c r="T16" i="14"/>
  <c r="T22" i="14"/>
  <c r="T38" i="14"/>
  <c r="T20" i="16"/>
  <c r="T23" i="16"/>
  <c r="T30" i="16"/>
  <c r="T32" i="16"/>
  <c r="T35" i="16"/>
  <c r="T46" i="16" s="1"/>
  <c r="B143" i="28" s="1"/>
  <c r="T14" i="17"/>
  <c r="T57" i="17" s="1"/>
  <c r="B147" i="28" s="1"/>
  <c r="T21" i="17"/>
  <c r="T23" i="17"/>
  <c r="T29" i="17"/>
  <c r="T61" i="17" s="1"/>
  <c r="B151" i="28" s="1"/>
  <c r="T34" i="17"/>
  <c r="T38" i="17"/>
  <c r="T11" i="15"/>
  <c r="T24" i="15"/>
  <c r="T14" i="18"/>
  <c r="T72" i="18" s="1"/>
  <c r="B169" i="28" s="1"/>
  <c r="T37" i="18"/>
  <c r="T41" i="18"/>
  <c r="T45" i="18"/>
  <c r="T14" i="19"/>
  <c r="T72" i="19" s="1"/>
  <c r="B180" i="28" s="1"/>
  <c r="T18" i="19"/>
  <c r="T22" i="19"/>
  <c r="T30" i="19"/>
  <c r="T42" i="19"/>
  <c r="T47" i="19"/>
  <c r="T16" i="20"/>
  <c r="T19" i="20"/>
  <c r="T48" i="20" s="1"/>
  <c r="B193" i="28" s="1"/>
  <c r="T34" i="20"/>
  <c r="T36" i="20"/>
  <c r="T12" i="21"/>
  <c r="T21" i="21"/>
  <c r="T43" i="21"/>
  <c r="T45" i="21"/>
  <c r="T20" i="22"/>
  <c r="T22" i="22"/>
  <c r="T24" i="22"/>
  <c r="T26" i="22"/>
  <c r="T12" i="23"/>
  <c r="T17" i="23"/>
  <c r="T20" i="23"/>
  <c r="T32" i="23"/>
  <c r="T35" i="23"/>
  <c r="T38" i="23"/>
  <c r="T49" i="23"/>
  <c r="T11" i="24"/>
  <c r="T14" i="24"/>
  <c r="T58" i="24" s="1"/>
  <c r="B232" i="28" s="1"/>
  <c r="T21" i="24"/>
  <c r="T60" i="24" s="1"/>
  <c r="B234" i="28" s="1"/>
  <c r="T24" i="24"/>
  <c r="T33" i="24"/>
  <c r="T40" i="24"/>
  <c r="T48" i="24"/>
  <c r="T11" i="25"/>
  <c r="T50" i="25" s="1"/>
  <c r="B242" i="28" s="1"/>
  <c r="T16" i="25"/>
  <c r="T52" i="25" s="1"/>
  <c r="B244" i="28" s="1"/>
  <c r="T22" i="25"/>
  <c r="T28" i="25"/>
  <c r="T39" i="25"/>
  <c r="T14" i="25"/>
  <c r="T51" i="25" s="1"/>
  <c r="B243" i="28" s="1"/>
  <c r="T27" i="25"/>
  <c r="T41" i="25"/>
  <c r="T20" i="25"/>
  <c r="T32" i="25"/>
  <c r="T37" i="25"/>
  <c r="T21" i="22"/>
  <c r="T25" i="22"/>
  <c r="T42" i="22"/>
  <c r="T11" i="22"/>
  <c r="T23" i="22"/>
  <c r="T40" i="22"/>
  <c r="T46" i="22"/>
  <c r="T21" i="20"/>
  <c r="T29" i="20"/>
  <c r="T50" i="20" s="1"/>
  <c r="B195" i="28" s="1"/>
  <c r="T12" i="20"/>
  <c r="T17" i="20"/>
  <c r="T23" i="20"/>
  <c r="T31" i="20"/>
  <c r="T37" i="20"/>
  <c r="T41" i="20"/>
  <c r="T20" i="20"/>
  <c r="T27" i="20"/>
  <c r="T49" i="20" s="1"/>
  <c r="B194" i="28" s="1"/>
  <c r="T40" i="20"/>
  <c r="T31" i="15"/>
  <c r="T38" i="15"/>
  <c r="T12" i="15"/>
  <c r="T21" i="15"/>
  <c r="T14" i="15"/>
  <c r="T50" i="15" s="1"/>
  <c r="B158" i="28" s="1"/>
  <c r="Q21" i="15"/>
  <c r="T28" i="15"/>
  <c r="T54" i="15" s="1"/>
  <c r="B162" i="28" s="1"/>
  <c r="T36" i="15"/>
  <c r="T40" i="15"/>
  <c r="T18" i="16"/>
  <c r="T12" i="16"/>
  <c r="T24" i="16"/>
  <c r="T29" i="16"/>
  <c r="T11" i="16"/>
  <c r="T17" i="16"/>
  <c r="T42" i="16" s="1"/>
  <c r="B139" i="28" s="1"/>
  <c r="T27" i="16"/>
  <c r="T19" i="14"/>
  <c r="T30" i="14"/>
  <c r="T44" i="14"/>
  <c r="T21" i="14"/>
  <c r="T24" i="14"/>
  <c r="T33" i="14"/>
  <c r="T41" i="14"/>
  <c r="T12" i="14"/>
  <c r="T17" i="14"/>
  <c r="T23" i="14"/>
  <c r="T29" i="14"/>
  <c r="T60" i="14" s="1"/>
  <c r="B130" i="28" s="1"/>
  <c r="T40" i="14"/>
  <c r="T43" i="14"/>
  <c r="T43" i="13"/>
  <c r="T31" i="13"/>
  <c r="T59" i="13" s="1"/>
  <c r="B119" i="28" s="1"/>
  <c r="T23" i="13"/>
  <c r="T34" i="13"/>
  <c r="T21" i="13"/>
  <c r="T57" i="13" s="1"/>
  <c r="B117" i="28" s="1"/>
  <c r="T12" i="13"/>
  <c r="T37" i="13"/>
  <c r="T11" i="13"/>
  <c r="T16" i="13"/>
  <c r="T19" i="13"/>
  <c r="T25" i="13"/>
  <c r="T29" i="13"/>
  <c r="T36" i="13"/>
  <c r="Q25" i="10"/>
  <c r="T36" i="10"/>
  <c r="T41" i="10"/>
  <c r="Q21" i="10"/>
  <c r="Q30" i="10"/>
  <c r="T16" i="10"/>
  <c r="T20" i="10"/>
  <c r="T22" i="10"/>
  <c r="T24" i="10"/>
  <c r="T26" i="10"/>
  <c r="T29" i="10"/>
  <c r="T31" i="10"/>
  <c r="T33" i="10"/>
  <c r="T38" i="10"/>
  <c r="T43" i="10"/>
  <c r="T47" i="10"/>
  <c r="T44" i="9"/>
  <c r="T52" i="9"/>
  <c r="T14" i="9"/>
  <c r="T19" i="9"/>
  <c r="T24" i="9"/>
  <c r="T29" i="9"/>
  <c r="T34" i="9"/>
  <c r="T39" i="9"/>
  <c r="T46" i="9"/>
  <c r="T48" i="9"/>
  <c r="T51" i="9"/>
  <c r="T14" i="8"/>
  <c r="T59" i="8" s="1"/>
  <c r="B61" i="28" s="1"/>
  <c r="T19" i="8"/>
  <c r="T47" i="8"/>
  <c r="T27" i="8"/>
  <c r="T31" i="8"/>
  <c r="T35" i="8"/>
  <c r="T40" i="8"/>
  <c r="T44" i="8"/>
  <c r="T11" i="8"/>
  <c r="T28" i="8"/>
  <c r="T12" i="7"/>
  <c r="T20" i="7"/>
  <c r="T24" i="7"/>
  <c r="T36" i="7"/>
  <c r="T41" i="7"/>
  <c r="T45" i="7"/>
  <c r="T18" i="7"/>
  <c r="T22" i="7"/>
  <c r="T34" i="7"/>
  <c r="T39" i="7"/>
  <c r="T48" i="6"/>
  <c r="T20" i="6"/>
  <c r="T29" i="6"/>
  <c r="T37" i="6"/>
  <c r="T47" i="6"/>
  <c r="T49" i="6"/>
  <c r="T17" i="6"/>
  <c r="T25" i="6"/>
  <c r="T34" i="6"/>
  <c r="T43" i="6"/>
  <c r="T16" i="6"/>
  <c r="T24" i="6"/>
  <c r="T33" i="6"/>
  <c r="T42" i="6"/>
  <c r="T29" i="5"/>
  <c r="T14" i="5"/>
  <c r="T38" i="5" s="1"/>
  <c r="B31" i="28" s="1"/>
  <c r="T27" i="5"/>
  <c r="T18" i="5"/>
  <c r="T11" i="5"/>
  <c r="T26" i="5"/>
  <c r="T31" i="5"/>
  <c r="Q11" i="24"/>
  <c r="Q20" i="23"/>
  <c r="Q28" i="23"/>
  <c r="Q43" i="23"/>
  <c r="Q14" i="23"/>
  <c r="Q24" i="23"/>
  <c r="Q33" i="23"/>
  <c r="Q38" i="23"/>
  <c r="Q54" i="21"/>
  <c r="Q45" i="21"/>
  <c r="T35" i="20"/>
  <c r="Q24" i="18"/>
  <c r="Q29" i="18"/>
  <c r="Q14" i="18"/>
  <c r="Q11" i="15"/>
  <c r="Q18" i="15"/>
  <c r="Q22" i="15"/>
  <c r="Q14" i="15"/>
  <c r="T22" i="17"/>
  <c r="Q11" i="12"/>
  <c r="Q18" i="12"/>
  <c r="Q26" i="12"/>
  <c r="Q22" i="12"/>
  <c r="Q20" i="11"/>
  <c r="Q24" i="11"/>
  <c r="Q12" i="11"/>
  <c r="Q29" i="11"/>
  <c r="Q22" i="10"/>
  <c r="Q26" i="10"/>
  <c r="Q31" i="10"/>
  <c r="Q23" i="8"/>
  <c r="Q43" i="8"/>
  <c r="Q47" i="8"/>
  <c r="Q19" i="8"/>
  <c r="Q28" i="8"/>
  <c r="Q34" i="8"/>
  <c r="Q49" i="6"/>
  <c r="T18" i="4"/>
  <c r="T16" i="4"/>
  <c r="T27" i="4"/>
  <c r="T41" i="4"/>
  <c r="T45" i="4"/>
  <c r="T47" i="4"/>
  <c r="T40" i="4"/>
  <c r="T42" i="4"/>
  <c r="T44" i="4"/>
  <c r="Q16" i="4"/>
  <c r="Q20" i="4"/>
  <c r="Q42" i="4"/>
  <c r="Q47" i="4"/>
  <c r="Q24" i="4"/>
  <c r="T37" i="3"/>
  <c r="Q37" i="3"/>
  <c r="Q36" i="3"/>
  <c r="Q34" i="3"/>
  <c r="Q33" i="3"/>
  <c r="Q32" i="3"/>
  <c r="Q31" i="3"/>
  <c r="Q30" i="3"/>
  <c r="Q29" i="3"/>
  <c r="T27" i="3"/>
  <c r="Q27" i="3"/>
  <c r="Q26" i="3"/>
  <c r="Q24" i="3"/>
  <c r="Q23" i="3"/>
  <c r="Q21" i="3"/>
  <c r="Q20" i="3"/>
  <c r="Q19" i="3"/>
  <c r="Q18" i="3"/>
  <c r="Q17" i="3"/>
  <c r="T15" i="3"/>
  <c r="Q15" i="3"/>
  <c r="T14" i="3"/>
  <c r="Q14" i="3"/>
  <c r="Q13" i="3"/>
  <c r="Q11" i="3"/>
  <c r="T13" i="3"/>
  <c r="T42" i="3" s="1"/>
  <c r="B11" i="28" s="1"/>
  <c r="T11" i="3"/>
  <c r="T41" i="3" s="1"/>
  <c r="B10" i="28" s="1"/>
  <c r="T32" i="3"/>
  <c r="T17" i="3"/>
  <c r="T19" i="3"/>
  <c r="T21" i="3"/>
  <c r="T24" i="3"/>
  <c r="T30" i="3"/>
  <c r="T18" i="3"/>
  <c r="T23" i="3"/>
  <c r="T29" i="3"/>
  <c r="T33" i="3"/>
  <c r="T20" i="3"/>
  <c r="T26" i="3"/>
  <c r="T31" i="3"/>
  <c r="T36" i="3"/>
  <c r="T47" i="3" s="1"/>
  <c r="B16" i="28" s="1"/>
  <c r="G9" i="1"/>
  <c r="G35" i="1" s="1"/>
  <c r="G14" i="1"/>
  <c r="G22" i="1"/>
  <c r="G26" i="1"/>
  <c r="G13" i="1"/>
  <c r="G17" i="1"/>
  <c r="G21" i="1"/>
  <c r="G11" i="1"/>
  <c r="G15" i="1"/>
  <c r="G19" i="1"/>
  <c r="G23" i="1"/>
  <c r="G27" i="1"/>
  <c r="G31" i="1"/>
  <c r="G29" i="1"/>
  <c r="G25" i="1"/>
  <c r="G24" i="1"/>
  <c r="G18" i="1"/>
  <c r="G20" i="1"/>
  <c r="G10" i="1"/>
  <c r="G30" i="1"/>
  <c r="G16" i="1"/>
  <c r="G28" i="1"/>
  <c r="G12" i="1"/>
  <c r="T34" i="25"/>
  <c r="T36" i="24"/>
  <c r="T45" i="23"/>
  <c r="T43" i="22"/>
  <c r="T56" i="21"/>
  <c r="T38" i="20"/>
  <c r="T49" i="19"/>
  <c r="T38" i="18"/>
  <c r="T33" i="15"/>
  <c r="T35" i="17"/>
  <c r="T33" i="16"/>
  <c r="T35" i="14"/>
  <c r="T38" i="13"/>
  <c r="T42" i="12"/>
  <c r="T42" i="11"/>
  <c r="T44" i="10"/>
  <c r="T40" i="9"/>
  <c r="T37" i="8"/>
  <c r="T42" i="7"/>
  <c r="T53" i="6"/>
  <c r="T32" i="5"/>
  <c r="T51" i="4"/>
  <c r="T34" i="3"/>
  <c r="L119" i="28" l="1"/>
  <c r="L118" i="28"/>
  <c r="T76" i="23"/>
  <c r="B225" i="28" s="1"/>
  <c r="T68" i="21"/>
  <c r="B203" i="28" s="1"/>
  <c r="T61" i="11"/>
  <c r="T63" i="11"/>
  <c r="B92" i="28" s="1"/>
  <c r="T60" i="4"/>
  <c r="B24" i="28" s="1"/>
  <c r="T43" i="5"/>
  <c r="B36" i="28" s="1"/>
  <c r="T56" i="10"/>
  <c r="B86" i="28" s="1"/>
  <c r="T54" i="13"/>
  <c r="B114" i="28" s="1"/>
  <c r="T45" i="16"/>
  <c r="B142" i="28" s="1"/>
  <c r="T55" i="15"/>
  <c r="B163" i="28" s="1"/>
  <c r="T57" i="24"/>
  <c r="B231" i="28" s="1"/>
  <c r="T70" i="12"/>
  <c r="B108" i="28" s="1"/>
  <c r="T57" i="22"/>
  <c r="B216" i="28" s="1"/>
  <c r="T60" i="6"/>
  <c r="B42" i="28" s="1"/>
  <c r="T77" i="23"/>
  <c r="B226" i="28" s="1"/>
  <c r="T56" i="25"/>
  <c r="B248" i="28" s="1"/>
  <c r="AE24" i="5"/>
  <c r="AE42" i="5" s="1"/>
  <c r="M35" i="28" s="1"/>
  <c r="AE36" i="25"/>
  <c r="AE57" i="25" s="1"/>
  <c r="M249" i="28" s="1"/>
  <c r="AD57" i="25"/>
  <c r="AE30" i="25"/>
  <c r="AD56" i="25"/>
  <c r="AE14" i="25"/>
  <c r="AE51" i="25" s="1"/>
  <c r="M243" i="28" s="1"/>
  <c r="AD51" i="25"/>
  <c r="L184" i="28"/>
  <c r="AE52" i="17"/>
  <c r="AD57" i="17"/>
  <c r="AD42" i="14"/>
  <c r="AE42" i="14" s="1"/>
  <c r="AD56" i="13"/>
  <c r="AD11" i="13"/>
  <c r="AD63" i="11"/>
  <c r="AD66" i="9"/>
  <c r="AD27" i="9"/>
  <c r="AE27" i="9" s="1"/>
  <c r="AD19" i="9"/>
  <c r="AE19" i="9" s="1"/>
  <c r="AD46" i="8"/>
  <c r="AD66" i="8" s="1"/>
  <c r="AD38" i="6"/>
  <c r="L40" i="28"/>
  <c r="AD47" i="4"/>
  <c r="L32" i="28"/>
  <c r="AC39" i="5"/>
  <c r="K32" i="28" s="1"/>
  <c r="J249" i="28"/>
  <c r="AA57" i="25"/>
  <c r="I249" i="28" s="1"/>
  <c r="AB79" i="23"/>
  <c r="AB75" i="23"/>
  <c r="AD32" i="9"/>
  <c r="AB32" i="9"/>
  <c r="AE21" i="9"/>
  <c r="AD13" i="9"/>
  <c r="AB13" i="9"/>
  <c r="AE53" i="6"/>
  <c r="AE50" i="6"/>
  <c r="AB14" i="17"/>
  <c r="AB57" i="17" s="1"/>
  <c r="Y57" i="17"/>
  <c r="G147" i="28" s="1"/>
  <c r="AB11" i="17"/>
  <c r="AB56" i="17" s="1"/>
  <c r="Y56" i="17"/>
  <c r="G146" i="28" s="1"/>
  <c r="AD32" i="10"/>
  <c r="AD56" i="10" s="1"/>
  <c r="AB32" i="10"/>
  <c r="AD39" i="7"/>
  <c r="AD56" i="7" s="1"/>
  <c r="AB39" i="7"/>
  <c r="Y69" i="23"/>
  <c r="I29" i="1" s="1"/>
  <c r="AB13" i="26"/>
  <c r="Z57" i="26"/>
  <c r="AB34" i="12"/>
  <c r="AE28" i="12"/>
  <c r="AD27" i="18"/>
  <c r="AE27" i="18" s="1"/>
  <c r="AB27" i="18"/>
  <c r="AD24" i="18"/>
  <c r="AE24" i="18" s="1"/>
  <c r="AB24" i="18"/>
  <c r="AD74" i="18"/>
  <c r="AD12" i="18"/>
  <c r="Y69" i="18"/>
  <c r="I24" i="1" s="1"/>
  <c r="AB12" i="18"/>
  <c r="AD36" i="15"/>
  <c r="AD57" i="15" s="1"/>
  <c r="Y57" i="15"/>
  <c r="G165" i="28" s="1"/>
  <c r="AD17" i="15"/>
  <c r="AB17" i="15"/>
  <c r="AD14" i="15"/>
  <c r="AD50" i="15" s="1"/>
  <c r="Y50" i="15"/>
  <c r="G158" i="28" s="1"/>
  <c r="AB11" i="15"/>
  <c r="Y49" i="15"/>
  <c r="G157" i="28" s="1"/>
  <c r="AD41" i="20"/>
  <c r="AD52" i="20" s="1"/>
  <c r="AB41" i="20"/>
  <c r="AD47" i="20"/>
  <c r="T69" i="9"/>
  <c r="B79" i="28" s="1"/>
  <c r="T63" i="6"/>
  <c r="B45" i="28" s="1"/>
  <c r="T71" i="12"/>
  <c r="B109" i="28" s="1"/>
  <c r="T71" i="21"/>
  <c r="B206" i="28" s="1"/>
  <c r="T73" i="23"/>
  <c r="B222" i="28" s="1"/>
  <c r="AE53" i="15"/>
  <c r="M161" i="28" s="1"/>
  <c r="AE18" i="25"/>
  <c r="AD53" i="25"/>
  <c r="AE39" i="24"/>
  <c r="L217" i="28"/>
  <c r="AC58" i="22"/>
  <c r="K217" i="28" s="1"/>
  <c r="L201" i="28"/>
  <c r="AD79" i="19"/>
  <c r="L143" i="28"/>
  <c r="AC46" i="16"/>
  <c r="K143" i="28" s="1"/>
  <c r="AD61" i="13"/>
  <c r="L89" i="28"/>
  <c r="AD64" i="8"/>
  <c r="L61" i="28"/>
  <c r="L20" i="28"/>
  <c r="L35" i="28"/>
  <c r="AC42" i="5"/>
  <c r="K35" i="28" s="1"/>
  <c r="J77" i="28"/>
  <c r="Y60" i="6"/>
  <c r="G42" i="28" s="1"/>
  <c r="AB15" i="6"/>
  <c r="J217" i="28"/>
  <c r="AA58" i="22"/>
  <c r="I217" i="28" s="1"/>
  <c r="AB42" i="17"/>
  <c r="AB64" i="17" s="1"/>
  <c r="Y64" i="17"/>
  <c r="G154" i="28" s="1"/>
  <c r="AD30" i="16"/>
  <c r="AB30" i="16"/>
  <c r="AE30" i="16" s="1"/>
  <c r="AD28" i="10"/>
  <c r="AB28" i="10"/>
  <c r="AB34" i="7"/>
  <c r="AB55" i="7" s="1"/>
  <c r="Y55" i="7"/>
  <c r="G55" i="28" s="1"/>
  <c r="AB42" i="8"/>
  <c r="Y66" i="8"/>
  <c r="G68" i="28" s="1"/>
  <c r="AE21" i="8"/>
  <c r="AD43" i="4"/>
  <c r="AB43" i="4"/>
  <c r="Y60" i="4"/>
  <c r="AB39" i="4"/>
  <c r="AE39" i="4" s="1"/>
  <c r="AD16" i="4"/>
  <c r="Y58" i="4"/>
  <c r="G22" i="28" s="1"/>
  <c r="L244" i="28"/>
  <c r="AC52" i="25"/>
  <c r="K244" i="28" s="1"/>
  <c r="AE14" i="12"/>
  <c r="AE66" i="12" s="1"/>
  <c r="M104" i="28" s="1"/>
  <c r="AB66" i="12"/>
  <c r="AD49" i="18"/>
  <c r="Y79" i="18"/>
  <c r="G176" i="28" s="1"/>
  <c r="AB23" i="15"/>
  <c r="AD23" i="15"/>
  <c r="AD37" i="12"/>
  <c r="AB37" i="12"/>
  <c r="AE37" i="12" s="1"/>
  <c r="T43" i="3"/>
  <c r="B12" i="28" s="1"/>
  <c r="T46" i="3"/>
  <c r="B15" i="28" s="1"/>
  <c r="T58" i="4"/>
  <c r="B22" i="28" s="1"/>
  <c r="T59" i="9"/>
  <c r="T62" i="9"/>
  <c r="B72" i="28" s="1"/>
  <c r="T55" i="10"/>
  <c r="B85" i="28" s="1"/>
  <c r="T60" i="13"/>
  <c r="B120" i="28" s="1"/>
  <c r="T58" i="14"/>
  <c r="B128" i="28" s="1"/>
  <c r="T63" i="24"/>
  <c r="B237" i="28" s="1"/>
  <c r="T63" i="8"/>
  <c r="B65" i="28" s="1"/>
  <c r="T77" i="19"/>
  <c r="B185" i="28" s="1"/>
  <c r="T59" i="24"/>
  <c r="B233" i="28" s="1"/>
  <c r="T57" i="7"/>
  <c r="B57" i="28" s="1"/>
  <c r="T64" i="8"/>
  <c r="B66" i="28" s="1"/>
  <c r="T65" i="9"/>
  <c r="B75" i="28" s="1"/>
  <c r="T71" i="11"/>
  <c r="B100" i="28" s="1"/>
  <c r="T62" i="13"/>
  <c r="B122" i="28" s="1"/>
  <c r="T62" i="17"/>
  <c r="B152" i="28" s="1"/>
  <c r="T52" i="15"/>
  <c r="B160" i="28" s="1"/>
  <c r="T77" i="18"/>
  <c r="B174" i="28" s="1"/>
  <c r="T79" i="18"/>
  <c r="B176" i="28" s="1"/>
  <c r="T74" i="19"/>
  <c r="B182" i="28" s="1"/>
  <c r="T72" i="21"/>
  <c r="B207" i="28" s="1"/>
  <c r="T55" i="22"/>
  <c r="B214" i="28" s="1"/>
  <c r="T58" i="22"/>
  <c r="B217" i="28" s="1"/>
  <c r="T75" i="23"/>
  <c r="B224" i="28" s="1"/>
  <c r="T45" i="3"/>
  <c r="B14" i="28" s="1"/>
  <c r="T44" i="3"/>
  <c r="B13" i="28" s="1"/>
  <c r="T61" i="4"/>
  <c r="B25" i="28" s="1"/>
  <c r="T37" i="5"/>
  <c r="B30" i="28" s="1"/>
  <c r="T55" i="7"/>
  <c r="B55" i="28" s="1"/>
  <c r="T54" i="10"/>
  <c r="B84" i="28" s="1"/>
  <c r="T57" i="10"/>
  <c r="B87" i="28" s="1"/>
  <c r="T57" i="15"/>
  <c r="B165" i="28" s="1"/>
  <c r="T52" i="20"/>
  <c r="B197" i="28" s="1"/>
  <c r="T74" i="23"/>
  <c r="B223" i="28" s="1"/>
  <c r="T51" i="20"/>
  <c r="B196" i="28" s="1"/>
  <c r="T43" i="16"/>
  <c r="B140" i="28" s="1"/>
  <c r="T57" i="14"/>
  <c r="B127" i="28" s="1"/>
  <c r="T69" i="11"/>
  <c r="B98" i="28" s="1"/>
  <c r="T55" i="24"/>
  <c r="T78" i="23"/>
  <c r="B227" i="28" s="1"/>
  <c r="T41" i="5"/>
  <c r="B34" i="28" s="1"/>
  <c r="T61" i="8"/>
  <c r="B63" i="28" s="1"/>
  <c r="T62" i="8"/>
  <c r="B64" i="28" s="1"/>
  <c r="T66" i="8"/>
  <c r="B68" i="28" s="1"/>
  <c r="T61" i="9"/>
  <c r="B71" i="28" s="1"/>
  <c r="T68" i="12"/>
  <c r="B106" i="28" s="1"/>
  <c r="T69" i="12"/>
  <c r="B107" i="28" s="1"/>
  <c r="T72" i="12"/>
  <c r="B110" i="28" s="1"/>
  <c r="T73" i="12"/>
  <c r="B111" i="28" s="1"/>
  <c r="T61" i="14"/>
  <c r="B131" i="28" s="1"/>
  <c r="T69" i="18"/>
  <c r="T71" i="18"/>
  <c r="B168" i="28" s="1"/>
  <c r="T73" i="18"/>
  <c r="B170" i="28" s="1"/>
  <c r="T74" i="18"/>
  <c r="B171" i="28" s="1"/>
  <c r="T73" i="19"/>
  <c r="B181" i="28" s="1"/>
  <c r="T75" i="19"/>
  <c r="B183" i="28" s="1"/>
  <c r="T76" i="19"/>
  <c r="B184" i="28" s="1"/>
  <c r="T67" i="21"/>
  <c r="B202" i="28" s="1"/>
  <c r="T71" i="23"/>
  <c r="B220" i="28" s="1"/>
  <c r="T79" i="23"/>
  <c r="B228" i="28" s="1"/>
  <c r="T65" i="24"/>
  <c r="B239" i="28" s="1"/>
  <c r="AE40" i="13"/>
  <c r="AD55" i="25"/>
  <c r="AD50" i="25"/>
  <c r="AD72" i="23"/>
  <c r="AD57" i="22"/>
  <c r="AD53" i="21"/>
  <c r="AE53" i="21" s="1"/>
  <c r="AE20" i="21"/>
  <c r="AD17" i="19"/>
  <c r="AE17" i="19" s="1"/>
  <c r="AD36" i="17"/>
  <c r="AD62" i="17" s="1"/>
  <c r="AD60" i="14"/>
  <c r="AD15" i="13"/>
  <c r="AD55" i="13" s="1"/>
  <c r="AD67" i="11"/>
  <c r="AD46" i="9"/>
  <c r="AD39" i="9"/>
  <c r="AE39" i="9" s="1"/>
  <c r="AD31" i="9"/>
  <c r="AD18" i="9"/>
  <c r="AE18" i="9" s="1"/>
  <c r="AD38" i="8"/>
  <c r="AD63" i="8"/>
  <c r="AD61" i="8"/>
  <c r="AD58" i="8"/>
  <c r="AD59" i="4"/>
  <c r="AE13" i="4"/>
  <c r="AD57" i="4"/>
  <c r="AD41" i="5"/>
  <c r="AB56" i="25"/>
  <c r="J246" i="28"/>
  <c r="AA54" i="25"/>
  <c r="I246" i="28" s="1"/>
  <c r="AB51" i="25"/>
  <c r="AB78" i="23"/>
  <c r="AB44" i="9"/>
  <c r="AB69" i="9" s="1"/>
  <c r="Y69" i="9"/>
  <c r="G79" i="28" s="1"/>
  <c r="AB34" i="9"/>
  <c r="AE34" i="9" s="1"/>
  <c r="AD28" i="9"/>
  <c r="AD65" i="9" s="1"/>
  <c r="Y65" i="9"/>
  <c r="G75" i="28" s="1"/>
  <c r="AB28" i="9"/>
  <c r="AB65" i="9" s="1"/>
  <c r="AD24" i="9"/>
  <c r="AB24" i="9"/>
  <c r="AE24" i="9" s="1"/>
  <c r="AD20" i="9"/>
  <c r="AB20" i="9"/>
  <c r="AE20" i="9" s="1"/>
  <c r="AD16" i="9"/>
  <c r="AD62" i="9" s="1"/>
  <c r="AB16" i="9"/>
  <c r="AE16" i="9" s="1"/>
  <c r="AE32" i="6"/>
  <c r="AE28" i="6"/>
  <c r="AE26" i="17"/>
  <c r="AE29" i="14"/>
  <c r="AE25" i="10"/>
  <c r="G82" i="28"/>
  <c r="AD40" i="10"/>
  <c r="Y58" i="10"/>
  <c r="G88" i="28" s="1"/>
  <c r="AD23" i="7"/>
  <c r="AB23" i="7"/>
  <c r="AE23" i="7" s="1"/>
  <c r="AB14" i="7"/>
  <c r="AB51" i="7" s="1"/>
  <c r="Y51" i="7"/>
  <c r="G51" i="28" s="1"/>
  <c r="AD35" i="18"/>
  <c r="AB35" i="18"/>
  <c r="AD32" i="18"/>
  <c r="Y76" i="18"/>
  <c r="G173" i="28" s="1"/>
  <c r="AB32" i="18"/>
  <c r="AB76" i="18" s="1"/>
  <c r="L172" i="28"/>
  <c r="AC75" i="18"/>
  <c r="K172" i="28" s="1"/>
  <c r="AB25" i="12"/>
  <c r="AE25" i="12" s="1"/>
  <c r="AD25" i="12"/>
  <c r="AD22" i="12"/>
  <c r="AB22" i="12"/>
  <c r="AD18" i="12"/>
  <c r="Y68" i="12"/>
  <c r="G106" i="28" s="1"/>
  <c r="T64" i="9"/>
  <c r="B74" i="28" s="1"/>
  <c r="L126" i="28"/>
  <c r="L97" i="28"/>
  <c r="L64" i="28"/>
  <c r="AD53" i="7"/>
  <c r="AE43" i="9"/>
  <c r="J54" i="28"/>
  <c r="AD41" i="13"/>
  <c r="Y61" i="13"/>
  <c r="G121" i="28" s="1"/>
  <c r="AB31" i="13"/>
  <c r="AB59" i="13" s="1"/>
  <c r="Y59" i="13"/>
  <c r="G119" i="28" s="1"/>
  <c r="AB27" i="13"/>
  <c r="AB58" i="13" s="1"/>
  <c r="Y58" i="13"/>
  <c r="G118" i="28" s="1"/>
  <c r="AB33" i="8"/>
  <c r="AB64" i="8" s="1"/>
  <c r="Y64" i="8"/>
  <c r="G66" i="28" s="1"/>
  <c r="Y62" i="8"/>
  <c r="G64" i="28" s="1"/>
  <c r="AB25" i="8"/>
  <c r="AB62" i="8" s="1"/>
  <c r="AB14" i="8"/>
  <c r="AB59" i="8" s="1"/>
  <c r="Y59" i="8"/>
  <c r="G61" i="28" s="1"/>
  <c r="AB19" i="21"/>
  <c r="Y68" i="21"/>
  <c r="G203" i="28" s="1"/>
  <c r="AD58" i="25"/>
  <c r="L107" i="28"/>
  <c r="T53" i="7"/>
  <c r="B53" i="28" s="1"/>
  <c r="T58" i="8"/>
  <c r="B60" i="28" s="1"/>
  <c r="T52" i="13"/>
  <c r="T56" i="13"/>
  <c r="B116" i="28" s="1"/>
  <c r="T37" i="16"/>
  <c r="T39" i="16"/>
  <c r="B136" i="28" s="1"/>
  <c r="T51" i="22"/>
  <c r="B210" i="28" s="1"/>
  <c r="T58" i="25"/>
  <c r="B250" i="28" s="1"/>
  <c r="T55" i="25"/>
  <c r="B247" i="28" s="1"/>
  <c r="T54" i="22"/>
  <c r="B213" i="28" s="1"/>
  <c r="T47" i="20"/>
  <c r="B192" i="28" s="1"/>
  <c r="T49" i="15"/>
  <c r="B157" i="28" s="1"/>
  <c r="T63" i="14"/>
  <c r="B133" i="28" s="1"/>
  <c r="T67" i="9"/>
  <c r="B77" i="28" s="1"/>
  <c r="T59" i="10"/>
  <c r="B89" i="28" s="1"/>
  <c r="T78" i="19"/>
  <c r="B186" i="28" s="1"/>
  <c r="T56" i="17"/>
  <c r="B146" i="28" s="1"/>
  <c r="T40" i="5"/>
  <c r="B33" i="28" s="1"/>
  <c r="T58" i="13"/>
  <c r="B118" i="28" s="1"/>
  <c r="T62" i="6"/>
  <c r="B44" i="28" s="1"/>
  <c r="T54" i="7"/>
  <c r="B54" i="28" s="1"/>
  <c r="T58" i="10"/>
  <c r="B88" i="28" s="1"/>
  <c r="T67" i="11"/>
  <c r="B96" i="28" s="1"/>
  <c r="T68" i="11"/>
  <c r="B97" i="28" s="1"/>
  <c r="T44" i="16"/>
  <c r="B141" i="28" s="1"/>
  <c r="T63" i="17"/>
  <c r="B153" i="28" s="1"/>
  <c r="T78" i="18"/>
  <c r="B175" i="28" s="1"/>
  <c r="T71" i="19"/>
  <c r="B179" i="28" s="1"/>
  <c r="T65" i="21"/>
  <c r="B200" i="28" s="1"/>
  <c r="T53" i="25"/>
  <c r="B245" i="28" s="1"/>
  <c r="AE16" i="24"/>
  <c r="AD59" i="24"/>
  <c r="AD79" i="23"/>
  <c r="AE47" i="23"/>
  <c r="AE31" i="23"/>
  <c r="AE75" i="23" s="1"/>
  <c r="M224" i="28" s="1"/>
  <c r="AD75" i="23"/>
  <c r="AE23" i="23"/>
  <c r="AD71" i="23"/>
  <c r="AD61" i="21"/>
  <c r="AD72" i="21" s="1"/>
  <c r="AD44" i="21"/>
  <c r="AE28" i="21"/>
  <c r="AD71" i="19"/>
  <c r="L132" i="28"/>
  <c r="AD60" i="13"/>
  <c r="AD23" i="13"/>
  <c r="AD55" i="11"/>
  <c r="AE55" i="11" s="1"/>
  <c r="AE42" i="9"/>
  <c r="AE68" i="9" s="1"/>
  <c r="M78" i="28" s="1"/>
  <c r="AD68" i="9"/>
  <c r="AD37" i="7"/>
  <c r="AD15" i="6"/>
  <c r="AD60" i="6" s="1"/>
  <c r="AE50" i="4"/>
  <c r="AB37" i="25"/>
  <c r="AE56" i="23"/>
  <c r="AE13" i="23"/>
  <c r="AD36" i="9"/>
  <c r="Y67" i="9"/>
  <c r="G77" i="28" s="1"/>
  <c r="AB33" i="9"/>
  <c r="AB66" i="9" s="1"/>
  <c r="Y66" i="9"/>
  <c r="G76" i="28" s="1"/>
  <c r="AD26" i="9"/>
  <c r="AB26" i="9"/>
  <c r="AE26" i="9" s="1"/>
  <c r="AD22" i="9"/>
  <c r="AD64" i="9" s="1"/>
  <c r="Y64" i="9"/>
  <c r="G74" i="28" s="1"/>
  <c r="AB22" i="9"/>
  <c r="AB41" i="6"/>
  <c r="AB62" i="6" s="1"/>
  <c r="Y62" i="6"/>
  <c r="G44" i="28" s="1"/>
  <c r="J23" i="28"/>
  <c r="AA59" i="4"/>
  <c r="I23" i="28" s="1"/>
  <c r="AB24" i="4"/>
  <c r="AE24" i="4" s="1"/>
  <c r="AB16" i="4"/>
  <c r="J35" i="28"/>
  <c r="AA42" i="5"/>
  <c r="I35" i="28" s="1"/>
  <c r="J32" i="28"/>
  <c r="AA39" i="5"/>
  <c r="I32" i="28" s="1"/>
  <c r="AE56" i="19"/>
  <c r="AB41" i="19"/>
  <c r="Y76" i="19"/>
  <c r="G184" i="28" s="1"/>
  <c r="AE27" i="19"/>
  <c r="AB14" i="16"/>
  <c r="AB40" i="16" s="1"/>
  <c r="Y40" i="16"/>
  <c r="G137" i="28" s="1"/>
  <c r="AE34" i="14"/>
  <c r="AE24" i="13"/>
  <c r="AB56" i="13"/>
  <c r="AE35" i="11"/>
  <c r="Y68" i="11"/>
  <c r="G97" i="28" s="1"/>
  <c r="AB31" i="11"/>
  <c r="Y67" i="11"/>
  <c r="G96" i="28" s="1"/>
  <c r="AB27" i="11"/>
  <c r="AE23" i="11"/>
  <c r="AE30" i="10"/>
  <c r="Y79" i="23"/>
  <c r="G228" i="28" s="1"/>
  <c r="Y75" i="23"/>
  <c r="G224" i="28" s="1"/>
  <c r="Y72" i="23"/>
  <c r="G221" i="28" s="1"/>
  <c r="AB14" i="23"/>
  <c r="AB72" i="23" s="1"/>
  <c r="AD48" i="24"/>
  <c r="AB48" i="24"/>
  <c r="AD44" i="24"/>
  <c r="AE44" i="24" s="1"/>
  <c r="AB44" i="24"/>
  <c r="AB65" i="24" s="1"/>
  <c r="AD40" i="24"/>
  <c r="AE40" i="24" s="1"/>
  <c r="AB40" i="24"/>
  <c r="Y63" i="24"/>
  <c r="G237" i="28" s="1"/>
  <c r="AB33" i="24"/>
  <c r="AD12" i="24"/>
  <c r="AE12" i="24" s="1"/>
  <c r="AB12" i="24"/>
  <c r="AB57" i="24" s="1"/>
  <c r="Y57" i="22"/>
  <c r="G216" i="28" s="1"/>
  <c r="AB39" i="22"/>
  <c r="AA56" i="22"/>
  <c r="I215" i="28" s="1"/>
  <c r="G215" i="28"/>
  <c r="Y51" i="22"/>
  <c r="G210" i="28" s="1"/>
  <c r="AB11" i="22"/>
  <c r="AB77" i="18"/>
  <c r="AD29" i="15"/>
  <c r="AB29" i="15"/>
  <c r="AE29" i="15" s="1"/>
  <c r="AB55" i="12"/>
  <c r="AD55" i="12"/>
  <c r="AE55" i="12" s="1"/>
  <c r="AB49" i="12"/>
  <c r="Y73" i="12"/>
  <c r="G111" i="28" s="1"/>
  <c r="AD39" i="20"/>
  <c r="AB39" i="20"/>
  <c r="AE39" i="20" s="1"/>
  <c r="AD29" i="20"/>
  <c r="AD50" i="20" s="1"/>
  <c r="L195" i="28" s="1"/>
  <c r="Y50" i="20"/>
  <c r="AD48" i="20"/>
  <c r="AD45" i="20"/>
  <c r="Y63" i="9"/>
  <c r="G73" i="28" s="1"/>
  <c r="AB14" i="9"/>
  <c r="AB62" i="9" s="1"/>
  <c r="Y62" i="9"/>
  <c r="G72" i="28" s="1"/>
  <c r="Y61" i="9"/>
  <c r="G71" i="28" s="1"/>
  <c r="AE48" i="6"/>
  <c r="AE36" i="6"/>
  <c r="AB27" i="6"/>
  <c r="AB61" i="6" s="1"/>
  <c r="Y61" i="6"/>
  <c r="G43" i="28" s="1"/>
  <c r="AB14" i="5"/>
  <c r="AB38" i="5" s="1"/>
  <c r="Y38" i="5"/>
  <c r="G31" i="28" s="1"/>
  <c r="AB55" i="22"/>
  <c r="AE60" i="19"/>
  <c r="AD51" i="19"/>
  <c r="AD78" i="19" s="1"/>
  <c r="Y78" i="19"/>
  <c r="G186" i="28" s="1"/>
  <c r="AE38" i="19"/>
  <c r="AE34" i="19"/>
  <c r="AE29" i="19"/>
  <c r="AD16" i="19"/>
  <c r="Y73" i="19"/>
  <c r="G181" i="28" s="1"/>
  <c r="Y71" i="19"/>
  <c r="G179" i="28" s="1"/>
  <c r="AB77" i="19"/>
  <c r="AE47" i="17"/>
  <c r="AB27" i="17"/>
  <c r="AB60" i="17" s="1"/>
  <c r="Y60" i="17"/>
  <c r="G150" i="28" s="1"/>
  <c r="AE24" i="17"/>
  <c r="AD16" i="17"/>
  <c r="AD58" i="17" s="1"/>
  <c r="Y58" i="17"/>
  <c r="G148" i="28" s="1"/>
  <c r="AE35" i="16"/>
  <c r="AE46" i="16" s="1"/>
  <c r="M143" i="28" s="1"/>
  <c r="AB46" i="16"/>
  <c r="AE28" i="16"/>
  <c r="AD26" i="16"/>
  <c r="AD44" i="16" s="1"/>
  <c r="Y44" i="16"/>
  <c r="G141" i="28" s="1"/>
  <c r="AD23" i="16"/>
  <c r="AD43" i="16" s="1"/>
  <c r="Y43" i="16"/>
  <c r="G140" i="28" s="1"/>
  <c r="AE40" i="14"/>
  <c r="AB37" i="14"/>
  <c r="AB62" i="14" s="1"/>
  <c r="Y63" i="14"/>
  <c r="G133" i="28" s="1"/>
  <c r="AE21" i="14"/>
  <c r="AB11" i="14"/>
  <c r="AB55" i="14" s="1"/>
  <c r="Y56" i="14"/>
  <c r="G126" i="28" s="1"/>
  <c r="Y55" i="14"/>
  <c r="G125" i="28" s="1"/>
  <c r="AD32" i="14"/>
  <c r="AD61" i="14" s="1"/>
  <c r="Y62" i="14"/>
  <c r="G132" i="28" s="1"/>
  <c r="AE47" i="11"/>
  <c r="AB44" i="11"/>
  <c r="AB70" i="11" s="1"/>
  <c r="Y70" i="11"/>
  <c r="G99" i="28" s="1"/>
  <c r="AD18" i="11"/>
  <c r="AD66" i="11" s="1"/>
  <c r="Y66" i="11"/>
  <c r="G95" i="28" s="1"/>
  <c r="Y63" i="11"/>
  <c r="G92" i="28" s="1"/>
  <c r="AE39" i="11"/>
  <c r="Y57" i="10"/>
  <c r="G87" i="28" s="1"/>
  <c r="Y56" i="10"/>
  <c r="G86" i="28" s="1"/>
  <c r="AB20" i="10"/>
  <c r="Y55" i="10"/>
  <c r="G85" i="28" s="1"/>
  <c r="AB14" i="10"/>
  <c r="AB53" i="10" s="1"/>
  <c r="Y53" i="10"/>
  <c r="G83" i="28" s="1"/>
  <c r="AE27" i="8"/>
  <c r="AE24" i="7"/>
  <c r="AE21" i="7"/>
  <c r="AD37" i="23"/>
  <c r="AD76" i="23" s="1"/>
  <c r="Y76" i="23"/>
  <c r="G225" i="28" s="1"/>
  <c r="AD16" i="23"/>
  <c r="AD73" i="23" s="1"/>
  <c r="Y73" i="23"/>
  <c r="G222" i="28" s="1"/>
  <c r="AE46" i="24"/>
  <c r="AD14" i="24"/>
  <c r="AD58" i="24" s="1"/>
  <c r="Y58" i="24"/>
  <c r="G232" i="28" s="1"/>
  <c r="AE29" i="13"/>
  <c r="AB21" i="13"/>
  <c r="AB57" i="13" s="1"/>
  <c r="Y57" i="13"/>
  <c r="G117" i="28" s="1"/>
  <c r="AE40" i="8"/>
  <c r="AE35" i="8"/>
  <c r="AE31" i="8"/>
  <c r="AE23" i="8"/>
  <c r="AE19" i="8"/>
  <c r="AD51" i="21"/>
  <c r="Y71" i="21"/>
  <c r="AB42" i="21"/>
  <c r="AB70" i="21" s="1"/>
  <c r="Y70" i="21"/>
  <c r="G205" i="28" s="1"/>
  <c r="AE22" i="4"/>
  <c r="AD16" i="21"/>
  <c r="AD67" i="21" s="1"/>
  <c r="Y67" i="21"/>
  <c r="G202" i="28" s="1"/>
  <c r="AE34" i="15"/>
  <c r="AB53" i="15"/>
  <c r="AB52" i="15"/>
  <c r="AE45" i="12"/>
  <c r="AE36" i="18"/>
  <c r="AE28" i="18"/>
  <c r="AE20" i="18"/>
  <c r="AD16" i="18"/>
  <c r="AD73" i="18" s="1"/>
  <c r="Y73" i="18"/>
  <c r="G170" i="28" s="1"/>
  <c r="AB31" i="15"/>
  <c r="AB55" i="15" s="1"/>
  <c r="Y55" i="15"/>
  <c r="G163" i="28" s="1"/>
  <c r="AB27" i="15"/>
  <c r="Y53" i="15"/>
  <c r="G161" i="28" s="1"/>
  <c r="AD18" i="15"/>
  <c r="AD52" i="15" s="1"/>
  <c r="Y52" i="15"/>
  <c r="G160" i="28" s="1"/>
  <c r="AB38" i="12"/>
  <c r="AB71" i="12" s="1"/>
  <c r="Y71" i="12"/>
  <c r="G109" i="28" s="1"/>
  <c r="AD11" i="12"/>
  <c r="AD65" i="12" s="1"/>
  <c r="Y65" i="12"/>
  <c r="G103" i="28" s="1"/>
  <c r="AB40" i="20"/>
  <c r="AB52" i="20" s="1"/>
  <c r="J197" i="28" s="1"/>
  <c r="Y52" i="20"/>
  <c r="AD34" i="20"/>
  <c r="AD51" i="20" s="1"/>
  <c r="Y51" i="20"/>
  <c r="G196" i="28" s="1"/>
  <c r="AD27" i="20"/>
  <c r="AD49" i="20" s="1"/>
  <c r="AD14" i="20"/>
  <c r="AD46" i="20" s="1"/>
  <c r="AB13" i="3"/>
  <c r="AB42" i="3" s="1"/>
  <c r="Y42" i="3"/>
  <c r="G11" i="28" s="1"/>
  <c r="AB77" i="23"/>
  <c r="AB71" i="23"/>
  <c r="AB69" i="21"/>
  <c r="AB68" i="9"/>
  <c r="AE51" i="4"/>
  <c r="AB57" i="4"/>
  <c r="AE21" i="5"/>
  <c r="AB41" i="5"/>
  <c r="AB17" i="5"/>
  <c r="AB40" i="5" s="1"/>
  <c r="Y40" i="5"/>
  <c r="G33" i="28" s="1"/>
  <c r="AB26" i="5"/>
  <c r="Y43" i="5"/>
  <c r="G36" i="28" s="1"/>
  <c r="AE37" i="22"/>
  <c r="AE57" i="19"/>
  <c r="AE54" i="19"/>
  <c r="AD33" i="19"/>
  <c r="AD75" i="19" s="1"/>
  <c r="Y75" i="19"/>
  <c r="G183" i="28" s="1"/>
  <c r="AE25" i="19"/>
  <c r="AB21" i="19"/>
  <c r="Y74" i="19"/>
  <c r="G182" i="28" s="1"/>
  <c r="AD14" i="19"/>
  <c r="AD72" i="19" s="1"/>
  <c r="Y72" i="19"/>
  <c r="G180" i="28" s="1"/>
  <c r="Y77" i="19"/>
  <c r="G185" i="28" s="1"/>
  <c r="AD37" i="17"/>
  <c r="AD63" i="17" s="1"/>
  <c r="Y63" i="17"/>
  <c r="G153" i="28" s="1"/>
  <c r="AB29" i="17"/>
  <c r="AB61" i="17" s="1"/>
  <c r="Y61" i="17"/>
  <c r="G151" i="28" s="1"/>
  <c r="AE25" i="16"/>
  <c r="AB17" i="16"/>
  <c r="AB42" i="16" s="1"/>
  <c r="Y42" i="16"/>
  <c r="G139" i="28" s="1"/>
  <c r="AB11" i="16"/>
  <c r="Y39" i="16"/>
  <c r="G136" i="28" s="1"/>
  <c r="AD27" i="14"/>
  <c r="AD59" i="14" s="1"/>
  <c r="Y60" i="14"/>
  <c r="G130" i="28" s="1"/>
  <c r="AB14" i="14"/>
  <c r="Y57" i="14"/>
  <c r="G127" i="28" s="1"/>
  <c r="AE50" i="13"/>
  <c r="AE46" i="13"/>
  <c r="AE18" i="13"/>
  <c r="AE59" i="11"/>
  <c r="AB46" i="11"/>
  <c r="AB71" i="11" s="1"/>
  <c r="Y71" i="11"/>
  <c r="G100" i="28" s="1"/>
  <c r="AE43" i="11"/>
  <c r="AB14" i="11"/>
  <c r="AB64" i="11" s="1"/>
  <c r="Y64" i="11"/>
  <c r="G93" i="28" s="1"/>
  <c r="AB37" i="11"/>
  <c r="AB69" i="11" s="1"/>
  <c r="Y69" i="11"/>
  <c r="G98" i="28" s="1"/>
  <c r="AB46" i="10"/>
  <c r="AB59" i="10" s="1"/>
  <c r="Y59" i="10"/>
  <c r="G89" i="28" s="1"/>
  <c r="AE38" i="10"/>
  <c r="AE12" i="10"/>
  <c r="AE32" i="8"/>
  <c r="AB44" i="7"/>
  <c r="AB57" i="7" s="1"/>
  <c r="J57" i="28" s="1"/>
  <c r="Y57" i="7"/>
  <c r="AE26" i="7"/>
  <c r="AB18" i="7"/>
  <c r="Y53" i="7"/>
  <c r="G53" i="28" s="1"/>
  <c r="AB11" i="7"/>
  <c r="AB50" i="7" s="1"/>
  <c r="Y50" i="7"/>
  <c r="G50" i="28" s="1"/>
  <c r="AD40" i="23"/>
  <c r="Y77" i="23"/>
  <c r="G226" i="28" s="1"/>
  <c r="AD20" i="23"/>
  <c r="AD74" i="23" s="1"/>
  <c r="Y74" i="23"/>
  <c r="G223" i="28" s="1"/>
  <c r="Y71" i="23"/>
  <c r="G220" i="28" s="1"/>
  <c r="AD30" i="24"/>
  <c r="AD62" i="24" s="1"/>
  <c r="Y62" i="24"/>
  <c r="G236" i="28" s="1"/>
  <c r="AB16" i="22"/>
  <c r="AB53" i="22" s="1"/>
  <c r="Y53" i="22"/>
  <c r="G212" i="28" s="1"/>
  <c r="Y62" i="13"/>
  <c r="G122" i="28" s="1"/>
  <c r="Y56" i="13"/>
  <c r="G116" i="28" s="1"/>
  <c r="AD39" i="8"/>
  <c r="AD65" i="8" s="1"/>
  <c r="Y65" i="8"/>
  <c r="G67" i="28" s="1"/>
  <c r="AB30" i="8"/>
  <c r="AB63" i="8" s="1"/>
  <c r="Y63" i="8"/>
  <c r="G65" i="28" s="1"/>
  <c r="AB18" i="8"/>
  <c r="AB61" i="8" s="1"/>
  <c r="Y61" i="8"/>
  <c r="G63" i="28" s="1"/>
  <c r="AB11" i="8"/>
  <c r="AB58" i="8" s="1"/>
  <c r="Y58" i="8"/>
  <c r="G60" i="28" s="1"/>
  <c r="Y72" i="21"/>
  <c r="AD44" i="4"/>
  <c r="AE44" i="4" s="1"/>
  <c r="Y61" i="4"/>
  <c r="Y56" i="4"/>
  <c r="G20" i="28" s="1"/>
  <c r="L246" i="28"/>
  <c r="AC54" i="25"/>
  <c r="K246" i="28" s="1"/>
  <c r="AE27" i="20"/>
  <c r="AE22" i="20"/>
  <c r="AB47" i="20"/>
  <c r="AB46" i="20"/>
  <c r="AE44" i="12"/>
  <c r="AE30" i="18"/>
  <c r="AE75" i="18" s="1"/>
  <c r="M172" i="28" s="1"/>
  <c r="AE22" i="18"/>
  <c r="AE74" i="18" s="1"/>
  <c r="M171" i="28" s="1"/>
  <c r="AE19" i="18"/>
  <c r="AD14" i="18"/>
  <c r="AD72" i="18" s="1"/>
  <c r="Y72" i="18"/>
  <c r="G169" i="28" s="1"/>
  <c r="AE40" i="15"/>
  <c r="AE30" i="15"/>
  <c r="AB32" i="12"/>
  <c r="Y70" i="12"/>
  <c r="G108" i="28" s="1"/>
  <c r="Y47" i="20"/>
  <c r="G192" i="28" s="1"/>
  <c r="AB36" i="3"/>
  <c r="AB47" i="3" s="1"/>
  <c r="Y47" i="3"/>
  <c r="G16" i="28" s="1"/>
  <c r="AD26" i="3"/>
  <c r="AD45" i="3" s="1"/>
  <c r="Y45" i="3"/>
  <c r="G14" i="28" s="1"/>
  <c r="AB17" i="3"/>
  <c r="Y43" i="3"/>
  <c r="G12" i="28" s="1"/>
  <c r="AD11" i="3"/>
  <c r="AD41" i="3" s="1"/>
  <c r="Y41" i="3"/>
  <c r="G10" i="28" s="1"/>
  <c r="AB17" i="9"/>
  <c r="AE52" i="6"/>
  <c r="Y63" i="6"/>
  <c r="G45" i="28" s="1"/>
  <c r="AE40" i="6"/>
  <c r="AB34" i="6"/>
  <c r="AE34" i="6" s="1"/>
  <c r="AB11" i="6"/>
  <c r="AB58" i="6" s="1"/>
  <c r="Y58" i="6"/>
  <c r="G40" i="28" s="1"/>
  <c r="AE45" i="4"/>
  <c r="AE37" i="4"/>
  <c r="AB11" i="5"/>
  <c r="Y37" i="5"/>
  <c r="G30" i="28" s="1"/>
  <c r="AE21" i="24"/>
  <c r="AE18" i="22"/>
  <c r="AE61" i="19"/>
  <c r="AE58" i="19"/>
  <c r="Y79" i="19"/>
  <c r="G187" i="28" s="1"/>
  <c r="AE35" i="19"/>
  <c r="AE23" i="19"/>
  <c r="AB73" i="19"/>
  <c r="AE11" i="19"/>
  <c r="AE71" i="19" s="1"/>
  <c r="M179" i="28" s="1"/>
  <c r="AB71" i="19"/>
  <c r="AB19" i="17"/>
  <c r="AB59" i="17" s="1"/>
  <c r="Y59" i="17"/>
  <c r="G149" i="28" s="1"/>
  <c r="AB58" i="17"/>
  <c r="AB31" i="17"/>
  <c r="Y62" i="17"/>
  <c r="G152" i="28" s="1"/>
  <c r="AE33" i="16"/>
  <c r="AE26" i="16"/>
  <c r="AB44" i="16"/>
  <c r="AB29" i="16"/>
  <c r="Y45" i="16"/>
  <c r="G142" i="28" s="1"/>
  <c r="AB63" i="14"/>
  <c r="AE35" i="14"/>
  <c r="AD19" i="14"/>
  <c r="Y59" i="14"/>
  <c r="G129" i="28" s="1"/>
  <c r="AB16" i="14"/>
  <c r="AB57" i="14" s="1"/>
  <c r="Y58" i="14"/>
  <c r="G128" i="28" s="1"/>
  <c r="AE12" i="14"/>
  <c r="AE51" i="11"/>
  <c r="AB34" i="11"/>
  <c r="AE34" i="11" s="1"/>
  <c r="AB30" i="11"/>
  <c r="AB26" i="11"/>
  <c r="AE26" i="11" s="1"/>
  <c r="AB22" i="11"/>
  <c r="AB18" i="11"/>
  <c r="AB66" i="11" s="1"/>
  <c r="AB11" i="11"/>
  <c r="AB63" i="11" s="1"/>
  <c r="AB57" i="10"/>
  <c r="AB56" i="10"/>
  <c r="AB16" i="10"/>
  <c r="AB54" i="10" s="1"/>
  <c r="Y54" i="10"/>
  <c r="G84" i="28" s="1"/>
  <c r="AE43" i="10"/>
  <c r="AD28" i="7"/>
  <c r="AD54" i="7" s="1"/>
  <c r="Y54" i="7"/>
  <c r="G54" i="28" s="1"/>
  <c r="AB38" i="7"/>
  <c r="AB56" i="7" s="1"/>
  <c r="Y56" i="7"/>
  <c r="G56" i="28" s="1"/>
  <c r="Y78" i="23"/>
  <c r="G227" i="28" s="1"/>
  <c r="Y65" i="24"/>
  <c r="G239" i="28" s="1"/>
  <c r="Y60" i="24"/>
  <c r="G234" i="28" s="1"/>
  <c r="Y59" i="24"/>
  <c r="G233" i="28" s="1"/>
  <c r="Y57" i="24"/>
  <c r="G231" i="28" s="1"/>
  <c r="AE33" i="22"/>
  <c r="AD29" i="22"/>
  <c r="Y55" i="22"/>
  <c r="G214" i="28" s="1"/>
  <c r="AB20" i="22"/>
  <c r="AB54" i="22" s="1"/>
  <c r="Y54" i="22"/>
  <c r="G213" i="28" s="1"/>
  <c r="AB14" i="22"/>
  <c r="AB52" i="22" s="1"/>
  <c r="Y52" i="22"/>
  <c r="G211" i="28" s="1"/>
  <c r="AB34" i="13"/>
  <c r="Y60" i="13"/>
  <c r="G120" i="28" s="1"/>
  <c r="AB14" i="13"/>
  <c r="AB55" i="13" s="1"/>
  <c r="Y55" i="13"/>
  <c r="G115" i="28" s="1"/>
  <c r="AB14" i="21"/>
  <c r="AB66" i="21" s="1"/>
  <c r="Y66" i="21"/>
  <c r="G201" i="28" s="1"/>
  <c r="Y69" i="21"/>
  <c r="G204" i="28" s="1"/>
  <c r="AE35" i="20"/>
  <c r="AE19" i="20"/>
  <c r="AB48" i="20"/>
  <c r="AE13" i="20"/>
  <c r="AB75" i="18"/>
  <c r="AB74" i="18"/>
  <c r="AD40" i="18"/>
  <c r="Y78" i="18"/>
  <c r="G175" i="28" s="1"/>
  <c r="AD34" i="18"/>
  <c r="Y77" i="18"/>
  <c r="G174" i="28" s="1"/>
  <c r="AE26" i="18"/>
  <c r="AE23" i="18"/>
  <c r="Y74" i="18"/>
  <c r="G171" i="28" s="1"/>
  <c r="AD11" i="18"/>
  <c r="AD71" i="18" s="1"/>
  <c r="Y71" i="18"/>
  <c r="G168" i="28" s="1"/>
  <c r="AD35" i="15"/>
  <c r="AD56" i="15" s="1"/>
  <c r="Y56" i="15"/>
  <c r="G164" i="28" s="1"/>
  <c r="AB28" i="15"/>
  <c r="AB54" i="15" s="1"/>
  <c r="Y54" i="15"/>
  <c r="G162" i="28" s="1"/>
  <c r="AD16" i="15"/>
  <c r="AD51" i="15" s="1"/>
  <c r="Y51" i="15"/>
  <c r="G159" i="28" s="1"/>
  <c r="AD48" i="12"/>
  <c r="AD72" i="12" s="1"/>
  <c r="Y72" i="12"/>
  <c r="G110" i="28" s="1"/>
  <c r="AB31" i="12"/>
  <c r="AB69" i="12" s="1"/>
  <c r="Y69" i="12"/>
  <c r="G107" i="28" s="1"/>
  <c r="L104" i="28"/>
  <c r="AC66" i="12"/>
  <c r="K104" i="28" s="1"/>
  <c r="Y48" i="20"/>
  <c r="G193" i="28" s="1"/>
  <c r="AB11" i="20"/>
  <c r="AB45" i="20" s="1"/>
  <c r="Y45" i="20"/>
  <c r="G190" i="28" s="1"/>
  <c r="AD29" i="3"/>
  <c r="AD46" i="3" s="1"/>
  <c r="Y46" i="3"/>
  <c r="G15" i="28" s="1"/>
  <c r="AD23" i="3"/>
  <c r="AD44" i="3" s="1"/>
  <c r="Y44" i="3"/>
  <c r="G13" i="28" s="1"/>
  <c r="AE37" i="25"/>
  <c r="AE16" i="25"/>
  <c r="AB41" i="25"/>
  <c r="AE41" i="25" s="1"/>
  <c r="AB32" i="25"/>
  <c r="AE32" i="25" s="1"/>
  <c r="AB28" i="25"/>
  <c r="AB55" i="25" s="1"/>
  <c r="AB24" i="25"/>
  <c r="AE24" i="25" s="1"/>
  <c r="AB20" i="25"/>
  <c r="AE20" i="25" s="1"/>
  <c r="AB16" i="25"/>
  <c r="AB52" i="25" s="1"/>
  <c r="AB12" i="25"/>
  <c r="AB50" i="25" s="1"/>
  <c r="T48" i="25"/>
  <c r="AE46" i="25"/>
  <c r="AE42" i="25"/>
  <c r="AE28" i="25"/>
  <c r="AE55" i="25" s="1"/>
  <c r="M247" i="28" s="1"/>
  <c r="Y48" i="25"/>
  <c r="I31" i="1" s="1"/>
  <c r="AE38" i="25"/>
  <c r="AE33" i="25"/>
  <c r="AE29" i="25"/>
  <c r="AE25" i="25"/>
  <c r="AE54" i="25" s="1"/>
  <c r="M246" i="28" s="1"/>
  <c r="AE21" i="25"/>
  <c r="AE17" i="25"/>
  <c r="AE13" i="25"/>
  <c r="AD48" i="25"/>
  <c r="D30" i="27" s="1"/>
  <c r="AD31" i="24"/>
  <c r="AE31" i="24" s="1"/>
  <c r="AD19" i="24"/>
  <c r="AE19" i="24" s="1"/>
  <c r="AE53" i="24"/>
  <c r="AE49" i="24"/>
  <c r="AB35" i="24"/>
  <c r="AE35" i="24" s="1"/>
  <c r="Y55" i="24"/>
  <c r="I30" i="1" s="1"/>
  <c r="AE11" i="24"/>
  <c r="AE48" i="24"/>
  <c r="AB14" i="24"/>
  <c r="AE50" i="24"/>
  <c r="AD24" i="24"/>
  <c r="AE24" i="24" s="1"/>
  <c r="AE33" i="24"/>
  <c r="AB30" i="24"/>
  <c r="AB23" i="24"/>
  <c r="AE23" i="24" s="1"/>
  <c r="AB18" i="24"/>
  <c r="AE18" i="24" s="1"/>
  <c r="AB26" i="24"/>
  <c r="AE26" i="24" s="1"/>
  <c r="AB22" i="24"/>
  <c r="AE22" i="24" s="1"/>
  <c r="AB17" i="24"/>
  <c r="AE17" i="24" s="1"/>
  <c r="AD34" i="24"/>
  <c r="AE34" i="24" s="1"/>
  <c r="AE59" i="23"/>
  <c r="T69" i="23"/>
  <c r="AB41" i="23"/>
  <c r="AB37" i="23"/>
  <c r="AB33" i="23"/>
  <c r="AE33" i="23" s="1"/>
  <c r="AB29" i="23"/>
  <c r="AE29" i="23" s="1"/>
  <c r="AB25" i="23"/>
  <c r="AE25" i="23" s="1"/>
  <c r="AB21" i="23"/>
  <c r="AE21" i="23" s="1"/>
  <c r="AE17" i="23"/>
  <c r="AE55" i="23"/>
  <c r="AE14" i="23"/>
  <c r="AB12" i="23"/>
  <c r="AE12" i="23" s="1"/>
  <c r="AE62" i="23"/>
  <c r="AE58" i="23"/>
  <c r="AE54" i="23"/>
  <c r="AE79" i="23" s="1"/>
  <c r="M228" i="28" s="1"/>
  <c r="AE49" i="23"/>
  <c r="AE44" i="23"/>
  <c r="AE40" i="23"/>
  <c r="AE36" i="23"/>
  <c r="AE32" i="23"/>
  <c r="AE28" i="23"/>
  <c r="AE24" i="23"/>
  <c r="AE15" i="23"/>
  <c r="AE41" i="23"/>
  <c r="AE11" i="23"/>
  <c r="AE71" i="23" s="1"/>
  <c r="M220" i="28" s="1"/>
  <c r="AD50" i="23"/>
  <c r="AE50" i="23" s="1"/>
  <c r="AD46" i="23"/>
  <c r="AB16" i="23"/>
  <c r="AD38" i="22"/>
  <c r="AE38" i="22" s="1"/>
  <c r="AD20" i="22"/>
  <c r="AD14" i="22"/>
  <c r="AE34" i="22"/>
  <c r="AE22" i="22"/>
  <c r="AE17" i="22"/>
  <c r="AE26" i="22"/>
  <c r="AE21" i="22"/>
  <c r="AB42" i="22"/>
  <c r="AE42" i="22" s="1"/>
  <c r="Y49" i="22"/>
  <c r="I28" i="1" s="1"/>
  <c r="AE45" i="22"/>
  <c r="AE58" i="22" s="1"/>
  <c r="M217" i="28" s="1"/>
  <c r="AE29" i="22"/>
  <c r="T49" i="22"/>
  <c r="AE46" i="22"/>
  <c r="AE30" i="22"/>
  <c r="AE25" i="22"/>
  <c r="AE35" i="22"/>
  <c r="AE13" i="22"/>
  <c r="AE41" i="22"/>
  <c r="AD36" i="22"/>
  <c r="AE36" i="22" s="1"/>
  <c r="AD32" i="22"/>
  <c r="AE32" i="22" s="1"/>
  <c r="AD28" i="22"/>
  <c r="AE28" i="22" s="1"/>
  <c r="AD16" i="22"/>
  <c r="AD12" i="22"/>
  <c r="AD51" i="22" s="1"/>
  <c r="AE40" i="22"/>
  <c r="AD35" i="22"/>
  <c r="AD31" i="22"/>
  <c r="AE31" i="22" s="1"/>
  <c r="AD23" i="22"/>
  <c r="AE23" i="22" s="1"/>
  <c r="AD19" i="22"/>
  <c r="AE19" i="22" s="1"/>
  <c r="AE51" i="21"/>
  <c r="AE47" i="21"/>
  <c r="AD42" i="21"/>
  <c r="AD70" i="21" s="1"/>
  <c r="AD38" i="21"/>
  <c r="AE38" i="21" s="1"/>
  <c r="AE69" i="21" s="1"/>
  <c r="M204" i="28" s="1"/>
  <c r="AD13" i="21"/>
  <c r="AE13" i="21" s="1"/>
  <c r="AE58" i="21"/>
  <c r="AE46" i="21"/>
  <c r="AB33" i="21"/>
  <c r="AE33" i="21" s="1"/>
  <c r="AD55" i="21"/>
  <c r="AE55" i="21" s="1"/>
  <c r="AE24" i="21"/>
  <c r="AB21" i="21"/>
  <c r="AE21" i="21" s="1"/>
  <c r="AE44" i="21"/>
  <c r="Y63" i="21"/>
  <c r="I27" i="1" s="1"/>
  <c r="AE40" i="21"/>
  <c r="AE59" i="21"/>
  <c r="AE54" i="21"/>
  <c r="AB25" i="21"/>
  <c r="AE25" i="21" s="1"/>
  <c r="AE60" i="21"/>
  <c r="AE56" i="21"/>
  <c r="AE52" i="21"/>
  <c r="AE43" i="21"/>
  <c r="AE48" i="21"/>
  <c r="AE39" i="21"/>
  <c r="AE17" i="21"/>
  <c r="T63" i="21"/>
  <c r="AE34" i="21"/>
  <c r="AE22" i="21"/>
  <c r="AE26" i="21"/>
  <c r="AD35" i="21"/>
  <c r="AE35" i="21" s="1"/>
  <c r="AD31" i="21"/>
  <c r="AE31" i="21" s="1"/>
  <c r="AD27" i="21"/>
  <c r="AE27" i="21" s="1"/>
  <c r="AD23" i="21"/>
  <c r="AE23" i="21" s="1"/>
  <c r="AD19" i="21"/>
  <c r="AB49" i="21"/>
  <c r="AE49" i="21" s="1"/>
  <c r="AB16" i="21"/>
  <c r="AB11" i="21"/>
  <c r="AB65" i="21" s="1"/>
  <c r="AD11" i="21"/>
  <c r="T43" i="20"/>
  <c r="AB33" i="20"/>
  <c r="AE33" i="20" s="1"/>
  <c r="AE15" i="20"/>
  <c r="AE21" i="20"/>
  <c r="AE17" i="20"/>
  <c r="AE47" i="20" s="1"/>
  <c r="M192" i="28" s="1"/>
  <c r="AB37" i="20"/>
  <c r="AE37" i="20" s="1"/>
  <c r="AB29" i="20"/>
  <c r="AE23" i="20"/>
  <c r="AE18" i="20"/>
  <c r="AE12" i="20"/>
  <c r="AE40" i="20"/>
  <c r="Y43" i="20"/>
  <c r="I26" i="1" s="1"/>
  <c r="AB34" i="20"/>
  <c r="AB30" i="20"/>
  <c r="AE30" i="20" s="1"/>
  <c r="AB26" i="20"/>
  <c r="AE26" i="20" s="1"/>
  <c r="AB36" i="20"/>
  <c r="AB32" i="20"/>
  <c r="AE32" i="20" s="1"/>
  <c r="AB28" i="20"/>
  <c r="AE28" i="20" s="1"/>
  <c r="T69" i="19"/>
  <c r="AD47" i="19"/>
  <c r="AE47" i="19" s="1"/>
  <c r="AE67" i="19"/>
  <c r="AE63" i="19"/>
  <c r="AB51" i="19"/>
  <c r="AB44" i="19"/>
  <c r="AE44" i="19" s="1"/>
  <c r="AB42" i="19"/>
  <c r="AE42" i="19" s="1"/>
  <c r="AB36" i="19"/>
  <c r="AB69" i="19" s="1"/>
  <c r="C24" i="27" s="1"/>
  <c r="AE12" i="19"/>
  <c r="AB14" i="19"/>
  <c r="AB72" i="19" s="1"/>
  <c r="AE66" i="19"/>
  <c r="AB43" i="19"/>
  <c r="AE43" i="19" s="1"/>
  <c r="AB37" i="19"/>
  <c r="AB33" i="19"/>
  <c r="AE62" i="19"/>
  <c r="AE64" i="19"/>
  <c r="AB59" i="19"/>
  <c r="AE59" i="19" s="1"/>
  <c r="AB55" i="19"/>
  <c r="AE55" i="19" s="1"/>
  <c r="AE52" i="19"/>
  <c r="AE14" i="19"/>
  <c r="AE72" i="19" s="1"/>
  <c r="M180" i="28" s="1"/>
  <c r="AE37" i="19"/>
  <c r="Y69" i="19"/>
  <c r="I25" i="1" s="1"/>
  <c r="AD48" i="19"/>
  <c r="AE48" i="19" s="1"/>
  <c r="AD30" i="19"/>
  <c r="AE30" i="19" s="1"/>
  <c r="AD26" i="19"/>
  <c r="AE26" i="19" s="1"/>
  <c r="AD22" i="19"/>
  <c r="AE22" i="19" s="1"/>
  <c r="AE49" i="19"/>
  <c r="AD50" i="19"/>
  <c r="AE50" i="19" s="1"/>
  <c r="AD46" i="19"/>
  <c r="AE46" i="19" s="1"/>
  <c r="AE77" i="19" s="1"/>
  <c r="M185" i="28" s="1"/>
  <c r="AD28" i="19"/>
  <c r="AE28" i="19" s="1"/>
  <c r="AD24" i="19"/>
  <c r="AB41" i="18"/>
  <c r="AE41" i="18" s="1"/>
  <c r="AE12" i="18"/>
  <c r="AE14" i="18"/>
  <c r="AE72" i="18" s="1"/>
  <c r="M169" i="28" s="1"/>
  <c r="AB14" i="18"/>
  <c r="AB72" i="18" s="1"/>
  <c r="AE59" i="18"/>
  <c r="AE55" i="18"/>
  <c r="AE51" i="18"/>
  <c r="AE43" i="18"/>
  <c r="AE39" i="18"/>
  <c r="AB45" i="18"/>
  <c r="AE45" i="18" s="1"/>
  <c r="AE46" i="18"/>
  <c r="AB62" i="18"/>
  <c r="AE62" i="18" s="1"/>
  <c r="AB58" i="18"/>
  <c r="AE58" i="18" s="1"/>
  <c r="AB54" i="18"/>
  <c r="AE54" i="18" s="1"/>
  <c r="AB50" i="18"/>
  <c r="AE50" i="18" s="1"/>
  <c r="AB42" i="18"/>
  <c r="AE42" i="18" s="1"/>
  <c r="AB11" i="18"/>
  <c r="AB71" i="18" s="1"/>
  <c r="AD60" i="18"/>
  <c r="AE60" i="18" s="1"/>
  <c r="AD56" i="18"/>
  <c r="AE56" i="18" s="1"/>
  <c r="AD52" i="18"/>
  <c r="AE52" i="18" s="1"/>
  <c r="AD48" i="18"/>
  <c r="AE48" i="18" s="1"/>
  <c r="AB61" i="18"/>
  <c r="AE61" i="18" s="1"/>
  <c r="AB57" i="18"/>
  <c r="AE57" i="18" s="1"/>
  <c r="AB53" i="18"/>
  <c r="AE53" i="18" s="1"/>
  <c r="AB49" i="18"/>
  <c r="AB44" i="18"/>
  <c r="AE44" i="18" s="1"/>
  <c r="AB40" i="18"/>
  <c r="AB16" i="18"/>
  <c r="T47" i="15"/>
  <c r="AB36" i="15"/>
  <c r="AD31" i="15"/>
  <c r="AD27" i="15"/>
  <c r="AE27" i="15" s="1"/>
  <c r="AE22" i="15"/>
  <c r="AD19" i="15"/>
  <c r="AD11" i="15"/>
  <c r="AE33" i="15"/>
  <c r="AD32" i="15"/>
  <c r="AE32" i="15" s="1"/>
  <c r="AD28" i="15"/>
  <c r="AD54" i="15" s="1"/>
  <c r="AE18" i="15"/>
  <c r="AE19" i="15"/>
  <c r="AE38" i="15"/>
  <c r="AE23" i="15"/>
  <c r="AB37" i="15"/>
  <c r="AE37" i="15" s="1"/>
  <c r="AB12" i="15"/>
  <c r="AE12" i="15" s="1"/>
  <c r="Y47" i="15"/>
  <c r="I23" i="1" s="1"/>
  <c r="AB24" i="15"/>
  <c r="AE24" i="15" s="1"/>
  <c r="AB20" i="15"/>
  <c r="AE20" i="15" s="1"/>
  <c r="AB16" i="15"/>
  <c r="AB39" i="15"/>
  <c r="AE39" i="15" s="1"/>
  <c r="AB35" i="15"/>
  <c r="AB14" i="15"/>
  <c r="AE39" i="17"/>
  <c r="AE16" i="17"/>
  <c r="AD30" i="17"/>
  <c r="AE30" i="17" s="1"/>
  <c r="AE41" i="17"/>
  <c r="AE36" i="17"/>
  <c r="Y54" i="17"/>
  <c r="I22" i="1" s="1"/>
  <c r="AE50" i="17"/>
  <c r="AD45" i="17"/>
  <c r="AE45" i="17" s="1"/>
  <c r="AD27" i="17"/>
  <c r="AD22" i="17"/>
  <c r="AE22" i="17" s="1"/>
  <c r="AB37" i="17"/>
  <c r="AE14" i="17"/>
  <c r="AE57" i="17" s="1"/>
  <c r="M147" i="28" s="1"/>
  <c r="AB32" i="17"/>
  <c r="AE32" i="17" s="1"/>
  <c r="AD19" i="17"/>
  <c r="T54" i="17"/>
  <c r="AE51" i="17"/>
  <c r="AD13" i="17"/>
  <c r="AE13" i="17" s="1"/>
  <c r="AE38" i="17"/>
  <c r="AE35" i="17"/>
  <c r="AE23" i="17"/>
  <c r="AE20" i="17"/>
  <c r="AE15" i="17"/>
  <c r="AE34" i="17"/>
  <c r="AE46" i="17"/>
  <c r="AD46" i="17"/>
  <c r="AD29" i="17"/>
  <c r="AD25" i="17"/>
  <c r="AE25" i="17" s="1"/>
  <c r="AD21" i="17"/>
  <c r="AE21" i="17" s="1"/>
  <c r="AD17" i="17"/>
  <c r="AD42" i="17"/>
  <c r="AD64" i="17" s="1"/>
  <c r="AD44" i="17"/>
  <c r="AE44" i="17" s="1"/>
  <c r="AE27" i="16"/>
  <c r="AE24" i="16"/>
  <c r="AE20" i="16"/>
  <c r="AE11" i="16"/>
  <c r="AD17" i="16"/>
  <c r="AD21" i="16"/>
  <c r="AE21" i="16" s="1"/>
  <c r="AD14" i="16"/>
  <c r="AB27" i="16"/>
  <c r="AB23" i="16"/>
  <c r="AB19" i="16"/>
  <c r="AE19" i="16" s="1"/>
  <c r="AB12" i="16"/>
  <c r="AE29" i="16"/>
  <c r="AE12" i="16"/>
  <c r="AD31" i="16"/>
  <c r="AE31" i="16" s="1"/>
  <c r="AD13" i="16"/>
  <c r="AD39" i="16" s="1"/>
  <c r="Y37" i="16"/>
  <c r="I21" i="1" s="1"/>
  <c r="AD34" i="16"/>
  <c r="AE34" i="16" s="1"/>
  <c r="T53" i="14"/>
  <c r="AD38" i="14"/>
  <c r="AD24" i="14"/>
  <c r="AE24" i="14" s="1"/>
  <c r="AD13" i="14"/>
  <c r="AE13" i="14" s="1"/>
  <c r="AB46" i="14"/>
  <c r="AE46" i="14" s="1"/>
  <c r="AE41" i="14"/>
  <c r="AE30" i="14"/>
  <c r="AB27" i="14"/>
  <c r="AE22" i="14"/>
  <c r="AB19" i="14"/>
  <c r="AE14" i="14"/>
  <c r="AB32" i="14"/>
  <c r="AB61" i="14" s="1"/>
  <c r="AD16" i="14"/>
  <c r="AE45" i="14"/>
  <c r="AB31" i="14"/>
  <c r="AE31" i="14" s="1"/>
  <c r="AE26" i="14"/>
  <c r="AB23" i="14"/>
  <c r="AE23" i="14" s="1"/>
  <c r="AE18" i="14"/>
  <c r="AB15" i="14"/>
  <c r="AE15" i="14" s="1"/>
  <c r="AE49" i="14"/>
  <c r="AE44" i="14"/>
  <c r="AE36" i="14"/>
  <c r="AE28" i="14"/>
  <c r="AE25" i="14"/>
  <c r="AE20" i="14"/>
  <c r="AE17" i="14"/>
  <c r="AE33" i="14"/>
  <c r="Y53" i="14"/>
  <c r="I20" i="1" s="1"/>
  <c r="AD43" i="14"/>
  <c r="AE43" i="14" s="1"/>
  <c r="AD39" i="14"/>
  <c r="AE39" i="14" s="1"/>
  <c r="AD11" i="14"/>
  <c r="AD43" i="13"/>
  <c r="AE43" i="13" s="1"/>
  <c r="AE62" i="13" s="1"/>
  <c r="M122" i="28" s="1"/>
  <c r="AB33" i="13"/>
  <c r="AE33" i="13" s="1"/>
  <c r="AE22" i="13"/>
  <c r="AB17" i="13"/>
  <c r="AE17" i="13" s="1"/>
  <c r="AE56" i="13" s="1"/>
  <c r="M116" i="28" s="1"/>
  <c r="AB37" i="13"/>
  <c r="AE37" i="13" s="1"/>
  <c r="AD25" i="13"/>
  <c r="AE25" i="13" s="1"/>
  <c r="AD21" i="13"/>
  <c r="AD13" i="13"/>
  <c r="AE36" i="13"/>
  <c r="AE27" i="13"/>
  <c r="AE58" i="13" s="1"/>
  <c r="M118" i="28" s="1"/>
  <c r="AE23" i="13"/>
  <c r="AE19" i="13"/>
  <c r="Y52" i="13"/>
  <c r="I19" i="1" s="1"/>
  <c r="AE39" i="13"/>
  <c r="AE34" i="13"/>
  <c r="AE14" i="13"/>
  <c r="AB45" i="13"/>
  <c r="AE45" i="13" s="1"/>
  <c r="AB41" i="13"/>
  <c r="AE41" i="13" s="1"/>
  <c r="AB44" i="13"/>
  <c r="AE44" i="13" s="1"/>
  <c r="AB11" i="13"/>
  <c r="AE38" i="12"/>
  <c r="AE71" i="12" s="1"/>
  <c r="M109" i="28" s="1"/>
  <c r="AB36" i="12"/>
  <c r="AE36" i="12" s="1"/>
  <c r="AE12" i="12"/>
  <c r="AD49" i="12"/>
  <c r="AE43" i="12"/>
  <c r="AD38" i="12"/>
  <c r="AD71" i="12" s="1"/>
  <c r="AD32" i="12"/>
  <c r="AD21" i="12"/>
  <c r="AE21" i="12" s="1"/>
  <c r="T63" i="12"/>
  <c r="AE61" i="12"/>
  <c r="AE57" i="12"/>
  <c r="AE51" i="12"/>
  <c r="AE23" i="12"/>
  <c r="AE34" i="12"/>
  <c r="AB54" i="12"/>
  <c r="AE54" i="12" s="1"/>
  <c r="AE42" i="12"/>
  <c r="AB26" i="12"/>
  <c r="AE26" i="12" s="1"/>
  <c r="AB18" i="12"/>
  <c r="AE59" i="12"/>
  <c r="AE35" i="12"/>
  <c r="AE31" i="12"/>
  <c r="AD27" i="12"/>
  <c r="AD19" i="12"/>
  <c r="AE19" i="12" s="1"/>
  <c r="AE50" i="12"/>
  <c r="AE22" i="12"/>
  <c r="Y63" i="12"/>
  <c r="I18" i="1" s="1"/>
  <c r="AE41" i="12"/>
  <c r="AB13" i="12"/>
  <c r="AE13" i="12" s="1"/>
  <c r="AB56" i="12"/>
  <c r="AE56" i="12" s="1"/>
  <c r="AB52" i="12"/>
  <c r="AE52" i="12" s="1"/>
  <c r="AB48" i="12"/>
  <c r="AE48" i="12" s="1"/>
  <c r="AB24" i="12"/>
  <c r="AE24" i="12" s="1"/>
  <c r="AB20" i="12"/>
  <c r="AE20" i="12" s="1"/>
  <c r="AB11" i="12"/>
  <c r="AE53" i="11"/>
  <c r="AE45" i="11"/>
  <c r="AD14" i="11"/>
  <c r="AD64" i="11" s="1"/>
  <c r="AE37" i="11"/>
  <c r="AE25" i="11"/>
  <c r="AE41" i="11"/>
  <c r="AE57" i="11"/>
  <c r="AE36" i="11"/>
  <c r="AE32" i="11"/>
  <c r="AE28" i="11"/>
  <c r="AE24" i="11"/>
  <c r="AE20" i="11"/>
  <c r="AE12" i="11"/>
  <c r="AE30" i="11"/>
  <c r="AE22" i="11"/>
  <c r="AD56" i="11"/>
  <c r="AE56" i="11" s="1"/>
  <c r="AD52" i="11"/>
  <c r="AE52" i="11" s="1"/>
  <c r="AD48" i="11"/>
  <c r="AE48" i="11" s="1"/>
  <c r="AD44" i="11"/>
  <c r="AD40" i="11"/>
  <c r="AE40" i="11" s="1"/>
  <c r="AD12" i="11"/>
  <c r="Y61" i="11"/>
  <c r="I17" i="1" s="1"/>
  <c r="AE29" i="11"/>
  <c r="AD58" i="11"/>
  <c r="AE58" i="11" s="1"/>
  <c r="AD54" i="11"/>
  <c r="AE54" i="11" s="1"/>
  <c r="AD50" i="11"/>
  <c r="AE50" i="11" s="1"/>
  <c r="AD46" i="11"/>
  <c r="AD38" i="11"/>
  <c r="AE38" i="11" s="1"/>
  <c r="Y50" i="10"/>
  <c r="I16" i="1" s="1"/>
  <c r="AE34" i="10"/>
  <c r="AE32" i="10"/>
  <c r="AE28" i="10"/>
  <c r="AE22" i="10"/>
  <c r="AE18" i="10"/>
  <c r="AE46" i="10"/>
  <c r="AE59" i="10" s="1"/>
  <c r="M89" i="28" s="1"/>
  <c r="AD42" i="10"/>
  <c r="AE42" i="10" s="1"/>
  <c r="AE33" i="10"/>
  <c r="AE29" i="10"/>
  <c r="AE21" i="10"/>
  <c r="AE17" i="10"/>
  <c r="T50" i="10"/>
  <c r="AD45" i="10"/>
  <c r="AE45" i="10" s="1"/>
  <c r="AD11" i="10"/>
  <c r="AD52" i="10" s="1"/>
  <c r="AB47" i="10"/>
  <c r="AE47" i="10" s="1"/>
  <c r="AE26" i="10"/>
  <c r="AB23" i="10"/>
  <c r="AE23" i="10" s="1"/>
  <c r="AB11" i="10"/>
  <c r="AB40" i="10"/>
  <c r="AD37" i="10"/>
  <c r="AE37" i="10" s="1"/>
  <c r="AE57" i="10" s="1"/>
  <c r="M87" i="28" s="1"/>
  <c r="AD16" i="10"/>
  <c r="AD24" i="10"/>
  <c r="AE24" i="10" s="1"/>
  <c r="AD20" i="10"/>
  <c r="AD14" i="10"/>
  <c r="AE41" i="10"/>
  <c r="AD39" i="10"/>
  <c r="AE39" i="10" s="1"/>
  <c r="AD35" i="10"/>
  <c r="AE35" i="10" s="1"/>
  <c r="AE52" i="9"/>
  <c r="AE35" i="9"/>
  <c r="AE22" i="9"/>
  <c r="Y59" i="9"/>
  <c r="I15" i="1" s="1"/>
  <c r="AD44" i="9"/>
  <c r="AE51" i="9"/>
  <c r="AE49" i="9"/>
  <c r="AE46" i="9"/>
  <c r="AE13" i="9"/>
  <c r="AD38" i="9"/>
  <c r="AE38" i="9" s="1"/>
  <c r="AD11" i="9"/>
  <c r="AD61" i="9" s="1"/>
  <c r="AE54" i="9"/>
  <c r="AE48" i="9"/>
  <c r="AE12" i="9"/>
  <c r="AD52" i="9"/>
  <c r="AD47" i="9"/>
  <c r="AE47" i="9" s="1"/>
  <c r="AD37" i="9"/>
  <c r="AE37" i="9" s="1"/>
  <c r="AE31" i="9"/>
  <c r="AE15" i="9"/>
  <c r="AE50" i="9"/>
  <c r="AE45" i="9"/>
  <c r="AE33" i="9"/>
  <c r="AE14" i="9"/>
  <c r="AE62" i="9" s="1"/>
  <c r="M72" i="28" s="1"/>
  <c r="AB11" i="9"/>
  <c r="AB61" i="9" s="1"/>
  <c r="AD41" i="9"/>
  <c r="AE41" i="9" s="1"/>
  <c r="AE45" i="8"/>
  <c r="AE37" i="8"/>
  <c r="AE28" i="8"/>
  <c r="AE13" i="8"/>
  <c r="AE36" i="8"/>
  <c r="AE44" i="8"/>
  <c r="AE53" i="8"/>
  <c r="AE49" i="8"/>
  <c r="AE41" i="8"/>
  <c r="AE25" i="8"/>
  <c r="AE20" i="8"/>
  <c r="AE34" i="8"/>
  <c r="AE30" i="8"/>
  <c r="AE63" i="8" s="1"/>
  <c r="M65" i="28" s="1"/>
  <c r="AE26" i="8"/>
  <c r="AE22" i="8"/>
  <c r="AE18" i="8"/>
  <c r="AE11" i="8"/>
  <c r="AE58" i="8" s="1"/>
  <c r="M60" i="28" s="1"/>
  <c r="T56" i="8"/>
  <c r="AE12" i="8"/>
  <c r="AD48" i="8"/>
  <c r="AE48" i="8" s="1"/>
  <c r="AE52" i="8"/>
  <c r="AE29" i="8"/>
  <c r="AE24" i="8"/>
  <c r="AE46" i="8"/>
  <c r="AE42" i="8"/>
  <c r="AE66" i="8" s="1"/>
  <c r="M68" i="28" s="1"/>
  <c r="AE38" i="8"/>
  <c r="Y56" i="8"/>
  <c r="I14" i="1" s="1"/>
  <c r="AB47" i="8"/>
  <c r="AE47" i="8" s="1"/>
  <c r="AB43" i="8"/>
  <c r="AE43" i="8" s="1"/>
  <c r="AB39" i="8"/>
  <c r="AE45" i="7"/>
  <c r="AE29" i="7"/>
  <c r="AE42" i="7"/>
  <c r="AE37" i="7"/>
  <c r="AE33" i="7"/>
  <c r="Y48" i="7"/>
  <c r="I13" i="1" s="1"/>
  <c r="AD45" i="7"/>
  <c r="AD34" i="7"/>
  <c r="AD20" i="7"/>
  <c r="AE20" i="7" s="1"/>
  <c r="AB36" i="7"/>
  <c r="AE36" i="7" s="1"/>
  <c r="AB22" i="7"/>
  <c r="AE22" i="7" s="1"/>
  <c r="T48" i="7"/>
  <c r="AE46" i="7"/>
  <c r="AE38" i="7"/>
  <c r="AE28" i="7"/>
  <c r="AE41" i="7"/>
  <c r="AD44" i="7"/>
  <c r="AD40" i="7"/>
  <c r="AE40" i="7" s="1"/>
  <c r="AE30" i="7"/>
  <c r="AD14" i="7"/>
  <c r="AD11" i="7"/>
  <c r="T56" i="6"/>
  <c r="AE24" i="6"/>
  <c r="AE16" i="6"/>
  <c r="AE23" i="6"/>
  <c r="AE19" i="6"/>
  <c r="AE26" i="6"/>
  <c r="AB51" i="6"/>
  <c r="AE51" i="6" s="1"/>
  <c r="AB24" i="6"/>
  <c r="AB22" i="6"/>
  <c r="AE22" i="6" s="1"/>
  <c r="AB20" i="6"/>
  <c r="AE20" i="6" s="1"/>
  <c r="AB18" i="6"/>
  <c r="AE18" i="6" s="1"/>
  <c r="AB16" i="6"/>
  <c r="AE42" i="6"/>
  <c r="AE30" i="6"/>
  <c r="AE25" i="6"/>
  <c r="AE46" i="6"/>
  <c r="AE38" i="6"/>
  <c r="Y56" i="6"/>
  <c r="I12" i="1" s="1"/>
  <c r="AD49" i="6"/>
  <c r="AE49" i="6" s="1"/>
  <c r="AD45" i="6"/>
  <c r="AE45" i="6" s="1"/>
  <c r="AD41" i="6"/>
  <c r="AD37" i="6"/>
  <c r="AE37" i="6" s="1"/>
  <c r="AD33" i="6"/>
  <c r="AE33" i="6" s="1"/>
  <c r="AD29" i="6"/>
  <c r="AE29" i="6" s="1"/>
  <c r="AE11" i="6"/>
  <c r="AE58" i="6" s="1"/>
  <c r="M40" i="28" s="1"/>
  <c r="AD47" i="6"/>
  <c r="AE47" i="6" s="1"/>
  <c r="AD43" i="6"/>
  <c r="AE43" i="6" s="1"/>
  <c r="AD39" i="6"/>
  <c r="AE39" i="6" s="1"/>
  <c r="AD35" i="6"/>
  <c r="AE35" i="6" s="1"/>
  <c r="AD31" i="6"/>
  <c r="AE31" i="6" s="1"/>
  <c r="AD27" i="6"/>
  <c r="AD31" i="5"/>
  <c r="AE31" i="5" s="1"/>
  <c r="AB13" i="5"/>
  <c r="AB29" i="5"/>
  <c r="AE29" i="5" s="1"/>
  <c r="AB30" i="5"/>
  <c r="AE30" i="5" s="1"/>
  <c r="AD14" i="5"/>
  <c r="AD28" i="5"/>
  <c r="AE28" i="5" s="1"/>
  <c r="AE33" i="5"/>
  <c r="AE23" i="5"/>
  <c r="AE19" i="5"/>
  <c r="AE13" i="5"/>
  <c r="Y35" i="5"/>
  <c r="I11" i="1" s="1"/>
  <c r="T35" i="5"/>
  <c r="AD18" i="5"/>
  <c r="AE18" i="5" s="1"/>
  <c r="AD12" i="5"/>
  <c r="AD37" i="5" s="1"/>
  <c r="AD27" i="5"/>
  <c r="AD43" i="5" s="1"/>
  <c r="AE32" i="5"/>
  <c r="AE22" i="5"/>
  <c r="AD17" i="5"/>
  <c r="AE27" i="5"/>
  <c r="AE49" i="4"/>
  <c r="AE41" i="4"/>
  <c r="T54" i="4"/>
  <c r="AE47" i="4"/>
  <c r="AE43" i="4"/>
  <c r="AE35" i="4"/>
  <c r="AE31" i="4"/>
  <c r="AE58" i="4" s="1"/>
  <c r="M22" i="28" s="1"/>
  <c r="AE27" i="4"/>
  <c r="AB26" i="4"/>
  <c r="AE26" i="4" s="1"/>
  <c r="AB20" i="4"/>
  <c r="AE20" i="4" s="1"/>
  <c r="AE15" i="4"/>
  <c r="Y54" i="4"/>
  <c r="I10" i="1" s="1"/>
  <c r="AE19" i="4"/>
  <c r="AD18" i="4"/>
  <c r="AE18" i="4" s="1"/>
  <c r="AE36" i="4"/>
  <c r="AE32" i="4"/>
  <c r="AE28" i="4"/>
  <c r="AE23" i="4"/>
  <c r="AB11" i="4"/>
  <c r="AB56" i="4" s="1"/>
  <c r="AD25" i="4"/>
  <c r="AE25" i="4" s="1"/>
  <c r="AD21" i="4"/>
  <c r="AE21" i="4" s="1"/>
  <c r="AD17" i="4"/>
  <c r="AE17" i="4" s="1"/>
  <c r="M57" i="26"/>
  <c r="B253" i="28" s="1"/>
  <c r="U41" i="26"/>
  <c r="AB32" i="3"/>
  <c r="AE32" i="3" s="1"/>
  <c r="AB31" i="3"/>
  <c r="AE31" i="3" s="1"/>
  <c r="AD36" i="3"/>
  <c r="AD47" i="3" s="1"/>
  <c r="AE15" i="3"/>
  <c r="AE14" i="3"/>
  <c r="AB24" i="3"/>
  <c r="AE24" i="3" s="1"/>
  <c r="AE36" i="3"/>
  <c r="AE47" i="3" s="1"/>
  <c r="M16" i="28" s="1"/>
  <c r="AE37" i="3"/>
  <c r="AB20" i="3"/>
  <c r="AE20" i="3" s="1"/>
  <c r="AE27" i="3"/>
  <c r="AB30" i="3"/>
  <c r="AE30" i="3" s="1"/>
  <c r="AB18" i="3"/>
  <c r="AE18" i="3" s="1"/>
  <c r="AD21" i="3"/>
  <c r="AE21" i="3" s="1"/>
  <c r="AE19" i="3"/>
  <c r="AB23" i="3"/>
  <c r="AE34" i="3"/>
  <c r="T39" i="3"/>
  <c r="AB26" i="3"/>
  <c r="AB11" i="3"/>
  <c r="AD17" i="3"/>
  <c r="AD13" i="3"/>
  <c r="Y39" i="3"/>
  <c r="I9" i="1" s="1"/>
  <c r="AB33" i="3"/>
  <c r="AE33" i="3" s="1"/>
  <c r="AB29" i="3"/>
  <c r="AE36" i="20"/>
  <c r="AB35" i="5"/>
  <c r="C10" i="27" s="1"/>
  <c r="P30" i="26"/>
  <c r="S30" i="26" s="1"/>
  <c r="P13" i="26"/>
  <c r="S13" i="26" s="1"/>
  <c r="P25" i="26"/>
  <c r="S25" i="26" s="1"/>
  <c r="P31" i="26"/>
  <c r="S31" i="26" s="1"/>
  <c r="P35" i="26"/>
  <c r="S35" i="26" s="1"/>
  <c r="P40" i="26"/>
  <c r="S40" i="26" s="1"/>
  <c r="P15" i="26"/>
  <c r="S15" i="26" s="1"/>
  <c r="P26" i="26"/>
  <c r="S26" i="26" s="1"/>
  <c r="P32" i="26"/>
  <c r="S32" i="26" s="1"/>
  <c r="P36" i="26"/>
  <c r="S36" i="26" s="1"/>
  <c r="P19" i="26"/>
  <c r="S19" i="26" s="1"/>
  <c r="P28" i="26"/>
  <c r="S28" i="26" s="1"/>
  <c r="P33" i="26"/>
  <c r="S33" i="26" s="1"/>
  <c r="P37" i="26"/>
  <c r="S37" i="26" s="1"/>
  <c r="P34" i="26"/>
  <c r="S34" i="26" s="1"/>
  <c r="D73" i="26"/>
  <c r="T49" i="26"/>
  <c r="U49" i="26" s="1"/>
  <c r="AE39" i="22"/>
  <c r="AB37" i="16"/>
  <c r="C20" i="27" s="1"/>
  <c r="AE35" i="13"/>
  <c r="AE39" i="12"/>
  <c r="AB59" i="9"/>
  <c r="C14" i="27" s="1"/>
  <c r="AE36" i="9"/>
  <c r="AE26" i="5"/>
  <c r="B255" i="28" l="1"/>
  <c r="B257" i="28" s="1"/>
  <c r="AC59" i="8"/>
  <c r="K61" i="28" s="1"/>
  <c r="AA67" i="9"/>
  <c r="I77" i="28" s="1"/>
  <c r="L36" i="28"/>
  <c r="AC43" i="5"/>
  <c r="K36" i="28" s="1"/>
  <c r="J107" i="28"/>
  <c r="AA69" i="12"/>
  <c r="I107" i="28" s="1"/>
  <c r="L115" i="28"/>
  <c r="AC55" i="13"/>
  <c r="K115" i="28" s="1"/>
  <c r="L197" i="28"/>
  <c r="AC52" i="20"/>
  <c r="K197" i="28" s="1"/>
  <c r="L110" i="28"/>
  <c r="AC72" i="12"/>
  <c r="K110" i="28" s="1"/>
  <c r="L152" i="28"/>
  <c r="AC62" i="17"/>
  <c r="K152" i="28" s="1"/>
  <c r="L68" i="28"/>
  <c r="AC66" i="8"/>
  <c r="K68" i="28" s="1"/>
  <c r="J231" i="28"/>
  <c r="AA57" i="24"/>
  <c r="I231" i="28" s="1"/>
  <c r="L207" i="28"/>
  <c r="AC72" i="21"/>
  <c r="K207" i="28" s="1"/>
  <c r="L72" i="28"/>
  <c r="AC62" i="9"/>
  <c r="K72" i="28" s="1"/>
  <c r="L56" i="28"/>
  <c r="AC56" i="7"/>
  <c r="K56" i="28" s="1"/>
  <c r="L30" i="28"/>
  <c r="AC37" i="5"/>
  <c r="K30" i="28" s="1"/>
  <c r="L136" i="28"/>
  <c r="AC39" i="16"/>
  <c r="K136" i="28" s="1"/>
  <c r="L210" i="28"/>
  <c r="AC51" i="22"/>
  <c r="K210" i="28" s="1"/>
  <c r="J242" i="28"/>
  <c r="AA50" i="25"/>
  <c r="I242" i="28" s="1"/>
  <c r="J247" i="28"/>
  <c r="AA55" i="25"/>
  <c r="I247" i="28" s="1"/>
  <c r="J239" i="28"/>
  <c r="AA65" i="24"/>
  <c r="I239" i="28" s="1"/>
  <c r="L86" i="28"/>
  <c r="AC56" i="10"/>
  <c r="K86" i="28" s="1"/>
  <c r="J179" i="28"/>
  <c r="AA71" i="19"/>
  <c r="I179" i="28" s="1"/>
  <c r="L10" i="28"/>
  <c r="AC41" i="3"/>
  <c r="K10" i="28" s="1"/>
  <c r="J191" i="28"/>
  <c r="AA46" i="20"/>
  <c r="I191" i="28" s="1"/>
  <c r="J98" i="28"/>
  <c r="AA69" i="11"/>
  <c r="I98" i="28" s="1"/>
  <c r="J104" i="28"/>
  <c r="AA66" i="12"/>
  <c r="I104" i="28" s="1"/>
  <c r="AB66" i="8"/>
  <c r="AE15" i="6"/>
  <c r="AE60" i="6" s="1"/>
  <c r="M42" i="28" s="1"/>
  <c r="AB60" i="6"/>
  <c r="AB53" i="25"/>
  <c r="L66" i="28"/>
  <c r="AC64" i="8"/>
  <c r="K66" i="28" s="1"/>
  <c r="L245" i="28"/>
  <c r="AC53" i="25"/>
  <c r="K245" i="28" s="1"/>
  <c r="L192" i="28"/>
  <c r="AC47" i="20"/>
  <c r="K192" i="28" s="1"/>
  <c r="AB49" i="15"/>
  <c r="AE69" i="12"/>
  <c r="M107" i="28" s="1"/>
  <c r="J147" i="28"/>
  <c r="AA57" i="17"/>
  <c r="I147" i="28" s="1"/>
  <c r="L76" i="28"/>
  <c r="AC66" i="9"/>
  <c r="K76" i="28" s="1"/>
  <c r="AD54" i="13"/>
  <c r="L147" i="28"/>
  <c r="AC57" i="17"/>
  <c r="K147" i="28" s="1"/>
  <c r="L243" i="28"/>
  <c r="AC51" i="25"/>
  <c r="K243" i="28" s="1"/>
  <c r="L249" i="28"/>
  <c r="AC57" i="25"/>
  <c r="K249" i="28" s="1"/>
  <c r="AE61" i="21"/>
  <c r="T36" i="26"/>
  <c r="I253" i="28"/>
  <c r="AE11" i="3"/>
  <c r="AE41" i="3" s="1"/>
  <c r="M10" i="28" s="1"/>
  <c r="AB41" i="3"/>
  <c r="AE23" i="3"/>
  <c r="AE44" i="3" s="1"/>
  <c r="M13" i="28" s="1"/>
  <c r="AB44" i="3"/>
  <c r="L16" i="28"/>
  <c r="AC47" i="3"/>
  <c r="K16" i="28" s="1"/>
  <c r="J20" i="28"/>
  <c r="AA56" i="4"/>
  <c r="I20" i="28" s="1"/>
  <c r="AE14" i="7"/>
  <c r="AE51" i="7" s="1"/>
  <c r="M51" i="28" s="1"/>
  <c r="AD51" i="7"/>
  <c r="AE34" i="7"/>
  <c r="AE55" i="7" s="1"/>
  <c r="M55" i="28" s="1"/>
  <c r="AD55" i="7"/>
  <c r="AD69" i="9"/>
  <c r="AE11" i="10"/>
  <c r="AE52" i="10" s="1"/>
  <c r="M82" i="28" s="1"/>
  <c r="AB52" i="10"/>
  <c r="L82" i="28"/>
  <c r="AC52" i="10"/>
  <c r="K82" i="28" s="1"/>
  <c r="AE69" i="11"/>
  <c r="M98" i="28" s="1"/>
  <c r="AE49" i="12"/>
  <c r="AE73" i="12" s="1"/>
  <c r="M111" i="28" s="1"/>
  <c r="AD73" i="12"/>
  <c r="AE60" i="13"/>
  <c r="M120" i="28" s="1"/>
  <c r="J131" i="28"/>
  <c r="AA61" i="14"/>
  <c r="I131" i="28" s="1"/>
  <c r="AE27" i="14"/>
  <c r="AE59" i="14" s="1"/>
  <c r="M129" i="28" s="1"/>
  <c r="AB59" i="14"/>
  <c r="AE23" i="16"/>
  <c r="AE43" i="16" s="1"/>
  <c r="M140" i="28" s="1"/>
  <c r="AB43" i="16"/>
  <c r="AE16" i="15"/>
  <c r="AE51" i="15" s="1"/>
  <c r="M159" i="28" s="1"/>
  <c r="AB51" i="15"/>
  <c r="AE49" i="18"/>
  <c r="AE79" i="18" s="1"/>
  <c r="M176" i="28" s="1"/>
  <c r="AB79" i="18"/>
  <c r="AE29" i="20"/>
  <c r="AE50" i="20" s="1"/>
  <c r="M195" i="28" s="1"/>
  <c r="AB50" i="20"/>
  <c r="AE71" i="21"/>
  <c r="M206" i="28" s="1"/>
  <c r="AE30" i="24"/>
  <c r="AE62" i="24" s="1"/>
  <c r="M236" i="28" s="1"/>
  <c r="AB62" i="24"/>
  <c r="J190" i="28"/>
  <c r="AA45" i="20"/>
  <c r="I190" i="28" s="1"/>
  <c r="AD78" i="18"/>
  <c r="J84" i="28"/>
  <c r="AA54" i="10"/>
  <c r="I84" i="28" s="1"/>
  <c r="J95" i="28"/>
  <c r="AA66" i="11"/>
  <c r="I95" i="28" s="1"/>
  <c r="J141" i="28"/>
  <c r="AA44" i="16"/>
  <c r="I141" i="28" s="1"/>
  <c r="AB62" i="17"/>
  <c r="AB49" i="20"/>
  <c r="L223" i="28"/>
  <c r="AC74" i="23"/>
  <c r="K223" i="28" s="1"/>
  <c r="AA57" i="7"/>
  <c r="I57" i="28" s="1"/>
  <c r="G57" i="28"/>
  <c r="J21" i="28"/>
  <c r="AA57" i="4"/>
  <c r="I21" i="28" s="1"/>
  <c r="J160" i="28"/>
  <c r="AA52" i="15"/>
  <c r="I160" i="28" s="1"/>
  <c r="G206" i="28"/>
  <c r="AA71" i="21"/>
  <c r="I206" i="28" s="1"/>
  <c r="J117" i="28"/>
  <c r="AA57" i="13"/>
  <c r="I117" i="28" s="1"/>
  <c r="L190" i="28"/>
  <c r="AC45" i="20"/>
  <c r="K190" i="28" s="1"/>
  <c r="AE41" i="19"/>
  <c r="AE76" i="19" s="1"/>
  <c r="M184" i="28" s="1"/>
  <c r="AB76" i="19"/>
  <c r="L120" i="28"/>
  <c r="AC60" i="13"/>
  <c r="K120" i="28" s="1"/>
  <c r="AD56" i="22"/>
  <c r="J61" i="28"/>
  <c r="AA59" i="8"/>
  <c r="I61" i="28" s="1"/>
  <c r="J66" i="28"/>
  <c r="AA64" i="8"/>
  <c r="I66" i="28" s="1"/>
  <c r="L53" i="28"/>
  <c r="AC53" i="7"/>
  <c r="K53" i="28" s="1"/>
  <c r="AD68" i="12"/>
  <c r="J75" i="28"/>
  <c r="AA65" i="9"/>
  <c r="I75" i="28" s="1"/>
  <c r="L21" i="28"/>
  <c r="AC57" i="4"/>
  <c r="K21" i="28" s="1"/>
  <c r="L60" i="28"/>
  <c r="AC58" i="8"/>
  <c r="K60" i="28" s="1"/>
  <c r="L130" i="28"/>
  <c r="AC60" i="14"/>
  <c r="K130" i="28" s="1"/>
  <c r="L216" i="28"/>
  <c r="AC57" i="22"/>
  <c r="K216" i="28" s="1"/>
  <c r="J55" i="28"/>
  <c r="AA55" i="7"/>
  <c r="I55" i="28" s="1"/>
  <c r="AD63" i="9"/>
  <c r="AC66" i="21"/>
  <c r="K201" i="28" s="1"/>
  <c r="AD65" i="24"/>
  <c r="L158" i="28"/>
  <c r="AC50" i="15"/>
  <c r="K158" i="28" s="1"/>
  <c r="L165" i="28"/>
  <c r="AC57" i="15"/>
  <c r="K165" i="28" s="1"/>
  <c r="J146" i="28"/>
  <c r="AA56" i="17"/>
  <c r="I146" i="28" s="1"/>
  <c r="AD57" i="24"/>
  <c r="AB48" i="7"/>
  <c r="C12" i="27" s="1"/>
  <c r="AE57" i="22"/>
  <c r="M216" i="28" s="1"/>
  <c r="T38" i="26"/>
  <c r="U38" i="26" s="1"/>
  <c r="AE13" i="3"/>
  <c r="AE42" i="3" s="1"/>
  <c r="M11" i="28" s="1"/>
  <c r="AD42" i="3"/>
  <c r="AD35" i="5"/>
  <c r="D10" i="27" s="1"/>
  <c r="E10" i="27" s="1"/>
  <c r="AD38" i="5"/>
  <c r="AE56" i="7"/>
  <c r="M56" i="28" s="1"/>
  <c r="AE39" i="7"/>
  <c r="AE33" i="8"/>
  <c r="AE64" i="8" s="1"/>
  <c r="M66" i="28" s="1"/>
  <c r="AE28" i="9"/>
  <c r="AE66" i="9"/>
  <c r="M76" i="28" s="1"/>
  <c r="L71" i="28"/>
  <c r="AC61" i="9"/>
  <c r="K71" i="28" s="1"/>
  <c r="AE64" i="9"/>
  <c r="M74" i="28" s="1"/>
  <c r="AE14" i="10"/>
  <c r="AE53" i="10" s="1"/>
  <c r="M83" i="28" s="1"/>
  <c r="AD53" i="10"/>
  <c r="L93" i="28"/>
  <c r="AC64" i="11"/>
  <c r="K93" i="28" s="1"/>
  <c r="L109" i="28"/>
  <c r="AC71" i="12"/>
  <c r="K109" i="28" s="1"/>
  <c r="AE21" i="13"/>
  <c r="AE57" i="13" s="1"/>
  <c r="M117" i="28" s="1"/>
  <c r="AD57" i="13"/>
  <c r="AE19" i="14"/>
  <c r="AE58" i="14" s="1"/>
  <c r="M128" i="28" s="1"/>
  <c r="AB58" i="14"/>
  <c r="AE38" i="14"/>
  <c r="AE63" i="14" s="1"/>
  <c r="M133" i="28" s="1"/>
  <c r="AD63" i="14"/>
  <c r="AE14" i="16"/>
  <c r="AE40" i="16" s="1"/>
  <c r="M137" i="28" s="1"/>
  <c r="AD40" i="16"/>
  <c r="L154" i="28"/>
  <c r="AC64" i="17"/>
  <c r="K154" i="28" s="1"/>
  <c r="AE29" i="17"/>
  <c r="AE61" i="17" s="1"/>
  <c r="M151" i="28" s="1"/>
  <c r="AD61" i="17"/>
  <c r="AE35" i="15"/>
  <c r="AE56" i="15" s="1"/>
  <c r="M164" i="28" s="1"/>
  <c r="AB56" i="15"/>
  <c r="AE52" i="15"/>
  <c r="M160" i="28" s="1"/>
  <c r="AE11" i="15"/>
  <c r="AD49" i="15"/>
  <c r="AE31" i="15"/>
  <c r="AE55" i="15" s="1"/>
  <c r="M163" i="28" s="1"/>
  <c r="AD55" i="15"/>
  <c r="AE40" i="18"/>
  <c r="AE78" i="18" s="1"/>
  <c r="M175" i="28" s="1"/>
  <c r="AB78" i="18"/>
  <c r="AE36" i="19"/>
  <c r="AB75" i="19"/>
  <c r="J180" i="28"/>
  <c r="AA72" i="19"/>
  <c r="I180" i="28" s="1"/>
  <c r="AE11" i="20"/>
  <c r="AE45" i="20" s="1"/>
  <c r="M190" i="28" s="1"/>
  <c r="J200" i="28"/>
  <c r="AA65" i="21"/>
  <c r="I200" i="28" s="1"/>
  <c r="L205" i="28"/>
  <c r="AC70" i="21"/>
  <c r="K205" i="28" s="1"/>
  <c r="AE42" i="21"/>
  <c r="AE70" i="21" s="1"/>
  <c r="M205" i="28" s="1"/>
  <c r="AE14" i="22"/>
  <c r="AE52" i="22" s="1"/>
  <c r="M211" i="28" s="1"/>
  <c r="AD52" i="22"/>
  <c r="AE37" i="23"/>
  <c r="AE76" i="23" s="1"/>
  <c r="M225" i="28" s="1"/>
  <c r="AB76" i="23"/>
  <c r="AE58" i="25"/>
  <c r="M250" i="28" s="1"/>
  <c r="L15" i="28"/>
  <c r="AC46" i="3"/>
  <c r="K15" i="28" s="1"/>
  <c r="AE34" i="18"/>
  <c r="AE77" i="18" s="1"/>
  <c r="M174" i="28" s="1"/>
  <c r="AD77" i="18"/>
  <c r="J172" i="28"/>
  <c r="AA75" i="18"/>
  <c r="I172" i="28" s="1"/>
  <c r="J87" i="28"/>
  <c r="AA57" i="10"/>
  <c r="I87" i="28" s="1"/>
  <c r="AB61" i="13"/>
  <c r="J181" i="28"/>
  <c r="AA73" i="19"/>
  <c r="I181" i="28" s="1"/>
  <c r="AB60" i="24"/>
  <c r="AB63" i="9"/>
  <c r="AE17" i="9"/>
  <c r="AE63" i="9" s="1"/>
  <c r="M73" i="28" s="1"/>
  <c r="AB43" i="3"/>
  <c r="AA47" i="3"/>
  <c r="I16" i="28" s="1"/>
  <c r="J16" i="28"/>
  <c r="AD53" i="15"/>
  <c r="L169" i="28"/>
  <c r="AC72" i="18"/>
  <c r="K169" i="28" s="1"/>
  <c r="AB72" i="12"/>
  <c r="J192" i="28"/>
  <c r="AA47" i="20"/>
  <c r="I192" i="28" s="1"/>
  <c r="AD77" i="23"/>
  <c r="AE18" i="7"/>
  <c r="AE53" i="7" s="1"/>
  <c r="M53" i="28" s="1"/>
  <c r="AB53" i="7"/>
  <c r="J89" i="28"/>
  <c r="AA59" i="10"/>
  <c r="I89" i="28" s="1"/>
  <c r="J93" i="28"/>
  <c r="AA64" i="11"/>
  <c r="I93" i="28" s="1"/>
  <c r="L153" i="28"/>
  <c r="AC63" i="17"/>
  <c r="K153" i="28" s="1"/>
  <c r="L183" i="28"/>
  <c r="AC75" i="19"/>
  <c r="K183" i="28" s="1"/>
  <c r="J34" i="28"/>
  <c r="AA41" i="5"/>
  <c r="I34" i="28" s="1"/>
  <c r="J78" i="28"/>
  <c r="AA68" i="9"/>
  <c r="I78" i="28" s="1"/>
  <c r="L191" i="28"/>
  <c r="AC46" i="20"/>
  <c r="K191" i="28" s="1"/>
  <c r="AA52" i="20"/>
  <c r="I197" i="28" s="1"/>
  <c r="G197" i="28"/>
  <c r="L222" i="28"/>
  <c r="AC73" i="23"/>
  <c r="K222" i="28" s="1"/>
  <c r="L131" i="28"/>
  <c r="AC61" i="14"/>
  <c r="K131" i="28" s="1"/>
  <c r="L148" i="28"/>
  <c r="AC58" i="17"/>
  <c r="K148" i="28" s="1"/>
  <c r="AD73" i="19"/>
  <c r="AB59" i="24"/>
  <c r="J72" i="28"/>
  <c r="AA62" i="9"/>
  <c r="I72" i="28" s="1"/>
  <c r="AC50" i="20"/>
  <c r="K195" i="28" s="1"/>
  <c r="G195" i="28"/>
  <c r="AB62" i="13"/>
  <c r="AE79" i="19"/>
  <c r="M187" i="28" s="1"/>
  <c r="AB58" i="25"/>
  <c r="AE78" i="23"/>
  <c r="M227" i="28" s="1"/>
  <c r="AC69" i="12"/>
  <c r="K107" i="28" s="1"/>
  <c r="AB68" i="21"/>
  <c r="J118" i="28"/>
  <c r="AA58" i="13"/>
  <c r="I118" i="28" s="1"/>
  <c r="AE60" i="14"/>
  <c r="M130" i="28" s="1"/>
  <c r="L75" i="28"/>
  <c r="AC65" i="9"/>
  <c r="K75" i="28" s="1"/>
  <c r="J227" i="28"/>
  <c r="AA78" i="23"/>
  <c r="I227" i="28" s="1"/>
  <c r="J248" i="28"/>
  <c r="AA56" i="25"/>
  <c r="I248" i="28" s="1"/>
  <c r="L23" i="28"/>
  <c r="AC59" i="4"/>
  <c r="K23" i="28" s="1"/>
  <c r="L65" i="28"/>
  <c r="AC63" i="8"/>
  <c r="K65" i="28" s="1"/>
  <c r="AD56" i="17"/>
  <c r="L242" i="28"/>
  <c r="AC50" i="25"/>
  <c r="K242" i="28" s="1"/>
  <c r="AE67" i="9"/>
  <c r="M77" i="28" s="1"/>
  <c r="T25" i="26"/>
  <c r="T22" i="26"/>
  <c r="U22" i="26" s="1"/>
  <c r="AE29" i="3"/>
  <c r="AE46" i="3" s="1"/>
  <c r="M15" i="28" s="1"/>
  <c r="AB46" i="3"/>
  <c r="AD43" i="3"/>
  <c r="AD61" i="6"/>
  <c r="AE63" i="6"/>
  <c r="M45" i="28" s="1"/>
  <c r="AE11" i="7"/>
  <c r="AE50" i="7" s="1"/>
  <c r="M50" i="28" s="1"/>
  <c r="AD50" i="7"/>
  <c r="AE44" i="7"/>
  <c r="AE57" i="7" s="1"/>
  <c r="M57" i="28" s="1"/>
  <c r="AD57" i="7"/>
  <c r="AE62" i="8"/>
  <c r="M64" i="28" s="1"/>
  <c r="AD56" i="8"/>
  <c r="D13" i="27" s="1"/>
  <c r="AE20" i="10"/>
  <c r="AE55" i="10" s="1"/>
  <c r="M85" i="28" s="1"/>
  <c r="AD55" i="10"/>
  <c r="AE40" i="10"/>
  <c r="AE58" i="10" s="1"/>
  <c r="M88" i="28" s="1"/>
  <c r="AB58" i="10"/>
  <c r="AE11" i="13"/>
  <c r="AB54" i="13"/>
  <c r="AE15" i="13"/>
  <c r="AE55" i="13" s="1"/>
  <c r="M115" i="28" s="1"/>
  <c r="AE31" i="13"/>
  <c r="AE59" i="13" s="1"/>
  <c r="M119" i="28" s="1"/>
  <c r="AE37" i="14"/>
  <c r="AE62" i="14" s="1"/>
  <c r="M132" i="28" s="1"/>
  <c r="AE19" i="17"/>
  <c r="AE59" i="17" s="1"/>
  <c r="M149" i="28" s="1"/>
  <c r="AD59" i="17"/>
  <c r="AE37" i="17"/>
  <c r="AE63" i="17" s="1"/>
  <c r="M153" i="28" s="1"/>
  <c r="AB63" i="17"/>
  <c r="AE28" i="15"/>
  <c r="AE54" i="15" s="1"/>
  <c r="M162" i="28" s="1"/>
  <c r="L162" i="28"/>
  <c r="AC54" i="15"/>
  <c r="K162" i="28" s="1"/>
  <c r="AE36" i="15"/>
  <c r="AE57" i="15" s="1"/>
  <c r="M165" i="28" s="1"/>
  <c r="AB57" i="15"/>
  <c r="AE51" i="19"/>
  <c r="AE78" i="19" s="1"/>
  <c r="M186" i="28" s="1"/>
  <c r="AB78" i="19"/>
  <c r="AD43" i="20"/>
  <c r="D25" i="27" s="1"/>
  <c r="AE16" i="21"/>
  <c r="AE67" i="21" s="1"/>
  <c r="M202" i="28" s="1"/>
  <c r="AB67" i="21"/>
  <c r="AE14" i="21"/>
  <c r="AE66" i="21" s="1"/>
  <c r="M201" i="28" s="1"/>
  <c r="AE72" i="21"/>
  <c r="M207" i="28" s="1"/>
  <c r="AE20" i="22"/>
  <c r="AE54" i="22" s="1"/>
  <c r="M213" i="28" s="1"/>
  <c r="AD54" i="22"/>
  <c r="AE20" i="23"/>
  <c r="AE74" i="23" s="1"/>
  <c r="M223" i="28" s="1"/>
  <c r="AE72" i="23"/>
  <c r="M221" i="28" s="1"/>
  <c r="J244" i="28"/>
  <c r="AA52" i="25"/>
  <c r="I244" i="28" s="1"/>
  <c r="L159" i="28"/>
  <c r="AC51" i="15"/>
  <c r="K159" i="28" s="1"/>
  <c r="L164" i="28"/>
  <c r="AC56" i="15"/>
  <c r="K164" i="28" s="1"/>
  <c r="J115" i="28"/>
  <c r="AA55" i="13"/>
  <c r="I115" i="28" s="1"/>
  <c r="J211" i="28"/>
  <c r="AA52" i="22"/>
  <c r="I211" i="28" s="1"/>
  <c r="AD55" i="22"/>
  <c r="J56" i="28"/>
  <c r="AA56" i="7"/>
  <c r="I56" i="28" s="1"/>
  <c r="J92" i="28"/>
  <c r="AA63" i="11"/>
  <c r="I92" i="28" s="1"/>
  <c r="AD58" i="14"/>
  <c r="AB45" i="16"/>
  <c r="J149" i="28"/>
  <c r="AA59" i="17"/>
  <c r="I149" i="28" s="1"/>
  <c r="AE16" i="19"/>
  <c r="AE73" i="19" s="1"/>
  <c r="M181" i="28" s="1"/>
  <c r="AE60" i="24"/>
  <c r="M234" i="28" s="1"/>
  <c r="AE72" i="12"/>
  <c r="M110" i="28" s="1"/>
  <c r="G207" i="28"/>
  <c r="AA72" i="21"/>
  <c r="I207" i="28" s="1"/>
  <c r="J63" i="28"/>
  <c r="AA61" i="8"/>
  <c r="I63" i="28" s="1"/>
  <c r="L67" i="28"/>
  <c r="AC65" i="8"/>
  <c r="K67" i="28" s="1"/>
  <c r="J212" i="28"/>
  <c r="AA53" i="22"/>
  <c r="I212" i="28" s="1"/>
  <c r="AB56" i="14"/>
  <c r="AB39" i="16"/>
  <c r="AE21" i="19"/>
  <c r="AB74" i="19"/>
  <c r="AB43" i="5"/>
  <c r="AE41" i="5"/>
  <c r="M34" i="28" s="1"/>
  <c r="J204" i="28"/>
  <c r="AA69" i="21"/>
  <c r="I204" i="28" s="1"/>
  <c r="L194" i="28"/>
  <c r="AC49" i="20"/>
  <c r="K194" i="28" s="1"/>
  <c r="J109" i="28"/>
  <c r="AA71" i="12"/>
  <c r="I109" i="28" s="1"/>
  <c r="L170" i="28"/>
  <c r="AC73" i="18"/>
  <c r="K170" i="28" s="1"/>
  <c r="J205" i="28"/>
  <c r="AA70" i="21"/>
  <c r="I205" i="28" s="1"/>
  <c r="L232" i="28"/>
  <c r="AC58" i="24"/>
  <c r="K232" i="28" s="1"/>
  <c r="AB55" i="10"/>
  <c r="J99" i="28"/>
  <c r="AA70" i="11"/>
  <c r="I99" i="28" s="1"/>
  <c r="AC43" i="16"/>
  <c r="K140" i="28" s="1"/>
  <c r="L140" i="28"/>
  <c r="J143" i="28"/>
  <c r="AA46" i="16"/>
  <c r="I143" i="28" s="1"/>
  <c r="J185" i="28"/>
  <c r="AA77" i="19"/>
  <c r="I185" i="28" s="1"/>
  <c r="L186" i="28"/>
  <c r="AC78" i="19"/>
  <c r="K186" i="28" s="1"/>
  <c r="AB73" i="12"/>
  <c r="AE27" i="11"/>
  <c r="AE67" i="11" s="1"/>
  <c r="M96" i="28" s="1"/>
  <c r="AB67" i="11"/>
  <c r="AB64" i="9"/>
  <c r="AD67" i="9"/>
  <c r="L78" i="28"/>
  <c r="AC68" i="9"/>
  <c r="K78" i="28" s="1"/>
  <c r="L179" i="28"/>
  <c r="AC71" i="19"/>
  <c r="K179" i="28" s="1"/>
  <c r="L224" i="28"/>
  <c r="AC75" i="23"/>
  <c r="K224" i="28" s="1"/>
  <c r="L228" i="28"/>
  <c r="AC79" i="23"/>
  <c r="K228" i="28" s="1"/>
  <c r="AA54" i="7"/>
  <c r="I54" i="28" s="1"/>
  <c r="AC68" i="11"/>
  <c r="K97" i="28" s="1"/>
  <c r="AD74" i="19"/>
  <c r="J173" i="28"/>
  <c r="AA76" i="18"/>
  <c r="I173" i="28" s="1"/>
  <c r="AE35" i="18"/>
  <c r="J243" i="28"/>
  <c r="AA51" i="25"/>
  <c r="I243" i="28" s="1"/>
  <c r="L34" i="28"/>
  <c r="AC41" i="5"/>
  <c r="K34" i="28" s="1"/>
  <c r="AD63" i="6"/>
  <c r="AD62" i="13"/>
  <c r="L247" i="28"/>
  <c r="AC55" i="25"/>
  <c r="K247" i="28" s="1"/>
  <c r="AD58" i="4"/>
  <c r="J154" i="28"/>
  <c r="AA64" i="17"/>
  <c r="I154" i="28" s="1"/>
  <c r="L187" i="28"/>
  <c r="AC79" i="19"/>
  <c r="K187" i="28" s="1"/>
  <c r="AE53" i="25"/>
  <c r="M245" i="28" s="1"/>
  <c r="AE41" i="20"/>
  <c r="AE52" i="20" s="1"/>
  <c r="M197" i="28" s="1"/>
  <c r="AB63" i="6"/>
  <c r="AB74" i="23"/>
  <c r="AC58" i="6"/>
  <c r="K40" i="28" s="1"/>
  <c r="L116" i="28"/>
  <c r="AC56" i="13"/>
  <c r="K116" i="28" s="1"/>
  <c r="AD69" i="21"/>
  <c r="AC58" i="13"/>
  <c r="K118" i="28" s="1"/>
  <c r="AC59" i="13"/>
  <c r="K119" i="28" s="1"/>
  <c r="J71" i="28"/>
  <c r="AA61" i="9"/>
  <c r="I71" i="28" s="1"/>
  <c r="AE17" i="16"/>
  <c r="AE42" i="16" s="1"/>
  <c r="M139" i="28" s="1"/>
  <c r="AD42" i="16"/>
  <c r="J168" i="28"/>
  <c r="AA71" i="18"/>
  <c r="I168" i="28" s="1"/>
  <c r="L13" i="28"/>
  <c r="AC44" i="3"/>
  <c r="K13" i="28" s="1"/>
  <c r="J193" i="28"/>
  <c r="AA48" i="20"/>
  <c r="I193" i="28" s="1"/>
  <c r="L14" i="28"/>
  <c r="AC45" i="3"/>
  <c r="K14" i="28" s="1"/>
  <c r="J50" i="28"/>
  <c r="AA50" i="7"/>
  <c r="I50" i="28" s="1"/>
  <c r="J151" i="28"/>
  <c r="AA61" i="17"/>
  <c r="I151" i="28" s="1"/>
  <c r="J220" i="28"/>
  <c r="AA71" i="23"/>
  <c r="I220" i="28" s="1"/>
  <c r="L202" i="28"/>
  <c r="AC67" i="21"/>
  <c r="K202" i="28" s="1"/>
  <c r="L225" i="28"/>
  <c r="AC76" i="23"/>
  <c r="K225" i="28" s="1"/>
  <c r="AA62" i="14"/>
  <c r="I132" i="28" s="1"/>
  <c r="J132" i="28"/>
  <c r="J43" i="28"/>
  <c r="AA61" i="6"/>
  <c r="I43" i="28" s="1"/>
  <c r="J174" i="28"/>
  <c r="AA77" i="18"/>
  <c r="I174" i="28" s="1"/>
  <c r="J116" i="28"/>
  <c r="AA56" i="13"/>
  <c r="I116" i="28" s="1"/>
  <c r="AE16" i="4"/>
  <c r="AE57" i="4" s="1"/>
  <c r="M21" i="28" s="1"/>
  <c r="AB58" i="4"/>
  <c r="AD77" i="19"/>
  <c r="L233" i="28"/>
  <c r="AC59" i="24"/>
  <c r="K233" i="28" s="1"/>
  <c r="L250" i="28"/>
  <c r="AC58" i="25"/>
  <c r="K250" i="28" s="1"/>
  <c r="J119" i="28"/>
  <c r="AA59" i="13"/>
  <c r="I119" i="28" s="1"/>
  <c r="L96" i="28"/>
  <c r="AC67" i="11"/>
  <c r="K96" i="28" s="1"/>
  <c r="L121" i="28"/>
  <c r="AC61" i="13"/>
  <c r="K121" i="28" s="1"/>
  <c r="L171" i="28"/>
  <c r="AC74" i="18"/>
  <c r="K171" i="28" s="1"/>
  <c r="J224" i="28"/>
  <c r="AA75" i="23"/>
  <c r="I224" i="28" s="1"/>
  <c r="L92" i="28"/>
  <c r="AC63" i="11"/>
  <c r="K92" i="28" s="1"/>
  <c r="L248" i="28"/>
  <c r="AC56" i="25"/>
  <c r="K248" i="28" s="1"/>
  <c r="AE43" i="5"/>
  <c r="M36" i="28" s="1"/>
  <c r="AB61" i="11"/>
  <c r="C16" i="27" s="1"/>
  <c r="T21" i="26"/>
  <c r="U21" i="26" s="1"/>
  <c r="AE26" i="3"/>
  <c r="AE45" i="3" s="1"/>
  <c r="M14" i="28" s="1"/>
  <c r="AB45" i="3"/>
  <c r="AE17" i="5"/>
  <c r="AE40" i="5" s="1"/>
  <c r="M33" i="28" s="1"/>
  <c r="AD40" i="5"/>
  <c r="AE41" i="6"/>
  <c r="AE62" i="6" s="1"/>
  <c r="M44" i="28" s="1"/>
  <c r="AD62" i="6"/>
  <c r="AB56" i="6"/>
  <c r="C11" i="27" s="1"/>
  <c r="AE54" i="7"/>
  <c r="M54" i="28" s="1"/>
  <c r="AE39" i="8"/>
  <c r="AE65" i="8" s="1"/>
  <c r="M67" i="28" s="1"/>
  <c r="AB65" i="8"/>
  <c r="AE14" i="8"/>
  <c r="AE59" i="8" s="1"/>
  <c r="M61" i="28" s="1"/>
  <c r="AE61" i="8"/>
  <c r="M63" i="28" s="1"/>
  <c r="AE44" i="9"/>
  <c r="AE69" i="9" s="1"/>
  <c r="M79" i="28" s="1"/>
  <c r="AE16" i="10"/>
  <c r="AE54" i="10" s="1"/>
  <c r="M84" i="28" s="1"/>
  <c r="AD54" i="10"/>
  <c r="AE56" i="10"/>
  <c r="M86" i="28" s="1"/>
  <c r="AE46" i="11"/>
  <c r="AE71" i="11" s="1"/>
  <c r="M100" i="28" s="1"/>
  <c r="AD71" i="11"/>
  <c r="AE44" i="11"/>
  <c r="AE70" i="11" s="1"/>
  <c r="M99" i="28" s="1"/>
  <c r="AD70" i="11"/>
  <c r="AE18" i="11"/>
  <c r="AE66" i="11" s="1"/>
  <c r="M95" i="28" s="1"/>
  <c r="AE14" i="11"/>
  <c r="AE64" i="11" s="1"/>
  <c r="M93" i="28" s="1"/>
  <c r="AE11" i="12"/>
  <c r="AE65" i="12" s="1"/>
  <c r="M103" i="28" s="1"/>
  <c r="AB65" i="12"/>
  <c r="AD63" i="12"/>
  <c r="D17" i="27" s="1"/>
  <c r="AE18" i="12"/>
  <c r="AB68" i="12"/>
  <c r="AE32" i="12"/>
  <c r="AE70" i="12" s="1"/>
  <c r="M108" i="28" s="1"/>
  <c r="AD70" i="12"/>
  <c r="AD52" i="13"/>
  <c r="D18" i="27" s="1"/>
  <c r="AD55" i="14"/>
  <c r="AE32" i="14"/>
  <c r="AE61" i="14" s="1"/>
  <c r="M131" i="28" s="1"/>
  <c r="AE16" i="14"/>
  <c r="AE57" i="14" s="1"/>
  <c r="M127" i="28" s="1"/>
  <c r="AD57" i="14"/>
  <c r="AE56" i="14"/>
  <c r="M126" i="28" s="1"/>
  <c r="AE45" i="16"/>
  <c r="M142" i="28" s="1"/>
  <c r="AE39" i="16"/>
  <c r="M136" i="28" s="1"/>
  <c r="AE42" i="17"/>
  <c r="AE64" i="17" s="1"/>
  <c r="M154" i="28" s="1"/>
  <c r="AE11" i="17"/>
  <c r="AE56" i="17" s="1"/>
  <c r="M146" i="28" s="1"/>
  <c r="AE27" i="17"/>
  <c r="AE60" i="17" s="1"/>
  <c r="M150" i="28" s="1"/>
  <c r="AD60" i="17"/>
  <c r="AE31" i="17"/>
  <c r="AE62" i="17" s="1"/>
  <c r="M152" i="28" s="1"/>
  <c r="AE58" i="17"/>
  <c r="M148" i="28" s="1"/>
  <c r="AE14" i="15"/>
  <c r="AE50" i="15" s="1"/>
  <c r="M158" i="28" s="1"/>
  <c r="AB50" i="15"/>
  <c r="AE16" i="18"/>
  <c r="AE73" i="18" s="1"/>
  <c r="M170" i="28" s="1"/>
  <c r="AB73" i="18"/>
  <c r="J169" i="28"/>
  <c r="AA72" i="18"/>
  <c r="I169" i="28" s="1"/>
  <c r="AE33" i="19"/>
  <c r="AE75" i="19" s="1"/>
  <c r="M183" i="28" s="1"/>
  <c r="AE34" i="20"/>
  <c r="AE51" i="20" s="1"/>
  <c r="M196" i="28" s="1"/>
  <c r="AB51" i="20"/>
  <c r="AD65" i="21"/>
  <c r="AE19" i="21"/>
  <c r="AE68" i="21" s="1"/>
  <c r="M203" i="28" s="1"/>
  <c r="AD68" i="21"/>
  <c r="AE16" i="22"/>
  <c r="AE53" i="22" s="1"/>
  <c r="M212" i="28" s="1"/>
  <c r="AD53" i="22"/>
  <c r="AE55" i="22"/>
  <c r="M214" i="28" s="1"/>
  <c r="AE56" i="22"/>
  <c r="M215" i="28" s="1"/>
  <c r="AE16" i="23"/>
  <c r="AE73" i="23" s="1"/>
  <c r="M222" i="28" s="1"/>
  <c r="AB73" i="23"/>
  <c r="AE63" i="24"/>
  <c r="M237" i="28" s="1"/>
  <c r="AE14" i="24"/>
  <c r="AE58" i="24" s="1"/>
  <c r="M232" i="28" s="1"/>
  <c r="AB58" i="24"/>
  <c r="AE57" i="24"/>
  <c r="M231" i="28" s="1"/>
  <c r="AE52" i="25"/>
  <c r="M244" i="28" s="1"/>
  <c r="J162" i="28"/>
  <c r="AA54" i="15"/>
  <c r="I162" i="28" s="1"/>
  <c r="L168" i="28"/>
  <c r="AC71" i="18"/>
  <c r="K168" i="28" s="1"/>
  <c r="J171" i="28"/>
  <c r="AA74" i="18"/>
  <c r="I171" i="28" s="1"/>
  <c r="AE48" i="20"/>
  <c r="M193" i="28" s="1"/>
  <c r="J201" i="28"/>
  <c r="AA66" i="21"/>
  <c r="I201" i="28" s="1"/>
  <c r="AB60" i="13"/>
  <c r="J213" i="28"/>
  <c r="AA54" i="22"/>
  <c r="I213" i="28" s="1"/>
  <c r="L54" i="28"/>
  <c r="AC54" i="7"/>
  <c r="K54" i="28" s="1"/>
  <c r="J86" i="28"/>
  <c r="AA56" i="10"/>
  <c r="I86" i="28" s="1"/>
  <c r="J127" i="28"/>
  <c r="AA57" i="14"/>
  <c r="I127" i="28" s="1"/>
  <c r="AA63" i="14"/>
  <c r="I133" i="28" s="1"/>
  <c r="J133" i="28"/>
  <c r="AE44" i="16"/>
  <c r="M141" i="28" s="1"/>
  <c r="J148" i="28"/>
  <c r="AA58" i="17"/>
  <c r="I148" i="28" s="1"/>
  <c r="AE11" i="5"/>
  <c r="AE37" i="5" s="1"/>
  <c r="M30" i="28" s="1"/>
  <c r="AB37" i="5"/>
  <c r="J40" i="28"/>
  <c r="AA58" i="6"/>
  <c r="I40" i="28" s="1"/>
  <c r="AB70" i="12"/>
  <c r="AE14" i="20"/>
  <c r="AE46" i="20" s="1"/>
  <c r="M191" i="28" s="1"/>
  <c r="AE49" i="20"/>
  <c r="M194" i="28" s="1"/>
  <c r="G25" i="28"/>
  <c r="AC61" i="4"/>
  <c r="K25" i="28" s="1"/>
  <c r="AA61" i="4"/>
  <c r="I25" i="28" s="1"/>
  <c r="J60" i="28"/>
  <c r="AA58" i="8"/>
  <c r="I60" i="28" s="1"/>
  <c r="J65" i="28"/>
  <c r="AA63" i="8"/>
  <c r="I65" i="28" s="1"/>
  <c r="L236" i="28"/>
  <c r="AC62" i="24"/>
  <c r="K236" i="28" s="1"/>
  <c r="J100" i="28"/>
  <c r="AA71" i="11"/>
  <c r="I100" i="28" s="1"/>
  <c r="L129" i="28"/>
  <c r="AC59" i="14"/>
  <c r="K129" i="28" s="1"/>
  <c r="AA42" i="16"/>
  <c r="I139" i="28" s="1"/>
  <c r="J139" i="28"/>
  <c r="L180" i="28"/>
  <c r="AC72" i="19"/>
  <c r="K180" i="28" s="1"/>
  <c r="J33" i="28"/>
  <c r="AA40" i="5"/>
  <c r="I33" i="28" s="1"/>
  <c r="J226" i="28"/>
  <c r="AA77" i="23"/>
  <c r="I226" i="28" s="1"/>
  <c r="AA42" i="3"/>
  <c r="I11" i="28" s="1"/>
  <c r="J11" i="28"/>
  <c r="L196" i="28"/>
  <c r="AC51" i="20"/>
  <c r="K196" i="28" s="1"/>
  <c r="L103" i="28"/>
  <c r="AC65" i="12"/>
  <c r="K103" i="28" s="1"/>
  <c r="L160" i="28"/>
  <c r="AC52" i="15"/>
  <c r="K160" i="28" s="1"/>
  <c r="J163" i="28"/>
  <c r="AA55" i="15"/>
  <c r="I163" i="28" s="1"/>
  <c r="J161" i="28"/>
  <c r="AA53" i="15"/>
  <c r="I161" i="28" s="1"/>
  <c r="AD71" i="21"/>
  <c r="J83" i="28"/>
  <c r="AA53" i="10"/>
  <c r="I83" i="28" s="1"/>
  <c r="L95" i="28"/>
  <c r="AC66" i="11"/>
  <c r="K95" i="28" s="1"/>
  <c r="J125" i="28"/>
  <c r="AA55" i="14"/>
  <c r="I125" i="28" s="1"/>
  <c r="L141" i="28"/>
  <c r="AC44" i="16"/>
  <c r="K141" i="28" s="1"/>
  <c r="J150" i="28"/>
  <c r="AA60" i="17"/>
  <c r="I150" i="28" s="1"/>
  <c r="J214" i="28"/>
  <c r="AA55" i="22"/>
  <c r="I214" i="28" s="1"/>
  <c r="J31" i="28"/>
  <c r="AA38" i="5"/>
  <c r="I31" i="28" s="1"/>
  <c r="L193" i="28"/>
  <c r="AC48" i="20"/>
  <c r="K193" i="28" s="1"/>
  <c r="AB51" i="22"/>
  <c r="AE11" i="22"/>
  <c r="AB57" i="22"/>
  <c r="AB63" i="24"/>
  <c r="J221" i="28"/>
  <c r="AA72" i="23"/>
  <c r="I221" i="28" s="1"/>
  <c r="AE31" i="11"/>
  <c r="AE68" i="11" s="1"/>
  <c r="M97" i="28" s="1"/>
  <c r="AB68" i="11"/>
  <c r="J137" i="28"/>
  <c r="AA40" i="16"/>
  <c r="I137" i="28" s="1"/>
  <c r="AB79" i="19"/>
  <c r="J44" i="28"/>
  <c r="AA62" i="6"/>
  <c r="I44" i="28" s="1"/>
  <c r="L74" i="28"/>
  <c r="AC64" i="9"/>
  <c r="K74" i="28" s="1"/>
  <c r="J76" i="28"/>
  <c r="AA66" i="9"/>
  <c r="I76" i="28" s="1"/>
  <c r="L42" i="28"/>
  <c r="AC60" i="6"/>
  <c r="K42" i="28" s="1"/>
  <c r="AD57" i="10"/>
  <c r="AC62" i="14"/>
  <c r="K132" i="28" s="1"/>
  <c r="L220" i="28"/>
  <c r="AC71" i="23"/>
  <c r="K220" i="28" s="1"/>
  <c r="AD78" i="23"/>
  <c r="AE59" i="24"/>
  <c r="M233" i="28" s="1"/>
  <c r="J64" i="28"/>
  <c r="AA62" i="8"/>
  <c r="I64" i="28" s="1"/>
  <c r="AC62" i="8"/>
  <c r="K64" i="28" s="1"/>
  <c r="AC56" i="14"/>
  <c r="K126" i="28" s="1"/>
  <c r="AD60" i="24"/>
  <c r="AE32" i="18"/>
  <c r="AE76" i="18" s="1"/>
  <c r="M173" i="28" s="1"/>
  <c r="AD76" i="18"/>
  <c r="J51" i="28"/>
  <c r="AA51" i="7"/>
  <c r="I51" i="28" s="1"/>
  <c r="AD58" i="10"/>
  <c r="AB60" i="14"/>
  <c r="J79" i="28"/>
  <c r="AA69" i="9"/>
  <c r="I79" i="28" s="1"/>
  <c r="L63" i="28"/>
  <c r="AC61" i="8"/>
  <c r="K63" i="28" s="1"/>
  <c r="AD69" i="11"/>
  <c r="AD45" i="16"/>
  <c r="L221" i="28"/>
  <c r="AC72" i="23"/>
  <c r="K221" i="28" s="1"/>
  <c r="AE61" i="13"/>
  <c r="M121" i="28" s="1"/>
  <c r="AD79" i="18"/>
  <c r="G24" i="28"/>
  <c r="AC60" i="4"/>
  <c r="K24" i="28" s="1"/>
  <c r="AA60" i="4"/>
  <c r="I24" i="28" s="1"/>
  <c r="AC56" i="4"/>
  <c r="K20" i="28" s="1"/>
  <c r="AC59" i="10"/>
  <c r="K89" i="28" s="1"/>
  <c r="AE65" i="24"/>
  <c r="M239" i="28" s="1"/>
  <c r="AE17" i="15"/>
  <c r="AE32" i="9"/>
  <c r="J228" i="28"/>
  <c r="AA79" i="23"/>
  <c r="I228" i="28" s="1"/>
  <c r="AE11" i="11"/>
  <c r="AE63" i="11" s="1"/>
  <c r="M92" i="28" s="1"/>
  <c r="AC76" i="19"/>
  <c r="K184" i="28" s="1"/>
  <c r="AD63" i="24"/>
  <c r="AE56" i="25"/>
  <c r="M248" i="28" s="1"/>
  <c r="AB48" i="25"/>
  <c r="C30" i="27" s="1"/>
  <c r="E30" i="27" s="1"/>
  <c r="AE12" i="25"/>
  <c r="AE55" i="24"/>
  <c r="AD55" i="24"/>
  <c r="D29" i="27" s="1"/>
  <c r="AB55" i="24"/>
  <c r="C29" i="27" s="1"/>
  <c r="AD69" i="23"/>
  <c r="D28" i="27" s="1"/>
  <c r="AE46" i="23"/>
  <c r="AE69" i="23" s="1"/>
  <c r="AB69" i="23"/>
  <c r="C28" i="27" s="1"/>
  <c r="E28" i="27" s="1"/>
  <c r="AB49" i="22"/>
  <c r="C27" i="27" s="1"/>
  <c r="AD49" i="22"/>
  <c r="D27" i="27" s="1"/>
  <c r="E27" i="27" s="1"/>
  <c r="AE12" i="22"/>
  <c r="AE49" i="22" s="1"/>
  <c r="AB63" i="21"/>
  <c r="C26" i="27" s="1"/>
  <c r="AE11" i="21"/>
  <c r="AD63" i="21"/>
  <c r="D26" i="27" s="1"/>
  <c r="AB43" i="20"/>
  <c r="C25" i="27" s="1"/>
  <c r="E25" i="27" s="1"/>
  <c r="AD69" i="19"/>
  <c r="D24" i="27" s="1"/>
  <c r="E24" i="27" s="1"/>
  <c r="AE24" i="19"/>
  <c r="AB69" i="18"/>
  <c r="C23" i="27" s="1"/>
  <c r="AE11" i="18"/>
  <c r="AD69" i="18"/>
  <c r="D23" i="27" s="1"/>
  <c r="AB47" i="15"/>
  <c r="C22" i="27" s="1"/>
  <c r="AD47" i="15"/>
  <c r="D22" i="27" s="1"/>
  <c r="AB54" i="17"/>
  <c r="C21" i="27" s="1"/>
  <c r="AD54" i="17"/>
  <c r="D21" i="27" s="1"/>
  <c r="AE17" i="17"/>
  <c r="AD37" i="16"/>
  <c r="D20" i="27" s="1"/>
  <c r="E20" i="27" s="1"/>
  <c r="AE13" i="16"/>
  <c r="AD53" i="14"/>
  <c r="D19" i="27" s="1"/>
  <c r="AB53" i="14"/>
  <c r="C19" i="27" s="1"/>
  <c r="E19" i="27" s="1"/>
  <c r="AE11" i="14"/>
  <c r="AE13" i="13"/>
  <c r="AB52" i="13"/>
  <c r="C18" i="27" s="1"/>
  <c r="E18" i="27" s="1"/>
  <c r="AE27" i="12"/>
  <c r="AB63" i="12"/>
  <c r="C17" i="27" s="1"/>
  <c r="AD61" i="11"/>
  <c r="D16" i="27" s="1"/>
  <c r="E16" i="27" s="1"/>
  <c r="AB50" i="10"/>
  <c r="C15" i="27" s="1"/>
  <c r="AD50" i="10"/>
  <c r="D15" i="27" s="1"/>
  <c r="AE11" i="9"/>
  <c r="AE61" i="9" s="1"/>
  <c r="M71" i="28" s="1"/>
  <c r="AD59" i="9"/>
  <c r="D14" i="27" s="1"/>
  <c r="E14" i="27"/>
  <c r="AB56" i="8"/>
  <c r="C13" i="27" s="1"/>
  <c r="E13" i="27" s="1"/>
  <c r="AD48" i="7"/>
  <c r="D12" i="27" s="1"/>
  <c r="E12" i="27" s="1"/>
  <c r="AD56" i="6"/>
  <c r="D11" i="27" s="1"/>
  <c r="AE27" i="6"/>
  <c r="AE14" i="5"/>
  <c r="AE38" i="5" s="1"/>
  <c r="M31" i="28" s="1"/>
  <c r="AD54" i="4"/>
  <c r="D9" i="27" s="1"/>
  <c r="AB54" i="4"/>
  <c r="C9" i="27" s="1"/>
  <c r="AE11" i="4"/>
  <c r="U25" i="26"/>
  <c r="U36" i="26"/>
  <c r="AD39" i="3"/>
  <c r="D8" i="27" s="1"/>
  <c r="AE17" i="3"/>
  <c r="I33" i="1"/>
  <c r="I35" i="1" s="1"/>
  <c r="AB39" i="3"/>
  <c r="C8" i="27" s="1"/>
  <c r="T11" i="26"/>
  <c r="U11" i="26" s="1"/>
  <c r="T29" i="26"/>
  <c r="U29" i="26" s="1"/>
  <c r="T40" i="26"/>
  <c r="U40" i="26" s="1"/>
  <c r="T26" i="26"/>
  <c r="U26" i="26" s="1"/>
  <c r="T13" i="26"/>
  <c r="U13" i="26" s="1"/>
  <c r="T27" i="26"/>
  <c r="U27" i="26" s="1"/>
  <c r="T48" i="26"/>
  <c r="U48" i="26" s="1"/>
  <c r="T28" i="26"/>
  <c r="U28" i="26" s="1"/>
  <c r="T42" i="26"/>
  <c r="U42" i="26" s="1"/>
  <c r="T23" i="26"/>
  <c r="U23" i="26" s="1"/>
  <c r="T16" i="26"/>
  <c r="U16" i="26" s="1"/>
  <c r="T33" i="26"/>
  <c r="U33" i="26" s="1"/>
  <c r="T12" i="26"/>
  <c r="U12" i="26" s="1"/>
  <c r="T30" i="26"/>
  <c r="U30" i="26" s="1"/>
  <c r="T14" i="26"/>
  <c r="U14" i="26" s="1"/>
  <c r="T31" i="26"/>
  <c r="U31" i="26" s="1"/>
  <c r="T15" i="26"/>
  <c r="U15" i="26" s="1"/>
  <c r="T32" i="26"/>
  <c r="U32" i="26" s="1"/>
  <c r="S57" i="26"/>
  <c r="G253" i="28" s="1"/>
  <c r="AB57" i="26"/>
  <c r="T20" i="26"/>
  <c r="U20" i="26" s="1"/>
  <c r="T37" i="26"/>
  <c r="U37" i="26" s="1"/>
  <c r="T17" i="26"/>
  <c r="U17" i="26" s="1"/>
  <c r="T34" i="26"/>
  <c r="U34" i="26" s="1"/>
  <c r="T18" i="26"/>
  <c r="U18" i="26" s="1"/>
  <c r="T35" i="26"/>
  <c r="U35" i="26" s="1"/>
  <c r="T19" i="26"/>
  <c r="U19" i="26" s="1"/>
  <c r="G255" i="28" l="1"/>
  <c r="G257" i="28" s="1"/>
  <c r="J223" i="28"/>
  <c r="AA74" i="23"/>
  <c r="I223" i="28" s="1"/>
  <c r="J74" i="28"/>
  <c r="AA64" i="9"/>
  <c r="I74" i="28" s="1"/>
  <c r="D32" i="27"/>
  <c r="L253" i="28"/>
  <c r="J130" i="28"/>
  <c r="AA60" i="14"/>
  <c r="I130" i="28" s="1"/>
  <c r="L173" i="28"/>
  <c r="AC76" i="18"/>
  <c r="K173" i="28" s="1"/>
  <c r="L87" i="28"/>
  <c r="AC57" i="10"/>
  <c r="K87" i="28" s="1"/>
  <c r="J97" i="28"/>
  <c r="AA68" i="11"/>
  <c r="I97" i="28" s="1"/>
  <c r="L206" i="28"/>
  <c r="AC71" i="21"/>
  <c r="K206" i="28" s="1"/>
  <c r="J108" i="28"/>
  <c r="AA70" i="12"/>
  <c r="I108" i="28" s="1"/>
  <c r="J170" i="28"/>
  <c r="AA73" i="18"/>
  <c r="I170" i="28" s="1"/>
  <c r="J106" i="28"/>
  <c r="AA68" i="12"/>
  <c r="I106" i="28" s="1"/>
  <c r="L84" i="28"/>
  <c r="AC54" i="10"/>
  <c r="K84" i="28" s="1"/>
  <c r="L185" i="28"/>
  <c r="AC77" i="19"/>
  <c r="K185" i="28" s="1"/>
  <c r="L204" i="28"/>
  <c r="AC69" i="21"/>
  <c r="K204" i="28" s="1"/>
  <c r="L22" i="28"/>
  <c r="AC58" i="4"/>
  <c r="K22" i="28" s="1"/>
  <c r="L182" i="28"/>
  <c r="AC74" i="19"/>
  <c r="K182" i="28" s="1"/>
  <c r="J36" i="28"/>
  <c r="AA43" i="5"/>
  <c r="I36" i="28" s="1"/>
  <c r="L128" i="28"/>
  <c r="AC58" i="14"/>
  <c r="K128" i="28" s="1"/>
  <c r="L85" i="28"/>
  <c r="AC55" i="10"/>
  <c r="K85" i="28" s="1"/>
  <c r="AE56" i="8"/>
  <c r="L181" i="28"/>
  <c r="AC73" i="19"/>
  <c r="K181" i="28" s="1"/>
  <c r="J73" i="28"/>
  <c r="AA63" i="9"/>
  <c r="I73" i="28" s="1"/>
  <c r="J121" i="28"/>
  <c r="AA61" i="13"/>
  <c r="I121" i="28" s="1"/>
  <c r="J175" i="28"/>
  <c r="AA78" i="18"/>
  <c r="I175" i="28" s="1"/>
  <c r="L157" i="28"/>
  <c r="AC49" i="15"/>
  <c r="K157" i="28" s="1"/>
  <c r="L106" i="28"/>
  <c r="AC68" i="12"/>
  <c r="K106" i="28" s="1"/>
  <c r="L51" i="28"/>
  <c r="AC51" i="7"/>
  <c r="K51" i="28" s="1"/>
  <c r="AE39" i="3"/>
  <c r="AE43" i="3"/>
  <c r="M12" i="28" s="1"/>
  <c r="AE54" i="4"/>
  <c r="AE56" i="4"/>
  <c r="M20" i="28" s="1"/>
  <c r="AE35" i="5"/>
  <c r="AE59" i="9"/>
  <c r="AE50" i="10"/>
  <c r="AE63" i="12"/>
  <c r="AE52" i="13"/>
  <c r="AE63" i="21"/>
  <c r="AE65" i="21"/>
  <c r="M200" i="28" s="1"/>
  <c r="AE48" i="25"/>
  <c r="AE50" i="25"/>
  <c r="M242" i="28" s="1"/>
  <c r="L176" i="28"/>
  <c r="AC79" i="18"/>
  <c r="K176" i="28" s="1"/>
  <c r="L142" i="28"/>
  <c r="AC45" i="16"/>
  <c r="K142" i="28" s="1"/>
  <c r="L234" i="28"/>
  <c r="AC60" i="24"/>
  <c r="K234" i="28" s="1"/>
  <c r="AE51" i="22"/>
  <c r="M210" i="28" s="1"/>
  <c r="J120" i="28"/>
  <c r="AA60" i="13"/>
  <c r="I120" i="28" s="1"/>
  <c r="J232" i="28"/>
  <c r="AA58" i="24"/>
  <c r="I232" i="28" s="1"/>
  <c r="AE43" i="20"/>
  <c r="J158" i="28"/>
  <c r="AA50" i="15"/>
  <c r="I158" i="28" s="1"/>
  <c r="L150" i="28"/>
  <c r="AC60" i="17"/>
  <c r="K150" i="28" s="1"/>
  <c r="L108" i="28"/>
  <c r="AC70" i="12"/>
  <c r="K108" i="28" s="1"/>
  <c r="L139" i="28"/>
  <c r="AC42" i="16"/>
  <c r="K139" i="28" s="1"/>
  <c r="J85" i="28"/>
  <c r="AA55" i="10"/>
  <c r="I85" i="28" s="1"/>
  <c r="AE74" i="19"/>
  <c r="M182" i="28" s="1"/>
  <c r="L213" i="28"/>
  <c r="AC54" i="22"/>
  <c r="K213" i="28" s="1"/>
  <c r="AA67" i="21"/>
  <c r="I202" i="28" s="1"/>
  <c r="J202" i="28"/>
  <c r="L149" i="28"/>
  <c r="AC59" i="17"/>
  <c r="K149" i="28" s="1"/>
  <c r="J88" i="28"/>
  <c r="AA58" i="10"/>
  <c r="I88" i="28" s="1"/>
  <c r="L43" i="28"/>
  <c r="AC61" i="6"/>
  <c r="K43" i="28" s="1"/>
  <c r="J122" i="28"/>
  <c r="AA62" i="13"/>
  <c r="I122" i="28" s="1"/>
  <c r="AA43" i="3"/>
  <c r="I12" i="28" s="1"/>
  <c r="J12" i="28"/>
  <c r="J225" i="28"/>
  <c r="AA76" i="23"/>
  <c r="I225" i="28" s="1"/>
  <c r="J183" i="28"/>
  <c r="AA75" i="19"/>
  <c r="I183" i="28" s="1"/>
  <c r="L163" i="28"/>
  <c r="AC55" i="15"/>
  <c r="K163" i="28" s="1"/>
  <c r="L231" i="28"/>
  <c r="AC57" i="24"/>
  <c r="K231" i="28" s="1"/>
  <c r="J184" i="28"/>
  <c r="AA76" i="19"/>
  <c r="I184" i="28" s="1"/>
  <c r="J194" i="28"/>
  <c r="AA49" i="20"/>
  <c r="I194" i="28" s="1"/>
  <c r="L175" i="28"/>
  <c r="AC78" i="18"/>
  <c r="K175" i="28" s="1"/>
  <c r="L111" i="28"/>
  <c r="AC73" i="12"/>
  <c r="K111" i="28" s="1"/>
  <c r="L55" i="28"/>
  <c r="AC55" i="7"/>
  <c r="K55" i="28" s="1"/>
  <c r="AA44" i="3"/>
  <c r="I13" i="28" s="1"/>
  <c r="J13" i="28"/>
  <c r="E9" i="27"/>
  <c r="AE48" i="7"/>
  <c r="E15" i="27"/>
  <c r="E17" i="27"/>
  <c r="AE53" i="14"/>
  <c r="AE55" i="14"/>
  <c r="M125" i="28" s="1"/>
  <c r="AE37" i="16"/>
  <c r="E21" i="27"/>
  <c r="AE69" i="18"/>
  <c r="AE71" i="18"/>
  <c r="M168" i="28" s="1"/>
  <c r="E29" i="27"/>
  <c r="L98" i="28"/>
  <c r="AC69" i="11"/>
  <c r="K98" i="28" s="1"/>
  <c r="J210" i="28"/>
  <c r="AA51" i="22"/>
  <c r="I210" i="28" s="1"/>
  <c r="J30" i="28"/>
  <c r="AA37" i="5"/>
  <c r="I30" i="28" s="1"/>
  <c r="L203" i="28"/>
  <c r="AC68" i="21"/>
  <c r="K203" i="28" s="1"/>
  <c r="J196" i="28"/>
  <c r="AA51" i="20"/>
  <c r="I196" i="28" s="1"/>
  <c r="J103" i="28"/>
  <c r="AA65" i="12"/>
  <c r="I103" i="28" s="1"/>
  <c r="L99" i="28"/>
  <c r="AC70" i="11"/>
  <c r="K99" i="28" s="1"/>
  <c r="L33" i="28"/>
  <c r="AC40" i="5"/>
  <c r="K33" i="28" s="1"/>
  <c r="L122" i="28"/>
  <c r="AC62" i="13"/>
  <c r="K122" i="28" s="1"/>
  <c r="L77" i="28"/>
  <c r="AC67" i="9"/>
  <c r="K77" i="28" s="1"/>
  <c r="J111" i="28"/>
  <c r="AA73" i="12"/>
  <c r="I111" i="28" s="1"/>
  <c r="J136" i="28"/>
  <c r="AA39" i="16"/>
  <c r="I136" i="28" s="1"/>
  <c r="J142" i="28"/>
  <c r="AA45" i="16"/>
  <c r="I142" i="28" s="1"/>
  <c r="J165" i="28"/>
  <c r="AA57" i="15"/>
  <c r="I165" i="28" s="1"/>
  <c r="L50" i="28"/>
  <c r="AC50" i="7"/>
  <c r="K50" i="28" s="1"/>
  <c r="L12" i="28"/>
  <c r="AC43" i="3"/>
  <c r="K12" i="28" s="1"/>
  <c r="L146" i="28"/>
  <c r="AC56" i="17"/>
  <c r="K146" i="28" s="1"/>
  <c r="J233" i="28"/>
  <c r="AA59" i="24"/>
  <c r="I233" i="28" s="1"/>
  <c r="J53" i="28"/>
  <c r="AA53" i="7"/>
  <c r="I53" i="28" s="1"/>
  <c r="L161" i="28"/>
  <c r="AC53" i="15"/>
  <c r="K161" i="28" s="1"/>
  <c r="J164" i="28"/>
  <c r="AA56" i="15"/>
  <c r="I164" i="28" s="1"/>
  <c r="L133" i="28"/>
  <c r="AC63" i="14"/>
  <c r="K133" i="28" s="1"/>
  <c r="L117" i="28"/>
  <c r="AC57" i="13"/>
  <c r="K117" i="28" s="1"/>
  <c r="AE65" i="9"/>
  <c r="M75" i="28" s="1"/>
  <c r="L31" i="28"/>
  <c r="AC38" i="5"/>
  <c r="K31" i="28" s="1"/>
  <c r="L73" i="28"/>
  <c r="AC63" i="9"/>
  <c r="K73" i="28" s="1"/>
  <c r="L215" i="28"/>
  <c r="AC56" i="22"/>
  <c r="K215" i="28" s="1"/>
  <c r="J152" i="28"/>
  <c r="AA62" i="17"/>
  <c r="I152" i="28" s="1"/>
  <c r="AE77" i="23"/>
  <c r="M226" i="28" s="1"/>
  <c r="J176" i="28"/>
  <c r="AA79" i="18"/>
  <c r="I176" i="28" s="1"/>
  <c r="J140" i="28"/>
  <c r="AA43" i="16"/>
  <c r="I140" i="28" s="1"/>
  <c r="J82" i="28"/>
  <c r="AA52" i="10"/>
  <c r="I82" i="28" s="1"/>
  <c r="L114" i="28"/>
  <c r="AC54" i="13"/>
  <c r="K114" i="28" s="1"/>
  <c r="J68" i="28"/>
  <c r="AA66" i="8"/>
  <c r="I68" i="28" s="1"/>
  <c r="AE56" i="6"/>
  <c r="AE61" i="6"/>
  <c r="M43" i="28" s="1"/>
  <c r="L227" i="28"/>
  <c r="AC78" i="23"/>
  <c r="K227" i="28" s="1"/>
  <c r="J237" i="28"/>
  <c r="AA63" i="24"/>
  <c r="I237" i="28" s="1"/>
  <c r="L125" i="28"/>
  <c r="AC55" i="14"/>
  <c r="K125" i="28" s="1"/>
  <c r="L45" i="28"/>
  <c r="AC63" i="6"/>
  <c r="K45" i="28" s="1"/>
  <c r="J126" i="28"/>
  <c r="AA56" i="14"/>
  <c r="I126" i="28" s="1"/>
  <c r="J153" i="28"/>
  <c r="AA63" i="17"/>
  <c r="I153" i="28" s="1"/>
  <c r="J114" i="28"/>
  <c r="AA54" i="13"/>
  <c r="I114" i="28" s="1"/>
  <c r="AA46" i="3"/>
  <c r="I15" i="28" s="1"/>
  <c r="J15" i="28"/>
  <c r="J250" i="28"/>
  <c r="AA58" i="25"/>
  <c r="I250" i="28" s="1"/>
  <c r="J110" i="28"/>
  <c r="AA72" i="12"/>
  <c r="I110" i="28" s="1"/>
  <c r="L211" i="28"/>
  <c r="AC52" i="22"/>
  <c r="K211" i="28" s="1"/>
  <c r="AA41" i="3"/>
  <c r="I10" i="28" s="1"/>
  <c r="J10" i="28"/>
  <c r="J245" i="28"/>
  <c r="AA53" i="25"/>
  <c r="I245" i="28" s="1"/>
  <c r="E11" i="27"/>
  <c r="AE61" i="11"/>
  <c r="AE54" i="17"/>
  <c r="AE69" i="19"/>
  <c r="L237" i="28"/>
  <c r="AC63" i="24"/>
  <c r="K237" i="28" s="1"/>
  <c r="L88" i="28"/>
  <c r="AC58" i="10"/>
  <c r="K88" i="28" s="1"/>
  <c r="J187" i="28"/>
  <c r="AA79" i="19"/>
  <c r="I187" i="28" s="1"/>
  <c r="J216" i="28"/>
  <c r="AA57" i="22"/>
  <c r="I216" i="28" s="1"/>
  <c r="J222" i="28"/>
  <c r="AA73" i="23"/>
  <c r="I222" i="28" s="1"/>
  <c r="L212" i="28"/>
  <c r="AC53" i="22"/>
  <c r="K212" i="28" s="1"/>
  <c r="L200" i="28"/>
  <c r="AC65" i="21"/>
  <c r="K200" i="28" s="1"/>
  <c r="L127" i="28"/>
  <c r="AC57" i="14"/>
  <c r="K127" i="28" s="1"/>
  <c r="AE68" i="12"/>
  <c r="M106" i="28" s="1"/>
  <c r="L100" i="28"/>
  <c r="AC71" i="11"/>
  <c r="K100" i="28" s="1"/>
  <c r="J67" i="28"/>
  <c r="AA65" i="8"/>
  <c r="I67" i="28" s="1"/>
  <c r="L44" i="28"/>
  <c r="AC62" i="6"/>
  <c r="K44" i="28" s="1"/>
  <c r="AA45" i="3"/>
  <c r="I14" i="28" s="1"/>
  <c r="J14" i="28"/>
  <c r="J22" i="28"/>
  <c r="AA58" i="4"/>
  <c r="I22" i="28" s="1"/>
  <c r="J45" i="28"/>
  <c r="AA63" i="6"/>
  <c r="I45" i="28" s="1"/>
  <c r="J96" i="28"/>
  <c r="AA67" i="11"/>
  <c r="I96" i="28" s="1"/>
  <c r="J182" i="28"/>
  <c r="AA74" i="19"/>
  <c r="I182" i="28" s="1"/>
  <c r="L214" i="28"/>
  <c r="AC55" i="22"/>
  <c r="K214" i="28" s="1"/>
  <c r="J186" i="28"/>
  <c r="AA78" i="19"/>
  <c r="I186" i="28" s="1"/>
  <c r="AE54" i="13"/>
  <c r="M114" i="28" s="1"/>
  <c r="L57" i="28"/>
  <c r="AC57" i="7"/>
  <c r="K57" i="28" s="1"/>
  <c r="J203" i="28"/>
  <c r="AA68" i="21"/>
  <c r="I203" i="28" s="1"/>
  <c r="L226" i="28"/>
  <c r="AC77" i="23"/>
  <c r="K226" i="28" s="1"/>
  <c r="J234" i="28"/>
  <c r="AA60" i="24"/>
  <c r="I234" i="28" s="1"/>
  <c r="L174" i="28"/>
  <c r="AC77" i="18"/>
  <c r="K174" i="28" s="1"/>
  <c r="AE47" i="15"/>
  <c r="AE49" i="15"/>
  <c r="M157" i="28" s="1"/>
  <c r="L151" i="28"/>
  <c r="AC61" i="17"/>
  <c r="K151" i="28" s="1"/>
  <c r="L137" i="28"/>
  <c r="AC40" i="16"/>
  <c r="K137" i="28" s="1"/>
  <c r="J128" i="28"/>
  <c r="AA58" i="14"/>
  <c r="I128" i="28" s="1"/>
  <c r="L83" i="28"/>
  <c r="AC53" i="10"/>
  <c r="K83" i="28" s="1"/>
  <c r="L11" i="28"/>
  <c r="AC42" i="3"/>
  <c r="K11" i="28" s="1"/>
  <c r="L239" i="28"/>
  <c r="AC65" i="24"/>
  <c r="K239" i="28" s="1"/>
  <c r="J236" i="28"/>
  <c r="AA62" i="24"/>
  <c r="I236" i="28" s="1"/>
  <c r="J195" i="28"/>
  <c r="AA50" i="20"/>
  <c r="I195" i="28" s="1"/>
  <c r="J159" i="28"/>
  <c r="AA51" i="15"/>
  <c r="I159" i="28" s="1"/>
  <c r="J129" i="28"/>
  <c r="AA59" i="14"/>
  <c r="I129" i="28" s="1"/>
  <c r="L79" i="28"/>
  <c r="AC69" i="9"/>
  <c r="K79" i="28" s="1"/>
  <c r="J157" i="28"/>
  <c r="AA49" i="15"/>
  <c r="I157" i="28" s="1"/>
  <c r="J42" i="28"/>
  <c r="AA60" i="6"/>
  <c r="I42" i="28" s="1"/>
  <c r="E26" i="27"/>
  <c r="E23" i="27"/>
  <c r="E22" i="27"/>
  <c r="U57" i="26"/>
  <c r="E8" i="27"/>
  <c r="D34" i="27"/>
  <c r="D36" i="27" s="1"/>
  <c r="D40" i="27" s="1"/>
  <c r="K31" i="1"/>
  <c r="K29" i="1"/>
  <c r="K27" i="1"/>
  <c r="K25" i="1"/>
  <c r="K23" i="1"/>
  <c r="K21" i="1"/>
  <c r="K19" i="1"/>
  <c r="K17" i="1"/>
  <c r="K15" i="1"/>
  <c r="K13" i="1"/>
  <c r="K11" i="1"/>
  <c r="K9" i="1"/>
  <c r="K26" i="1"/>
  <c r="K18" i="1"/>
  <c r="K12" i="1"/>
  <c r="K24" i="1"/>
  <c r="K16" i="1"/>
  <c r="K30" i="1"/>
  <c r="K22" i="1"/>
  <c r="K14" i="1"/>
  <c r="K10" i="1"/>
  <c r="K33" i="1"/>
  <c r="K28" i="1"/>
  <c r="K20" i="1"/>
  <c r="L255" i="28" l="1"/>
  <c r="L257" i="28" s="1"/>
  <c r="C32" i="27"/>
  <c r="J253" i="28"/>
  <c r="M253" i="28" s="1"/>
  <c r="L30" i="1"/>
  <c r="M30" i="1" s="1"/>
  <c r="L13" i="1"/>
  <c r="M13" i="1" s="1"/>
  <c r="L21" i="1"/>
  <c r="M21" i="1" s="1"/>
  <c r="L29" i="1"/>
  <c r="M29" i="1" s="1"/>
  <c r="L10" i="1"/>
  <c r="M10" i="1" s="1"/>
  <c r="L26" i="1"/>
  <c r="M26" i="1" s="1"/>
  <c r="L23" i="1"/>
  <c r="M23" i="1" s="1"/>
  <c r="L20" i="1"/>
  <c r="M20" i="1" s="1"/>
  <c r="K35" i="1"/>
  <c r="L9" i="1"/>
  <c r="L25" i="1"/>
  <c r="M25" i="1" s="1"/>
  <c r="L33" i="1"/>
  <c r="M33" i="1" s="1"/>
  <c r="L18" i="1"/>
  <c r="M18" i="1" s="1"/>
  <c r="L16" i="1"/>
  <c r="M16" i="1" s="1"/>
  <c r="L15" i="1"/>
  <c r="M15" i="1" s="1"/>
  <c r="L31" i="1"/>
  <c r="M31" i="1" s="1"/>
  <c r="L14" i="1"/>
  <c r="M14" i="1" s="1"/>
  <c r="L24" i="1"/>
  <c r="M24" i="1" s="1"/>
  <c r="L17" i="1"/>
  <c r="M17" i="1" s="1"/>
  <c r="L28" i="1"/>
  <c r="M28" i="1" s="1"/>
  <c r="L22" i="1"/>
  <c r="M22" i="1" s="1"/>
  <c r="L12" i="1"/>
  <c r="M12" i="1" s="1"/>
  <c r="L11" i="1"/>
  <c r="M11" i="1" s="1"/>
  <c r="L19" i="1"/>
  <c r="M19" i="1" s="1"/>
  <c r="L27" i="1"/>
  <c r="M27" i="1" s="1"/>
  <c r="J255" i="28" l="1"/>
  <c r="E32" i="27"/>
  <c r="C34" i="27"/>
  <c r="L35" i="1"/>
  <c r="M9" i="1"/>
  <c r="M35" i="1" s="1"/>
  <c r="E34" i="27" l="1"/>
  <c r="E36" i="27" s="1"/>
  <c r="C36" i="27"/>
  <c r="C40" i="27" s="1"/>
  <c r="M255" i="28"/>
  <c r="M257" i="28" s="1"/>
  <c r="J257" i="28"/>
</calcChain>
</file>

<file path=xl/sharedStrings.xml><?xml version="1.0" encoding="utf-8"?>
<sst xmlns="http://schemas.openxmlformats.org/spreadsheetml/2006/main" count="7920" uniqueCount="624">
  <si>
    <t>Property</t>
  </si>
  <si>
    <t>Cost of Activities</t>
  </si>
  <si>
    <t>Provisional Sums</t>
  </si>
  <si>
    <t>Project Overheads</t>
  </si>
  <si>
    <t>Central Overheads and Profit</t>
  </si>
  <si>
    <t>TOTAL</t>
  </si>
  <si>
    <t>Requirement Type</t>
  </si>
  <si>
    <t>Rowtype (H=Header, D=Detail)</t>
  </si>
  <si>
    <t>Description</t>
  </si>
  <si>
    <t>Works Order Commencement Date</t>
  </si>
  <si>
    <t>Works Order Completion Date</t>
  </si>
  <si>
    <t>Specification  Ref. Item No.'s</t>
  </si>
  <si>
    <t>Works Order Delivery Date</t>
  </si>
  <si>
    <t>SOR Code</t>
  </si>
  <si>
    <t>SOR Unit</t>
  </si>
  <si>
    <t>SOR Qty</t>
  </si>
  <si>
    <t>SOR Cost</t>
  </si>
  <si>
    <t>Total Cost</t>
  </si>
  <si>
    <t>Rate (max)</t>
  </si>
  <si>
    <t>Cost (max)</t>
  </si>
  <si>
    <t>Modified price</t>
  </si>
  <si>
    <t>Tendered rate</t>
  </si>
  <si>
    <t>Tendered total</t>
  </si>
  <si>
    <t>REPB14020</t>
  </si>
  <si>
    <t>SCAFFOLD</t>
  </si>
  <si>
    <t>D</t>
  </si>
  <si>
    <t>Standard Scaffold item: erect; dismantle; basic independent tied working scaffolding; 5 boards wide, including hire period; completely accessible; debris netting to all elevations; double boarded and polythene included as necessary, any fan(s) included as required; rope plus wheel for lifting operations; 3rd handrail included whenever necessary; as per applicable regulations (applies to up to 5 storeys). Measured up to second handrail and by the middle of the scaffold (equidistant from the inside/outside face) including design when required. Rate to include for 12 week hire</t>
  </si>
  <si>
    <t>SC001</t>
  </si>
  <si>
    <t>M2</t>
  </si>
  <si>
    <t>Scaffold alarm - 1 x sounder, 2 x PIR 1 X key pad (Divided by Number of properties if continuous scaffolds)</t>
  </si>
  <si>
    <t>SC005</t>
  </si>
  <si>
    <t>unit</t>
  </si>
  <si>
    <t>E/O for additional PIRS</t>
  </si>
  <si>
    <t>SC007</t>
  </si>
  <si>
    <t>REPB42122</t>
  </si>
  <si>
    <t>Scaffold to chimney stack n.e. 3.00 girth, n.e. 2.00m high to gable, verge or edge</t>
  </si>
  <si>
    <t>SC008</t>
  </si>
  <si>
    <t>REPB47024</t>
  </si>
  <si>
    <t>Up&amp;over boarded walkway bridge (over the roof) boarded and handrails included</t>
  </si>
  <si>
    <t>SC015</t>
  </si>
  <si>
    <t>REPB42150</t>
  </si>
  <si>
    <t>Scaffold taken through property (protection to surfaces included)</t>
  </si>
  <si>
    <t>SC016</t>
  </si>
  <si>
    <t>Scaffold taken up&amp;over the roof</t>
  </si>
  <si>
    <t>SC017</t>
  </si>
  <si>
    <t>REPB04223</t>
  </si>
  <si>
    <t>Installation of rubbish chute</t>
  </si>
  <si>
    <t>SC018</t>
  </si>
  <si>
    <t>lm</t>
  </si>
  <si>
    <t>REPB42129</t>
  </si>
  <si>
    <t>Modular Beams (Measured as lm include inside/outside face of scaffold- 1 beam included)</t>
  </si>
  <si>
    <t>SC019</t>
  </si>
  <si>
    <t>REPB11024</t>
  </si>
  <si>
    <t xml:space="preserve">Double handrail as edge protection to party walls on mid-terraced property </t>
  </si>
  <si>
    <t>SC021</t>
  </si>
  <si>
    <t>Satellite Dish, reposition</t>
  </si>
  <si>
    <t>SC022</t>
  </si>
  <si>
    <t>Nr</t>
  </si>
  <si>
    <t>Construction hoist tower- per storey</t>
  </si>
  <si>
    <t>SC025</t>
  </si>
  <si>
    <t>storey</t>
  </si>
  <si>
    <t xml:space="preserve">Erecting hoist mast- per unit- up to 5 storeys (including delivery, dismantle and gates) </t>
  </si>
  <si>
    <t>SC026</t>
  </si>
  <si>
    <t>Parking bay suspensions per 2 bays fee.</t>
  </si>
  <si>
    <t>SC028</t>
  </si>
  <si>
    <t>day</t>
  </si>
  <si>
    <t>Suspension of Parking Bays administration Fee</t>
  </si>
  <si>
    <t>SC029</t>
  </si>
  <si>
    <t>item</t>
  </si>
  <si>
    <t>supply cherry picker per day incl delivery and driver</t>
  </si>
  <si>
    <t>SC030</t>
  </si>
  <si>
    <t>REPB47293</t>
  </si>
  <si>
    <t>ROOF</t>
  </si>
  <si>
    <t>Chimney: Renew facing bricks in chimney stack in area ne 0.50sm, cut out defective bricks, lay new facing bricks bedded and pointed in mortar to match existing and remove waste and debris.</t>
  </si>
  <si>
    <t>1200AN</t>
  </si>
  <si>
    <t>NO</t>
  </si>
  <si>
    <t>REPB04224</t>
  </si>
  <si>
    <t>Chimney: Rake out joints to brickwork to chimney stack, min 12mm, and repoint in cement lime mortar (1:1:6) to match existing and remove waste and debris.</t>
  </si>
  <si>
    <t>1200AO</t>
  </si>
  <si>
    <t>SM</t>
  </si>
  <si>
    <t>REPB47660</t>
  </si>
  <si>
    <t>Chimney:Renew any thickness of render to chimney, hack off, rake out, prepare and apply 18mm thick two coats cement and sand render trowelled smooth including all labours, and remove waste and debris.</t>
  </si>
  <si>
    <t>1200BA</t>
  </si>
  <si>
    <t>Tile: Remove plain tiles and carefully stack, renew roofing felt and battens and refix tiles (exc 10 No. in one location) and cart away debris to tip.</t>
  </si>
  <si>
    <t>2013DA</t>
  </si>
  <si>
    <t>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t>
  </si>
  <si>
    <t>2013EA</t>
  </si>
  <si>
    <t>2013RR</t>
  </si>
  <si>
    <t>REPB47495</t>
  </si>
  <si>
    <t>Slate: Overhaul fibre cement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</si>
  <si>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2031CA</t>
  </si>
  <si>
    <t>REPB42313</t>
  </si>
  <si>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</si>
  <si>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2033CA</t>
  </si>
  <si>
    <t>REPB42154</t>
  </si>
  <si>
    <t>Slate: 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install ‘glidevale’ secret gutter to abutment to adjacent property, and remove waste and debris.</t>
  </si>
  <si>
    <t>2034AB</t>
  </si>
  <si>
    <t>Slate: 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 gables and elevational gables, and remove waste and debris.</t>
  </si>
  <si>
    <t>2034AC</t>
  </si>
  <si>
    <t>REPB47684</t>
  </si>
  <si>
    <t>Slate:Renew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</si>
  <si>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2034AD</t>
  </si>
  <si>
    <t>Ridge: Renew half round ridge or hip tile fixed with galvanised steel clips and roofing screws with plastic washers including bedding in mastic as per manufacturers instructions, and remove waste and debris.</t>
  </si>
  <si>
    <t>2035AA</t>
  </si>
  <si>
    <t>LM</t>
  </si>
  <si>
    <t>Moss: 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</si>
  <si>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t>2115AA</t>
  </si>
  <si>
    <t>Roofing: Apply sealing compound to cracks to roof or leadwork.</t>
  </si>
  <si>
    <t>2150AB</t>
  </si>
  <si>
    <t>Gutter:Clean out gutter, rake out and apply sealant to joints and prepare and apply two coats of proprietary waterproof sealing compound to inside surfaces of finlock gutter, and remove waste and debris.</t>
  </si>
  <si>
    <t>2150EA</t>
  </si>
  <si>
    <t>Felt: Renew two layer felt to any girth gutter including remove defective felt and lay new felt bedded in hot bitumen, and remove waste and debris.</t>
  </si>
  <si>
    <t>2170EA</t>
  </si>
  <si>
    <t>2190AA</t>
  </si>
  <si>
    <t>Asphalt: Renew 20mm asphalt lining to sole and sides of rainwater outlet opening through one brick wall including internal angle fillets, lead dressing into hopper head and any necessary expanded metal lathing reinforcement, and remove waste and debris.</t>
  </si>
  <si>
    <t>2190EA</t>
  </si>
  <si>
    <t>Asphalt: Prepare and apply solar reflective paint to asphalt roofing (per coat).</t>
  </si>
  <si>
    <t>2190FA</t>
  </si>
  <si>
    <t>Asphalt: Overhaul asphalt roofing to flat roof area, Including sweep and remove moss, algae and other debris, cut out blisters, cracks and make good in asphalt, prepare and apply two coats of solar reflective paint as necessary, rewedge and redress flashings, clear associated gutters and outlets, and remove waste and debris.</t>
  </si>
  <si>
    <t>2190GA</t>
  </si>
  <si>
    <t>Roof: Renew asphalt and boarding complete, strip off existing roof covering and boarding, clear away to tip, fix 19mm WBP plywood boarding to roof joist, including 50x50mm softwood noggins, tape joints lay one layer of vapour barrier, lay 100mm insulation board, lay isolating membrane, fix galvanised eml to and including tanalised softwood kerbs etc., lay 20mm asphalt in two equal layers dress over and form kerbs, upstands, downstands, drips, angles, dressing into outlets, around pipes etc., supply and fix new code 4 lead cover flashing to wall abutments, and remove waste and debris.</t>
  </si>
  <si>
    <t>2191AA</t>
  </si>
  <si>
    <t>Secret Gutter: Clear debris and clean down large secret lead or copper gutter or valley, remove waste and debis</t>
  </si>
  <si>
    <t>2250CA</t>
  </si>
  <si>
    <t>Valley: Renew lead valley gutter not exceeding 800mm girth, remove and refix roof tiles or slates and battens as required, including all necessary labours and remove waste and debris.</t>
  </si>
  <si>
    <t>2310CC</t>
  </si>
  <si>
    <t>Dormers: Renew lead covering to dormers including remove old lead, cut, fit and dress new covering including all nailing and caps, drips, welted edges, bossed ends and intersections and all labours and remove waste and debris.</t>
  </si>
  <si>
    <t>2310EC</t>
  </si>
  <si>
    <t>Canopy: Renew lead covering to canopies (measured on plan) including remove old lead, cut, fit and dress new covering including all nailing and caps, drips, welted edges, bossed ends and intersections, dressing to upstands and kerbs, clean out/reform grooves and wedge upstands with lead and repoint in mastic, cut and dress lead around rainwater outlets.</t>
  </si>
  <si>
    <t>2310GA</t>
  </si>
  <si>
    <t>Fascia/Barge: Renew fascia or barge with preservative treated softwood, ne 300mm wide, fixed to roof timbers, apply preservative to cut ends, remove/refix rainwater goods and any cabling, adjust roof tiles and felt, renewal of any support battens and all mitred joints and prepare for redecoration.</t>
  </si>
  <si>
    <t>3030AA</t>
  </si>
  <si>
    <t>REPB47025</t>
  </si>
  <si>
    <t>Fascia/Soffit/Barge: Refix any size fascia, soffit or bargeboard to existing roof timbers including remove/refix rainwater goods and cabling as necessary, renewal of support battens, all cutting and packing and prepare for redecoration.</t>
  </si>
  <si>
    <t>3030HA</t>
  </si>
  <si>
    <t>Downpipe: Take down any PVCu downpipe, remove and refix pipe brackets, plugged and screwed to brickwork and refix downpipes including all hopperheads offsets, shoes and remake all joints, make good to structure and finishes, and remove waste and debris.</t>
  </si>
  <si>
    <t>6011CA</t>
  </si>
  <si>
    <t>Downpipe: Renew ne 76.5mm cast aluminium downpipe complete to ne 2 storey dwelling with new brackets plugged and screwed to brickwork and all necessary branches, offset projections, hopperheads, shoe, terminal and slate if necessary, cut and make all joints, make good to structure and finishes and prepare for redecoration, and remove waste and debris.</t>
  </si>
  <si>
    <t>6013AA</t>
  </si>
  <si>
    <t>IT</t>
  </si>
  <si>
    <t>Gutter: Take down any PVCu gutter, remove and refix brackets to fascia and refix gutter to brackets to line and level including all angles, outlets and stop ends and remake all joints.</t>
  </si>
  <si>
    <t>6031CA</t>
  </si>
  <si>
    <t>Gutter: Renew ne 112mm PVCu gutter outlet of any profile, including remaking joints and line and level, and remove waste and debris.</t>
  </si>
  <si>
    <t>6031CC</t>
  </si>
  <si>
    <t>Gutter:Take down any PVCu gutter outlet and refix and remake joints.</t>
  </si>
  <si>
    <t>6031CG</t>
  </si>
  <si>
    <t>Gutter: Renew ne 125mm cast iron gutter of any profile including support brackets fixed to fascia including cutting, making joints, line and level, and connections to existing guttering, and rub down, prepare for redecoration to outside of gutter and apply one coat of bitumastic paint to inside of gutter, and remove waste and debris.</t>
  </si>
  <si>
    <t>6033AB</t>
  </si>
  <si>
    <t>Hopper: Clear out blocked hopperhead including rod if necessary, flush out and test and remove debris from site on completion, and remove waste and debris.</t>
  </si>
  <si>
    <t>6039AB</t>
  </si>
  <si>
    <t>Flat Roof Outlet: Clear out blocked flat roof outlet including rod if necessary, flush out and test and remove debris from site on completion, and remove waste and debris.</t>
  </si>
  <si>
    <t>6039AC</t>
  </si>
  <si>
    <t>Downpipe: Clear blockage from downpipe any 2 to 4 storey including gain access, rod, flush out and test including clean out gulley and remove debris from site on completion (not to be claimed with 6039BA).</t>
  </si>
  <si>
    <t>6039AD</t>
  </si>
  <si>
    <t>Gutter: Clean out debris from gutters to any type of property including flush out and test, rod downpipe including clean out gulley and remove debris from site on completion (per elevation).</t>
  </si>
  <si>
    <t>6039BA</t>
  </si>
  <si>
    <t>Stack: Renew up to 150mm diameter cast iron soil stack length ne 2m long with existing or new clips or ears including all cutting, remake joints, make good and prepare for redecoration, and remove waste and debris..</t>
  </si>
  <si>
    <t>6105AA</t>
  </si>
  <si>
    <t>Supply &amp; lay 2 lay built up felt roofing to insulation board (to BR standards)
Up to 100 m2*</t>
  </si>
  <si>
    <t>RF178</t>
  </si>
  <si>
    <t>m2</t>
  </si>
  <si>
    <t>Remove existing cable tray, lower to ground level and dispose. Supply and install new 0 - 150mm cable tray including cable ties. Including electrical work.</t>
  </si>
  <si>
    <t>RF194</t>
  </si>
  <si>
    <t>l/m</t>
  </si>
  <si>
    <t>WINDOWS</t>
  </si>
  <si>
    <t>Window: Renew window with purpose made softwood double hung cased box frame and sashes complete with 2 sashes, factory applied base stain or primer finish,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</si>
  <si>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3105AC</t>
  </si>
  <si>
    <t>Window: Renew window with purpose made hardwood double hung cased box frame and sashes complete with 2 sashes, factory applied base stain,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</si>
  <si>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3115AA</t>
  </si>
  <si>
    <t>Window: Overhaul timber casement window, dismantle as necessary and subsequently reassemble including freeing, easing and adjusting casements to give correct operation, renew sealing gaskets, renew fixing screws, remove, refit or renew ironmongery as necessary, rake out and renew defective putty and mastic, touch up decorations internally to match existing and prepare for redecoration externally, and remove waste and debris.</t>
  </si>
  <si>
    <t>3150BA</t>
  </si>
  <si>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</si>
  <si>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3150CA</t>
  </si>
  <si>
    <t>Window: Overhaul sash window, renew staff and parting beads, take out sashes and later rehang on spiral sash balances, renew pocket pieces, wedge and cramp loose sash frames, ease and adjust sashes, remove, refit or renew ironmongery, rake out and renew defective putty and mastic, touch up decorations internally to match existing and prepare for redecoration externally, and remove waste and debris.</t>
  </si>
  <si>
    <t>3150CB</t>
  </si>
  <si>
    <t>Window: Check operation of all fittings and operating mechanisms to PVCu window complete including lubricate and adjust as necessary.</t>
  </si>
  <si>
    <t>3181AH</t>
  </si>
  <si>
    <t>Window: Overhaul any type of PVCu window, dismantle as necessary and subsequently reassemble including freeing, easing and adjusting casements to give correct operation, renew fixing screws, remove, refit or renew ironmongery as necessary, check, lubricate operating mechanism, renew gaskets, make good and test.</t>
  </si>
  <si>
    <t>3181BA</t>
  </si>
  <si>
    <t>Pane: Reglaze single pane in 4mm clear or obscure glass, over 1.00sm, hack out and glaze with putty, sprigs, clips or beads at any level, touch up paintwork to match existing, and remove waste and debris.</t>
  </si>
  <si>
    <t>5150AD</t>
  </si>
  <si>
    <t>Double Glazed Unit: Reglaze unit upto 1.00sm, hermatically sealed with 4mm obscure low emissity (Low E) glass flush edge unit, including remove beads etc. hack out glass and glaze new unit to wood, metal or PVCu frames.</t>
  </si>
  <si>
    <t>5501AC</t>
  </si>
  <si>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</si>
  <si>
    <t>WIND017</t>
  </si>
  <si>
    <t xml:space="preserve">7. Timber repair system; using window care dry fix/dry flex RP; Conservation Joint; 
Up to 50mm </t>
  </si>
  <si>
    <t>WIND022</t>
  </si>
  <si>
    <t xml:space="preserve">7. Timber repair system; using window care dry fix/dry flex RP; Conservation Joint;
up to 100mm </t>
  </si>
  <si>
    <t>WIND023</t>
  </si>
  <si>
    <t>EXTREP</t>
  </si>
  <si>
    <t>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</si>
  <si>
    <t>1019AA</t>
  </si>
  <si>
    <t>Wall: Cut out bricks from face of wall, clean and clear away, lay upto 15 No. new common bricks in cement lime mortar (1:1:6), bond, bed and point to match existing and remove waste and debris.</t>
  </si>
  <si>
    <t>1019AB</t>
  </si>
  <si>
    <t>Wall: Cut out bricks from face of wall, clean and clear away, lay upto 15 No. new facing bricks in cement lime mortar (1:1:6), bond, bed and point to match existing and remove waste and debris.</t>
  </si>
  <si>
    <t>1019BA</t>
  </si>
  <si>
    <t>Lintel: Cut out and remove existing lintol from brick wall, prepare to receive new including all necessary propping and temporary supports, and supply and fix 75x150mm precast concrete lintol reinforced with 2 No. 16mm diameter mild steel bars, bed ends in cement lime mortar (1:1:6), renew dpc and make good brickwork, plasterwork and sealant and or cement fillets, and clear away debris on completion.</t>
  </si>
  <si>
    <t>1029AA</t>
  </si>
  <si>
    <t>Cill: Hack off defective area of concrete cill clean and treat any exposed reinforcement, drill into cill and insert 6mm diameter reinforcing bars at 150mm centres, apply bonding agent and reform cill with fine concrete to match existing profiles including all necessary formwork, make good to structure and all finishes and fillets and remove waste and debris.</t>
  </si>
  <si>
    <t>1031BA</t>
  </si>
  <si>
    <t>REPB47344</t>
  </si>
  <si>
    <t>Cill: Cut out and remove existing cill from brick wall, prepare and lay precast concrete splay rebated twice grooved, finished fair cill with stooled ends reinforced with 2 No. 6mm diameter bars bedded in cement lime mortar (1:1:6) renew dpc and make good brickwork, plasterwork, sealant and or cement fillets and remove waste and debris.</t>
  </si>
  <si>
    <t>1031CA</t>
  </si>
  <si>
    <t>Coping: Take off precast coping ne 300mm wide, clean mortar from top of wall and coping, bed and point in cement lime mortar (1:1:6) with bonding agent and remove waste and debris.</t>
  </si>
  <si>
    <t>1033CA</t>
  </si>
  <si>
    <t>Cills: Prepare, clean off all dust and debris, fill in or resurface cracks or spalled surfaces of concrete with epoxy mortar in surfaces of cills, not exceeding 300mm girth, repair over 5 and ne 10mm deep, and remove waste and debris.</t>
  </si>
  <si>
    <t>1460AF</t>
  </si>
  <si>
    <t>Wall: Apply 12mm cement and sand render (1:3) with waterproofing agent to external walls including ‘Decorative’ finish, dub out as necessary with cement and sand and all labours and remove waste and debris.</t>
  </si>
  <si>
    <t>4210AE</t>
  </si>
  <si>
    <t>Wall: Apply 12mm cement and sand render (1:3) with waterproofing agent to external walls including ‘Rough Sandtex’ finish, dub out as necessary with cement and sand and all labours and remove waste and debris.</t>
  </si>
  <si>
    <t>4210AF</t>
  </si>
  <si>
    <t>Render Repairs:Repair crack in any external render including carefully hack out and make good with cement and sand including applying finish to match existing, and remove waste and debris.</t>
  </si>
  <si>
    <t>4230ZA</t>
  </si>
  <si>
    <t>Walls: Prepare and apply two coats smooth or textured masonry paint to external rendered surfaces of walls.</t>
  </si>
  <si>
    <t>4356AA</t>
  </si>
  <si>
    <t>Walls:Wash down, fill in cracks and holes, sand down and apply two coats of smooth or textured masonry paint to rendered or concrete walls.</t>
  </si>
  <si>
    <t>4356AC</t>
  </si>
  <si>
    <t>Walls: Wash down, fill in cracks and holes, sand down and apply two coats of smooth or textured masonry paint to brickwork surfaces of walls.</t>
  </si>
  <si>
    <t>4356AD</t>
  </si>
  <si>
    <t>Walls:Wash down, fill in cracks and holes, sand down and apply one coat of stabilising solution and two coats of smooth or textured  masonry paint to rendered or concrete walls.</t>
  </si>
  <si>
    <t>4356BC</t>
  </si>
  <si>
    <t>Walls: Wash down, fill in cracks and holes, sand down and apply one coat of stabilising solution and two coats of smooth or textured masonry paint to brickwork surfaces of walls.</t>
  </si>
  <si>
    <t>4356BD</t>
  </si>
  <si>
    <t>Soffit:Wash down, fill in cracks and holes, sand smooth and apply two coats of smooth or textured masonry paint to rendered or concrete canopies or soffits.</t>
  </si>
  <si>
    <t>4356CA</t>
  </si>
  <si>
    <t>Soffit: Wash down, fill in cracks and holes, sand smooth and apply one coat of sealer and two coats of smooth or textured masonry paint to rendered or concrete soffits.</t>
  </si>
  <si>
    <t>4356CB</t>
  </si>
  <si>
    <t>Walls: Wash down, fill in cracks and holes, sand smooth and apply two coats of smooth finish masonry paint to rendered or concrete surfaces of walls.</t>
  </si>
  <si>
    <t>4360BA</t>
  </si>
  <si>
    <t>REPB42457</t>
  </si>
  <si>
    <t>Walls:Wash down, fill in cracks and holes, sand down and apply one undercoat and one coat of gloss paint to rendered or concrete walls.</t>
  </si>
  <si>
    <t>4361AB</t>
  </si>
  <si>
    <t>Gates: Wire brush, prepare for, and apply one coat primer, one undercoat, two coats of gloss paint to both sides of any size type single metal gate including all edges and all surfaces of posts.</t>
  </si>
  <si>
    <t>4362DA</t>
  </si>
  <si>
    <t>Balustrading: Wire brush, prepare for and apply one coat of primer, one undercoat, two coats of gloss paint on ornamental metal balustrading, railings or gates (measured both sides).</t>
  </si>
  <si>
    <t>4362EA</t>
  </si>
  <si>
    <t>Gates: Wire brush, prepare for and apply one undercoat and two coats of gloss paint to both sides of existing painted surface of any size/type single metal gate including all edges and all surfaces of posts.</t>
  </si>
  <si>
    <t>4363DA</t>
  </si>
  <si>
    <t>Balustrading: Wire brush, prepare for and apply one undercoat and two coats of gloss paint on existing painted surfaces ornamental metal balustrading, railings or gates (measured both sides).</t>
  </si>
  <si>
    <t>4363EA</t>
  </si>
  <si>
    <t>Pipework: Wire brush, prepare for and apply one undercoat and two coats of gloss paint to existing painted surfaces of external pipework ne 300mm girth including brackets.</t>
  </si>
  <si>
    <t>4363HA</t>
  </si>
  <si>
    <t>Gates: Wire brush, prepare for and apply one undercoat, one coat of gloss paint to both sides of existing painted any size/type single metal gate including all edges and all surfaces of posts.</t>
  </si>
  <si>
    <t>4364CA</t>
  </si>
  <si>
    <t>Balustrading: Wire brush, prepare for and apply one undercoat, one coat of gloss paint on existing painted surfaces of ornamental metal balustrading, railings or gates (measured both sides).</t>
  </si>
  <si>
    <t>4364DA</t>
  </si>
  <si>
    <t>Pipework: Wire brush, prepare for and apply one undercoat and one coat of gloss paint to existing painted surfaces of external pipework ne 300mm girth including brackets.</t>
  </si>
  <si>
    <t>4364GA</t>
  </si>
  <si>
    <t>Fascias, soffits, Bargeboards and the like: Rub down, prepare for, and apply one coat primer, one undercoat, two coats of gloss paint on surfaces of facias, soffits, bargeboards and the like ne 300mm girth.</t>
  </si>
  <si>
    <t>4380AB</t>
  </si>
  <si>
    <t>Window:Rub down, prepare and apply one coat of primer, one undercoat and two coats of gloss paint on surfaces of wooden windowsl (one side and edges).</t>
  </si>
  <si>
    <t>4380BA</t>
  </si>
  <si>
    <t>Frame:Rub down, prepare and apply one coat of primer, one undercoat and two coats of gloss paint on timber frame ne 300mm girth.</t>
  </si>
  <si>
    <t>4380CA</t>
  </si>
  <si>
    <t>Door:Rub down, prepare for and apply one coat of primer, one undercoat and two coats of gloss paint to all surfaces of any size or type of single glazed timber door. (one sides and edges).</t>
  </si>
  <si>
    <t>4380DA</t>
  </si>
  <si>
    <t>Door: Rub down, prepare for and apply one coat of primer, one undercoat and two coats of gloss paint to all surfaces of any size or type of single glazed timber door (both sides and edges).</t>
  </si>
  <si>
    <t>4380DB</t>
  </si>
  <si>
    <t>Door: Rub down, prepare for and apply one coat of primer, one undercoat and two coats of gloss paint to all surfaces of any type or size of single timber door. (both sides and edges).</t>
  </si>
  <si>
    <t>4380DD</t>
  </si>
  <si>
    <t>REPB47715</t>
  </si>
  <si>
    <t>Window: Rub down, prepare and apply one undercoat and two coats of gloss paint on existing painted surfaces of wooden windows. (one side and edges).</t>
  </si>
  <si>
    <t>4381BB</t>
  </si>
  <si>
    <t>Frame: Rub down, prepare and apply one undercoat and two coats of gloss paint on existing painted timber frame ne 300mm girth.</t>
  </si>
  <si>
    <t>4381CA</t>
  </si>
  <si>
    <t>Gates: Rub down, prepare for, and apply one undercoat, two coats of gloss paint on existing painted surfaces of gates and posts (measured both sides).</t>
  </si>
  <si>
    <t>4381FA</t>
  </si>
  <si>
    <t>Fascias, soffits, Bargeboards and the like:Rub down, prepare for, and apply one undercoat, two coats of gloss paint on existing painted surfaces of facias, soffits, bargeboards and the like ne 300mm girth.</t>
  </si>
  <si>
    <t>4381HB</t>
  </si>
  <si>
    <t>Window:Rub down, prepare and apply one undercoat and one coat of gloss paint on existing painted surfaces of wooden windows (one side and edges).</t>
  </si>
  <si>
    <t>4381JB</t>
  </si>
  <si>
    <t>REPB42153</t>
  </si>
  <si>
    <t>Frame:Rub down, prepare and apply one undercoat and one coat of gloss paint on existing painted timber frame ne 300mm girth.</t>
  </si>
  <si>
    <t>4381KA</t>
  </si>
  <si>
    <t>Door:Rub down, prepare for and apply one undercoat and one coat of gloss paint to all existing painted surfaces of any size or type of single glazed timber door (one sides and edges).</t>
  </si>
  <si>
    <t>4381LA</t>
  </si>
  <si>
    <t>Door: Rub down, prepare for and apply one undercoat and one coat of gloss paint to all existing painted surfaces of any size or type of single glazed timber door (both sides and edges).</t>
  </si>
  <si>
    <t>4381LB</t>
  </si>
  <si>
    <t>Gates:Rub down, prepare for, and apply one undercoat, one coat of gloss paint on existing painted surfaces of gates and posts (measured both sides).</t>
  </si>
  <si>
    <t>4381NA</t>
  </si>
  <si>
    <t>Door:Rub down, prepare for, and apply three coats decorative wood stain on external surfaces of any size/type of single door(both sides and edges)</t>
  </si>
  <si>
    <t>4382DB</t>
  </si>
  <si>
    <t>Moulding Repairs  0-5no. per property
Fosroc repair mortar or equivalent
Insitu repairs using straight edge to form moulding repair. 
(Girth NE300mm Length NE300mm)</t>
  </si>
  <si>
    <t>FAB071</t>
  </si>
  <si>
    <t>no</t>
  </si>
  <si>
    <t>COMMUNAL WORKS</t>
  </si>
  <si>
    <t>Door: 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</si>
  <si>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3211BA</t>
  </si>
  <si>
    <t>Frame: Renew external door frame with softwood door frame, rebated and with fanlight over, to suit any size single door, remove existing door and set aside, remove existing frame and bed new frame in mortar, plugged and screwed to brickwork and point with sealant, rehang door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</si>
  <si>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3411AC</t>
  </si>
  <si>
    <t>Skirting: Renew any size softwood plain, moulded or chamfered skirting plugged to brickwork, including all ends and angles and prepare for redecoration, and remove waste and debris.</t>
  </si>
  <si>
    <t>3810AA</t>
  </si>
  <si>
    <t>Wall: Hack off any thickness of render from walls, rake out and prepare brickwork or blockwork to receive rendering and remove waste and debris.</t>
  </si>
  <si>
    <t>4210AA</t>
  </si>
  <si>
    <t>Wall: Apply 12mm cement and sand render (1:3) with waterproofing agent to external walls trowelled smooth, dub out as necessary with cement and sand, including all labours and remove waste and debris.</t>
  </si>
  <si>
    <t>4210AB</t>
  </si>
  <si>
    <t>4323BA</t>
  </si>
  <si>
    <t>Flooring: Take up any covering, clear away, supply and lay minimum 2.0mm felt backed vinyl sheet flooring with adhesive to cement and sand screed, or hardboard including all necessary cutting, all labours and clean off, and remove waste and debris.</t>
  </si>
  <si>
    <t>4325AA</t>
  </si>
  <si>
    <t>4326BB</t>
  </si>
  <si>
    <t>Carpet: Renew tight woven medium contract grade carpet to domestic areas, take up existing and dispose to tip, prepare sub-base, lay underlay secure all edges with gripper or proprietary adhesive tape, cut and fit around pipes, into alcoves, door openings and the like including all necessary door strips etc., and remove waste and debris.</t>
  </si>
  <si>
    <t>4328AC</t>
  </si>
  <si>
    <t>4328BC</t>
  </si>
  <si>
    <t>Nosing: Take off and refix any size or type of nosing to step including drilling and plugging as necessary.</t>
  </si>
  <si>
    <t>4329CA</t>
  </si>
  <si>
    <t>4506AB</t>
  </si>
  <si>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t>
  </si>
  <si>
    <t>4540AC</t>
  </si>
  <si>
    <t>ASBESTOS</t>
  </si>
  <si>
    <t>Refurbishment and Demolition  Survey to Full Property (with upto 5 Nr samples) , flat or house any size</t>
  </si>
  <si>
    <t>A003</t>
  </si>
  <si>
    <t>Item</t>
  </si>
  <si>
    <t>ESTATE WORKS</t>
  </si>
  <si>
    <t>Path:Excavate 250mm below required finished level, remove waste and debris, level and compact bottoms of excavations and fill, 150mm hardcore bed, blinded and ne 100mm concrete trowelled smooth including dishing to gullies and the like and all formwork.</t>
  </si>
  <si>
    <t>0030AA</t>
  </si>
  <si>
    <t>Flag: Lift any size existing precast concrete paving flag, fill and compact hardcore to soft spots and rebed existing flag on 25mm bed of cement mortar (1:4) and point up joints.</t>
  </si>
  <si>
    <t>0070BF</t>
  </si>
  <si>
    <t>Fencing:Renew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</si>
  <si>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t>0171AD</t>
  </si>
  <si>
    <t>Chainlink: Renew chainlink fencing 0.9m high on existing posts, including removal of old and remove from site to approved tip, supply and fix new galvanised or plastic coated steel chainlink wire fencing including three 2.50mm diameter galvanised mild steel line wires and all fittings, ties etc. (measured per metre run of fencing).</t>
  </si>
  <si>
    <t>0174AA</t>
  </si>
  <si>
    <t>Gates:Install tanalised softwood two leaved gate ne 2.5sm overall, each leaf comprising two 144x27mm ledges, six 144x20mm vertical boards at 175mm centres and one 144x27mm diagonal brace, including steel strap hinges and hangers fixed to and including precaste concrete posts, galvanised mild steel auto catch, prepare for and decorate, posts set in concrete including all excavation, concrete, backfill and remove waste and debris, reinstate paving, gardens and like as necessary.</t>
  </si>
  <si>
    <t>0210BC</t>
  </si>
  <si>
    <t>Gate Post and Gate:Renew or repair any single fitting to post or timber or metal gate including any gate hinge, gudgeon, band, pivot plate or pivot socket, spring, any post or gate catch or bolt, remove waste and debris (measured per complete fitting).</t>
  </si>
  <si>
    <t>0250FA</t>
  </si>
  <si>
    <t>Wall: Take down one and a half brick wall and remove waste and debris.</t>
  </si>
  <si>
    <t>1011AC</t>
  </si>
  <si>
    <t>Wall: Supply and lay new common bricks in one and a half brick wall in cement lime mortar (1:1:6).</t>
  </si>
  <si>
    <t>1013AC</t>
  </si>
  <si>
    <t>Wall: Supply and lay new facing bricks in one brick wall bedded and pointed in cement lime mortar (1:1:6) as the work proceeds.</t>
  </si>
  <si>
    <t>1013BB</t>
  </si>
  <si>
    <t>Wall: Demolish as necessary, clean off and clear away, rebuild one and a half brick wall in common bricks, bed and point in cement lime mortar (1:1:6) to match existing and remove waste and debris.</t>
  </si>
  <si>
    <t>1015AC</t>
  </si>
  <si>
    <t>Pier: Demolish as necessary, clean off and clear away, rebuild attached pier in common bricks, one brick wide x half brick projection, bedded and pointed in cement lime mortar (1:1:6) to match existing and remove waste and debris.</t>
  </si>
  <si>
    <t>1017AA</t>
  </si>
  <si>
    <t>Wall: Cut out bricks from face of wall, clean and clear away, lay over 15 No. new facing bricks up to 2sm in area in cement lime mortar (1:1:6), bond, bed and point to match existing and remove waste and debris.</t>
  </si>
  <si>
    <t>1019BB</t>
  </si>
  <si>
    <t>Wall: Rake out existing joints of brickwork min 12mm and repoint brickwork in mortar to match existing and remove waste and debris.</t>
  </si>
  <si>
    <t>1021AA</t>
  </si>
  <si>
    <t>Coping: Supply and lay new precast concrete coping ne 300mm wide in section to match existing, bedded and pointed in cement lime mortar (1:1:6) with bonding agent.</t>
  </si>
  <si>
    <t>1033CC</t>
  </si>
  <si>
    <t>FRA WORKS</t>
  </si>
  <si>
    <t>Partition:Supply and erect or renew stud partition comprising ne 50x100mm sole and head plate, noggins and studs fixed with nails or plugged and screwed to walls, and pack out and scribe, 12.5mm butt jointed plasterboard and 3mm plaster skim coat and all labours to both faces.</t>
  </si>
  <si>
    <t>3013AB</t>
  </si>
  <si>
    <t>Door:Renew front door with any size panelled, glazed or partially glazed or similar proprietary high performance GRP door, prefinished, preglazed, and prehung to and including proprietary door frame and cill, including  new mortice lock, door furniture, keeps, pair of bolts, cylinder nightlatch and pull, security restraint device, proprietary letter plate, numerals, proprietary weathermould, fix frame and cill to struycture, seal around frame and cill, make good  and remove waste and debris.</t>
  </si>
  <si>
    <t>3221CB</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</si>
  <si>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glass, make good and prepare door for decoration and make good decorations to frame, and remove waste and debris.</t>
  </si>
  <si>
    <t>3300BD</t>
  </si>
  <si>
    <t>Door and Frame:Renew internal door and frincluding remove existing door, hinges and frame, install 32mm door frame with 25x32mm stops, fit and hang new any size FD30S plywood faced fire check flush door on 1.5 pairs of 100mm steel hinges, make good or alter recesses on frame, door complete with all ironmongery, intumescent strips and smoke seals, make good and prepare door and frame for decoration and remove waste and debris.</t>
  </si>
  <si>
    <t>3300DA</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</si>
  <si>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glazed, redecorate to match existing and remove waste and debris.</t>
  </si>
  <si>
    <t>3300FC</t>
  </si>
  <si>
    <t>Intumescent Strip:Renew or supply and fix new 22x4mm intumescent strip, half hour application, with integral cold smoke seal and setting into groove in timber frame or door.</t>
  </si>
  <si>
    <t>3431AC</t>
  </si>
  <si>
    <t>Closer:Renew or supply and fix Perko type concealed door closer screwed to door and frame, including remove and refix door or door stop as necessary.</t>
  </si>
  <si>
    <t>3905BA</t>
  </si>
  <si>
    <t>Fire Upgrading Coating:Remove all existing defective paint to plastered or rendered wall surfaces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</si>
  <si>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4801AB</t>
  </si>
  <si>
    <t>Fire Upgrading Coating:Strip off existing multi layer paint coatings to existing plastered or rendered soffits with a proprietary paint stripper, scrape off or remove with a proprietary paint scraper, wash down,rinse,  spot prime filled or bare areas with afire upgrading primer, remove any existing graffiti with a graffiti removal system, clean off and apply one full coat of primer at a coverage rate of 10sm per litre, apply one full coats of colourcoat complete with decorative flakes, and apply one full coat of gloss or satin lacquer finish at a coverage rate of 10sm per litre.</t>
  </si>
  <si>
    <t>4804AD</t>
  </si>
  <si>
    <t>Fire Upgrading Coating:Remove all existing defective paint to general surfaces of woodwork not exceeding 300mm girth,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</si>
  <si>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4805AB</t>
  </si>
  <si>
    <t>Fire Upgrading Coating:Remove all existing defective paint to general surfaces of timber doors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</si>
  <si>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4805AC</t>
  </si>
  <si>
    <t>Fire Alarm:Install L2 type fire alarm installation complete to BS5839:Part6 1995, control panel, circuits, call points, automatic detectors and sounders, builders work, make good, test, commission, and remove waste and debris.</t>
  </si>
  <si>
    <t>8711GA</t>
  </si>
  <si>
    <t>Smoke Detector:Renew existing with mains operated optical smoke detector with rechargeable DC battery or condensor back up self contained type to BS 5446 kitemark certified with hush button, including back plate and all necessary connections to existing wiring, test and make good on completion, where interlinked detectors are replaced new detectors must be compatible with existing, and remove waste and debris.</t>
  </si>
  <si>
    <t>8720FA</t>
  </si>
  <si>
    <t>Emergency Lighting:Install emergency lighting installation to block of dwellings or scheme, strip out any existing installation and equipment, supply and install self contained non-maintained emergency uminaries and emergency exit signs, connect by specified cable to local lighting circuit, all builders work and make good all works disturbed, test and commission, and remove waste and debris (Per Dwelling in Scheme)</t>
  </si>
  <si>
    <t>8810XA</t>
  </si>
  <si>
    <t>Test:Carry out test of domestic installation to occupied property complete comprising continuity, insulation resistance, polarity, earth fault loop impedance and operation of residual current operated device, disconnect, repair and renew as necessary after removal of illegal wiring and components, and provide report and NICEIC/ECA test certificate to the Client’s Representative, and remove waste and debris.</t>
  </si>
  <si>
    <t>8950AA</t>
  </si>
  <si>
    <t>ENERGY EFFICIENY</t>
  </si>
  <si>
    <t>Insulation:Supply and lay ne 270mm thick insulation quilt to loft area including gain access and moving/replacing contents within loft area in order to undertake work. Item 2270AA</t>
  </si>
  <si>
    <t>2270AA</t>
  </si>
  <si>
    <t>Contractor to access and undertake survey of loft space in accordance with the Project Brief in order to assess level of current loft insulation. Including submittion of a survey report supported by photographic evidance to CM/PM. Where insulation levels are less then 200mm, Contractor to provide cost proposal to upgrade insulation in accordance with NHF SoR Planned Maintenance Version 6.2.</t>
  </si>
  <si>
    <t>ADD001</t>
  </si>
  <si>
    <t>Requirement</t>
  </si>
  <si>
    <t>H</t>
  </si>
  <si>
    <t>PROV SUM</t>
  </si>
  <si>
    <t>SUM</t>
  </si>
  <si>
    <t/>
  </si>
  <si>
    <t>Additional Hire if required - % per week of total scaffolding costs.  This is to be applied in the event an agreed programme exceeding the duration set out above. An example would be large low level blocks of 4 storeys requiring a large programme duration</t>
  </si>
  <si>
    <t>SC024</t>
  </si>
  <si>
    <r>
      <rPr>
        <b/>
        <sz val="12"/>
        <color theme="1"/>
        <rFont val="Arial"/>
        <family val="2"/>
      </rPr>
      <t xml:space="preserve">PROVISIONAL SUM: </t>
    </r>
    <r>
      <rPr>
        <sz val="11"/>
        <color theme="1"/>
        <rFont val="Calibri"/>
        <family val="2"/>
        <scheme val="minor"/>
      </rPr>
      <t xml:space="preserve"> Replace or install post boxes with new vandal-resistant lockable post boxes.</t>
    </r>
  </si>
  <si>
    <r>
      <rPr>
        <b/>
        <sz val="12"/>
        <color theme="1"/>
        <rFont val="Arial"/>
        <family val="2"/>
      </rPr>
      <t xml:space="preserve">PROVISIONAL SUM: </t>
    </r>
    <r>
      <rPr>
        <sz val="11"/>
        <color theme="1"/>
        <rFont val="Calibri"/>
        <family val="2"/>
        <scheme val="minor"/>
      </rPr>
      <t>Secure storage area for bicycles (bike stands).</t>
    </r>
  </si>
  <si>
    <r>
      <rPr>
        <b/>
        <sz val="12"/>
        <color theme="1"/>
        <rFont val="Arial"/>
        <family val="2"/>
      </rPr>
      <t>PROVISIONAL SUM:</t>
    </r>
    <r>
      <rPr>
        <sz val="11"/>
        <color theme="1"/>
        <rFont val="Calibri"/>
        <family val="2"/>
        <scheme val="minor"/>
      </rPr>
      <t xml:space="preserve"> Windows Pvcu: Washdown windows at rear and flank elevations (No 175).</t>
    </r>
  </si>
  <si>
    <r>
      <rPr>
        <b/>
        <sz val="12"/>
        <color theme="1"/>
        <rFont val="Arial"/>
        <family val="2"/>
      </rPr>
      <t>PROVISIONAL SUM:</t>
    </r>
    <r>
      <rPr>
        <sz val="11"/>
        <color theme="1"/>
        <rFont val="Calibri"/>
        <family val="2"/>
        <scheme val="minor"/>
      </rPr>
      <t xml:space="preserve"> Renew gates to external sheds (NO 35).</t>
    </r>
  </si>
  <si>
    <t>ORIGINAL CONTRACT SUM</t>
  </si>
  <si>
    <t>PROJECTED FINAL ACCOUNT</t>
  </si>
  <si>
    <t>MCL TOTAL THIS VALUATION</t>
  </si>
  <si>
    <t>DIFFERENCE</t>
  </si>
  <si>
    <t>% COMPLETE</t>
  </si>
  <si>
    <t>CERTIFIED THIS VALUATION</t>
  </si>
  <si>
    <r>
      <rPr>
        <b/>
        <sz val="12"/>
        <color theme="1"/>
        <rFont val="Arial"/>
        <family val="2"/>
      </rPr>
      <t xml:space="preserve">PROVISIONAL SUM: </t>
    </r>
    <r>
      <rPr>
        <sz val="11"/>
        <color theme="1"/>
        <rFont val="Calibri"/>
        <family val="2"/>
        <scheme val="minor"/>
      </rPr>
      <t>Replace or install post boxes with new vandal-resistant lockable post boxes.</t>
    </r>
  </si>
  <si>
    <r>
      <rPr>
        <b/>
        <sz val="12"/>
        <color theme="1"/>
        <rFont val="Arial"/>
        <family val="2"/>
      </rPr>
      <t>PROVISIONAL SUM:</t>
    </r>
    <r>
      <rPr>
        <sz val="11"/>
        <color theme="1"/>
        <rFont val="Calibri"/>
        <family val="2"/>
        <scheme val="minor"/>
      </rPr>
      <t xml:space="preserve"> S/F pull handle to side gates.</t>
    </r>
  </si>
  <si>
    <r>
      <rPr>
        <b/>
        <sz val="12"/>
        <color theme="1"/>
        <rFont val="Arial"/>
        <family val="2"/>
      </rPr>
      <t xml:space="preserve">PROV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Code RF154
Up to 200 m2*</t>
    </r>
  </si>
  <si>
    <r>
      <rPr>
        <b/>
        <sz val="12"/>
        <color theme="1"/>
        <rFont val="Arial"/>
        <family val="2"/>
      </rPr>
      <t xml:space="preserve">PROV SUM: </t>
    </r>
    <r>
      <rPr>
        <sz val="11"/>
        <color theme="1"/>
        <rFont val="Calibri"/>
        <family val="2"/>
        <scheme val="minor"/>
      </rPr>
      <t>Supply &amp; lay vapour barrier felt incl enveloping insulation board
Up to 200 m2* Code RF171</t>
    </r>
  </si>
  <si>
    <r>
      <rPr>
        <b/>
        <sz val="12"/>
        <color theme="1"/>
        <rFont val="Arial"/>
        <family val="2"/>
      </rPr>
      <t>PROV SUM:</t>
    </r>
    <r>
      <rPr>
        <sz val="11"/>
        <color theme="1"/>
        <rFont val="Calibri"/>
        <family val="2"/>
        <scheme val="minor"/>
      </rPr>
      <t xml:space="preserve"> Supply &amp; lay 120mm thick PIR insulation bonded to vapour barrier (in line with current building regulations) Code RF175
Up to 200 m2*</t>
    </r>
  </si>
  <si>
    <r>
      <rPr>
        <b/>
        <sz val="12"/>
        <color theme="1"/>
        <rFont val="Arial"/>
        <family val="2"/>
      </rPr>
      <t>PROV SUM:</t>
    </r>
    <r>
      <rPr>
        <sz val="11"/>
        <color theme="1"/>
        <rFont val="Calibri"/>
        <family val="2"/>
        <scheme val="minor"/>
      </rPr>
      <t xml:space="preserve"> Prepare &amp; clean existing Rainwater Outlet and dress to same Code RF181</t>
    </r>
  </si>
  <si>
    <r>
      <rPr>
        <b/>
        <sz val="12"/>
        <color theme="1"/>
        <rFont val="Arial"/>
        <family val="2"/>
      </rPr>
      <t xml:space="preserve">PROV SUM: </t>
    </r>
    <r>
      <rPr>
        <sz val="11"/>
        <color theme="1"/>
        <rFont val="Calibri"/>
        <family val="2"/>
        <scheme val="minor"/>
      </rPr>
      <t>Asphalt: Renew 20mm asphalt roof finish comprising isolating membrane, asphalt laid in two layers and bond to existing asphalt and finish smooth to match existing levels, and remove waste and debris. Code 2190AA</t>
    </r>
  </si>
  <si>
    <r>
      <rPr>
        <b/>
        <sz val="12"/>
        <color theme="1"/>
        <rFont val="Arial"/>
        <family val="2"/>
      </rPr>
      <t>PROV SUM:</t>
    </r>
    <r>
      <rPr>
        <sz val="11"/>
        <color theme="1"/>
        <rFont val="Calibri"/>
        <family val="2"/>
        <scheme val="minor"/>
      </rPr>
      <t xml:space="preserve"> 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 Code 2013EA</t>
    </r>
  </si>
  <si>
    <r>
      <rPr>
        <b/>
        <sz val="12"/>
        <color theme="1"/>
        <rFont val="Arial"/>
        <family val="2"/>
      </rPr>
      <t>PROV SUM:</t>
    </r>
    <r>
      <rPr>
        <sz val="11"/>
        <color theme="1"/>
        <rFont val="Calibri"/>
        <family val="2"/>
        <scheme val="minor"/>
      </rPr>
      <t xml:space="preserve"> Roof Covering: Extra over any renewal or refixing of plain concrete roof tiles for renew roofing felt and battens. Code 2013RR</t>
    </r>
  </si>
  <si>
    <r>
      <rPr>
        <b/>
        <sz val="12"/>
        <color theme="1"/>
        <rFont val="Arial"/>
        <family val="2"/>
      </rPr>
      <t xml:space="preserve">PROV SUM: </t>
    </r>
    <r>
      <rPr>
        <sz val="11"/>
        <color theme="1"/>
        <rFont val="Calibri"/>
        <family val="2"/>
        <scheme val="minor"/>
      </rPr>
      <t>Slate: Renew any size natural slates to roof fixed with clips or copper nails including double courses at eaves, verges cuttings, all labours renewing roofing felt and battens, and remove waste and debris. Code 2033AA</t>
    </r>
  </si>
  <si>
    <t>Weekly hire (in event of programme extension in line with NEC opt A compensation event agreed). Hoist hire</t>
  </si>
  <si>
    <t>SC027</t>
  </si>
  <si>
    <t>week</t>
  </si>
  <si>
    <t>Balustrading:Wire brush, prepare for and apply one undercoat and two coats of gloss paint on existing painted surfaces ornamental metal balustrading, railings or gates (measured both sides).</t>
  </si>
  <si>
    <t>PROVISIONAL SUM: Unidentified concrete repairs</t>
  </si>
  <si>
    <t>PROVISIONAL SUM: Overlay with BAUDER Bauderflex System or equivalent</t>
  </si>
  <si>
    <t>PROVISIONAL SUM: Supply &amp; lay 120mm thick PIR insulation bonded to vapour barrier (in line with current building regulations)</t>
  </si>
  <si>
    <t>Window: Rub down, prepare and apply one coat of primer, one undercoat and two coats of gloss paint on surfaces of wooden windowsl (one side and edges).</t>
  </si>
  <si>
    <t>Frame: Rub down, prepare and apply one coat of primer, one undercoat and two coats of gloss paint on timber frame ne 300mm girth.</t>
  </si>
  <si>
    <t>Door: Rub down, prepare for and apply one coat of primer, one undercoat and two coats of gloss paint to all surfaces of any size or type of single glazed timber door. (one sides and edges).</t>
  </si>
  <si>
    <t>Fascias, soffits, Bargeboards and the like: Rub down, prepare for, and apply one undercoat, two coats of gloss paint on existing painted surfaces of facias, soffits, bargeboards and the like ne 300mm girth.</t>
  </si>
  <si>
    <t>Roof Covering: Extra over any renewal or refixing of plain concrete roof tiles for renew roofing felt and battens.</t>
  </si>
  <si>
    <t>%</t>
  </si>
  <si>
    <t>Cills:Prepare, clean off all dust and debris, fill in or resurface cracks or spalled surfaces of concrete with epoxy mortar in surfaces of cills, not exceeding 300mm girth, repair over 5 and ne 10mm deep, and remove waste and debris.</t>
  </si>
  <si>
    <r>
      <rPr>
        <b/>
        <sz val="12"/>
        <color theme="1"/>
        <rFont val="Arial"/>
        <family val="2"/>
      </rPr>
      <t xml:space="preserve">PROVISIONAL SUM: </t>
    </r>
    <r>
      <rPr>
        <sz val="11"/>
        <color theme="1"/>
        <rFont val="Calibri"/>
        <family val="2"/>
        <scheme val="minor"/>
      </rPr>
      <t>Allow provisional sum for window cills.</t>
    </r>
  </si>
  <si>
    <t>Moss:Carefully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</si>
  <si>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r>
      <rPr>
        <b/>
        <sz val="12"/>
        <color theme="1"/>
        <rFont val="Arial"/>
        <family val="2"/>
      </rPr>
      <t>PROVISIONAL SUM:</t>
    </r>
    <r>
      <rPr>
        <sz val="11"/>
        <color theme="1"/>
        <rFont val="Calibri"/>
        <family val="2"/>
        <scheme val="minor"/>
      </rPr>
      <t xml:space="preserve"> Clear rainwater downpipes </t>
    </r>
  </si>
  <si>
    <r>
      <rPr>
        <b/>
        <sz val="12"/>
        <color theme="1"/>
        <rFont val="Arial"/>
        <family val="2"/>
      </rPr>
      <t>PROVISIONAL SUM:</t>
    </r>
    <r>
      <rPr>
        <sz val="11"/>
        <color theme="1"/>
        <rFont val="Calibri"/>
        <family val="2"/>
        <scheme val="minor"/>
      </rPr>
      <t xml:space="preserve"> Gutter from left neighbouring property has not been properly joined together to property gutter.</t>
    </r>
  </si>
  <si>
    <r>
      <rPr>
        <b/>
        <sz val="12"/>
        <color theme="1"/>
        <rFont val="Arial"/>
        <family val="2"/>
      </rPr>
      <t xml:space="preserve">PROVISIONAL SUM: </t>
    </r>
    <r>
      <rPr>
        <sz val="11"/>
        <color theme="1"/>
        <rFont val="Calibri"/>
        <family val="2"/>
        <scheme val="minor"/>
      </rPr>
      <t>Paving: Rake out cracked sections of  existing floor concrete , fill in cracks and make good structure . SM 20</t>
    </r>
  </si>
  <si>
    <t>Asphalt: Renew 20mm asphalt roof finish comprising isolating membrane, asphalt laid in two layers and bond to existing asphalt and finish smooth to match existing levels, and remove waste and debris.</t>
  </si>
  <si>
    <r>
      <rPr>
        <b/>
        <sz val="10"/>
        <color theme="1"/>
        <rFont val="Arial"/>
        <family val="2"/>
      </rPr>
      <t>Provisional Sum:</t>
    </r>
    <r>
      <rPr>
        <sz val="10"/>
        <color theme="1"/>
        <rFont val="Arial"/>
        <family val="2"/>
      </rPr>
      <t xml:space="preserve"> Allow provisional sum for additional works to the fire alarm system.</t>
    </r>
  </si>
  <si>
    <r>
      <rPr>
        <b/>
        <sz val="10"/>
        <color theme="1"/>
        <rFont val="Arial"/>
        <family val="2"/>
      </rPr>
      <t>Provisional Sum:</t>
    </r>
    <r>
      <rPr>
        <sz val="10"/>
        <color theme="1"/>
        <rFont val="Arial"/>
        <family val="2"/>
      </rPr>
      <t xml:space="preserve"> Allow provisional sum for additional works to clear waste and debris from fire escape routes. </t>
    </r>
  </si>
  <si>
    <r>
      <rPr>
        <b/>
        <sz val="10"/>
        <color theme="1"/>
        <rFont val="Arial"/>
        <family val="2"/>
      </rPr>
      <t>Provisional Sum:</t>
    </r>
    <r>
      <rPr>
        <sz val="10"/>
        <color theme="1"/>
        <rFont val="Arial"/>
        <family val="2"/>
      </rPr>
      <t xml:space="preserve"> Allow provisional sum for additional fire stopping works</t>
    </r>
  </si>
  <si>
    <r>
      <rPr>
        <b/>
        <sz val="10"/>
        <color theme="1"/>
        <rFont val="Arial"/>
        <family val="2"/>
      </rPr>
      <t>Provisional Sum:</t>
    </r>
    <r>
      <rPr>
        <sz val="10"/>
        <color theme="1"/>
        <rFont val="Arial"/>
        <family val="2"/>
      </rPr>
      <t xml:space="preserve"> Allow provisional sum for additional signage</t>
    </r>
  </si>
  <si>
    <r>
      <rPr>
        <b/>
        <sz val="10"/>
        <color theme="1"/>
        <rFont val="Arial"/>
        <family val="2"/>
      </rPr>
      <t xml:space="preserve">Provisional Sum: </t>
    </r>
    <r>
      <rPr>
        <sz val="10"/>
        <color theme="1"/>
        <rFont val="Arial"/>
        <family val="2"/>
      </rPr>
      <t>Allow provisional sum for additional electrical works</t>
    </r>
  </si>
  <si>
    <t xml:space="preserve"> </t>
  </si>
  <si>
    <r>
      <rPr>
        <b/>
        <sz val="12"/>
        <color theme="1"/>
        <rFont val="Arial"/>
        <family val="2"/>
      </rPr>
      <t>PROVISIONAL SUM:</t>
    </r>
    <r>
      <rPr>
        <sz val="11"/>
        <color theme="1"/>
        <rFont val="Calibri"/>
        <family val="2"/>
        <scheme val="minor"/>
      </rPr>
      <t xml:space="preserve"> Allow Provisional Sum for asbestos removal.</t>
    </r>
  </si>
  <si>
    <r>
      <rPr>
        <b/>
        <sz val="12"/>
        <color theme="1"/>
        <rFont val="Arial"/>
        <family val="2"/>
      </rPr>
      <t>PROVISIONAL SUM:</t>
    </r>
    <r>
      <rPr>
        <sz val="11"/>
        <color theme="1"/>
        <rFont val="Calibri"/>
        <family val="2"/>
        <scheme val="minor"/>
      </rPr>
      <t xml:space="preserve"> Allow for unforeseen estate works.</t>
    </r>
  </si>
  <si>
    <r>
      <rPr>
        <b/>
        <sz val="12"/>
        <color theme="1"/>
        <rFont val="Arial"/>
        <family val="2"/>
      </rPr>
      <t xml:space="preserve">PROVISIONAL SUM: </t>
    </r>
    <r>
      <rPr>
        <sz val="11"/>
        <color theme="1"/>
        <rFont val="Calibri"/>
        <family val="2"/>
        <scheme val="minor"/>
      </rPr>
      <t>Take up and renew linoleum floor covering.</t>
    </r>
  </si>
  <si>
    <t>Window: Rub down, prepare and apply one undercoat and one coat of gloss paint on existing painted surfaces of wooden windows (one side and edges).</t>
  </si>
  <si>
    <r>
      <rPr>
        <b/>
        <sz val="12"/>
        <color theme="1"/>
        <rFont val="Arial"/>
        <family val="2"/>
      </rPr>
      <t xml:space="preserve">PROVISIONAL SUM: </t>
    </r>
    <r>
      <rPr>
        <sz val="11"/>
        <color theme="1"/>
        <rFont val="Calibri"/>
        <family val="2"/>
        <scheme val="minor"/>
      </rPr>
      <t>Rear wall: Complete pebbledash rendering to lower section  of wall SM 8.</t>
    </r>
  </si>
  <si>
    <r>
      <rPr>
        <b/>
        <sz val="12"/>
        <color theme="1"/>
        <rFont val="Arial"/>
        <family val="2"/>
      </rPr>
      <t xml:space="preserve">PROVISIONAL SUM: </t>
    </r>
    <r>
      <rPr>
        <sz val="11"/>
        <color theme="1"/>
        <rFont val="Calibri"/>
        <family val="2"/>
        <scheme val="minor"/>
      </rPr>
      <t>Decorate soil pipe at rear elevation.</t>
    </r>
  </si>
  <si>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</si>
  <si>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r>
      <rPr>
        <b/>
        <sz val="12"/>
        <color theme="1"/>
        <rFont val="Arial"/>
        <family val="2"/>
      </rPr>
      <t xml:space="preserve">PROVISIONAL SUM: </t>
    </r>
    <r>
      <rPr>
        <sz val="11"/>
        <color theme="1"/>
        <rFont val="Calibri"/>
        <family val="2"/>
        <scheme val="minor"/>
      </rPr>
      <t>Paving slab: Repair minor cracks and re-allign to attain even surfcace. SM 3.</t>
    </r>
  </si>
  <si>
    <t>REPB42458</t>
  </si>
  <si>
    <t>Render Repairs: Repair crack in any external render including carefully hack out and make good with cement and sand including applying finish to match existing, and remove waste and debris.</t>
  </si>
  <si>
    <r>
      <rPr>
        <b/>
        <sz val="12"/>
        <color theme="1"/>
        <rFont val="Arial"/>
        <family val="2"/>
      </rPr>
      <t xml:space="preserve">PROVISIONAL SUM: </t>
    </r>
    <r>
      <rPr>
        <sz val="11"/>
        <color theme="1"/>
        <rFont val="Calibri"/>
        <family val="2"/>
        <scheme val="minor"/>
      </rPr>
      <t>Slate: Remove any size natural slates and carefully stack, renew roofing felt and battens and refix slates with clips or copper nails, and remove waste and debris.</t>
    </r>
  </si>
  <si>
    <r>
      <rPr>
        <b/>
        <sz val="12"/>
        <color theme="1"/>
        <rFont val="Arial"/>
        <family val="2"/>
      </rPr>
      <t>PROVISIONAL SUM:</t>
    </r>
    <r>
      <rPr>
        <sz val="11"/>
        <color theme="1"/>
        <rFont val="Calibri"/>
        <family val="2"/>
        <scheme val="minor"/>
      </rPr>
      <t xml:space="preserve"> 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</si>
  <si>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Roof Covering: Extra over any renewal or refixing of natural slates for renew roofing felt and battens.</t>
    </r>
  </si>
  <si>
    <r>
      <rPr>
        <b/>
        <sz val="12"/>
        <color theme="1"/>
        <rFont val="Arial"/>
        <family val="2"/>
      </rPr>
      <t xml:space="preserve">PROVISIONAL SUM: </t>
    </r>
    <r>
      <rPr>
        <sz val="11"/>
        <color theme="1"/>
        <rFont val="Calibri"/>
        <family val="2"/>
        <scheme val="minor"/>
      </rPr>
      <t>Paving: Supply and lay new brick paving including excavate to level, lay 100mm hardcore bed and lay new paving on 25mm bed of cement mortar (1:4) or 50mm sand bed including all pointing and cutting and bonding.</t>
    </r>
  </si>
  <si>
    <r>
      <rPr>
        <b/>
        <sz val="12"/>
        <color theme="1"/>
        <rFont val="Arial"/>
        <family val="2"/>
      </rPr>
      <t xml:space="preserve">PROVISIONAL SUM: </t>
    </r>
    <r>
      <rPr>
        <sz val="11"/>
        <color theme="1"/>
        <rFont val="Calibri"/>
        <family val="2"/>
        <scheme val="minor"/>
      </rPr>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r>
  </si>
  <si>
    <r>
      <rPr>
        <b/>
        <sz val="12"/>
        <color theme="1"/>
        <rFont val="Arial"/>
        <family val="2"/>
      </rPr>
      <t xml:space="preserve">PROVISIONAL SUM: </t>
    </r>
    <r>
      <rPr>
        <sz val="11"/>
        <color theme="1"/>
        <rFont val="Calibri"/>
        <family val="2"/>
        <scheme val="minor"/>
      </rPr>
      <t>Fence Post: Renew tanalised softwood fence post set in hardcore or concrete size 100x100mm and ne 2.40m long including any struts, excavate hole, place hardcore and or concrete, backfill, remove and refix fencing, and remove waste and debris, reinstate paving, gardens and the like as necessary.</t>
    </r>
  </si>
  <si>
    <r>
      <rPr>
        <b/>
        <sz val="12"/>
        <color theme="1"/>
        <rFont val="Arial"/>
        <family val="2"/>
      </rPr>
      <t xml:space="preserve">PROVISIONAL SUM: </t>
    </r>
    <r>
      <rPr>
        <sz val="11"/>
        <color theme="1"/>
        <rFont val="Calibri"/>
        <family val="2"/>
        <scheme val="minor"/>
      </rPr>
      <t>Wall: Demolish as necessary, clean off and clear away, rebuild one brick wall in common bricks, bed and point in cement lime mortar (1:1:6) to match existing and remove waste and debris.</t>
    </r>
  </si>
  <si>
    <r>
      <rPr>
        <b/>
        <sz val="12"/>
        <color theme="1"/>
        <rFont val="Arial"/>
        <family val="2"/>
      </rPr>
      <t xml:space="preserve">PROVISIONAL SUM: </t>
    </r>
    <r>
      <rPr>
        <sz val="11"/>
        <color theme="1"/>
        <rFont val="Calibri"/>
        <family val="2"/>
        <scheme val="minor"/>
      </rPr>
      <t>Allow provisional sum for unforeseen works, as no access to rear made.</t>
    </r>
  </si>
  <si>
    <t>Gates:Wire brush, prepare for, and apply one coat primer, one undercoat, two coats of gloss paint to both sides of any size type single metal gate including all edges and all surfaces of posts.</t>
  </si>
  <si>
    <t>Gutter:Clean out debris from gutters to any type of property including flush out and test, rod downpipe including clean out gulley and remove debris from site on completion (per elevation).</t>
  </si>
  <si>
    <r>
      <rPr>
        <b/>
        <sz val="12"/>
        <color theme="1"/>
        <rFont val="Arial"/>
        <family val="2"/>
      </rPr>
      <t xml:space="preserve">PROVISIONAL SUM: </t>
    </r>
    <r>
      <rPr>
        <sz val="11"/>
        <color theme="1"/>
        <rFont val="Calibri"/>
        <family val="2"/>
        <scheme val="minor"/>
      </rPr>
      <t>Allow provisional sum for any unforeseen works to rear elevation.</t>
    </r>
  </si>
  <si>
    <t>Walls: Wash down, fill in cracks and holes, sand down and apply one undercoat and one coat of gloss paint to rendered or concrete walls.</t>
  </si>
  <si>
    <r>
      <rPr>
        <b/>
        <sz val="12"/>
        <color theme="1"/>
        <rFont val="Arial"/>
        <family val="2"/>
      </rPr>
      <t xml:space="preserve">PROV SUM: </t>
    </r>
    <r>
      <rPr>
        <sz val="11"/>
        <color theme="1"/>
        <rFont val="Calibri"/>
        <family val="2"/>
        <scheme val="minor"/>
      </rPr>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 Code  2033CA</t>
    </r>
  </si>
  <si>
    <r>
      <rPr>
        <b/>
        <sz val="12"/>
        <color theme="1"/>
        <rFont val="Arial"/>
        <family val="2"/>
      </rPr>
      <t xml:space="preserve">PROVISIONAL SUM: </t>
    </r>
    <r>
      <rPr>
        <sz val="11"/>
        <color theme="1"/>
        <rFont val="Calibri"/>
        <family val="2"/>
        <scheme val="minor"/>
      </rPr>
      <t>Take up and renew existing floor covering (SM 20).</t>
    </r>
  </si>
  <si>
    <r>
      <rPr>
        <b/>
        <sz val="12"/>
        <color theme="1"/>
        <rFont val="Arial"/>
        <family val="2"/>
      </rPr>
      <t xml:space="preserve">PROV SUM: </t>
    </r>
    <r>
      <rPr>
        <sz val="11"/>
        <color theme="1"/>
        <rFont val="Calibri"/>
        <family val="2"/>
        <scheme val="minor"/>
      </rPr>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 Code 4540AC</t>
    </r>
  </si>
  <si>
    <t>Path: Excavate 250mm below required finished level, remove waste and debris, level and compact bottoms of excavations and fill, 150mm hardcore bed, blinded and ne 100mm concrete trowelled smooth including dishing to gullies and the like and all formwork.</t>
  </si>
  <si>
    <r>
      <rPr>
        <b/>
        <sz val="12"/>
        <color theme="1"/>
        <rFont val="Arial"/>
        <family val="2"/>
      </rPr>
      <t xml:space="preserve">PROVISIONAL SUM: </t>
    </r>
    <r>
      <rPr>
        <sz val="11"/>
        <color theme="1"/>
        <rFont val="Calibri"/>
        <family val="2"/>
        <scheme val="minor"/>
      </rPr>
      <t>Paving slab: Renew cracked slabs and re-align to attain even surface (SM 4).</t>
    </r>
  </si>
  <si>
    <r>
      <rPr>
        <b/>
        <sz val="12"/>
        <color theme="1"/>
        <rFont val="Arial"/>
        <family val="2"/>
      </rPr>
      <t>PROVISIONAL SUM:</t>
    </r>
    <r>
      <rPr>
        <sz val="11"/>
        <color theme="1"/>
        <rFont val="Calibri"/>
        <family val="2"/>
        <scheme val="minor"/>
      </rPr>
      <t xml:space="preserve"> Timber gate: Renew timber gate leading to the flank (IT 1).</t>
    </r>
  </si>
  <si>
    <r>
      <rPr>
        <b/>
        <sz val="12"/>
        <color theme="1"/>
        <rFont val="Arial"/>
        <family val="2"/>
      </rPr>
      <t>PROVISIONAL SUM:</t>
    </r>
    <r>
      <rPr>
        <sz val="11"/>
        <color theme="1"/>
        <rFont val="Calibri"/>
        <family val="2"/>
        <scheme val="minor"/>
      </rPr>
      <t xml:space="preserve"> Surface of papered wall will require a quote of paint.</t>
    </r>
  </si>
  <si>
    <t>Walls: Wash down, fill in cracks and holes, sand down and apply one coat of stabilising solution and two coats of smooth or textured  masonry paint to rendered or concrete walls.</t>
  </si>
  <si>
    <t>Door: Rub down, prepare for, and apply three coats decorative wood stain on external surfaces of any size/type of single door(both sides and edges)</t>
  </si>
  <si>
    <r>
      <rPr>
        <b/>
        <sz val="12"/>
        <color theme="1"/>
        <rFont val="Arial"/>
        <family val="2"/>
      </rPr>
      <t xml:space="preserve">PROVISIONAL SUM: </t>
    </r>
    <r>
      <rPr>
        <sz val="11"/>
        <color theme="1"/>
        <rFont val="Calibri"/>
        <family val="2"/>
        <scheme val="minor"/>
      </rPr>
      <t>Rub down, prepare, spot prime and apply one undercoat and one coat of gloss paint on existing painted general surfaces of woodwork. 4 no</t>
    </r>
  </si>
  <si>
    <r>
      <rPr>
        <b/>
        <sz val="12"/>
        <color theme="1"/>
        <rFont val="Arial"/>
        <family val="2"/>
      </rPr>
      <t>PROVISIONAL SUM:</t>
    </r>
    <r>
      <rPr>
        <sz val="11"/>
        <color theme="1"/>
        <rFont val="Calibri"/>
        <family val="2"/>
        <scheme val="minor"/>
      </rPr>
      <t xml:space="preserve"> Clear rainwater downpipes.</t>
    </r>
  </si>
  <si>
    <r>
      <rPr>
        <b/>
        <sz val="12"/>
        <color theme="1"/>
        <rFont val="Arial"/>
        <family val="2"/>
      </rPr>
      <t>PROVISIONAL SUM:</t>
    </r>
    <r>
      <rPr>
        <sz val="11"/>
        <color theme="1"/>
        <rFont val="Calibri"/>
        <family val="2"/>
        <scheme val="minor"/>
      </rPr>
      <t xml:space="preserve"> Allow for unforseen roof repairs.</t>
    </r>
  </si>
  <si>
    <r>
      <rPr>
        <b/>
        <sz val="12"/>
        <color theme="1"/>
        <rFont val="Arial"/>
        <family val="2"/>
      </rPr>
      <t xml:space="preserve">PROVISIONAL SUM: </t>
    </r>
    <r>
      <rPr>
        <sz val="11"/>
        <color theme="1"/>
        <rFont val="Calibri"/>
        <family val="2"/>
        <scheme val="minor"/>
      </rPr>
      <t>Repair and treat concrete stair cracks. IT 1no.</t>
    </r>
  </si>
  <si>
    <r>
      <rPr>
        <b/>
        <sz val="12"/>
        <color theme="1"/>
        <rFont val="Arial"/>
        <family val="2"/>
      </rPr>
      <t>PROVISIONAL SUM:</t>
    </r>
    <r>
      <rPr>
        <sz val="11"/>
        <color theme="1"/>
        <rFont val="Calibri"/>
        <family val="2"/>
        <scheme val="minor"/>
      </rPr>
      <t xml:space="preserve"> Repair or renew concrete ground paving with cracks at front elevation. SM 30</t>
    </r>
  </si>
  <si>
    <r>
      <rPr>
        <b/>
        <sz val="12"/>
        <color theme="1"/>
        <rFont val="Arial"/>
        <family val="2"/>
      </rPr>
      <t xml:space="preserve">PROVISIONAL SUM: </t>
    </r>
    <r>
      <rPr>
        <sz val="11"/>
        <color theme="1"/>
        <rFont val="Calibri"/>
        <family val="2"/>
        <scheme val="minor"/>
      </rPr>
      <t>Renew cast concrete floor at rear of property. SM 30</t>
    </r>
  </si>
  <si>
    <t>Walls:Wash down, fill in cracks and holes, sand down and apply one coat of stabilising solution and two coats of smooth or textured masonry paint to brickwork surfaces of walls.</t>
  </si>
  <si>
    <t>Gates:Rub down, prepare for, and apply one undercoat, two coats of gloss paint on existing painted surfaces of gates and posts (measured both sides).</t>
  </si>
  <si>
    <t>Provisional Sum Lintel: Cut out and remove existing lintol from brick wall, prepare to receive new including all necessary propping and temporary supports, and supply and fix new stone lintol.</t>
  </si>
  <si>
    <t>REPB47732</t>
  </si>
  <si>
    <r>
      <rPr>
        <b/>
        <sz val="12"/>
        <color theme="1"/>
        <rFont val="Arial"/>
        <family val="2"/>
      </rPr>
      <t xml:space="preserve">PROVISIONAL SUM: </t>
    </r>
    <r>
      <rPr>
        <sz val="11"/>
        <color theme="1"/>
        <rFont val="Calibri"/>
        <family val="2"/>
        <scheme val="minor"/>
      </rPr>
      <t>Hall Stairs: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hall, landing and staircase areas complete (2 storey) (classified as a single area).</t>
    </r>
  </si>
  <si>
    <r>
      <rPr>
        <b/>
        <sz val="12"/>
        <color theme="1"/>
        <rFont val="Arial"/>
        <family val="2"/>
      </rP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</si>
  <si>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r>
      <rPr>
        <b/>
        <sz val="12"/>
        <color theme="1"/>
        <rFont val="Arial"/>
        <family val="2"/>
      </rPr>
      <t>PROVISIONAL SUM:</t>
    </r>
    <r>
      <rPr>
        <sz val="11"/>
        <color theme="1"/>
        <rFont val="Calibri"/>
        <family val="2"/>
        <scheme val="minor"/>
      </rPr>
      <t xml:space="preserve"> Decorative Mouldings (Multifaceted) using the Fosroc HB and Fosroc FC repair mortar systems 
Girth NE150mm Length EX 500mm</t>
    </r>
  </si>
  <si>
    <r>
      <rPr>
        <b/>
        <sz val="12"/>
        <color theme="1"/>
        <rFont val="Arial"/>
        <family val="2"/>
      </rPr>
      <t>PROVISIONAL SUM:</t>
    </r>
    <r>
      <rPr>
        <sz val="11"/>
        <color theme="1"/>
        <rFont val="Calibri"/>
        <family val="2"/>
        <scheme val="minor"/>
      </rPr>
      <t xml:space="preserve"> Wall: Rake out existing joints of brickwork min 12mm and repoint brickwork in mortar to match existing and remove waste and debris.</t>
    </r>
  </si>
  <si>
    <r>
      <rPr>
        <b/>
        <sz val="12"/>
        <color theme="1"/>
        <rFont val="Arial"/>
        <family val="2"/>
      </rPr>
      <t xml:space="preserve">PROVISIONAL SUM: </t>
    </r>
    <r>
      <rPr>
        <sz val="11"/>
        <color theme="1"/>
        <rFont val="Calibri"/>
        <family val="2"/>
        <scheme val="minor"/>
      </rPr>
      <t>Walls: Wash down, fill in cracks and holes, sand smooth and apply two coats of smooth finish masonry paint to rendered or concrete surfaces of walls.</t>
    </r>
  </si>
  <si>
    <r>
      <rPr>
        <b/>
        <sz val="12"/>
        <color theme="1"/>
        <rFont val="Arial"/>
        <family val="2"/>
      </rPr>
      <t xml:space="preserve">PROVISIONAL SUM: </t>
    </r>
    <r>
      <rPr>
        <sz val="11"/>
        <color theme="1"/>
        <rFont val="Calibri"/>
        <family val="2"/>
        <scheme val="minor"/>
      </rPr>
      <t>Pipework: Wire brush, prepare for and apply one undercoat and two coats of gloss paint to existing painted surfaces of external pipework ne 300mm girth including brackets.</t>
    </r>
  </si>
  <si>
    <r>
      <rPr>
        <b/>
        <sz val="12"/>
        <color theme="1"/>
        <rFont val="Arial"/>
        <family val="2"/>
      </rPr>
      <t xml:space="preserve">PROVISIONAL SUM: </t>
    </r>
    <r>
      <rPr>
        <sz val="11"/>
        <color theme="1"/>
        <rFont val="Calibri"/>
        <family val="2"/>
        <scheme val="minor"/>
      </rPr>
      <t>Window:Rub down, prepare and apply one coat of primer, one undercoat and two coats of gloss paint on surfaces of wooden windowsl (one side and edges).</t>
    </r>
  </si>
  <si>
    <r>
      <rPr>
        <b/>
        <sz val="12"/>
        <color theme="1"/>
        <rFont val="Arial"/>
        <family val="2"/>
      </rPr>
      <t xml:space="preserve">PROVISIONAL SUM: </t>
    </r>
    <r>
      <rPr>
        <sz val="11"/>
        <color theme="1"/>
        <rFont val="Calibri"/>
        <family val="2"/>
        <scheme val="minor"/>
      </rPr>
      <t>Frame: Rub down, prepare and apply one coat of primer, one undercoat and two coats of gloss paint on timber frame ne 300mm girth.</t>
    </r>
  </si>
  <si>
    <r>
      <rPr>
        <b/>
        <sz val="12"/>
        <color theme="1"/>
        <rFont val="Arial"/>
        <family val="2"/>
      </rPr>
      <t xml:space="preserve">PROVISIONAL SUM: </t>
    </r>
    <r>
      <rPr>
        <sz val="11"/>
        <color theme="1"/>
        <rFont val="Calibri"/>
        <family val="2"/>
        <scheme val="minor"/>
      </rPr>
      <t>Door: Rub down, prepare for and apply one coat of primer, one undercoat and two coats of gloss paint to all surfaces of any size or type of single glazed timber door. (one sides and edges).</t>
    </r>
  </si>
  <si>
    <r>
      <rPr>
        <b/>
        <sz val="12"/>
        <color theme="1"/>
        <rFont val="Arial"/>
        <family val="2"/>
      </rPr>
      <t xml:space="preserve">PROVISIONAL SUM: </t>
    </r>
    <r>
      <rPr>
        <sz val="11"/>
        <color theme="1"/>
        <rFont val="Calibri"/>
        <family val="2"/>
        <scheme val="minor"/>
      </rPr>
      <t>Fascias, soffits, Bargeboards and the like: Rub down, prepare for, and apply one undercoat, two coats of gloss paint on existing painted surfaces of facias, soffits, bargeboards and the like ne 300mm girth.</t>
    </r>
  </si>
  <si>
    <r>
      <rPr>
        <b/>
        <sz val="12"/>
        <color theme="1"/>
        <rFont val="Arial"/>
        <family val="2"/>
      </rPr>
      <t xml:space="preserve">PROVISIONAL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Up to 100 m2*</t>
    </r>
  </si>
  <si>
    <r>
      <rPr>
        <b/>
        <sz val="12"/>
        <color theme="1"/>
        <rFont val="Arial"/>
        <family val="2"/>
      </rPr>
      <t xml:space="preserve">PROVISIONAL SUM: </t>
    </r>
    <r>
      <rPr>
        <sz val="11"/>
        <color theme="1"/>
        <rFont val="Calibri"/>
        <family val="2"/>
        <scheme val="minor"/>
      </rPr>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</si>
  <si>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Gutter: Clean out debris from gutters to any type of property including flush out and test, rod downpipe including clean out gulley and remove debris from site on completion (per elevation).</t>
    </r>
  </si>
  <si>
    <r>
      <rPr>
        <b/>
        <sz val="12"/>
        <color theme="1"/>
        <rFont val="Arial"/>
        <family val="2"/>
      </rPr>
      <t xml:space="preserve">PROVISIONAL SUM: </t>
    </r>
    <r>
      <rPr>
        <sz val="11"/>
        <color theme="1"/>
        <rFont val="Calibri"/>
        <family val="2"/>
        <scheme val="minor"/>
      </rPr>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r>
  </si>
  <si>
    <r>
      <rPr>
        <b/>
        <sz val="12"/>
        <color theme="1"/>
        <rFont val="Arial"/>
        <family val="2"/>
      </rPr>
      <t>PROVISIONAL SUM:</t>
    </r>
    <r>
      <rPr>
        <sz val="11"/>
        <color theme="1"/>
        <rFont val="Calibri"/>
        <family val="2"/>
        <scheme val="minor"/>
      </rPr>
      <t xml:space="preserve"> 7. Timber repair system; using window care dry fix/dry flex RP; Conservation Joint; 
Up to 50mm </t>
    </r>
  </si>
  <si>
    <r>
      <rPr>
        <b/>
        <sz val="12"/>
        <color theme="1"/>
        <rFont val="Arial"/>
        <family val="2"/>
      </rPr>
      <t xml:space="preserve">PROVISIONAL SUM: </t>
    </r>
    <r>
      <rPr>
        <sz val="11"/>
        <color theme="1"/>
        <rFont val="Calibri"/>
        <family val="2"/>
        <scheme val="minor"/>
      </rPr>
      <t xml:space="preserve">7. Timber repair system; using window care dry fix/dry flex RP; Conservation Joint;
up to 100mm </t>
    </r>
  </si>
  <si>
    <r>
      <rPr>
        <b/>
        <sz val="12"/>
        <color theme="1"/>
        <rFont val="Arial"/>
        <family val="2"/>
      </rPr>
      <t xml:space="preserve">PROVISIONAL SUM: </t>
    </r>
    <r>
      <rPr>
        <sz val="11"/>
        <color theme="1"/>
        <rFont val="Calibri"/>
        <family val="2"/>
        <scheme val="minor"/>
      </rPr>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r>
  </si>
  <si>
    <r>
      <rPr>
        <b/>
        <sz val="12"/>
        <color theme="1"/>
        <rFont val="Arial"/>
        <family val="2"/>
      </rPr>
      <t>PROVISIONAL SUM:</t>
    </r>
    <r>
      <rPr>
        <sz val="11"/>
        <color theme="1"/>
        <rFont val="Calibri"/>
        <family val="2"/>
        <scheme val="minor"/>
      </rPr>
      <t xml:space="preserve"> Fencing: Renew or provide new tanalised timber closeboard fencing including for taking down remnants of existing fence and posts set in concrete, remove from site to approved tip, and set 100x100x1650mm long tanalised softwood posts in concrete at 1.80m centres with two 69x44mm softwood arris rails bolted to posts with 144x20mm vertical boards 1.05m high nailed to rails, provide and fix 25x150mm tanalised softwood gravel board with centre prop. (measured per metre run of fencing).</t>
    </r>
  </si>
  <si>
    <r>
      <rPr>
        <b/>
        <sz val="12"/>
        <color theme="1"/>
        <rFont val="Arial"/>
        <family val="2"/>
      </rPr>
      <t>PROVISIONAL SUM:</t>
    </r>
    <r>
      <rPr>
        <sz val="11"/>
        <color theme="1"/>
        <rFont val="Calibri"/>
        <family val="2"/>
        <scheme val="minor"/>
      </rPr>
      <t xml:space="preserve"> 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r>
  </si>
  <si>
    <r>
      <rPr>
        <b/>
        <sz val="12"/>
        <color theme="1"/>
        <rFont val="Arial"/>
        <family val="2"/>
      </rPr>
      <t xml:space="preserve">PROVISIONAL SUM: </t>
    </r>
    <r>
      <rPr>
        <sz val="11"/>
        <color theme="1"/>
        <rFont val="Calibri"/>
        <family val="2"/>
        <scheme val="minor"/>
      </rPr>
      <t>Wall: Rake out existing joints of brickwork min 12mm and repoint brickwork in mortar to match existing and remove waste and debris.</t>
    </r>
  </si>
  <si>
    <t>REPB47494</t>
  </si>
  <si>
    <r>
      <rPr>
        <b/>
        <sz val="12"/>
        <color theme="1"/>
        <rFont val="Arial"/>
        <family val="2"/>
      </rPr>
      <t xml:space="preserve">PROVISIONAL SUM: </t>
    </r>
    <r>
      <rPr>
        <sz val="11"/>
        <color theme="1"/>
        <rFont val="Calibri"/>
        <family val="2"/>
        <scheme val="minor"/>
      </rPr>
      <t xml:space="preserve">Take up and renew linoleum floor covering. </t>
    </r>
  </si>
  <si>
    <t>Walls:Wash down, fill in cracks and holes, sand smooth and apply two coats of smooth finish masonry paint to rendered or concrete surfaces of walls.</t>
  </si>
  <si>
    <r>
      <rPr>
        <b/>
        <sz val="12"/>
        <color theme="1"/>
        <rFont val="Arial"/>
        <family val="2"/>
      </rPr>
      <t xml:space="preserve">PROVISIONAL SUM: </t>
    </r>
    <r>
      <rPr>
        <sz val="11"/>
        <color theme="1"/>
        <rFont val="Calibri"/>
        <family val="2"/>
        <scheme val="minor"/>
      </rPr>
      <t>Rear wall: Complete pebbledash rendering to lower section of wall SM 8.</t>
    </r>
  </si>
  <si>
    <t>Roofing:Apply sealing compound to cracks to roof or leadwork.</t>
  </si>
  <si>
    <r>
      <rPr>
        <b/>
        <sz val="12"/>
        <color theme="1"/>
        <rFont val="Arial"/>
        <family val="2"/>
      </rPr>
      <t xml:space="preserve">PROVISIONAL SUM: </t>
    </r>
    <r>
      <rPr>
        <sz val="11"/>
        <color theme="1"/>
        <rFont val="Calibri"/>
        <family val="2"/>
        <scheme val="minor"/>
      </rPr>
      <t>Allow for unforeseen window repairs.</t>
    </r>
  </si>
  <si>
    <r>
      <rPr>
        <b/>
        <sz val="12"/>
        <color theme="1"/>
        <rFont val="Arial"/>
        <family val="2"/>
      </rPr>
      <t xml:space="preserve">PROVISIONAL SUM: </t>
    </r>
    <r>
      <rPr>
        <sz val="11"/>
        <color theme="1"/>
        <rFont val="Calibri"/>
        <family val="2"/>
        <scheme val="minor"/>
      </rPr>
      <t>Paving slab: Re-allign to attain even surfcace. SM 3.</t>
    </r>
  </si>
  <si>
    <t>PROVISIONAL SUM: Allow for any unforeseen communal works.</t>
  </si>
  <si>
    <t>PROVISIONAL SUM: Allow provisional sum for estate works, as no access to rear of property.</t>
  </si>
  <si>
    <t>REPB47886</t>
  </si>
  <si>
    <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</si>
  <si>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t xml:space="preserve">1-44 Denyer House </t>
  </si>
  <si>
    <t xml:space="preserve">1-10 Lissenden Mansions </t>
  </si>
  <si>
    <t xml:space="preserve">25 Troyes House </t>
  </si>
  <si>
    <t>11-20 Lissenden Mansions-</t>
  </si>
  <si>
    <t>5 Gillies Street</t>
  </si>
  <si>
    <t>8 Dale Road</t>
  </si>
  <si>
    <t>11 Gillies Street A-B</t>
  </si>
  <si>
    <t>30 Grove Terrace Flats A-C</t>
  </si>
  <si>
    <t>25 Elaine Grove</t>
  </si>
  <si>
    <t>130 Prince of Wales Road</t>
  </si>
  <si>
    <t>25 Herbert Street Flats A-B</t>
  </si>
  <si>
    <t>128 Prince of Wales</t>
  </si>
  <si>
    <t>10 Gillies Street</t>
  </si>
  <si>
    <t>17 Ascham Street</t>
  </si>
  <si>
    <t>13 Doynton Street</t>
  </si>
  <si>
    <t>111 Chetwynd Road</t>
  </si>
  <si>
    <t>19 Ascham Street Flats A-B</t>
  </si>
  <si>
    <t xml:space="preserve">13 Oseney Crescent </t>
  </si>
  <si>
    <t>29 Grove TerraceFlatsA-C-</t>
  </si>
  <si>
    <t>28 Leighton Road Flats A-B</t>
  </si>
  <si>
    <t>13 Mortimer Terrace</t>
  </si>
  <si>
    <t>13 Winscombe Terrace</t>
  </si>
  <si>
    <t>MCL Gross Cumulative Valuation</t>
  </si>
  <si>
    <t>Gross Certified Valuation</t>
  </si>
  <si>
    <t>Difference</t>
  </si>
  <si>
    <t xml:space="preserve">Requirement </t>
  </si>
  <si>
    <t>Rowtype (H= Header, D = Detail)</t>
  </si>
  <si>
    <t>No Units</t>
  </si>
  <si>
    <t>Allocation</t>
  </si>
  <si>
    <t>No Months</t>
  </si>
  <si>
    <t>Improved rate</t>
  </si>
  <si>
    <t>PROJECT OVERHEADS - Staffing</t>
  </si>
  <si>
    <t>Project Manager</t>
  </si>
  <si>
    <t>Unit/Month</t>
  </si>
  <si>
    <t>Senior Contract Manager</t>
  </si>
  <si>
    <t>Contract Manager</t>
  </si>
  <si>
    <t>Senior Site Manager</t>
  </si>
  <si>
    <t>Site Manager</t>
  </si>
  <si>
    <t>Assistant Site Manager</t>
  </si>
  <si>
    <t>Site Supervisor</t>
  </si>
  <si>
    <t>Technical (Lifts, Electrical, Etc) Supervisor</t>
  </si>
  <si>
    <t>Co-ordinator / RLO / TLO</t>
  </si>
  <si>
    <t>Senior QS</t>
  </si>
  <si>
    <t>QS</t>
  </si>
  <si>
    <t>Ad Hoc Site Administrator</t>
  </si>
  <si>
    <t>PROJECT OVERHEADS - Other</t>
  </si>
  <si>
    <t>Site portable toilet and shower  block ( drop off, pick up included)</t>
  </si>
  <si>
    <t>Site portable toilet 3+1 ( drop off, pick up, included)</t>
  </si>
  <si>
    <t>Portaloo (drop off, pick up, included</t>
  </si>
  <si>
    <t>Site accomodation general waste per site set up</t>
  </si>
  <si>
    <t xml:space="preserve">Power per site set up </t>
  </si>
  <si>
    <t>Telephone, communications for remote office Etc. Per site set up</t>
  </si>
  <si>
    <t>Site set up safety (health &amp; safety pack, first aid pack,fire extinguishers, Etc.) per site set up</t>
  </si>
  <si>
    <t>Cleaning per site set up</t>
  </si>
  <si>
    <t>Sundries (office stationary, printers, water, etc) per site set up</t>
  </si>
  <si>
    <t>The contractor has set out below costs for any items such as, site security; watching the works; lifting, access or debris removal equipment, car parking suspension bay costs, licenses hoarding; fencing, power, water, additional staff, resources, etc. and all matters covered by the works information Scope of Works and section A EmployersRequirements not allowed elsewhere. The contractor is instructed to use the priced rates for builders works as submitted with the framework tender to price for items covered in that schedule.</t>
  </si>
  <si>
    <t>ADDITIONAL COSTs</t>
  </si>
  <si>
    <t>Building control</t>
  </si>
  <si>
    <t>Safety officer</t>
  </si>
  <si>
    <t xml:space="preserve">Considerate constructor </t>
  </si>
  <si>
    <t>Nameboards/ Signage</t>
  </si>
  <si>
    <t>Hoist 1-44 Denyer House</t>
  </si>
  <si>
    <t>Transport</t>
  </si>
  <si>
    <t>Parking permits and skip licences</t>
  </si>
  <si>
    <t xml:space="preserve">Additional Scaffold and safety costs associated with wide spread isolated properties </t>
  </si>
  <si>
    <t>Uneconomical working</t>
  </si>
  <si>
    <t xml:space="preserve">66 LevertonStreet(Flats A-B) </t>
  </si>
  <si>
    <t>Set up signage</t>
  </si>
  <si>
    <t>Site portable changing/ canteen/drying (drop off, pick up, included)</t>
  </si>
  <si>
    <t>Site Office Cabin (At Site Office Location) (Drop off, pick up included)</t>
  </si>
  <si>
    <t>Site Office Cabin (At Site Office Location with furniture) (Drop off, pick up included)</t>
  </si>
  <si>
    <t>Fencing / hoarding per set up</t>
  </si>
  <si>
    <t>Site labourer</t>
  </si>
  <si>
    <t>Assistant QS</t>
  </si>
  <si>
    <t>Original Contract Sum</t>
  </si>
  <si>
    <t>MCL Application</t>
  </si>
  <si>
    <t>Percentage Complete</t>
  </si>
  <si>
    <t>Project Overheads &amp; Scaffold</t>
  </si>
  <si>
    <t>Central Overhead &amp; Profit @ 4.0%</t>
  </si>
  <si>
    <t>Projected Final Account</t>
  </si>
  <si>
    <t>Pellings Assessment</t>
  </si>
  <si>
    <t>Original Start Date</t>
  </si>
  <si>
    <t>Original Completion Date</t>
  </si>
  <si>
    <t>Total nr of weeks</t>
  </si>
  <si>
    <t>Actual Start Date</t>
  </si>
  <si>
    <t>Projected/Actual Completion Date</t>
  </si>
  <si>
    <t>Valuation Date</t>
  </si>
  <si>
    <t>Nr of weeks passed</t>
  </si>
  <si>
    <t>Total nr of months</t>
  </si>
  <si>
    <t>Nr of months passed</t>
  </si>
  <si>
    <t>LBC contribution to Denyer House TRA Office Refurbishment</t>
  </si>
  <si>
    <t>Mulalley &amp; Co Ltd</t>
  </si>
  <si>
    <t>Camden Better Homes - NW5 Blocks</t>
  </si>
  <si>
    <t>Project Summary</t>
  </si>
  <si>
    <t>Contingency for Scope Creep</t>
  </si>
  <si>
    <t>1-44 Denyer House</t>
  </si>
  <si>
    <t>1-10 Lissenden Mansions</t>
  </si>
  <si>
    <t>25 Troyes House</t>
  </si>
  <si>
    <t>11-20 Lissenden Mansions</t>
  </si>
  <si>
    <t>8 Dale Street</t>
  </si>
  <si>
    <t>11 Gillies Street</t>
  </si>
  <si>
    <t>30 Grove Terrace</t>
  </si>
  <si>
    <t>130 Prince Of Wales Road</t>
  </si>
  <si>
    <t xml:space="preserve">25 Herbert Street </t>
  </si>
  <si>
    <t>128 Prince Of Wales Road</t>
  </si>
  <si>
    <t>19 Ascham Street</t>
  </si>
  <si>
    <t>66 Leverton Street</t>
  </si>
  <si>
    <t>13 Oseney Street</t>
  </si>
  <si>
    <t>29 Grove Terrace</t>
  </si>
  <si>
    <t>28 Leighton Road</t>
  </si>
  <si>
    <t>Pellings</t>
  </si>
  <si>
    <t>Mulalley</t>
  </si>
  <si>
    <t>Valuation No.4 - Project Overheads &amp; Scaffold</t>
  </si>
  <si>
    <t>Valuation No.4 - Summary</t>
  </si>
  <si>
    <t>Less Previous Certificate</t>
  </si>
  <si>
    <t>Pellings Projected Final Account</t>
  </si>
  <si>
    <t>Tendered Rate</t>
  </si>
  <si>
    <t>25 Herbert Street</t>
  </si>
  <si>
    <t>128 Prince of Wales Road</t>
  </si>
  <si>
    <t>London Borough of Camden - NW5</t>
  </si>
  <si>
    <t>Valuation No.5 - Summary</t>
  </si>
  <si>
    <t>ENERGY EFFICIENCY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</si>
</sst>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quot;#,##0.00;\-&quot;£&quot;#,##0.00"/>
    <numFmt numFmtId="44" formatCode="_-&quot;£&quot;* #,##0.00_-;\-&quot;£&quot;* #,##0.00_-;_-&quot;£&quot;* &quot;-&quot;??_-;_-@_-"/>
    <numFmt numFmtId="164" formatCode="&quot;£&quot;#,##0.0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sz val="10"/>
      <name val="Arial"/>
      <family val="2"/>
    </font>
    <font>
      <sz val="8"/>
      <color theme="1"/>
      <name val="Arial"/>
      <family val="2"/>
    </font>
    <font>
      <b/>
      <sz val="12"/>
      <color theme="1"/>
      <name val="Arial"/>
      <family val="2"/>
    </font>
    <font>
      <sz val="11"/>
      <color theme="1"/>
      <name val="Arial"/>
      <family val="2"/>
    </font>
    <font>
      <u/>
      <sz val="12"/>
      <color theme="1"/>
      <name val="Arial"/>
      <family val="2"/>
    </font>
    <font>
      <b/>
      <u/>
      <sz val="12"/>
      <color theme="1"/>
      <name val="Arial"/>
      <family val="2"/>
    </font>
    <font>
      <i/>
      <sz val="12"/>
      <color rgb="FFFF0000"/>
      <name val="Arial"/>
      <family val="2"/>
    </font>
    <font>
      <sz val="10"/>
      <color theme="1"/>
      <name val="Arial"/>
      <family val="2"/>
    </font>
    <font>
      <b/>
      <sz val="10"/>
      <name val="Arial"/>
      <family val="2"/>
    </font>
    <font>
      <b/>
      <sz val="10"/>
      <color theme="1"/>
      <name val="Arial"/>
      <family val="2"/>
    </font>
    <font>
      <b/>
      <sz val="11"/>
      <color theme="1"/>
      <name val="Arial"/>
      <family val="2"/>
    </font>
    <font>
      <b/>
      <sz val="12"/>
      <color theme="1"/>
      <name val="Calibri"/>
      <family val="2"/>
      <scheme val="minor"/>
    </font>
    <font>
      <sz val="11"/>
      <color rgb="FFFF0000"/>
      <name val="Calibri"/>
      <family val="2"/>
      <scheme val="minor"/>
    </font>
    <font>
      <u/>
      <sz val="12"/>
      <color rgb="FFFF0000"/>
      <name val="Arial"/>
      <family val="2"/>
    </font>
    <font>
      <b/>
      <sz val="11"/>
      <color indexed="8"/>
      <name val="Calibri"/>
      <family val="2"/>
      <scheme val="minor"/>
    </font>
    <font>
      <b/>
      <u/>
      <sz val="12"/>
      <color indexed="8"/>
      <name val="Arial"/>
      <family val="2"/>
    </font>
    <font>
      <b/>
      <sz val="12"/>
      <color indexed="8"/>
      <name val="Arial"/>
      <family val="2"/>
    </font>
    <font>
      <sz val="11"/>
      <color rgb="FFFF0000"/>
      <name val="Arial"/>
      <family val="2"/>
    </font>
  </fonts>
  <fills count="11">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rgb="FFFF0000"/>
        <bgColor indexed="64"/>
      </patternFill>
    </fill>
    <fill>
      <patternFill patternType="solid">
        <fgColor theme="4" tint="0.39997558519241921"/>
        <bgColor indexed="64"/>
      </patternFill>
    </fill>
  </fills>
  <borders count="72">
    <border>
      <left/>
      <right/>
      <top/>
      <bottom/>
      <diagonal/>
    </border>
    <border>
      <left style="medium">
        <color auto="1"/>
      </left>
      <right style="thin">
        <color auto="1"/>
      </right>
      <top style="medium">
        <color auto="1"/>
      </top>
      <bottom style="double">
        <color auto="1"/>
      </bottom>
      <diagonal/>
    </border>
    <border>
      <left/>
      <right style="medium">
        <color indexed="64"/>
      </right>
      <top style="thin">
        <color indexed="64"/>
      </top>
      <bottom/>
      <diagonal/>
    </border>
    <border>
      <left style="dashed">
        <color auto="1"/>
      </left>
      <right style="medium">
        <color auto="1"/>
      </right>
      <top style="thin">
        <color auto="1"/>
      </top>
      <bottom/>
      <diagonal/>
    </border>
    <border>
      <left style="dashed">
        <color auto="1"/>
      </left>
      <right style="medium">
        <color auto="1"/>
      </right>
      <top style="double">
        <color auto="1"/>
      </top>
      <bottom style="thin">
        <color auto="1"/>
      </bottom>
      <diagonal/>
    </border>
    <border>
      <left style="dashed">
        <color auto="1"/>
      </left>
      <right style="medium">
        <color auto="1"/>
      </right>
      <top style="thin">
        <color auto="1"/>
      </top>
      <bottom style="thin">
        <color auto="1"/>
      </bottom>
      <diagonal/>
    </border>
    <border>
      <left style="dashed">
        <color auto="1"/>
      </left>
      <right style="medium">
        <color auto="1"/>
      </right>
      <top style="double">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auto="1"/>
      </top>
      <bottom style="thin">
        <color auto="1"/>
      </bottom>
      <diagonal/>
    </border>
    <border>
      <left style="thin">
        <color theme="1" tint="0.499984740745262"/>
      </left>
      <right style="thin">
        <color theme="1" tint="0.499984740745262"/>
      </right>
      <top style="thin">
        <color theme="1"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diagonal/>
    </border>
    <border>
      <left style="thin">
        <color auto="1"/>
      </left>
      <right style="dotted">
        <color auto="1"/>
      </right>
      <top style="thin">
        <color auto="1"/>
      </top>
      <bottom/>
      <diagonal/>
    </border>
    <border>
      <left style="thin">
        <color auto="1"/>
      </left>
      <right style="dotted">
        <color auto="1"/>
      </right>
      <top style="thin">
        <color auto="1"/>
      </top>
      <bottom style="thin">
        <color theme="1" tint="0.499984740745262"/>
      </bottom>
      <diagonal/>
    </border>
    <border>
      <left style="thin">
        <color auto="1"/>
      </left>
      <right style="dotted">
        <color auto="1"/>
      </right>
      <top style="thin">
        <color theme="1" tint="0.499984740745262"/>
      </top>
      <bottom style="thin">
        <color auto="1"/>
      </bottom>
      <diagonal/>
    </border>
    <border>
      <left style="thin">
        <color theme="0" tint="-0.34998626667073579"/>
      </left>
      <right/>
      <top style="thin">
        <color theme="0" tint="-0.34998626667073579"/>
      </top>
      <bottom style="thin">
        <color theme="0" tint="-0.34998626667073579"/>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auto="1"/>
      </left>
      <right style="medium">
        <color auto="1"/>
      </right>
      <top style="hair">
        <color auto="1"/>
      </top>
      <bottom style="hair">
        <color auto="1"/>
      </bottom>
      <diagonal/>
    </border>
    <border>
      <left style="medium">
        <color auto="1"/>
      </left>
      <right style="medium">
        <color auto="1"/>
      </right>
      <top style="double">
        <color theme="1" tint="0.499984740745262"/>
      </top>
      <bottom style="medium">
        <color auto="1"/>
      </bottom>
      <diagonal/>
    </border>
    <border>
      <left style="medium">
        <color auto="1"/>
      </left>
      <right style="medium">
        <color auto="1"/>
      </right>
      <top style="hair">
        <color auto="1"/>
      </top>
      <bottom/>
      <diagonal/>
    </border>
    <border>
      <left/>
      <right/>
      <top style="thin">
        <color auto="1"/>
      </top>
      <bottom/>
      <diagonal/>
    </border>
    <border>
      <left style="thin">
        <color indexed="64"/>
      </left>
      <right/>
      <top style="thin">
        <color indexed="64"/>
      </top>
      <bottom style="thin">
        <color indexed="64"/>
      </bottom>
      <diagonal/>
    </border>
    <border>
      <left style="medium">
        <color auto="1"/>
      </left>
      <right style="medium">
        <color indexed="64"/>
      </right>
      <top style="medium">
        <color auto="1"/>
      </top>
      <bottom style="double">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auto="1"/>
      </right>
      <top style="double">
        <color auto="1"/>
      </top>
      <bottom style="medium">
        <color indexed="64"/>
      </bottom>
      <diagonal/>
    </border>
    <border>
      <left style="medium">
        <color auto="1"/>
      </left>
      <right/>
      <top style="medium">
        <color auto="1"/>
      </top>
      <bottom style="double">
        <color auto="1"/>
      </bottom>
      <diagonal/>
    </border>
    <border>
      <left style="medium">
        <color indexed="64"/>
      </left>
      <right/>
      <top/>
      <bottom style="thin">
        <color indexed="64"/>
      </bottom>
      <diagonal/>
    </border>
    <border>
      <left style="medium">
        <color auto="1"/>
      </left>
      <right/>
      <top style="double">
        <color auto="1"/>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indexed="64"/>
      </right>
      <top style="thin">
        <color indexed="64"/>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indexed="64"/>
      </bottom>
      <diagonal/>
    </border>
    <border>
      <left/>
      <right style="dotted">
        <color auto="1"/>
      </right>
      <top style="thin">
        <color auto="1"/>
      </top>
      <bottom style="thin">
        <color auto="1"/>
      </bottom>
      <diagonal/>
    </border>
    <border>
      <left/>
      <right style="thin">
        <color theme="1" tint="0.499984740745262"/>
      </right>
      <top style="thin">
        <color indexed="64"/>
      </top>
      <bottom style="thin">
        <color indexed="64"/>
      </bottom>
      <diagonal/>
    </border>
    <border>
      <left/>
      <right style="thin">
        <color indexed="64"/>
      </right>
      <top style="thin">
        <color indexed="64"/>
      </top>
      <bottom style="thin">
        <color theme="1" tint="0.499984740745262"/>
      </bottom>
      <diagonal/>
    </border>
    <border>
      <left/>
      <right style="thin">
        <color indexed="64"/>
      </right>
      <top style="thin">
        <color theme="1" tint="0.499984740745262"/>
      </top>
      <bottom style="thin">
        <color theme="1" tint="0.499984740745262"/>
      </bottom>
      <diagonal/>
    </border>
    <border>
      <left/>
      <right style="thin">
        <color indexed="64"/>
      </right>
      <top style="thin">
        <color theme="1" tint="0.499984740745262"/>
      </top>
      <bottom/>
      <diagonal/>
    </border>
    <border>
      <left style="thin">
        <color indexed="64"/>
      </left>
      <right style="thin">
        <color indexed="64"/>
      </right>
      <top/>
      <bottom style="thin">
        <color theme="1" tint="0.499984740745262"/>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8">
    <xf numFmtId="0" fontId="0" fillId="0" borderId="0"/>
    <xf numFmtId="44" fontId="1" fillId="0" borderId="0" applyFont="0" applyFill="0" applyBorder="0" applyAlignment="0" applyProtection="0"/>
    <xf numFmtId="0" fontId="3" fillId="0" borderId="0"/>
    <xf numFmtId="0" fontId="3" fillId="0" borderId="0"/>
    <xf numFmtId="0" fontId="1" fillId="0" borderId="0"/>
    <xf numFmtId="0" fontId="4" fillId="0" borderId="0"/>
    <xf numFmtId="44" fontId="1" fillId="0" borderId="0" applyFont="0" applyFill="0" applyBorder="0" applyAlignment="0" applyProtection="0"/>
    <xf numFmtId="0" fontId="3" fillId="0" borderId="0"/>
  </cellStyleXfs>
  <cellXfs count="429">
    <xf numFmtId="0" fontId="0" fillId="0" borderId="0" xfId="0"/>
    <xf numFmtId="0" fontId="5" fillId="0" borderId="0" xfId="0" applyFont="1" applyAlignment="1">
      <alignment vertical="top" wrapText="1"/>
    </xf>
    <xf numFmtId="0" fontId="8" fillId="0" borderId="0" xfId="0" applyFont="1" applyFill="1" applyAlignment="1">
      <alignment horizontal="center" vertical="center"/>
    </xf>
    <xf numFmtId="10" fontId="0" fillId="0" borderId="10" xfId="0" applyNumberFormat="1" applyFont="1" applyFill="1" applyBorder="1" applyAlignment="1">
      <alignment horizontal="left" vertical="center"/>
    </xf>
    <xf numFmtId="0" fontId="0" fillId="0" borderId="10" xfId="0"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0" xfId="0" applyFill="1" applyBorder="1" applyAlignment="1">
      <alignment horizontal="left" vertical="top" wrapText="1"/>
    </xf>
    <xf numFmtId="14" fontId="0" fillId="0" borderId="10" xfId="0" applyNumberFormat="1" applyFill="1" applyBorder="1" applyAlignment="1">
      <alignment horizontal="center" vertical="center" wrapText="1"/>
    </xf>
    <xf numFmtId="2" fontId="0" fillId="0" borderId="10" xfId="0" applyNumberFormat="1" applyFill="1" applyBorder="1" applyAlignment="1">
      <alignment horizontal="center" vertical="center" wrapText="1"/>
    </xf>
    <xf numFmtId="0" fontId="0" fillId="0" borderId="10" xfId="0" applyFill="1" applyBorder="1" applyAlignment="1">
      <alignment vertical="center" wrapText="1"/>
    </xf>
    <xf numFmtId="0" fontId="0" fillId="0" borderId="10" xfId="0" applyFill="1" applyBorder="1" applyAlignment="1">
      <alignment horizontal="center" vertical="center" wrapText="1"/>
    </xf>
    <xf numFmtId="7" fontId="0" fillId="0" borderId="10" xfId="0" applyNumberFormat="1" applyFill="1" applyBorder="1" applyAlignment="1">
      <alignment vertical="center" wrapText="1"/>
    </xf>
    <xf numFmtId="4" fontId="0" fillId="0" borderId="10" xfId="0" applyNumberFormat="1" applyFill="1" applyBorder="1" applyAlignment="1">
      <alignment vertical="center"/>
    </xf>
    <xf numFmtId="44" fontId="0" fillId="0" borderId="11" xfId="0" applyNumberFormat="1" applyFill="1" applyBorder="1" applyAlignment="1">
      <alignment vertical="center"/>
    </xf>
    <xf numFmtId="44" fontId="0" fillId="0" borderId="12" xfId="0" applyNumberFormat="1" applyFill="1" applyBorder="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vertical="center"/>
    </xf>
    <xf numFmtId="4" fontId="0" fillId="0" borderId="0" xfId="0" applyNumberFormat="1" applyFill="1" applyAlignment="1">
      <alignment vertical="center"/>
    </xf>
    <xf numFmtId="0" fontId="8" fillId="0" borderId="0" xfId="0" applyFont="1" applyFill="1" applyAlignment="1">
      <alignment vertical="center"/>
    </xf>
    <xf numFmtId="44" fontId="0" fillId="0" borderId="0" xfId="0" applyNumberFormat="1" applyFill="1" applyAlignment="1">
      <alignment vertical="center"/>
    </xf>
    <xf numFmtId="44" fontId="0" fillId="0" borderId="0" xfId="0" applyNumberFormat="1" applyFill="1" applyAlignment="1">
      <alignment horizontal="center" vertical="center"/>
    </xf>
    <xf numFmtId="0" fontId="0" fillId="0" borderId="0" xfId="0" applyFill="1" applyAlignment="1">
      <alignment horizontal="center" vertical="center" wrapText="1"/>
    </xf>
    <xf numFmtId="10" fontId="0" fillId="0" borderId="0" xfId="0" applyNumberFormat="1"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ill="1" applyAlignment="1">
      <alignment horizontal="left" vertical="top" wrapText="1"/>
    </xf>
    <xf numFmtId="2" fontId="0" fillId="0" borderId="0" xfId="0" applyNumberFormat="1" applyFill="1" applyAlignment="1">
      <alignment horizontal="center" vertical="center" wrapText="1"/>
    </xf>
    <xf numFmtId="0" fontId="0" fillId="0" borderId="0" xfId="0" applyFill="1" applyAlignment="1">
      <alignment vertical="center" wrapText="1"/>
    </xf>
    <xf numFmtId="4" fontId="0" fillId="0" borderId="0" xfId="0" applyNumberFormat="1" applyFill="1" applyAlignment="1">
      <alignment vertical="center" wrapText="1"/>
    </xf>
    <xf numFmtId="0" fontId="0" fillId="0" borderId="0" xfId="0" applyFill="1" applyBorder="1" applyAlignment="1">
      <alignment horizontal="center" vertical="center" wrapText="1"/>
    </xf>
    <xf numFmtId="0" fontId="10" fillId="0" borderId="0" xfId="0" applyFont="1" applyFill="1" applyAlignment="1">
      <alignmen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applyFill="1" applyBorder="1" applyAlignment="1">
      <alignment horizontal="left" vertical="top" wrapText="1"/>
    </xf>
    <xf numFmtId="2" fontId="0" fillId="0" borderId="0" xfId="0" applyNumberFormat="1" applyFill="1" applyBorder="1" applyAlignment="1">
      <alignment horizontal="center" vertical="center" wrapText="1"/>
    </xf>
    <xf numFmtId="0" fontId="0" fillId="0" borderId="0" xfId="0" applyFill="1" applyBorder="1" applyAlignment="1">
      <alignment vertical="center" wrapText="1"/>
    </xf>
    <xf numFmtId="4" fontId="0" fillId="0" borderId="0" xfId="0" applyNumberFormat="1" applyFill="1" applyBorder="1" applyAlignment="1">
      <alignment vertical="center" wrapText="1"/>
    </xf>
    <xf numFmtId="0" fontId="0" fillId="0" borderId="0" xfId="0" applyFill="1" applyAlignment="1">
      <alignment vertical="top"/>
    </xf>
    <xf numFmtId="4" fontId="0" fillId="0" borderId="10" xfId="0" applyNumberFormat="1" applyFill="1" applyBorder="1" applyAlignment="1">
      <alignment vertical="center" wrapText="1"/>
    </xf>
    <xf numFmtId="44" fontId="0" fillId="0" borderId="13" xfId="0" applyNumberFormat="1" applyFill="1" applyBorder="1" applyAlignment="1" applyProtection="1">
      <alignment vertical="center"/>
      <protection locked="0"/>
    </xf>
    <xf numFmtId="44" fontId="0" fillId="0" borderId="11" xfId="0" applyNumberFormat="1" applyFill="1" applyBorder="1" applyAlignment="1" applyProtection="1">
      <alignment vertical="center"/>
      <protection locked="0"/>
    </xf>
    <xf numFmtId="0" fontId="0" fillId="0" borderId="10" xfId="0" applyFont="1" applyFill="1" applyBorder="1" applyAlignment="1">
      <alignment horizontal="left" vertical="center"/>
    </xf>
    <xf numFmtId="0" fontId="0" fillId="0" borderId="0" xfId="0" applyFill="1" applyAlignment="1">
      <alignment vertical="top" wrapText="1"/>
    </xf>
    <xf numFmtId="0" fontId="8" fillId="0" borderId="0" xfId="0" applyFont="1" applyFill="1" applyAlignment="1">
      <alignment vertical="center" wrapText="1"/>
    </xf>
    <xf numFmtId="10" fontId="0" fillId="0" borderId="14" xfId="0" applyNumberFormat="1" applyFont="1" applyFill="1" applyBorder="1" applyAlignment="1">
      <alignment horizontal="left" vertical="center"/>
    </xf>
    <xf numFmtId="0" fontId="0" fillId="0" borderId="14" xfId="0" applyFont="1" applyFill="1" applyBorder="1" applyAlignment="1">
      <alignment horizontal="left" vertical="center"/>
    </xf>
    <xf numFmtId="0" fontId="0" fillId="0" borderId="14" xfId="0" applyFont="1" applyFill="1" applyBorder="1" applyAlignment="1">
      <alignment horizontal="center" vertical="center" wrapText="1"/>
    </xf>
    <xf numFmtId="0" fontId="0" fillId="0" borderId="14" xfId="0" applyFill="1" applyBorder="1" applyAlignment="1">
      <alignment horizontal="left" vertical="top" wrapText="1"/>
    </xf>
    <xf numFmtId="14" fontId="0" fillId="0" borderId="14" xfId="0" applyNumberFormat="1" applyFill="1" applyBorder="1" applyAlignment="1">
      <alignment horizontal="center" vertical="center" wrapText="1"/>
    </xf>
    <xf numFmtId="2" fontId="0" fillId="0" borderId="14" xfId="0" applyNumberFormat="1" applyFill="1" applyBorder="1" applyAlignment="1">
      <alignment horizontal="center" vertical="center" wrapText="1"/>
    </xf>
    <xf numFmtId="0" fontId="0" fillId="0" borderId="14" xfId="0" applyFill="1" applyBorder="1" applyAlignment="1">
      <alignment vertical="center" wrapText="1"/>
    </xf>
    <xf numFmtId="0" fontId="0" fillId="0" borderId="14" xfId="0" applyFill="1" applyBorder="1" applyAlignment="1">
      <alignment horizontal="center" vertical="center" wrapText="1"/>
    </xf>
    <xf numFmtId="4" fontId="0" fillId="0" borderId="14" xfId="0" applyNumberFormat="1" applyFill="1" applyBorder="1" applyAlignment="1">
      <alignment vertical="center" wrapText="1"/>
    </xf>
    <xf numFmtId="7" fontId="0" fillId="0" borderId="14" xfId="0" applyNumberFormat="1" applyFill="1" applyBorder="1" applyAlignment="1">
      <alignment vertical="center" wrapText="1"/>
    </xf>
    <xf numFmtId="0" fontId="0" fillId="0" borderId="15" xfId="0" applyFont="1" applyFill="1" applyBorder="1" applyAlignment="1">
      <alignment horizontal="left" vertical="center" wrapText="1"/>
    </xf>
    <xf numFmtId="0" fontId="0" fillId="0" borderId="15" xfId="0" applyFont="1" applyFill="1" applyBorder="1" applyAlignment="1">
      <alignment horizontal="center" vertical="center" wrapText="1"/>
    </xf>
    <xf numFmtId="0" fontId="0" fillId="0" borderId="15" xfId="0" applyFill="1" applyBorder="1" applyAlignment="1">
      <alignment horizontal="left" vertical="top" wrapText="1"/>
    </xf>
    <xf numFmtId="0" fontId="0" fillId="0" borderId="15" xfId="0" applyFill="1" applyBorder="1" applyAlignment="1">
      <alignment horizontal="center" vertical="center" wrapText="1"/>
    </xf>
    <xf numFmtId="2" fontId="0" fillId="0" borderId="15" xfId="0" applyNumberFormat="1" applyFill="1" applyBorder="1" applyAlignment="1">
      <alignment horizontal="center" vertical="center" wrapText="1"/>
    </xf>
    <xf numFmtId="0" fontId="0" fillId="0" borderId="15" xfId="0" applyFill="1" applyBorder="1" applyAlignment="1">
      <alignment vertical="center" wrapText="1"/>
    </xf>
    <xf numFmtId="4" fontId="0" fillId="0" borderId="15" xfId="0" applyNumberFormat="1" applyFill="1" applyBorder="1" applyAlignment="1">
      <alignment vertical="center" wrapText="1"/>
    </xf>
    <xf numFmtId="7" fontId="0" fillId="0" borderId="15" xfId="0" applyNumberFormat="1" applyFill="1" applyBorder="1" applyAlignment="1">
      <alignment vertical="center"/>
    </xf>
    <xf numFmtId="4" fontId="0" fillId="0" borderId="15" xfId="0" applyNumberFormat="1" applyFill="1" applyBorder="1" applyAlignment="1">
      <alignment vertical="center"/>
    </xf>
    <xf numFmtId="10" fontId="0" fillId="0" borderId="15" xfId="0" applyNumberFormat="1" applyFont="1" applyFill="1" applyBorder="1" applyAlignment="1">
      <alignment horizontal="left" vertical="center" wrapText="1"/>
    </xf>
    <xf numFmtId="7" fontId="0" fillId="0" borderId="15" xfId="0" applyNumberFormat="1" applyFill="1" applyBorder="1" applyAlignment="1">
      <alignment vertical="center" wrapText="1"/>
    </xf>
    <xf numFmtId="0" fontId="0" fillId="0" borderId="0" xfId="0" applyFill="1" applyBorder="1" applyAlignment="1">
      <alignment vertical="top"/>
    </xf>
    <xf numFmtId="0" fontId="0" fillId="0" borderId="0" xfId="0" applyFill="1" applyBorder="1" applyAlignment="1">
      <alignment vertical="top" wrapText="1"/>
    </xf>
    <xf numFmtId="0" fontId="0" fillId="0" borderId="0" xfId="0" applyBorder="1"/>
    <xf numFmtId="0" fontId="2" fillId="0" borderId="7" xfId="0" applyFont="1" applyFill="1" applyBorder="1" applyAlignment="1">
      <alignment horizontal="right" vertical="center"/>
    </xf>
    <xf numFmtId="44" fontId="2" fillId="0" borderId="7" xfId="0" applyNumberFormat="1" applyFont="1" applyFill="1" applyBorder="1" applyAlignment="1">
      <alignment vertical="center"/>
    </xf>
    <xf numFmtId="44" fontId="0" fillId="0" borderId="10" xfId="0" applyNumberFormat="1" applyFill="1" applyBorder="1" applyAlignment="1">
      <alignment vertical="center" wrapText="1"/>
    </xf>
    <xf numFmtId="44" fontId="0" fillId="0" borderId="10" xfId="0" applyNumberFormat="1" applyFill="1" applyBorder="1" applyAlignment="1">
      <alignment vertical="center"/>
    </xf>
    <xf numFmtId="7" fontId="2" fillId="0" borderId="7" xfId="0" applyNumberFormat="1" applyFont="1" applyFill="1" applyBorder="1" applyAlignment="1">
      <alignment vertical="center"/>
    </xf>
    <xf numFmtId="44" fontId="0" fillId="0" borderId="10" xfId="0" applyNumberFormat="1" applyFill="1" applyBorder="1" applyAlignment="1" applyProtection="1">
      <alignment vertical="center"/>
      <protection locked="0"/>
    </xf>
    <xf numFmtId="44" fontId="0" fillId="0" borderId="10" xfId="0" applyNumberFormat="1" applyFill="1" applyBorder="1" applyAlignment="1">
      <alignment horizontal="center" vertical="center"/>
    </xf>
    <xf numFmtId="0" fontId="0" fillId="0" borderId="10" xfId="0" applyFill="1" applyBorder="1" applyAlignment="1">
      <alignment vertical="top"/>
    </xf>
    <xf numFmtId="0" fontId="0" fillId="0" borderId="10" xfId="0" applyFill="1" applyBorder="1" applyAlignment="1">
      <alignment vertical="top" wrapText="1"/>
    </xf>
    <xf numFmtId="0" fontId="0" fillId="0" borderId="0" xfId="0" applyFill="1"/>
    <xf numFmtId="9" fontId="0" fillId="2" borderId="10" xfId="0" applyNumberFormat="1" applyFill="1" applyBorder="1" applyAlignment="1">
      <alignment horizontal="center" vertical="center"/>
    </xf>
    <xf numFmtId="44" fontId="0" fillId="2" borderId="10" xfId="0" applyNumberFormat="1" applyFill="1" applyBorder="1" applyAlignment="1">
      <alignment horizontal="center" vertical="center"/>
    </xf>
    <xf numFmtId="9" fontId="0" fillId="6" borderId="10" xfId="0" applyNumberFormat="1" applyFill="1" applyBorder="1" applyAlignment="1">
      <alignment horizontal="center" vertical="center"/>
    </xf>
    <xf numFmtId="44" fontId="0" fillId="6" borderId="10" xfId="0" applyNumberFormat="1" applyFill="1" applyBorder="1" applyAlignment="1">
      <alignment horizontal="center" vertical="center"/>
    </xf>
    <xf numFmtId="0" fontId="3" fillId="0" borderId="21" xfId="2" applyFont="1" applyFill="1" applyBorder="1" applyAlignment="1">
      <alignment horizontal="center" vertical="center" wrapText="1"/>
    </xf>
    <xf numFmtId="14" fontId="3" fillId="0" borderId="21" xfId="2" applyNumberFormat="1" applyFill="1" applyBorder="1" applyAlignment="1">
      <alignment horizontal="center" vertical="center" wrapText="1"/>
    </xf>
    <xf numFmtId="0" fontId="11" fillId="0" borderId="21" xfId="2" applyFont="1" applyFill="1" applyBorder="1" applyAlignment="1">
      <alignment horizontal="center" vertical="center" wrapText="1"/>
    </xf>
    <xf numFmtId="0" fontId="11" fillId="0" borderId="21" xfId="2" applyFont="1" applyFill="1" applyBorder="1" applyAlignment="1">
      <alignment horizontal="left" vertical="center" wrapText="1"/>
    </xf>
    <xf numFmtId="10" fontId="0" fillId="0" borderId="0" xfId="0" applyNumberFormat="1" applyFont="1" applyFill="1" applyBorder="1" applyAlignment="1">
      <alignment horizontal="center" vertical="center" wrapText="1"/>
    </xf>
    <xf numFmtId="0" fontId="3" fillId="0" borderId="21" xfId="3" applyFill="1" applyBorder="1"/>
    <xf numFmtId="0" fontId="0" fillId="0" borderId="20" xfId="0" applyBorder="1" applyAlignment="1">
      <alignment horizontal="left" vertical="top" wrapText="1"/>
    </xf>
    <xf numFmtId="0" fontId="1" fillId="0" borderId="21" xfId="4" applyBorder="1" applyAlignment="1">
      <alignment horizontal="left" vertical="top" wrapText="1"/>
    </xf>
    <xf numFmtId="0" fontId="0" fillId="0" borderId="21" xfId="0" applyBorder="1" applyAlignment="1">
      <alignment horizontal="left" vertical="top" wrapText="1"/>
    </xf>
    <xf numFmtId="0" fontId="12" fillId="0" borderId="21" xfId="5" applyFont="1" applyBorder="1" applyAlignment="1" applyProtection="1">
      <alignment horizontal="center" vertical="center"/>
    </xf>
    <xf numFmtId="44" fontId="0" fillId="0" borderId="21" xfId="1" applyFont="1" applyBorder="1" applyAlignment="1">
      <alignment horizontal="left" vertical="top" wrapText="1"/>
    </xf>
    <xf numFmtId="44" fontId="0" fillId="0" borderId="21" xfId="6" applyFont="1" applyBorder="1" applyAlignment="1">
      <alignment horizontal="left" vertical="top" wrapText="1"/>
    </xf>
    <xf numFmtId="0" fontId="0" fillId="0" borderId="21" xfId="0" applyBorder="1" applyAlignment="1">
      <alignment horizontal="center" vertical="center" wrapText="1"/>
    </xf>
    <xf numFmtId="44" fontId="11" fillId="0" borderId="21" xfId="0" applyNumberFormat="1" applyFont="1" applyBorder="1"/>
    <xf numFmtId="0" fontId="3" fillId="0" borderId="21" xfId="7" applyBorder="1" applyAlignment="1">
      <alignment wrapText="1"/>
    </xf>
    <xf numFmtId="0" fontId="3" fillId="0" borderId="21" xfId="7" applyBorder="1"/>
    <xf numFmtId="0" fontId="3" fillId="0" borderId="21" xfId="7" applyBorder="1" applyAlignment="1">
      <alignment horizontal="right"/>
    </xf>
    <xf numFmtId="0" fontId="0" fillId="0" borderId="21" xfId="0" applyBorder="1" applyAlignment="1">
      <alignment wrapText="1"/>
    </xf>
    <xf numFmtId="0" fontId="11" fillId="0" borderId="21" xfId="0" applyFont="1" applyBorder="1" applyAlignment="1">
      <alignment horizontal="right"/>
    </xf>
    <xf numFmtId="7" fontId="0" fillId="0" borderId="21" xfId="6" applyNumberFormat="1" applyFont="1" applyBorder="1" applyAlignment="1">
      <alignment horizontal="left" vertical="top" wrapText="1"/>
    </xf>
    <xf numFmtId="0" fontId="11" fillId="0" borderId="21" xfId="0" applyFont="1" applyBorder="1" applyAlignment="1">
      <alignment wrapText="1"/>
    </xf>
    <xf numFmtId="0" fontId="3" fillId="0" borderId="0" xfId="7"/>
    <xf numFmtId="0" fontId="0" fillId="0" borderId="22" xfId="0" applyFont="1" applyFill="1" applyBorder="1" applyAlignment="1">
      <alignment horizontal="left" vertical="center" wrapText="1"/>
    </xf>
    <xf numFmtId="0" fontId="0" fillId="0" borderId="22" xfId="0" applyFont="1" applyFill="1" applyBorder="1" applyAlignment="1">
      <alignment horizontal="center" vertical="center" wrapText="1"/>
    </xf>
    <xf numFmtId="0" fontId="0" fillId="0" borderId="22" xfId="0" applyFill="1" applyBorder="1" applyAlignment="1">
      <alignment horizontal="left" vertical="top" wrapText="1"/>
    </xf>
    <xf numFmtId="0" fontId="0" fillId="0" borderId="22" xfId="0" applyFill="1" applyBorder="1" applyAlignment="1">
      <alignment horizontal="center" vertical="center" wrapText="1"/>
    </xf>
    <xf numFmtId="2" fontId="0" fillId="0" borderId="22" xfId="0" applyNumberFormat="1" applyFill="1" applyBorder="1" applyAlignment="1">
      <alignment horizontal="center" vertical="center" wrapText="1"/>
    </xf>
    <xf numFmtId="0" fontId="0" fillId="0" borderId="22" xfId="0" applyFill="1" applyBorder="1" applyAlignment="1">
      <alignment vertical="center" wrapText="1"/>
    </xf>
    <xf numFmtId="4" fontId="0" fillId="0" borderId="22" xfId="0" applyNumberFormat="1" applyFill="1" applyBorder="1" applyAlignment="1">
      <alignment vertical="center" wrapText="1"/>
    </xf>
    <xf numFmtId="4" fontId="0" fillId="0" borderId="22" xfId="0" applyNumberFormat="1" applyFill="1" applyBorder="1" applyAlignment="1">
      <alignment vertical="center"/>
    </xf>
    <xf numFmtId="0" fontId="0" fillId="0" borderId="21" xfId="0" applyBorder="1" applyAlignment="1">
      <alignment horizontal="left" vertical="top"/>
    </xf>
    <xf numFmtId="0" fontId="0" fillId="0" borderId="21" xfId="0" applyBorder="1"/>
    <xf numFmtId="4" fontId="0" fillId="0" borderId="0" xfId="0" applyNumberFormat="1" applyFill="1" applyBorder="1" applyAlignment="1">
      <alignment horizontal="center" vertical="center" wrapText="1"/>
    </xf>
    <xf numFmtId="7" fontId="0" fillId="0" borderId="0" xfId="0" applyNumberFormat="1" applyFill="1" applyAlignment="1">
      <alignment vertical="center" wrapText="1"/>
    </xf>
    <xf numFmtId="0" fontId="0" fillId="0" borderId="21" xfId="0" applyBorder="1" applyAlignment="1">
      <alignment vertical="top"/>
    </xf>
    <xf numFmtId="44" fontId="0" fillId="0" borderId="21" xfId="6" applyFont="1" applyBorder="1" applyAlignment="1">
      <alignment vertical="top"/>
    </xf>
    <xf numFmtId="44" fontId="2" fillId="2" borderId="7" xfId="0" applyNumberFormat="1" applyFont="1" applyFill="1" applyBorder="1" applyAlignment="1">
      <alignment horizontal="center" vertical="center"/>
    </xf>
    <xf numFmtId="44" fontId="2" fillId="6" borderId="7" xfId="0" applyNumberFormat="1" applyFont="1" applyFill="1" applyBorder="1" applyAlignment="1">
      <alignment horizontal="center" vertical="center"/>
    </xf>
    <xf numFmtId="44" fontId="0" fillId="0" borderId="23" xfId="0" applyNumberFormat="1" applyFill="1" applyBorder="1" applyAlignment="1" applyProtection="1">
      <alignment vertical="center"/>
      <protection locked="0"/>
    </xf>
    <xf numFmtId="44" fontId="0" fillId="0" borderId="14" xfId="0" applyNumberFormat="1" applyFill="1" applyBorder="1" applyAlignment="1">
      <alignment vertical="center"/>
    </xf>
    <xf numFmtId="44" fontId="0" fillId="0" borderId="0" xfId="0" applyNumberFormat="1" applyFill="1" applyBorder="1" applyAlignment="1">
      <alignment vertical="center"/>
    </xf>
    <xf numFmtId="44" fontId="0" fillId="0" borderId="24" xfId="0" applyNumberFormat="1" applyFill="1" applyBorder="1" applyAlignment="1" applyProtection="1">
      <alignment vertical="center"/>
      <protection locked="0"/>
    </xf>
    <xf numFmtId="44" fontId="0" fillId="0" borderId="25" xfId="0" applyNumberFormat="1" applyFill="1" applyBorder="1" applyAlignment="1" applyProtection="1">
      <alignment vertical="center"/>
      <protection locked="0"/>
    </xf>
    <xf numFmtId="4" fontId="0" fillId="0" borderId="26" xfId="0" applyNumberFormat="1" applyFill="1" applyBorder="1" applyAlignment="1">
      <alignment vertical="center" wrapText="1"/>
    </xf>
    <xf numFmtId="7" fontId="0" fillId="0" borderId="21" xfId="0" applyNumberFormat="1" applyFill="1" applyBorder="1" applyAlignment="1">
      <alignment vertical="center"/>
    </xf>
    <xf numFmtId="4" fontId="0" fillId="0" borderId="21" xfId="0" applyNumberFormat="1" applyFill="1" applyBorder="1" applyAlignment="1">
      <alignment vertical="center"/>
    </xf>
    <xf numFmtId="0" fontId="6" fillId="0" borderId="10" xfId="0" applyFont="1" applyFill="1" applyBorder="1" applyAlignment="1">
      <alignment horizontal="left" vertical="top" wrapText="1"/>
    </xf>
    <xf numFmtId="0" fontId="2" fillId="7" borderId="7" xfId="0" applyFont="1" applyFill="1" applyBorder="1" applyAlignment="1">
      <alignment horizontal="center" vertical="center"/>
    </xf>
    <xf numFmtId="44" fontId="0" fillId="6" borderId="28" xfId="0" applyNumberFormat="1" applyFill="1" applyBorder="1" applyAlignment="1">
      <alignment horizontal="center" vertical="center"/>
    </xf>
    <xf numFmtId="44" fontId="2" fillId="7" borderId="7" xfId="0" applyNumberFormat="1" applyFont="1" applyFill="1" applyBorder="1" applyAlignment="1">
      <alignment horizontal="center" vertical="center"/>
    </xf>
    <xf numFmtId="44" fontId="0" fillId="7" borderId="27" xfId="0" applyNumberFormat="1" applyFont="1" applyFill="1" applyBorder="1" applyAlignment="1">
      <alignment horizontal="center" vertical="center"/>
    </xf>
    <xf numFmtId="44" fontId="2" fillId="8" borderId="7" xfId="0" applyNumberFormat="1" applyFont="1" applyFill="1" applyBorder="1" applyAlignment="1">
      <alignment horizontal="center" vertical="center"/>
    </xf>
    <xf numFmtId="44" fontId="14" fillId="2" borderId="7" xfId="0" applyNumberFormat="1" applyFont="1" applyFill="1" applyBorder="1" applyAlignment="1">
      <alignment horizontal="center" vertical="center" wrapText="1"/>
    </xf>
    <xf numFmtId="44" fontId="7" fillId="2" borderId="29" xfId="0" applyNumberFormat="1" applyFont="1" applyFill="1" applyBorder="1"/>
    <xf numFmtId="44" fontId="14" fillId="6" borderId="7" xfId="0" applyNumberFormat="1" applyFont="1" applyFill="1" applyBorder="1" applyAlignment="1">
      <alignment horizontal="center" vertical="center" wrapText="1"/>
    </xf>
    <xf numFmtId="44" fontId="7" fillId="6" borderId="29" xfId="0" applyNumberFormat="1" applyFont="1" applyFill="1" applyBorder="1"/>
    <xf numFmtId="44" fontId="14" fillId="7" borderId="7" xfId="0" applyNumberFormat="1" applyFont="1" applyFill="1" applyBorder="1" applyAlignment="1">
      <alignment horizontal="center" vertical="center" wrapText="1"/>
    </xf>
    <xf numFmtId="44" fontId="7" fillId="7" borderId="29" xfId="0" applyNumberFormat="1" applyFont="1" applyFill="1" applyBorder="1"/>
    <xf numFmtId="0" fontId="2" fillId="0" borderId="21" xfId="0" applyFont="1" applyBorder="1" applyAlignment="1">
      <alignment horizontal="center" vertical="center"/>
    </xf>
    <xf numFmtId="0" fontId="2" fillId="0" borderId="21" xfId="0" applyFont="1" applyBorder="1"/>
    <xf numFmtId="0" fontId="2" fillId="0" borderId="21" xfId="0" applyFont="1" applyBorder="1" applyAlignment="1">
      <alignment horizontal="center" vertical="center" wrapText="1"/>
    </xf>
    <xf numFmtId="164" fontId="2" fillId="0" borderId="21" xfId="0" applyNumberFormat="1" applyFont="1" applyBorder="1" applyAlignment="1">
      <alignment horizontal="center" vertical="center"/>
    </xf>
    <xf numFmtId="0" fontId="2" fillId="0" borderId="0" xfId="0" applyFont="1" applyAlignment="1">
      <alignment vertical="center"/>
    </xf>
    <xf numFmtId="0" fontId="2" fillId="0" borderId="0" xfId="0" applyFont="1"/>
    <xf numFmtId="0" fontId="0" fillId="0" borderId="21" xfId="0" applyBorder="1" applyAlignment="1">
      <alignment horizontal="left" vertical="center" wrapText="1"/>
    </xf>
    <xf numFmtId="0" fontId="0" fillId="0" borderId="21" xfId="0" applyBorder="1" applyAlignment="1">
      <alignment horizontal="center" vertical="center"/>
    </xf>
    <xf numFmtId="2" fontId="0" fillId="0" borderId="21" xfId="0" applyNumberFormat="1" applyBorder="1" applyAlignment="1">
      <alignment horizontal="center" vertical="center"/>
    </xf>
    <xf numFmtId="164" fontId="0" fillId="0" borderId="21" xfId="0" applyNumberFormat="1" applyBorder="1" applyAlignment="1">
      <alignment horizontal="center" vertical="center"/>
    </xf>
    <xf numFmtId="0" fontId="0" fillId="0" borderId="21" xfId="0" applyBorder="1" applyAlignment="1">
      <alignment vertical="center"/>
    </xf>
    <xf numFmtId="0" fontId="0" fillId="0" borderId="21" xfId="0" applyBorder="1" applyAlignment="1">
      <alignment vertical="center" wrapText="1"/>
    </xf>
    <xf numFmtId="0" fontId="0" fillId="0" borderId="21" xfId="0" applyBorder="1" applyAlignment="1">
      <alignment horizontal="left" vertical="center"/>
    </xf>
    <xf numFmtId="0" fontId="0" fillId="0" borderId="32" xfId="0" applyBorder="1"/>
    <xf numFmtId="0" fontId="0" fillId="0" borderId="32" xfId="0" applyBorder="1" applyAlignment="1">
      <alignment horizontal="left" vertical="center"/>
    </xf>
    <xf numFmtId="0" fontId="0" fillId="0" borderId="32" xfId="0" applyBorder="1" applyAlignment="1">
      <alignment horizontal="center" vertical="center"/>
    </xf>
    <xf numFmtId="164" fontId="0" fillId="0" borderId="32" xfId="0" applyNumberFormat="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164" fontId="0" fillId="0" borderId="0" xfId="0" applyNumberFormat="1" applyAlignment="1">
      <alignment horizontal="center" vertical="center"/>
    </xf>
    <xf numFmtId="0" fontId="2" fillId="0" borderId="7" xfId="0" applyFont="1" applyBorder="1" applyAlignment="1">
      <alignment horizontal="center" vertical="center"/>
    </xf>
    <xf numFmtId="164" fontId="15" fillId="0" borderId="7"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10" fontId="0" fillId="0" borderId="0" xfId="0" applyNumberFormat="1" applyAlignment="1">
      <alignment horizontal="center" vertical="center"/>
    </xf>
    <xf numFmtId="10" fontId="2" fillId="0" borderId="21" xfId="0" applyNumberFormat="1" applyFont="1" applyBorder="1" applyAlignment="1">
      <alignment horizontal="center" vertical="center" wrapText="1"/>
    </xf>
    <xf numFmtId="10" fontId="0" fillId="0" borderId="21" xfId="0" applyNumberFormat="1" applyBorder="1" applyAlignment="1">
      <alignment horizontal="center" vertical="center"/>
    </xf>
    <xf numFmtId="10" fontId="0" fillId="0" borderId="32" xfId="0" applyNumberFormat="1" applyBorder="1" applyAlignment="1">
      <alignment horizontal="center" vertical="center"/>
    </xf>
    <xf numFmtId="10" fontId="0" fillId="0" borderId="0" xfId="0" applyNumberFormat="1" applyBorder="1" applyAlignment="1">
      <alignment horizontal="center" vertical="center"/>
    </xf>
    <xf numFmtId="0" fontId="6" fillId="3" borderId="37" xfId="0" applyFont="1" applyFill="1" applyBorder="1" applyAlignment="1">
      <alignment horizontal="left" vertical="top" wrapText="1"/>
    </xf>
    <xf numFmtId="0" fontId="7" fillId="4" borderId="38" xfId="0" applyFont="1" applyFill="1" applyBorder="1" applyAlignment="1">
      <alignment horizontal="left"/>
    </xf>
    <xf numFmtId="0" fontId="0" fillId="3" borderId="39" xfId="0" applyFill="1" applyBorder="1" applyAlignment="1">
      <alignment horizontal="left"/>
    </xf>
    <xf numFmtId="44" fontId="7" fillId="0" borderId="0" xfId="0" applyNumberFormat="1" applyFont="1"/>
    <xf numFmtId="44" fontId="0" fillId="0" borderId="0" xfId="0" applyNumberFormat="1"/>
    <xf numFmtId="44" fontId="7" fillId="2" borderId="31" xfId="0" applyNumberFormat="1" applyFont="1" applyFill="1" applyBorder="1"/>
    <xf numFmtId="44" fontId="7" fillId="6" borderId="31" xfId="0" applyNumberFormat="1" applyFont="1" applyFill="1" applyBorder="1"/>
    <xf numFmtId="44" fontId="7" fillId="7" borderId="31" xfId="0" applyNumberFormat="1" applyFont="1" applyFill="1" applyBorder="1"/>
    <xf numFmtId="44" fontId="6" fillId="2" borderId="30" xfId="0" applyNumberFormat="1" applyFont="1" applyFill="1" applyBorder="1" applyAlignment="1">
      <alignment horizontal="center" vertical="center"/>
    </xf>
    <xf numFmtId="44" fontId="6" fillId="6" borderId="30" xfId="0" applyNumberFormat="1" applyFont="1" applyFill="1" applyBorder="1" applyAlignment="1">
      <alignment horizontal="center" vertical="center"/>
    </xf>
    <xf numFmtId="44" fontId="6" fillId="7" borderId="30" xfId="0" applyNumberFormat="1" applyFont="1" applyFill="1" applyBorder="1" applyAlignment="1">
      <alignment horizontal="center" vertical="center"/>
    </xf>
    <xf numFmtId="44" fontId="0" fillId="0" borderId="0" xfId="0" applyNumberFormat="1" applyFill="1" applyBorder="1" applyAlignment="1" applyProtection="1">
      <alignment horizontal="center"/>
      <protection locked="0"/>
    </xf>
    <xf numFmtId="44" fontId="6" fillId="3" borderId="1" xfId="0" applyNumberFormat="1" applyFont="1" applyFill="1" applyBorder="1" applyAlignment="1">
      <alignment horizontal="center" vertical="top" wrapText="1"/>
    </xf>
    <xf numFmtId="44" fontId="6" fillId="3" borderId="34" xfId="0" applyNumberFormat="1" applyFont="1" applyFill="1" applyBorder="1" applyAlignment="1">
      <alignment horizontal="center" vertical="top" wrapText="1"/>
    </xf>
    <xf numFmtId="44" fontId="7" fillId="0" borderId="35" xfId="0" applyNumberFormat="1" applyFont="1" applyBorder="1"/>
    <xf numFmtId="44" fontId="7" fillId="0" borderId="2" xfId="0" applyNumberFormat="1" applyFont="1" applyBorder="1"/>
    <xf numFmtId="44" fontId="7" fillId="0" borderId="3" xfId="0" applyNumberFormat="1" applyFont="1" applyBorder="1"/>
    <xf numFmtId="44" fontId="7" fillId="0" borderId="4" xfId="0" applyNumberFormat="1" applyFont="1" applyBorder="1"/>
    <xf numFmtId="44" fontId="7" fillId="0" borderId="5" xfId="0" applyNumberFormat="1" applyFont="1" applyBorder="1"/>
    <xf numFmtId="44" fontId="6" fillId="0" borderId="36" xfId="0" applyNumberFormat="1" applyFont="1" applyBorder="1"/>
    <xf numFmtId="44" fontId="6" fillId="0" borderId="6" xfId="0" applyNumberFormat="1" applyFont="1" applyBorder="1"/>
    <xf numFmtId="2" fontId="0" fillId="0" borderId="0" xfId="0" applyNumberFormat="1" applyAlignment="1">
      <alignment horizontal="center" vertical="center"/>
    </xf>
    <xf numFmtId="2" fontId="2" fillId="0" borderId="21" xfId="0" applyNumberFormat="1" applyFont="1" applyBorder="1" applyAlignment="1">
      <alignment horizontal="center" vertical="center"/>
    </xf>
    <xf numFmtId="2" fontId="0" fillId="0" borderId="32" xfId="0" applyNumberFormat="1" applyBorder="1" applyAlignment="1">
      <alignment horizontal="center" vertical="center"/>
    </xf>
    <xf numFmtId="2" fontId="0" fillId="0" borderId="0" xfId="0" applyNumberFormat="1" applyBorder="1" applyAlignment="1">
      <alignment horizontal="center" vertical="center"/>
    </xf>
    <xf numFmtId="10" fontId="2" fillId="0" borderId="21" xfId="0" applyNumberFormat="1" applyFont="1" applyBorder="1" applyAlignment="1">
      <alignment horizontal="center" vertical="center"/>
    </xf>
    <xf numFmtId="164" fontId="2" fillId="0" borderId="21" xfId="0" applyNumberFormat="1" applyFont="1" applyBorder="1" applyAlignment="1">
      <alignment horizontal="center" vertical="center" wrapText="1"/>
    </xf>
    <xf numFmtId="164" fontId="0" fillId="0" borderId="0" xfId="0" applyNumberFormat="1" applyBorder="1" applyAlignment="1">
      <alignment horizontal="center" vertical="center"/>
    </xf>
    <xf numFmtId="44" fontId="14" fillId="0" borderId="0" xfId="0" applyNumberFormat="1" applyFont="1"/>
    <xf numFmtId="44" fontId="2" fillId="0" borderId="0" xfId="0" applyNumberFormat="1" applyFont="1"/>
    <xf numFmtId="0" fontId="16" fillId="0" borderId="0" xfId="0" applyFont="1" applyFill="1" applyAlignment="1">
      <alignment horizontal="center" vertical="center" wrapText="1"/>
    </xf>
    <xf numFmtId="10" fontId="16" fillId="0" borderId="10" xfId="0" applyNumberFormat="1" applyFont="1" applyFill="1" applyBorder="1" applyAlignment="1">
      <alignment horizontal="left" vertical="center"/>
    </xf>
    <xf numFmtId="0" fontId="16" fillId="0" borderId="15" xfId="0" applyFont="1" applyFill="1" applyBorder="1" applyAlignment="1">
      <alignment horizontal="left"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left" vertical="top" wrapText="1"/>
    </xf>
    <xf numFmtId="2" fontId="16" fillId="0" borderId="15" xfId="0" applyNumberFormat="1" applyFont="1" applyFill="1" applyBorder="1" applyAlignment="1">
      <alignment horizontal="center" vertical="center" wrapText="1"/>
    </xf>
    <xf numFmtId="0" fontId="16" fillId="0" borderId="15" xfId="0" applyFont="1" applyFill="1" applyBorder="1" applyAlignment="1">
      <alignment vertical="center" wrapText="1"/>
    </xf>
    <xf numFmtId="4" fontId="16" fillId="0" borderId="15" xfId="0" applyNumberFormat="1" applyFont="1" applyFill="1" applyBorder="1" applyAlignment="1">
      <alignment vertical="center" wrapText="1"/>
    </xf>
    <xf numFmtId="7" fontId="16" fillId="0" borderId="15" xfId="0" applyNumberFormat="1" applyFont="1" applyFill="1" applyBorder="1" applyAlignment="1">
      <alignment vertical="center"/>
    </xf>
    <xf numFmtId="4" fontId="16" fillId="0" borderId="15" xfId="0" applyNumberFormat="1" applyFont="1" applyFill="1" applyBorder="1" applyAlignment="1">
      <alignment vertical="center"/>
    </xf>
    <xf numFmtId="0" fontId="17" fillId="0" borderId="0" xfId="0" applyFont="1" applyFill="1" applyAlignment="1">
      <alignment vertical="center"/>
    </xf>
    <xf numFmtId="44" fontId="16" fillId="0" borderId="11" xfId="0" applyNumberFormat="1" applyFont="1" applyFill="1" applyBorder="1" applyAlignment="1">
      <alignment vertical="center"/>
    </xf>
    <xf numFmtId="44" fontId="16" fillId="0" borderId="12" xfId="0" applyNumberFormat="1" applyFont="1" applyFill="1" applyBorder="1" applyAlignment="1">
      <alignment horizontal="center" vertical="center"/>
    </xf>
    <xf numFmtId="44" fontId="16" fillId="0" borderId="13" xfId="0" applyNumberFormat="1" applyFont="1" applyFill="1" applyBorder="1" applyAlignment="1" applyProtection="1">
      <alignment vertical="center"/>
      <protection locked="0"/>
    </xf>
    <xf numFmtId="44" fontId="16" fillId="0" borderId="11" xfId="0" applyNumberFormat="1" applyFont="1" applyFill="1" applyBorder="1" applyAlignment="1" applyProtection="1">
      <alignment vertical="center"/>
      <protection locked="0"/>
    </xf>
    <xf numFmtId="0" fontId="16" fillId="0" borderId="0" xfId="0" applyFont="1"/>
    <xf numFmtId="44" fontId="16" fillId="0" borderId="10" xfId="0" applyNumberFormat="1" applyFont="1" applyFill="1" applyBorder="1" applyAlignment="1">
      <alignment vertical="center"/>
    </xf>
    <xf numFmtId="9" fontId="16" fillId="2" borderId="10" xfId="0" applyNumberFormat="1" applyFont="1" applyFill="1" applyBorder="1" applyAlignment="1">
      <alignment horizontal="center" vertical="center"/>
    </xf>
    <xf numFmtId="44" fontId="16" fillId="2" borderId="10" xfId="0" applyNumberFormat="1" applyFont="1" applyFill="1" applyBorder="1" applyAlignment="1">
      <alignment horizontal="center" vertical="center"/>
    </xf>
    <xf numFmtId="9" fontId="16" fillId="6" borderId="10" xfId="0" applyNumberFormat="1" applyFont="1" applyFill="1" applyBorder="1" applyAlignment="1">
      <alignment horizontal="center" vertical="center"/>
    </xf>
    <xf numFmtId="44" fontId="16" fillId="6" borderId="10" xfId="0" applyNumberFormat="1" applyFont="1" applyFill="1" applyBorder="1" applyAlignment="1">
      <alignment horizontal="center" vertical="center"/>
    </xf>
    <xf numFmtId="44" fontId="16" fillId="7" borderId="27" xfId="0" applyNumberFormat="1" applyFont="1" applyFill="1" applyBorder="1" applyAlignment="1">
      <alignment horizontal="center" vertical="center"/>
    </xf>
    <xf numFmtId="0" fontId="2" fillId="0" borderId="0" xfId="0" applyFont="1" applyBorder="1"/>
    <xf numFmtId="0" fontId="2" fillId="0" borderId="0" xfId="0" applyFont="1" applyFill="1" applyAlignment="1">
      <alignment horizontal="left" vertical="center"/>
    </xf>
    <xf numFmtId="0" fontId="2" fillId="0" borderId="0" xfId="0" applyFont="1" applyFill="1" applyAlignment="1">
      <alignment horizontal="center" vertical="center"/>
    </xf>
    <xf numFmtId="2" fontId="2" fillId="0" borderId="0" xfId="0" applyNumberFormat="1" applyFont="1" applyFill="1" applyAlignment="1">
      <alignment horizontal="center" vertical="center"/>
    </xf>
    <xf numFmtId="0" fontId="2" fillId="0" borderId="0" xfId="0" applyFont="1" applyFill="1" applyAlignment="1">
      <alignment vertical="center"/>
    </xf>
    <xf numFmtId="4" fontId="2" fillId="0" borderId="0" xfId="0" applyNumberFormat="1" applyFont="1" applyFill="1" applyAlignment="1">
      <alignment vertical="center"/>
    </xf>
    <xf numFmtId="0" fontId="9" fillId="0" borderId="0" xfId="0" applyFont="1" applyFill="1" applyAlignment="1">
      <alignment vertical="center"/>
    </xf>
    <xf numFmtId="44" fontId="2" fillId="0" borderId="0" xfId="0" applyNumberFormat="1" applyFont="1" applyFill="1" applyAlignment="1">
      <alignment vertical="center"/>
    </xf>
    <xf numFmtId="44" fontId="2" fillId="0" borderId="0" xfId="0" applyNumberFormat="1" applyFont="1" applyFill="1" applyAlignment="1">
      <alignment horizontal="center" vertical="center"/>
    </xf>
    <xf numFmtId="0" fontId="2" fillId="0" borderId="0" xfId="0" applyFont="1" applyFill="1" applyBorder="1" applyAlignment="1">
      <alignment vertical="center"/>
    </xf>
    <xf numFmtId="0" fontId="18" fillId="0" borderId="0" xfId="0" applyFont="1"/>
    <xf numFmtId="0" fontId="19" fillId="0" borderId="0" xfId="0" applyFont="1" applyFill="1" applyAlignment="1">
      <alignment horizontal="left" vertical="center"/>
    </xf>
    <xf numFmtId="0" fontId="18" fillId="0" borderId="0" xfId="0" applyFont="1" applyFill="1" applyAlignment="1">
      <alignment horizontal="left" vertical="center"/>
    </xf>
    <xf numFmtId="0" fontId="18" fillId="0" borderId="0" xfId="0" applyFont="1" applyFill="1" applyAlignment="1">
      <alignment horizontal="center" vertical="center"/>
    </xf>
    <xf numFmtId="2" fontId="18" fillId="0" borderId="0" xfId="0" applyNumberFormat="1" applyFont="1" applyFill="1" applyAlignment="1">
      <alignment horizontal="center" vertical="center"/>
    </xf>
    <xf numFmtId="0" fontId="18" fillId="0" borderId="0" xfId="0" applyFont="1" applyFill="1" applyAlignment="1">
      <alignment vertical="center"/>
    </xf>
    <xf numFmtId="4" fontId="18" fillId="0" borderId="0" xfId="0" applyNumberFormat="1" applyFont="1" applyFill="1" applyAlignment="1">
      <alignment vertical="center"/>
    </xf>
    <xf numFmtId="0" fontId="19" fillId="0" borderId="0" xfId="0" applyFont="1" applyFill="1" applyAlignment="1">
      <alignment vertical="center"/>
    </xf>
    <xf numFmtId="44" fontId="18" fillId="0" borderId="0" xfId="0" applyNumberFormat="1" applyFont="1" applyFill="1" applyAlignment="1">
      <alignment vertical="center"/>
    </xf>
    <xf numFmtId="44" fontId="18" fillId="0" borderId="0" xfId="0" applyNumberFormat="1" applyFont="1" applyFill="1" applyAlignment="1">
      <alignment horizontal="center" vertical="center"/>
    </xf>
    <xf numFmtId="10" fontId="20" fillId="0" borderId="0" xfId="0" applyNumberFormat="1" applyFont="1" applyFill="1" applyAlignment="1">
      <alignment horizontal="left" vertical="center"/>
    </xf>
    <xf numFmtId="10" fontId="19" fillId="0" borderId="0" xfId="0" applyNumberFormat="1" applyFont="1" applyFill="1" applyAlignment="1">
      <alignment horizontal="left" vertical="center"/>
    </xf>
    <xf numFmtId="10" fontId="18" fillId="0" borderId="0" xfId="0" applyNumberFormat="1" applyFont="1" applyFill="1" applyAlignment="1">
      <alignment horizontal="left" vertical="center"/>
    </xf>
    <xf numFmtId="0" fontId="18" fillId="0" borderId="0" xfId="0" applyFont="1" applyFill="1" applyAlignment="1">
      <alignment horizontal="center" vertical="center" wrapText="1"/>
    </xf>
    <xf numFmtId="0" fontId="18" fillId="0" borderId="0" xfId="0" applyFont="1" applyFill="1" applyAlignment="1">
      <alignment horizontal="left" vertical="center" wrapText="1"/>
    </xf>
    <xf numFmtId="0" fontId="18" fillId="0" borderId="0" xfId="0" applyFont="1" applyFill="1" applyAlignment="1">
      <alignment horizontal="left" vertical="top" wrapText="1"/>
    </xf>
    <xf numFmtId="2" fontId="18" fillId="0" borderId="0" xfId="0" applyNumberFormat="1" applyFont="1" applyFill="1" applyAlignment="1">
      <alignment horizontal="center" vertical="center" wrapText="1"/>
    </xf>
    <xf numFmtId="0" fontId="18" fillId="0" borderId="0" xfId="0" applyFont="1" applyFill="1" applyAlignment="1">
      <alignment vertical="center" wrapText="1"/>
    </xf>
    <xf numFmtId="4" fontId="18" fillId="0" borderId="0" xfId="0" applyNumberFormat="1" applyFont="1" applyFill="1" applyAlignment="1">
      <alignment vertical="center" wrapText="1"/>
    </xf>
    <xf numFmtId="44" fontId="14" fillId="4" borderId="7" xfId="0" applyNumberFormat="1" applyFont="1" applyFill="1" applyBorder="1" applyAlignment="1">
      <alignment horizontal="center" vertical="center" wrapText="1"/>
    </xf>
    <xf numFmtId="0" fontId="2" fillId="0" borderId="0" xfId="0" applyFont="1" applyBorder="1" applyAlignment="1">
      <alignment horizontal="center" vertical="center"/>
    </xf>
    <xf numFmtId="164" fontId="15" fillId="0" borderId="0" xfId="0" applyNumberFormat="1" applyFont="1" applyBorder="1" applyAlignment="1">
      <alignment horizontal="center" vertical="center"/>
    </xf>
    <xf numFmtId="0" fontId="2" fillId="0" borderId="0" xfId="0" applyFont="1" applyBorder="1" applyAlignment="1">
      <alignment horizontal="left" vertical="center"/>
    </xf>
    <xf numFmtId="1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2" fontId="2" fillId="0" borderId="0" xfId="0" applyNumberFormat="1"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xf numFmtId="14" fontId="0" fillId="0" borderId="42" xfId="0" applyNumberFormat="1" applyBorder="1" applyAlignment="1">
      <alignment horizontal="center"/>
    </xf>
    <xf numFmtId="0" fontId="0" fillId="0" borderId="43" xfId="0" applyBorder="1"/>
    <xf numFmtId="2" fontId="0" fillId="0" borderId="42" xfId="0" applyNumberFormat="1" applyBorder="1" applyAlignment="1">
      <alignment horizontal="center"/>
    </xf>
    <xf numFmtId="0" fontId="0" fillId="0" borderId="42" xfId="0" applyBorder="1" applyAlignment="1">
      <alignment horizontal="center"/>
    </xf>
    <xf numFmtId="14" fontId="0" fillId="2" borderId="42" xfId="0" applyNumberFormat="1" applyFill="1" applyBorder="1" applyAlignment="1">
      <alignment horizontal="center"/>
    </xf>
    <xf numFmtId="10" fontId="0" fillId="0" borderId="42" xfId="0" applyNumberFormat="1" applyBorder="1" applyAlignment="1">
      <alignment horizontal="center" vertical="center"/>
    </xf>
    <xf numFmtId="0" fontId="0" fillId="0" borderId="44" xfId="0" applyBorder="1" applyAlignment="1">
      <alignment horizontal="center" vertical="center"/>
    </xf>
    <xf numFmtId="0" fontId="0" fillId="0" borderId="45" xfId="0" applyBorder="1"/>
    <xf numFmtId="0" fontId="2" fillId="0" borderId="42" xfId="0" applyFont="1" applyBorder="1" applyAlignment="1">
      <alignment horizontal="center" vertical="center"/>
    </xf>
    <xf numFmtId="0" fontId="2" fillId="0" borderId="43" xfId="0" applyFont="1" applyBorder="1"/>
    <xf numFmtId="0" fontId="21" fillId="4" borderId="38" xfId="0" applyFont="1" applyFill="1" applyBorder="1" applyAlignment="1">
      <alignment horizontal="left"/>
    </xf>
    <xf numFmtId="44" fontId="21" fillId="0" borderId="35" xfId="0" applyNumberFormat="1" applyFont="1" applyBorder="1"/>
    <xf numFmtId="44" fontId="21" fillId="0" borderId="2" xfId="0" applyNumberFormat="1" applyFont="1" applyBorder="1"/>
    <xf numFmtId="44" fontId="21" fillId="0" borderId="3" xfId="0" applyNumberFormat="1" applyFont="1" applyBorder="1"/>
    <xf numFmtId="44" fontId="21" fillId="0" borderId="5" xfId="0" applyNumberFormat="1" applyFont="1" applyBorder="1"/>
    <xf numFmtId="44" fontId="16" fillId="0" borderId="0" xfId="0" applyNumberFormat="1" applyFont="1"/>
    <xf numFmtId="0" fontId="2" fillId="0" borderId="0" xfId="0" applyFont="1" applyFill="1" applyAlignment="1">
      <alignment horizontal="center" vertical="center" wrapText="1"/>
    </xf>
    <xf numFmtId="10" fontId="2" fillId="0" borderId="0" xfId="0" applyNumberFormat="1"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top" wrapText="1"/>
    </xf>
    <xf numFmtId="2" fontId="2" fillId="0" borderId="0" xfId="0" applyNumberFormat="1" applyFont="1" applyFill="1" applyAlignment="1">
      <alignment horizontal="center" vertical="center" wrapText="1"/>
    </xf>
    <xf numFmtId="0" fontId="2" fillId="0" borderId="0" xfId="0" applyFont="1" applyFill="1" applyAlignment="1">
      <alignment vertical="center" wrapText="1"/>
    </xf>
    <xf numFmtId="0" fontId="2" fillId="0" borderId="7" xfId="0" applyFont="1" applyFill="1" applyBorder="1" applyAlignment="1">
      <alignment horizontal="center" vertical="center" wrapText="1"/>
    </xf>
    <xf numFmtId="10" fontId="2" fillId="0" borderId="7" xfId="0" applyNumberFormat="1"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 fontId="2" fillId="0" borderId="7" xfId="0" applyNumberFormat="1" applyFont="1" applyFill="1" applyBorder="1" applyAlignment="1">
      <alignment horizontal="center" vertical="center" wrapText="1"/>
    </xf>
    <xf numFmtId="0" fontId="9" fillId="0" borderId="0" xfId="0" applyFont="1" applyFill="1" applyAlignment="1">
      <alignment horizontal="center" vertical="center"/>
    </xf>
    <xf numFmtId="44" fontId="2" fillId="5" borderId="8" xfId="0" applyNumberFormat="1" applyFont="1" applyFill="1" applyBorder="1" applyAlignment="1">
      <alignment horizontal="center" vertical="center"/>
    </xf>
    <xf numFmtId="44" fontId="2" fillId="5" borderId="9" xfId="0" applyNumberFormat="1" applyFont="1" applyFill="1" applyBorder="1" applyAlignment="1">
      <alignment horizontal="center" vertical="center"/>
    </xf>
    <xf numFmtId="44" fontId="2" fillId="0" borderId="9" xfId="0" applyNumberFormat="1" applyFont="1" applyFill="1" applyBorder="1" applyAlignment="1">
      <alignment horizontal="center" vertical="center"/>
    </xf>
    <xf numFmtId="0" fontId="2" fillId="2" borderId="16" xfId="0" applyFont="1" applyFill="1" applyBorder="1" applyAlignment="1">
      <alignment horizontal="center" vertical="center"/>
    </xf>
    <xf numFmtId="0" fontId="2" fillId="6" borderId="16" xfId="0" applyFont="1" applyFill="1" applyBorder="1" applyAlignment="1">
      <alignment horizontal="center" vertical="center"/>
    </xf>
    <xf numFmtId="44" fontId="21" fillId="2" borderId="29" xfId="0" applyNumberFormat="1" applyFont="1" applyFill="1" applyBorder="1"/>
    <xf numFmtId="44" fontId="21" fillId="6" borderId="29" xfId="0" applyNumberFormat="1" applyFont="1" applyFill="1" applyBorder="1"/>
    <xf numFmtId="44" fontId="21" fillId="7" borderId="29" xfId="0" applyNumberFormat="1" applyFont="1" applyFill="1" applyBorder="1"/>
    <xf numFmtId="0" fontId="2" fillId="0" borderId="16" xfId="0" applyFont="1" applyFill="1" applyBorder="1" applyAlignment="1">
      <alignment horizontal="center" vertical="center" wrapText="1"/>
    </xf>
    <xf numFmtId="4" fontId="2" fillId="0" borderId="16"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44" fontId="2" fillId="5" borderId="8" xfId="0" applyNumberFormat="1" applyFont="1" applyFill="1" applyBorder="1" applyAlignment="1">
      <alignment horizontal="center" vertical="center" wrapText="1"/>
    </xf>
    <xf numFmtId="44" fontId="2" fillId="5" borderId="9" xfId="0" applyNumberFormat="1" applyFont="1" applyFill="1" applyBorder="1" applyAlignment="1">
      <alignment horizontal="center" vertical="center" wrapText="1"/>
    </xf>
    <xf numFmtId="44" fontId="2" fillId="0" borderId="9" xfId="0" applyNumberFormat="1" applyFont="1" applyFill="1" applyBorder="1" applyAlignment="1">
      <alignment horizontal="center" vertical="center" wrapText="1"/>
    </xf>
    <xf numFmtId="44" fontId="2" fillId="0" borderId="7" xfId="0" applyNumberFormat="1" applyFont="1" applyFill="1" applyBorder="1" applyAlignment="1">
      <alignment horizontal="center" vertical="center" wrapText="1"/>
    </xf>
    <xf numFmtId="44" fontId="2" fillId="0" borderId="0"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wrapText="1"/>
    </xf>
    <xf numFmtId="0" fontId="2" fillId="2" borderId="16"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10" fontId="18" fillId="0" borderId="7" xfId="0" applyNumberFormat="1" applyFont="1" applyFill="1" applyBorder="1" applyAlignment="1">
      <alignment horizontal="center" vertical="center" wrapText="1"/>
    </xf>
    <xf numFmtId="2" fontId="18" fillId="0" borderId="7" xfId="0" applyNumberFormat="1" applyFont="1" applyFill="1" applyBorder="1" applyAlignment="1">
      <alignment horizontal="center" vertical="center" wrapText="1"/>
    </xf>
    <xf numFmtId="4" fontId="18" fillId="0" borderId="7" xfId="0" applyNumberFormat="1" applyFont="1" applyFill="1" applyBorder="1" applyAlignment="1">
      <alignment horizontal="center" vertical="center" wrapText="1"/>
    </xf>
    <xf numFmtId="0" fontId="19" fillId="0" borderId="0" xfId="0" applyFont="1" applyFill="1" applyAlignment="1">
      <alignment horizontal="center" vertical="center" wrapText="1"/>
    </xf>
    <xf numFmtId="44" fontId="18" fillId="5" borderId="8" xfId="0" applyNumberFormat="1" applyFont="1" applyFill="1" applyBorder="1" applyAlignment="1">
      <alignment horizontal="center" vertical="center" wrapText="1"/>
    </xf>
    <xf numFmtId="44" fontId="18" fillId="5" borderId="9" xfId="0" applyNumberFormat="1" applyFont="1" applyFill="1" applyBorder="1" applyAlignment="1">
      <alignment horizontal="center" vertical="center" wrapText="1"/>
    </xf>
    <xf numFmtId="44" fontId="18" fillId="0" borderId="9" xfId="0" applyNumberFormat="1" applyFont="1" applyFill="1" applyBorder="1" applyAlignment="1">
      <alignment horizontal="center" vertical="center" wrapText="1"/>
    </xf>
    <xf numFmtId="0" fontId="18" fillId="0" borderId="0" xfId="0" applyFont="1" applyAlignment="1">
      <alignment wrapText="1"/>
    </xf>
    <xf numFmtId="0" fontId="18" fillId="0" borderId="7" xfId="0" applyFont="1" applyBorder="1" applyAlignment="1">
      <alignment horizontal="center" vertical="center" wrapText="1"/>
    </xf>
    <xf numFmtId="0" fontId="18" fillId="2" borderId="16"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7" borderId="7" xfId="0" applyFont="1" applyFill="1" applyBorder="1" applyAlignment="1">
      <alignment horizontal="center" vertical="center" wrapText="1"/>
    </xf>
    <xf numFmtId="10" fontId="18" fillId="0" borderId="10" xfId="0" applyNumberFormat="1" applyFont="1" applyFill="1" applyBorder="1" applyAlignment="1">
      <alignment horizontal="left" vertical="center" wrapText="1"/>
    </xf>
    <xf numFmtId="10" fontId="2" fillId="0" borderId="0" xfId="0" applyNumberFormat="1" applyFont="1" applyAlignment="1">
      <alignment horizontal="center" vertical="center"/>
    </xf>
    <xf numFmtId="164" fontId="2" fillId="0" borderId="0" xfId="0" applyNumberFormat="1" applyFont="1" applyAlignment="1">
      <alignment horizontal="center" vertical="center"/>
    </xf>
    <xf numFmtId="2" fontId="2" fillId="0" borderId="0" xfId="0" applyNumberFormat="1" applyFont="1" applyAlignment="1">
      <alignment horizontal="center" vertical="center"/>
    </xf>
    <xf numFmtId="0" fontId="2" fillId="0" borderId="0" xfId="0" applyFont="1" applyBorder="1" applyAlignment="1">
      <alignment vertical="center" wrapText="1"/>
    </xf>
    <xf numFmtId="0" fontId="0" fillId="0" borderId="0" xfId="0" applyAlignment="1">
      <alignment wrapText="1"/>
    </xf>
    <xf numFmtId="0" fontId="0" fillId="0" borderId="0" xfId="0" applyFill="1" applyAlignment="1">
      <alignment wrapText="1"/>
    </xf>
    <xf numFmtId="14" fontId="0" fillId="6" borderId="42" xfId="0" applyNumberFormat="1" applyFill="1" applyBorder="1" applyAlignment="1">
      <alignment horizontal="center"/>
    </xf>
    <xf numFmtId="44" fontId="6" fillId="0" borderId="42" xfId="0" applyNumberFormat="1" applyFont="1" applyFill="1" applyBorder="1" applyAlignment="1">
      <alignment horizontal="center" vertical="center"/>
    </xf>
    <xf numFmtId="10" fontId="18" fillId="0" borderId="7" xfId="0" applyNumberFormat="1" applyFont="1" applyFill="1" applyBorder="1" applyAlignment="1">
      <alignment horizontal="left" vertical="center" wrapText="1"/>
    </xf>
    <xf numFmtId="0" fontId="0" fillId="9" borderId="0" xfId="0" applyFill="1" applyAlignment="1">
      <alignment vertical="center"/>
    </xf>
    <xf numFmtId="0" fontId="0" fillId="0" borderId="46" xfId="0" applyFill="1" applyBorder="1" applyAlignment="1">
      <alignment vertical="top"/>
    </xf>
    <xf numFmtId="0" fontId="0" fillId="0" borderId="33" xfId="0" applyFill="1" applyBorder="1" applyAlignment="1">
      <alignment vertical="top" wrapText="1"/>
    </xf>
    <xf numFmtId="0" fontId="0" fillId="0" borderId="48" xfId="0" applyFill="1" applyBorder="1" applyAlignment="1">
      <alignment vertical="top"/>
    </xf>
    <xf numFmtId="0" fontId="0" fillId="0" borderId="21" xfId="0" applyFill="1" applyBorder="1" applyAlignment="1">
      <alignment vertical="top" wrapText="1"/>
    </xf>
    <xf numFmtId="44" fontId="0" fillId="0" borderId="20" xfId="0" applyNumberFormat="1" applyFill="1" applyBorder="1" applyAlignment="1">
      <alignment horizontal="center" vertical="center"/>
    </xf>
    <xf numFmtId="44" fontId="0" fillId="0" borderId="21" xfId="0" applyNumberFormat="1" applyFill="1" applyBorder="1" applyAlignment="1" applyProtection="1">
      <alignment vertical="center"/>
      <protection locked="0"/>
    </xf>
    <xf numFmtId="0" fontId="0" fillId="0" borderId="49" xfId="0" applyFill="1" applyBorder="1" applyAlignment="1">
      <alignment vertical="top"/>
    </xf>
    <xf numFmtId="0" fontId="0" fillId="0" borderId="50" xfId="0" applyBorder="1"/>
    <xf numFmtId="0" fontId="0" fillId="0" borderId="51" xfId="0" applyFill="1" applyBorder="1" applyAlignment="1">
      <alignment horizontal="center" vertical="center" wrapText="1"/>
    </xf>
    <xf numFmtId="0" fontId="0" fillId="0" borderId="52" xfId="0" applyFill="1" applyBorder="1" applyAlignment="1">
      <alignment horizontal="center" vertical="center" wrapText="1"/>
    </xf>
    <xf numFmtId="0" fontId="0" fillId="0" borderId="53" xfId="0" applyFill="1" applyBorder="1" applyAlignment="1">
      <alignment horizontal="center" vertical="center" wrapText="1"/>
    </xf>
    <xf numFmtId="0" fontId="0" fillId="0" borderId="54" xfId="0" applyFill="1" applyBorder="1" applyAlignment="1">
      <alignment horizontal="center" vertical="center" wrapText="1"/>
    </xf>
    <xf numFmtId="44" fontId="0" fillId="0" borderId="55" xfId="0" applyNumberFormat="1" applyFill="1" applyBorder="1" applyAlignment="1" applyProtection="1">
      <alignment vertical="center"/>
      <protection locked="0"/>
    </xf>
    <xf numFmtId="0" fontId="0" fillId="0" borderId="56" xfId="0" applyFill="1" applyBorder="1" applyAlignment="1">
      <alignment vertical="top"/>
    </xf>
    <xf numFmtId="4" fontId="0" fillId="0" borderId="51" xfId="0" applyNumberFormat="1" applyFill="1" applyBorder="1" applyAlignment="1">
      <alignment vertical="center" wrapText="1"/>
    </xf>
    <xf numFmtId="4" fontId="0" fillId="0" borderId="57" xfId="0" applyNumberFormat="1" applyFill="1" applyBorder="1" applyAlignment="1">
      <alignment vertical="center" wrapText="1"/>
    </xf>
    <xf numFmtId="4" fontId="0" fillId="0" borderId="58" xfId="0" applyNumberFormat="1" applyFill="1" applyBorder="1" applyAlignment="1">
      <alignment vertical="center" wrapText="1"/>
    </xf>
    <xf numFmtId="4" fontId="0" fillId="0" borderId="54" xfId="0" applyNumberFormat="1" applyFill="1" applyBorder="1" applyAlignment="1">
      <alignment vertical="center" wrapText="1"/>
    </xf>
    <xf numFmtId="4" fontId="0" fillId="0" borderId="59" xfId="0" applyNumberFormat="1" applyFill="1" applyBorder="1" applyAlignment="1">
      <alignment vertical="center" wrapText="1"/>
    </xf>
    <xf numFmtId="4" fontId="0" fillId="0" borderId="47" xfId="0" applyNumberFormat="1" applyFill="1" applyBorder="1" applyAlignment="1">
      <alignment vertical="center" wrapText="1"/>
    </xf>
    <xf numFmtId="4" fontId="0" fillId="0" borderId="21" xfId="0" applyNumberFormat="1" applyFill="1" applyBorder="1" applyAlignment="1">
      <alignment vertical="center" wrapText="1"/>
    </xf>
    <xf numFmtId="4" fontId="0" fillId="0" borderId="60" xfId="0" applyNumberFormat="1" applyFill="1" applyBorder="1" applyAlignment="1">
      <alignment vertical="center" wrapText="1"/>
    </xf>
    <xf numFmtId="14" fontId="0" fillId="0" borderId="42" xfId="0" applyNumberFormat="1" applyFill="1" applyBorder="1" applyAlignment="1">
      <alignment horizontal="center"/>
    </xf>
    <xf numFmtId="2" fontId="0" fillId="0" borderId="42" xfId="0" applyNumberFormat="1" applyFill="1" applyBorder="1" applyAlignment="1">
      <alignment horizontal="center"/>
    </xf>
    <xf numFmtId="0" fontId="0" fillId="0" borderId="42" xfId="0" applyFill="1" applyBorder="1" applyAlignment="1">
      <alignment horizontal="center"/>
    </xf>
    <xf numFmtId="0" fontId="2" fillId="6" borderId="61" xfId="0" applyFont="1" applyFill="1" applyBorder="1" applyAlignment="1">
      <alignment horizontal="center" vertical="center"/>
    </xf>
    <xf numFmtId="9" fontId="2" fillId="6" borderId="62" xfId="0" applyNumberFormat="1" applyFont="1" applyFill="1" applyBorder="1" applyAlignment="1">
      <alignment horizontal="center" vertical="center"/>
    </xf>
    <xf numFmtId="0" fontId="2" fillId="6" borderId="62" xfId="0" applyFont="1" applyFill="1" applyBorder="1" applyAlignment="1">
      <alignment horizontal="center" vertical="center"/>
    </xf>
    <xf numFmtId="164" fontId="2" fillId="6" borderId="62" xfId="0" applyNumberFormat="1" applyFont="1" applyFill="1" applyBorder="1" applyAlignment="1">
      <alignment horizontal="center" vertical="center" wrapText="1"/>
    </xf>
    <xf numFmtId="164" fontId="2" fillId="6" borderId="63" xfId="0" applyNumberFormat="1" applyFont="1" applyFill="1" applyBorder="1" applyAlignment="1">
      <alignment horizontal="center" vertical="center" wrapText="1"/>
    </xf>
    <xf numFmtId="164" fontId="2" fillId="0" borderId="33" xfId="0" applyNumberFormat="1" applyFont="1" applyBorder="1" applyAlignment="1">
      <alignment horizontal="center" vertical="center"/>
    </xf>
    <xf numFmtId="164" fontId="0" fillId="0" borderId="33" xfId="0" applyNumberFormat="1" applyBorder="1" applyAlignment="1">
      <alignment horizontal="center" vertical="center"/>
    </xf>
    <xf numFmtId="10" fontId="2" fillId="0" borderId="20" xfId="0" applyNumberFormat="1" applyFont="1" applyBorder="1" applyAlignment="1">
      <alignment horizontal="center" vertical="center" wrapText="1"/>
    </xf>
    <xf numFmtId="10" fontId="0" fillId="0" borderId="20" xfId="0" applyNumberFormat="1" applyBorder="1" applyAlignment="1">
      <alignment horizontal="center" vertical="center"/>
    </xf>
    <xf numFmtId="10" fontId="0" fillId="6" borderId="20" xfId="0" applyNumberFormat="1" applyFill="1" applyBorder="1" applyAlignment="1">
      <alignment horizontal="center" vertical="center"/>
    </xf>
    <xf numFmtId="164" fontId="0" fillId="0" borderId="42" xfId="0" applyNumberFormat="1" applyBorder="1" applyAlignment="1">
      <alignment horizontal="center" vertical="center"/>
    </xf>
    <xf numFmtId="164" fontId="0" fillId="0" borderId="43" xfId="0" applyNumberFormat="1" applyBorder="1" applyAlignment="1">
      <alignment horizontal="center" vertical="center"/>
    </xf>
    <xf numFmtId="164" fontId="0" fillId="0" borderId="67" xfId="0" applyNumberFormat="1" applyBorder="1" applyAlignment="1">
      <alignment horizontal="center" vertical="center"/>
    </xf>
    <xf numFmtId="164" fontId="0" fillId="0" borderId="68" xfId="0" applyNumberFormat="1" applyBorder="1" applyAlignment="1">
      <alignment horizontal="center" vertical="center"/>
    </xf>
    <xf numFmtId="2" fontId="0" fillId="0" borderId="67" xfId="0" applyNumberFormat="1" applyBorder="1" applyAlignment="1">
      <alignment horizontal="center" vertical="center"/>
    </xf>
    <xf numFmtId="0" fontId="0" fillId="0" borderId="67" xfId="0" applyBorder="1" applyAlignment="1">
      <alignment horizontal="center" vertical="center"/>
    </xf>
    <xf numFmtId="164" fontId="0" fillId="0" borderId="69" xfId="0" applyNumberFormat="1" applyBorder="1" applyAlignment="1">
      <alignment horizontal="center" vertical="center"/>
    </xf>
    <xf numFmtId="164" fontId="0" fillId="0" borderId="70" xfId="0" applyNumberFormat="1" applyBorder="1" applyAlignment="1">
      <alignment horizontal="center" vertical="center"/>
    </xf>
    <xf numFmtId="164" fontId="0" fillId="0" borderId="71" xfId="0" applyNumberFormat="1" applyBorder="1" applyAlignment="1">
      <alignment horizontal="center" vertical="center"/>
    </xf>
    <xf numFmtId="0" fontId="0" fillId="0" borderId="0" xfId="0" applyFont="1" applyFill="1" applyBorder="1" applyAlignment="1">
      <alignment horizontal="left" vertical="center"/>
    </xf>
    <xf numFmtId="44" fontId="0" fillId="0" borderId="0" xfId="0" applyNumberFormat="1" applyFill="1" applyAlignment="1">
      <alignment horizontal="left" vertical="top" wrapText="1"/>
    </xf>
    <xf numFmtId="0" fontId="1" fillId="0" borderId="21" xfId="4" applyBorder="1" applyAlignment="1">
      <alignment horizontal="center" vertical="center" wrapText="1"/>
    </xf>
    <xf numFmtId="10" fontId="14" fillId="0" borderId="0" xfId="0" applyNumberFormat="1" applyFont="1" applyAlignment="1">
      <alignment horizontal="center"/>
    </xf>
    <xf numFmtId="10" fontId="2" fillId="0" borderId="0" xfId="0" applyNumberFormat="1" applyFont="1" applyAlignment="1">
      <alignment horizontal="center"/>
    </xf>
    <xf numFmtId="44" fontId="14" fillId="10" borderId="7" xfId="0" applyNumberFormat="1" applyFont="1" applyFill="1" applyBorder="1" applyAlignment="1">
      <alignment horizontal="center" vertical="center" wrapText="1"/>
    </xf>
    <xf numFmtId="44" fontId="7" fillId="4" borderId="29" xfId="0" applyNumberFormat="1" applyFont="1" applyFill="1" applyBorder="1"/>
    <xf numFmtId="44" fontId="7" fillId="10" borderId="29" xfId="0" applyNumberFormat="1" applyFont="1" applyFill="1" applyBorder="1"/>
    <xf numFmtId="10" fontId="7" fillId="2" borderId="29" xfId="0" applyNumberFormat="1" applyFont="1" applyFill="1" applyBorder="1" applyAlignment="1">
      <alignment horizontal="center"/>
    </xf>
    <xf numFmtId="10" fontId="7" fillId="6" borderId="29" xfId="0" applyNumberFormat="1" applyFont="1" applyFill="1" applyBorder="1" applyAlignment="1">
      <alignment horizontal="center"/>
    </xf>
    <xf numFmtId="44" fontId="7" fillId="4" borderId="31" xfId="0" applyNumberFormat="1" applyFont="1" applyFill="1" applyBorder="1"/>
    <xf numFmtId="44" fontId="7" fillId="10" borderId="31" xfId="0" applyNumberFormat="1" applyFont="1" applyFill="1" applyBorder="1"/>
    <xf numFmtId="10" fontId="7" fillId="2" borderId="31" xfId="0" applyNumberFormat="1" applyFont="1" applyFill="1" applyBorder="1" applyAlignment="1">
      <alignment horizontal="center"/>
    </xf>
    <xf numFmtId="10" fontId="7" fillId="6" borderId="31" xfId="0" applyNumberFormat="1" applyFont="1" applyFill="1" applyBorder="1" applyAlignment="1">
      <alignment horizontal="center"/>
    </xf>
    <xf numFmtId="44" fontId="6" fillId="4" borderId="30" xfId="0" applyNumberFormat="1" applyFont="1" applyFill="1" applyBorder="1" applyAlignment="1">
      <alignment horizontal="center" vertical="center"/>
    </xf>
    <xf numFmtId="44" fontId="6" fillId="10" borderId="30" xfId="0" applyNumberFormat="1" applyFont="1" applyFill="1" applyBorder="1" applyAlignment="1">
      <alignment horizontal="center" vertical="center"/>
    </xf>
    <xf numFmtId="10" fontId="6" fillId="2" borderId="30" xfId="0" applyNumberFormat="1" applyFont="1" applyFill="1" applyBorder="1" applyAlignment="1">
      <alignment horizontal="center" vertical="center"/>
    </xf>
    <xf numFmtId="10" fontId="6" fillId="6" borderId="30" xfId="0" applyNumberFormat="1" applyFont="1" applyFill="1" applyBorder="1" applyAlignment="1">
      <alignment horizontal="center" vertical="center"/>
    </xf>
    <xf numFmtId="10" fontId="7" fillId="0" borderId="0" xfId="0" applyNumberFormat="1" applyFont="1" applyAlignment="1">
      <alignment horizontal="center"/>
    </xf>
    <xf numFmtId="10" fontId="0" fillId="0" borderId="0" xfId="0" applyNumberFormat="1" applyAlignment="1">
      <alignment horizontal="center"/>
    </xf>
    <xf numFmtId="44" fontId="7" fillId="4" borderId="29" xfId="0" applyNumberFormat="1" applyFont="1" applyFill="1" applyBorder="1" applyAlignment="1">
      <alignment horizontal="left" vertical="center"/>
    </xf>
    <xf numFmtId="44" fontId="7" fillId="9" borderId="29" xfId="0" applyNumberFormat="1" applyFont="1" applyFill="1" applyBorder="1" applyAlignment="1">
      <alignment horizontal="left" vertical="center"/>
    </xf>
    <xf numFmtId="10" fontId="0" fillId="0" borderId="0" xfId="0" applyNumberFormat="1"/>
    <xf numFmtId="44" fontId="14" fillId="10" borderId="17" xfId="0" applyNumberFormat="1" applyFont="1" applyFill="1" applyBorder="1" applyAlignment="1">
      <alignment horizontal="center" vertical="center" wrapText="1"/>
    </xf>
    <xf numFmtId="10" fontId="7" fillId="2" borderId="29" xfId="0" applyNumberFormat="1" applyFont="1" applyFill="1" applyBorder="1"/>
    <xf numFmtId="44" fontId="14" fillId="0" borderId="17" xfId="0" applyNumberFormat="1" applyFont="1" applyBorder="1" applyAlignment="1">
      <alignment horizontal="center" vertical="center"/>
    </xf>
    <xf numFmtId="44" fontId="14" fillId="0" borderId="18" xfId="0" applyNumberFormat="1" applyFont="1" applyBorder="1" applyAlignment="1">
      <alignment horizontal="center" vertical="center"/>
    </xf>
    <xf numFmtId="44" fontId="14" fillId="0" borderId="19" xfId="0" applyNumberFormat="1" applyFont="1" applyBorder="1" applyAlignment="1">
      <alignment horizontal="center" vertical="center"/>
    </xf>
    <xf numFmtId="44" fontId="14" fillId="2" borderId="17" xfId="0" applyNumberFormat="1" applyFont="1" applyFill="1" applyBorder="1" applyAlignment="1">
      <alignment horizontal="center" vertical="center" wrapText="1"/>
    </xf>
    <xf numFmtId="44" fontId="14" fillId="2" borderId="19" xfId="0" applyNumberFormat="1" applyFont="1" applyFill="1" applyBorder="1" applyAlignment="1">
      <alignment horizontal="center" vertical="center" wrapText="1"/>
    </xf>
    <xf numFmtId="44" fontId="14" fillId="6" borderId="17" xfId="0" applyNumberFormat="1" applyFont="1" applyFill="1" applyBorder="1" applyAlignment="1">
      <alignment horizontal="center" vertical="center" wrapText="1"/>
    </xf>
    <xf numFmtId="44" fontId="14" fillId="6" borderId="19" xfId="0" applyNumberFormat="1" applyFont="1" applyFill="1" applyBorder="1" applyAlignment="1">
      <alignment horizontal="center" vertical="center" wrapText="1"/>
    </xf>
    <xf numFmtId="0" fontId="2" fillId="0" borderId="33" xfId="0" applyFont="1" applyBorder="1" applyAlignment="1">
      <alignment horizontal="center" vertical="center"/>
    </xf>
    <xf numFmtId="0" fontId="2" fillId="0" borderId="13" xfId="0" applyFont="1" applyBorder="1" applyAlignment="1">
      <alignment horizontal="center" vertical="center"/>
    </xf>
    <xf numFmtId="0" fontId="2" fillId="0" borderId="20"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17" xfId="0" applyFont="1" applyFill="1" applyBorder="1" applyAlignment="1">
      <alignment horizontal="center"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2" borderId="7" xfId="0" applyFont="1" applyFill="1" applyBorder="1" applyAlignment="1">
      <alignment horizontal="center" vertical="center" wrapText="1"/>
    </xf>
    <xf numFmtId="0" fontId="0" fillId="2" borderId="7" xfId="0" applyFill="1" applyBorder="1" applyAlignment="1">
      <alignment wrapText="1"/>
    </xf>
    <xf numFmtId="0" fontId="2" fillId="6" borderId="7" xfId="0" applyFont="1" applyFill="1" applyBorder="1" applyAlignment="1">
      <alignment horizontal="center" vertical="center" wrapText="1"/>
    </xf>
    <xf numFmtId="0" fontId="0" fillId="6" borderId="7" xfId="0" applyFill="1" applyBorder="1" applyAlignment="1">
      <alignment wrapText="1"/>
    </xf>
    <xf numFmtId="0" fontId="18" fillId="0" borderId="0" xfId="0" applyFont="1" applyFill="1" applyBorder="1" applyAlignment="1">
      <alignment horizontal="center" vertical="center"/>
    </xf>
    <xf numFmtId="0" fontId="2" fillId="2" borderId="7" xfId="0" applyFont="1" applyFill="1" applyBorder="1" applyAlignment="1">
      <alignment wrapText="1"/>
    </xf>
    <xf numFmtId="0" fontId="2" fillId="6" borderId="7" xfId="0" applyFont="1" applyFill="1" applyBorder="1" applyAlignment="1">
      <alignment wrapText="1"/>
    </xf>
  </cellXfs>
  <cellStyles count="8">
    <cellStyle name="Currency" xfId="1" builtinId="4"/>
    <cellStyle name="Currency 4 5" xfId="6"/>
    <cellStyle name="Normal" xfId="0" builtinId="0"/>
    <cellStyle name="Normal 16 32" xfId="3"/>
    <cellStyle name="Normal 2" xfId="5"/>
    <cellStyle name="Normal 2 3" xfId="4"/>
    <cellStyle name="Normal 3 33" xfId="2"/>
    <cellStyle name="Normal 4 3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mhenderson\AppData\Local\Microsoft\Windows\Temporary%20Internet%20Files\Content.Outlook\QXK212RC\Packet%2016-NW5-Mulalley-RevA%20(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ed Maint v6.2 CSV File"/>
      <sheetName val="Contractor##"/>
      <sheetName val="Project Overheads &amp; Scaffold"/>
      <sheetName val="Summary"/>
      <sheetName val="Packet Rate Library"/>
      <sheetName val="1-44 Denyer House "/>
      <sheetName val="1-10 Lissenden Mansions "/>
      <sheetName val="25 Troyes House "/>
      <sheetName val="11-20 Lissenden Mansions-"/>
      <sheetName val="5 Gillies Street"/>
      <sheetName val="8 Dale Road"/>
      <sheetName val="11 Gillies Street A-B"/>
      <sheetName val="30 Grove Terrace Flats A-C"/>
      <sheetName val="25 Elaine Grove"/>
      <sheetName val="130 Prince of Wales Road"/>
      <sheetName val="25 Herbert Street Flats A-B"/>
      <sheetName val="128 Prince of Wales"/>
      <sheetName val="10 Gillies Street"/>
      <sheetName val="17 Ascham Street"/>
      <sheetName val="13 Doynton Street"/>
      <sheetName val="111 Chetwynd Road"/>
      <sheetName val="19 Ascham Street Flats A-B"/>
      <sheetName val="66LevertonStreet(Flats A-B) "/>
      <sheetName val="13 Oseney Crescent "/>
      <sheetName val="29 Grove TerraceFlatsA-C-"/>
      <sheetName val="28 Leighton Road Flats A-B"/>
      <sheetName val="13 Mortimer Terrace"/>
      <sheetName val="13 Winscombe Terrace"/>
      <sheetName val="Packet 16-NW5-Mulalley-RevA (00"/>
    </sheetNames>
    <sheetDataSet>
      <sheetData sheetId="0">
        <row r="1">
          <cell r="I1">
            <v>0</v>
          </cell>
        </row>
      </sheetData>
      <sheetData sheetId="1"/>
      <sheetData sheetId="2">
        <row r="1">
          <cell r="AH1">
            <v>0</v>
          </cell>
        </row>
      </sheetData>
      <sheetData sheetId="3"/>
      <sheetData sheetId="4">
        <row r="1">
          <cell r="J1">
            <v>0</v>
          </cell>
        </row>
        <row r="7">
          <cell r="V7" t="str">
            <v xml:space="preserve">1-44 Denyer House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35"/>
  <sheetViews>
    <sheetView zoomScale="80" zoomScaleNormal="80" workbookViewId="0">
      <selection activeCell="I33" sqref="I33"/>
    </sheetView>
  </sheetViews>
  <sheetFormatPr defaultRowHeight="15" x14ac:dyDescent="0.25"/>
  <cols>
    <col min="1" max="1" width="3.85546875" customWidth="1"/>
    <col min="2" max="2" width="34.42578125" customWidth="1"/>
    <col min="3" max="7" width="16.7109375" style="176" customWidth="1"/>
    <col min="8" max="8" width="2.28515625" style="176" customWidth="1"/>
    <col min="9" max="13" width="16.7109375" style="176" customWidth="1"/>
  </cols>
  <sheetData>
    <row r="1" spans="1:13" x14ac:dyDescent="0.25">
      <c r="B1" s="146" t="s">
        <v>593</v>
      </c>
    </row>
    <row r="2" spans="1:13" x14ac:dyDescent="0.25">
      <c r="B2" s="146"/>
    </row>
    <row r="3" spans="1:13" x14ac:dyDescent="0.25">
      <c r="B3" s="146" t="s">
        <v>594</v>
      </c>
    </row>
    <row r="4" spans="1:13" x14ac:dyDescent="0.25">
      <c r="B4" s="146"/>
    </row>
    <row r="5" spans="1:13" x14ac:dyDescent="0.25">
      <c r="B5" s="146" t="s">
        <v>595</v>
      </c>
      <c r="C5" s="183"/>
      <c r="I5" s="183"/>
    </row>
    <row r="6" spans="1:13" ht="15.75" thickBot="1" x14ac:dyDescent="0.3"/>
    <row r="7" spans="1:13" ht="28.9" customHeight="1" thickBot="1" x14ac:dyDescent="0.3">
      <c r="C7" s="403" t="s">
        <v>388</v>
      </c>
      <c r="D7" s="404"/>
      <c r="E7" s="404"/>
      <c r="F7" s="404"/>
      <c r="G7" s="405"/>
      <c r="H7" s="175"/>
      <c r="I7" s="403" t="s">
        <v>389</v>
      </c>
      <c r="J7" s="404"/>
      <c r="K7" s="404"/>
      <c r="L7" s="404"/>
      <c r="M7" s="405"/>
    </row>
    <row r="8" spans="1:13" ht="48" thickBot="1" x14ac:dyDescent="0.3">
      <c r="A8" s="1"/>
      <c r="B8" s="172" t="s">
        <v>0</v>
      </c>
      <c r="C8" s="184" t="s">
        <v>1</v>
      </c>
      <c r="D8" s="184" t="s">
        <v>2</v>
      </c>
      <c r="E8" s="184" t="s">
        <v>3</v>
      </c>
      <c r="F8" s="184" t="s">
        <v>4</v>
      </c>
      <c r="G8" s="185" t="s">
        <v>5</v>
      </c>
      <c r="I8" s="184" t="s">
        <v>1</v>
      </c>
      <c r="J8" s="184" t="s">
        <v>2</v>
      </c>
      <c r="K8" s="184" t="s">
        <v>3</v>
      </c>
      <c r="L8" s="184" t="s">
        <v>4</v>
      </c>
      <c r="M8" s="185" t="s">
        <v>5</v>
      </c>
    </row>
    <row r="9" spans="1:13" ht="15.75" thickTop="1" x14ac:dyDescent="0.25">
      <c r="A9">
        <v>0</v>
      </c>
      <c r="B9" s="173" t="s">
        <v>502</v>
      </c>
      <c r="C9" s="186">
        <v>181652.97072399998</v>
      </c>
      <c r="D9" s="187">
        <v>4000</v>
      </c>
      <c r="E9" s="188">
        <v>56865.033872080712</v>
      </c>
      <c r="F9" s="188">
        <v>9540.7201838432284</v>
      </c>
      <c r="G9" s="189">
        <f>IF(C9="","",C9+E9+F9)</f>
        <v>248058.72477992391</v>
      </c>
      <c r="I9" s="186">
        <f>'1-44 Denyer House'!Y39</f>
        <v>109045.800724</v>
      </c>
      <c r="J9" s="187">
        <v>0</v>
      </c>
      <c r="K9" s="188">
        <f>'Project Overheads &amp; Scaffold'!$S$57*(I9/$I$35)</f>
        <v>39881.781087625248</v>
      </c>
      <c r="L9" s="188">
        <f>SUM(I9:K9)*0.04</f>
        <v>5957.1032724650104</v>
      </c>
      <c r="M9" s="189">
        <f>IF(I9="","",I9+K9+L9)</f>
        <v>154884.68508409025</v>
      </c>
    </row>
    <row r="10" spans="1:13" x14ac:dyDescent="0.25">
      <c r="A10">
        <v>1</v>
      </c>
      <c r="B10" s="173" t="s">
        <v>503</v>
      </c>
      <c r="C10" s="186">
        <v>75420.793435000014</v>
      </c>
      <c r="D10" s="187">
        <v>30235.16</v>
      </c>
      <c r="E10" s="188">
        <v>23609.886236635281</v>
      </c>
      <c r="F10" s="188">
        <v>3961.227186865412</v>
      </c>
      <c r="G10" s="190">
        <f>IF(C10="","",C10+E10+F10)</f>
        <v>102991.9068585007</v>
      </c>
      <c r="I10" s="186">
        <f>'1-10 Lissenden Mansions'!Y54</f>
        <v>75420.793435000014</v>
      </c>
      <c r="J10" s="187">
        <v>0</v>
      </c>
      <c r="K10" s="188">
        <f>'Project Overheads &amp; Scaffold'!$S$57*(I10/$I$35)</f>
        <v>27583.965207819867</v>
      </c>
      <c r="L10" s="188">
        <f t="shared" ref="L10:L31" si="0">SUM(I10:K10)*0.04</f>
        <v>4120.1903457127955</v>
      </c>
      <c r="M10" s="190">
        <f>IF(I10="","",I10+K10+L10)</f>
        <v>107124.94898853268</v>
      </c>
    </row>
    <row r="11" spans="1:13" x14ac:dyDescent="0.25">
      <c r="A11">
        <v>2</v>
      </c>
      <c r="B11" s="173" t="s">
        <v>504</v>
      </c>
      <c r="C11" s="186">
        <v>85991.809319999986</v>
      </c>
      <c r="D11" s="187">
        <v>68200</v>
      </c>
      <c r="E11" s="188">
        <v>26919.059623489262</v>
      </c>
      <c r="F11" s="188">
        <v>4516.4347577395702</v>
      </c>
      <c r="G11" s="190">
        <f t="shared" ref="G11:G31" si="1">IF(C11="","",C11+E11+F11)</f>
        <v>117427.30370122881</v>
      </c>
      <c r="I11" s="186">
        <f>'25 Troyes House'!Y35</f>
        <v>85426.735520000002</v>
      </c>
      <c r="J11" s="187">
        <v>0</v>
      </c>
      <c r="K11" s="188">
        <f>'Project Overheads &amp; Scaffold'!$S$57*(I11/$I$35)</f>
        <v>31243.480651421887</v>
      </c>
      <c r="L11" s="188">
        <f t="shared" si="0"/>
        <v>4666.8086468568763</v>
      </c>
      <c r="M11" s="190">
        <f t="shared" ref="M11:M31" si="2">IF(I11="","",I11+K11+L11)</f>
        <v>121337.02481827878</v>
      </c>
    </row>
    <row r="12" spans="1:13" x14ac:dyDescent="0.25">
      <c r="A12">
        <v>3</v>
      </c>
      <c r="B12" s="173" t="s">
        <v>505</v>
      </c>
      <c r="C12" s="186">
        <v>75381.307449999993</v>
      </c>
      <c r="D12" s="187">
        <v>0</v>
      </c>
      <c r="E12" s="188">
        <v>23597.525459569264</v>
      </c>
      <c r="F12" s="188">
        <v>3959.1533163827703</v>
      </c>
      <c r="G12" s="190">
        <f t="shared" si="1"/>
        <v>102937.98622595203</v>
      </c>
      <c r="I12" s="186">
        <f>'11-20 Lissenden Mansions'!Y56</f>
        <v>75381.307449999993</v>
      </c>
      <c r="J12" s="187">
        <v>0</v>
      </c>
      <c r="K12" s="188">
        <f>'Project Overheads &amp; Scaffold'!$S$57*(I12/$I$35)</f>
        <v>27569.523831816899</v>
      </c>
      <c r="L12" s="188">
        <f t="shared" si="0"/>
        <v>4118.0332512726754</v>
      </c>
      <c r="M12" s="190">
        <f t="shared" si="2"/>
        <v>107068.86453308957</v>
      </c>
    </row>
    <row r="13" spans="1:13" x14ac:dyDescent="0.25">
      <c r="A13">
        <v>4</v>
      </c>
      <c r="B13" s="173" t="s">
        <v>506</v>
      </c>
      <c r="C13" s="186">
        <v>7001.8316509999995</v>
      </c>
      <c r="D13" s="187">
        <v>1050</v>
      </c>
      <c r="E13" s="188">
        <v>2191.8683323141327</v>
      </c>
      <c r="F13" s="188">
        <v>367.74799933256531</v>
      </c>
      <c r="G13" s="190">
        <f t="shared" si="1"/>
        <v>9561.4479826466977</v>
      </c>
      <c r="I13" s="186">
        <f>'5 Gillies Street'!Y48</f>
        <v>7001.8316509999995</v>
      </c>
      <c r="J13" s="187">
        <v>0</v>
      </c>
      <c r="K13" s="188">
        <f>'Project Overheads &amp; Scaffold'!$S$57*(I13/$I$35)</f>
        <v>2560.8094512907569</v>
      </c>
      <c r="L13" s="188">
        <f t="shared" si="0"/>
        <v>382.50564409163024</v>
      </c>
      <c r="M13" s="190">
        <f t="shared" si="2"/>
        <v>9945.1467463823865</v>
      </c>
    </row>
    <row r="14" spans="1:13" x14ac:dyDescent="0.25">
      <c r="A14">
        <v>5</v>
      </c>
      <c r="B14" s="173" t="s">
        <v>507</v>
      </c>
      <c r="C14" s="186">
        <v>10788.96679</v>
      </c>
      <c r="D14" s="187">
        <v>2150</v>
      </c>
      <c r="E14" s="188">
        <v>3377.4012035854166</v>
      </c>
      <c r="F14" s="188">
        <v>566.65471974341665</v>
      </c>
      <c r="G14" s="190">
        <f t="shared" si="1"/>
        <v>14733.022713328834</v>
      </c>
      <c r="I14" s="186">
        <f>'8 Dale Street'!Y56</f>
        <v>10788.96679</v>
      </c>
      <c r="J14" s="187">
        <v>0</v>
      </c>
      <c r="K14" s="188">
        <f>'Project Overheads &amp; Scaffold'!$S$57*(I14/$I$35)</f>
        <v>3945.8943748737815</v>
      </c>
      <c r="L14" s="188">
        <f t="shared" si="0"/>
        <v>589.39444659495132</v>
      </c>
      <c r="M14" s="190">
        <f t="shared" si="2"/>
        <v>15324.255611468734</v>
      </c>
    </row>
    <row r="15" spans="1:13" x14ac:dyDescent="0.25">
      <c r="A15">
        <v>6</v>
      </c>
      <c r="B15" s="173" t="s">
        <v>508</v>
      </c>
      <c r="C15" s="186">
        <v>17176.160334</v>
      </c>
      <c r="D15" s="187">
        <v>3650</v>
      </c>
      <c r="E15" s="188">
        <v>5376.8619103356878</v>
      </c>
      <c r="F15" s="188">
        <v>902.12088977342751</v>
      </c>
      <c r="G15" s="190">
        <f t="shared" si="1"/>
        <v>23455.143134109116</v>
      </c>
      <c r="I15" s="186">
        <f>'11 Gillies Street'!Y59</f>
        <v>17176.160334</v>
      </c>
      <c r="J15" s="187">
        <v>0</v>
      </c>
      <c r="K15" s="188">
        <f>'Project Overheads &amp; Scaffold'!$S$57*(I15/$I$35)</f>
        <v>6281.9096363036233</v>
      </c>
      <c r="L15" s="188">
        <f t="shared" si="0"/>
        <v>938.32279881214492</v>
      </c>
      <c r="M15" s="190">
        <f t="shared" si="2"/>
        <v>24396.392769115766</v>
      </c>
    </row>
    <row r="16" spans="1:13" x14ac:dyDescent="0.25">
      <c r="A16">
        <v>7</v>
      </c>
      <c r="B16" s="173" t="s">
        <v>509</v>
      </c>
      <c r="C16" s="186">
        <v>14003.534678000002</v>
      </c>
      <c r="D16" s="187">
        <v>1700</v>
      </c>
      <c r="E16" s="188">
        <v>4383.6963998966321</v>
      </c>
      <c r="F16" s="188">
        <v>735.48924311586541</v>
      </c>
      <c r="G16" s="190">
        <f t="shared" si="1"/>
        <v>19122.720321012501</v>
      </c>
      <c r="I16" s="186">
        <f>'30 Grove Terrace'!Y50</f>
        <v>14003.534678000002</v>
      </c>
      <c r="J16" s="187">
        <v>0</v>
      </c>
      <c r="K16" s="188">
        <f>'Project Overheads &amp; Scaffold'!$S$57*(I16/$I$35)</f>
        <v>5121.5718603829473</v>
      </c>
      <c r="L16" s="188">
        <f t="shared" si="0"/>
        <v>765.00426153531794</v>
      </c>
      <c r="M16" s="190">
        <f t="shared" si="2"/>
        <v>19890.110799918268</v>
      </c>
    </row>
    <row r="17" spans="1:13" x14ac:dyDescent="0.25">
      <c r="A17">
        <v>8</v>
      </c>
      <c r="B17" s="173" t="s">
        <v>510</v>
      </c>
      <c r="C17" s="186">
        <v>15466.562183000002</v>
      </c>
      <c r="D17" s="187">
        <v>2150</v>
      </c>
      <c r="E17" s="188">
        <v>4841.6856543306576</v>
      </c>
      <c r="F17" s="188">
        <v>812.3299134932264</v>
      </c>
      <c r="G17" s="190">
        <f t="shared" si="1"/>
        <v>21120.577750823886</v>
      </c>
      <c r="I17" s="186">
        <f>'25 Elaine Grove'!Y61</f>
        <v>15466.562183000002</v>
      </c>
      <c r="J17" s="187">
        <v>0</v>
      </c>
      <c r="K17" s="188">
        <f>'Project Overheads &amp; Scaffold'!$S$57*(I17/$I$35)</f>
        <v>5656.6510866547269</v>
      </c>
      <c r="L17" s="188">
        <f t="shared" si="0"/>
        <v>844.92853078618907</v>
      </c>
      <c r="M17" s="190">
        <f t="shared" si="2"/>
        <v>21968.141800440917</v>
      </c>
    </row>
    <row r="18" spans="1:13" x14ac:dyDescent="0.25">
      <c r="A18">
        <v>9</v>
      </c>
      <c r="B18" s="173" t="s">
        <v>511</v>
      </c>
      <c r="C18" s="186">
        <v>16297.967547</v>
      </c>
      <c r="D18" s="187">
        <v>8390</v>
      </c>
      <c r="E18" s="188">
        <v>5101.9505649283637</v>
      </c>
      <c r="F18" s="188">
        <v>855.99672447713453</v>
      </c>
      <c r="G18" s="190">
        <f t="shared" si="1"/>
        <v>22255.9148364055</v>
      </c>
      <c r="I18" s="186">
        <f>'130 POW Road'!Y63</f>
        <v>16297.967547</v>
      </c>
      <c r="J18" s="187">
        <v>0</v>
      </c>
      <c r="K18" s="188">
        <f>'Project Overheads &amp; Scaffold'!$S$57*(I18/$I$35)</f>
        <v>5960.7244806045737</v>
      </c>
      <c r="L18" s="188">
        <f t="shared" si="0"/>
        <v>890.34768110418304</v>
      </c>
      <c r="M18" s="190">
        <f t="shared" si="2"/>
        <v>23149.039708708759</v>
      </c>
    </row>
    <row r="19" spans="1:13" x14ac:dyDescent="0.25">
      <c r="A19">
        <v>10</v>
      </c>
      <c r="B19" s="173" t="s">
        <v>512</v>
      </c>
      <c r="C19" s="186">
        <v>8164.8633579999996</v>
      </c>
      <c r="D19" s="187">
        <v>2550</v>
      </c>
      <c r="E19" s="188">
        <v>2555.9462615066277</v>
      </c>
      <c r="F19" s="188">
        <v>428.83238478026516</v>
      </c>
      <c r="G19" s="190">
        <f t="shared" si="1"/>
        <v>11149.642004286894</v>
      </c>
      <c r="I19" s="186">
        <f>'25 Herbert Street '!Y52</f>
        <v>8164.8633579999996</v>
      </c>
      <c r="J19" s="187">
        <v>0</v>
      </c>
      <c r="K19" s="188">
        <f>'Project Overheads &amp; Scaffold'!$S$57*(I19/$I$35)</f>
        <v>2986.1699477847083</v>
      </c>
      <c r="L19" s="188">
        <f t="shared" si="0"/>
        <v>446.04133223138831</v>
      </c>
      <c r="M19" s="190">
        <f t="shared" si="2"/>
        <v>11597.074638016096</v>
      </c>
    </row>
    <row r="20" spans="1:13" x14ac:dyDescent="0.25">
      <c r="A20">
        <v>11</v>
      </c>
      <c r="B20" s="173" t="s">
        <v>513</v>
      </c>
      <c r="C20" s="186">
        <v>8106.5147470000011</v>
      </c>
      <c r="D20" s="187">
        <v>2150</v>
      </c>
      <c r="E20" s="188">
        <v>2537.6806877167828</v>
      </c>
      <c r="F20" s="188">
        <v>425.7678173886714</v>
      </c>
      <c r="G20" s="190">
        <f t="shared" si="1"/>
        <v>11069.963252105455</v>
      </c>
      <c r="I20" s="186">
        <f>'128 POW Road'!Y53</f>
        <v>8106.5147470000011</v>
      </c>
      <c r="J20" s="187">
        <v>0</v>
      </c>
      <c r="K20" s="188">
        <f>'Project Overheads &amp; Scaffold'!$S$57*(I20/$I$35)</f>
        <v>2964.8298639371992</v>
      </c>
      <c r="L20" s="188">
        <f t="shared" si="0"/>
        <v>442.853784437488</v>
      </c>
      <c r="M20" s="190">
        <f t="shared" si="2"/>
        <v>11514.198395374688</v>
      </c>
    </row>
    <row r="21" spans="1:13" x14ac:dyDescent="0.25">
      <c r="A21">
        <v>12</v>
      </c>
      <c r="B21" s="173" t="s">
        <v>514</v>
      </c>
      <c r="C21" s="186">
        <v>6106.8111509999999</v>
      </c>
      <c r="D21" s="187">
        <v>0</v>
      </c>
      <c r="E21" s="188">
        <v>1911.6892036940121</v>
      </c>
      <c r="F21" s="188">
        <v>320.74001418776049</v>
      </c>
      <c r="G21" s="190">
        <f t="shared" si="1"/>
        <v>8339.2403688817722</v>
      </c>
      <c r="I21" s="186">
        <f>'10 Gillies Street'!Y37</f>
        <v>6106.8111509999999</v>
      </c>
      <c r="J21" s="187">
        <v>0</v>
      </c>
      <c r="K21" s="188">
        <f>'Project Overheads &amp; Scaffold'!$S$57*(I21/$I$35)</f>
        <v>2233.4698250700039</v>
      </c>
      <c r="L21" s="188">
        <f t="shared" si="0"/>
        <v>333.61123904280015</v>
      </c>
      <c r="M21" s="190">
        <f t="shared" si="2"/>
        <v>8673.8922151128045</v>
      </c>
    </row>
    <row r="22" spans="1:13" x14ac:dyDescent="0.25">
      <c r="A22">
        <v>13</v>
      </c>
      <c r="B22" s="173" t="s">
        <v>515</v>
      </c>
      <c r="C22" s="186">
        <v>12170.914517000001</v>
      </c>
      <c r="D22" s="187">
        <v>2550</v>
      </c>
      <c r="E22" s="188">
        <v>3810.0090711699208</v>
      </c>
      <c r="F22" s="188">
        <v>639.23694352679695</v>
      </c>
      <c r="G22" s="190">
        <f t="shared" si="1"/>
        <v>16620.160531696718</v>
      </c>
      <c r="I22" s="186">
        <f>'17 Ascham Street'!Y54</f>
        <v>12170.914517000001</v>
      </c>
      <c r="J22" s="187">
        <v>0</v>
      </c>
      <c r="K22" s="188">
        <f>'Project Overheads &amp; Scaffold'!$S$57*(I22/$I$35)</f>
        <v>4451.3199516206823</v>
      </c>
      <c r="L22" s="188">
        <f t="shared" si="0"/>
        <v>664.88937874482747</v>
      </c>
      <c r="M22" s="190">
        <f t="shared" si="2"/>
        <v>17287.123847365514</v>
      </c>
    </row>
    <row r="23" spans="1:13" x14ac:dyDescent="0.25">
      <c r="A23">
        <v>14</v>
      </c>
      <c r="B23" s="173" t="s">
        <v>516</v>
      </c>
      <c r="C23" s="186">
        <v>7669.4020049999999</v>
      </c>
      <c r="D23" s="187">
        <v>3066.8</v>
      </c>
      <c r="E23" s="188">
        <v>2400.845981514733</v>
      </c>
      <c r="F23" s="188">
        <v>402.8099194605893</v>
      </c>
      <c r="G23" s="190">
        <f t="shared" si="1"/>
        <v>10473.057905975322</v>
      </c>
      <c r="I23" s="186">
        <f>'13 Doynton Street'!Y47</f>
        <v>7669.4020049999999</v>
      </c>
      <c r="J23" s="187">
        <v>0</v>
      </c>
      <c r="K23" s="188">
        <f>'Project Overheads &amp; Scaffold'!$S$57*(I23/$I$35)</f>
        <v>2804.9627753256991</v>
      </c>
      <c r="L23" s="188">
        <f t="shared" si="0"/>
        <v>418.97459121302796</v>
      </c>
      <c r="M23" s="190">
        <f t="shared" si="2"/>
        <v>10893.339371538726</v>
      </c>
    </row>
    <row r="24" spans="1:13" x14ac:dyDescent="0.25">
      <c r="A24">
        <v>15</v>
      </c>
      <c r="B24" s="173" t="s">
        <v>517</v>
      </c>
      <c r="C24" s="186">
        <v>29788.850418999995</v>
      </c>
      <c r="D24" s="187">
        <v>3530</v>
      </c>
      <c r="E24" s="188">
        <v>9325.1653487160766</v>
      </c>
      <c r="F24" s="188">
        <v>1564.560630708643</v>
      </c>
      <c r="G24" s="190">
        <f t="shared" si="1"/>
        <v>40678.576398424717</v>
      </c>
      <c r="I24" s="186">
        <f>'111 Chetwynd Road'!Y69</f>
        <v>29788.850418999995</v>
      </c>
      <c r="J24" s="187">
        <v>0</v>
      </c>
      <c r="K24" s="188">
        <f>'Project Overheads &amp; Scaffold'!$S$57*(I24/$I$35)</f>
        <v>10894.802031575127</v>
      </c>
      <c r="L24" s="188">
        <f t="shared" si="0"/>
        <v>1627.346098023005</v>
      </c>
      <c r="M24" s="190">
        <f t="shared" si="2"/>
        <v>42310.998548598131</v>
      </c>
    </row>
    <row r="25" spans="1:13" x14ac:dyDescent="0.25">
      <c r="A25">
        <v>16</v>
      </c>
      <c r="B25" s="173" t="s">
        <v>518</v>
      </c>
      <c r="C25" s="186">
        <v>13016.509659000001</v>
      </c>
      <c r="D25" s="187">
        <v>5100</v>
      </c>
      <c r="E25" s="188">
        <v>4074.7159801747616</v>
      </c>
      <c r="F25" s="188">
        <v>683.64902556699042</v>
      </c>
      <c r="G25" s="190">
        <f t="shared" si="1"/>
        <v>17774.87466474175</v>
      </c>
      <c r="I25" s="186">
        <f>'19 Ascham Street'!Y69</f>
        <v>13016.509659000001</v>
      </c>
      <c r="J25" s="187">
        <v>0</v>
      </c>
      <c r="K25" s="188">
        <f>'Project Overheads &amp; Scaffold'!$S$57*(I25/$I$35)</f>
        <v>4760.5830329873834</v>
      </c>
      <c r="L25" s="188">
        <f t="shared" si="0"/>
        <v>711.08370767949543</v>
      </c>
      <c r="M25" s="190">
        <f t="shared" si="2"/>
        <v>18488.176399666881</v>
      </c>
    </row>
    <row r="26" spans="1:13" x14ac:dyDescent="0.25">
      <c r="A26">
        <v>17</v>
      </c>
      <c r="B26" s="173" t="s">
        <v>568</v>
      </c>
      <c r="C26" s="186">
        <v>17284.392635999997</v>
      </c>
      <c r="D26" s="187">
        <v>500</v>
      </c>
      <c r="E26" s="188">
        <v>5410.7431812818932</v>
      </c>
      <c r="F26" s="188">
        <v>907.80543269127566</v>
      </c>
      <c r="G26" s="190">
        <f t="shared" si="1"/>
        <v>23602.941249973166</v>
      </c>
      <c r="I26" s="186">
        <f>'66 Leverton Street'!Y43</f>
        <v>17284.392635999997</v>
      </c>
      <c r="J26" s="187">
        <v>0</v>
      </c>
      <c r="K26" s="188">
        <f>'Project Overheads &amp; Scaffold'!$S$57*(I26/$I$35)</f>
        <v>6321.4938930683456</v>
      </c>
      <c r="L26" s="188">
        <f t="shared" si="0"/>
        <v>944.23546116273371</v>
      </c>
      <c r="M26" s="190">
        <f t="shared" si="2"/>
        <v>24550.121990231077</v>
      </c>
    </row>
    <row r="27" spans="1:13" s="217" customFormat="1" x14ac:dyDescent="0.25">
      <c r="A27" s="217">
        <v>18</v>
      </c>
      <c r="B27" s="272" t="s">
        <v>519</v>
      </c>
      <c r="C27" s="273">
        <v>13331.414815</v>
      </c>
      <c r="D27" s="274">
        <v>6720</v>
      </c>
      <c r="E27" s="275">
        <v>4173.294562683277</v>
      </c>
      <c r="F27" s="275">
        <v>700.18837510733113</v>
      </c>
      <c r="G27" s="276">
        <f t="shared" si="1"/>
        <v>18204.89775279061</v>
      </c>
      <c r="H27" s="277"/>
      <c r="I27" s="273">
        <f>'13 Oseney Street'!Y63</f>
        <v>0</v>
      </c>
      <c r="J27" s="274">
        <v>0</v>
      </c>
      <c r="K27" s="275">
        <f>'Project Overheads &amp; Scaffold'!$S$57*(I27/$I$35)</f>
        <v>0</v>
      </c>
      <c r="L27" s="275">
        <f t="shared" si="0"/>
        <v>0</v>
      </c>
      <c r="M27" s="276">
        <f t="shared" si="2"/>
        <v>0</v>
      </c>
    </row>
    <row r="28" spans="1:13" x14ac:dyDescent="0.25">
      <c r="A28">
        <v>19</v>
      </c>
      <c r="B28" s="173" t="s">
        <v>520</v>
      </c>
      <c r="C28" s="186">
        <v>13952.164913000002</v>
      </c>
      <c r="D28" s="187">
        <v>2100</v>
      </c>
      <c r="E28" s="188">
        <v>4367.6154989618262</v>
      </c>
      <c r="F28" s="188">
        <v>732.79121647847319</v>
      </c>
      <c r="G28" s="190">
        <f t="shared" si="1"/>
        <v>19052.571628440302</v>
      </c>
      <c r="I28" s="186">
        <f>'29 Grove Terrace'!Y49</f>
        <v>13952.164913000002</v>
      </c>
      <c r="J28" s="187">
        <v>0</v>
      </c>
      <c r="K28" s="188">
        <f>'Project Overheads &amp; Scaffold'!$S$57*(I28/$I$35)</f>
        <v>5102.7841793475436</v>
      </c>
      <c r="L28" s="188">
        <f t="shared" si="0"/>
        <v>762.1979636939019</v>
      </c>
      <c r="M28" s="190">
        <f t="shared" si="2"/>
        <v>19817.147056041449</v>
      </c>
    </row>
    <row r="29" spans="1:13" x14ac:dyDescent="0.25">
      <c r="A29">
        <v>20</v>
      </c>
      <c r="B29" s="173" t="s">
        <v>521</v>
      </c>
      <c r="C29" s="186">
        <v>17108.690870999999</v>
      </c>
      <c r="D29" s="187">
        <v>2750</v>
      </c>
      <c r="E29" s="188">
        <v>5355.7411255583465</v>
      </c>
      <c r="F29" s="188">
        <v>898.57727986233385</v>
      </c>
      <c r="G29" s="190">
        <f t="shared" si="1"/>
        <v>23363.009276420678</v>
      </c>
      <c r="I29" s="186">
        <f>'28 Leighton Road'!Y69</f>
        <v>17108.690870999999</v>
      </c>
      <c r="J29" s="187">
        <v>0</v>
      </c>
      <c r="K29" s="188">
        <f>'Project Overheads &amp; Scaffold'!$S$57*(I29/$I$35)</f>
        <v>6257.2337447461277</v>
      </c>
      <c r="L29" s="188">
        <f t="shared" si="0"/>
        <v>934.63698462984507</v>
      </c>
      <c r="M29" s="190">
        <f>IF(I29="","",I29+K29+L29)</f>
        <v>24300.561600375971</v>
      </c>
    </row>
    <row r="30" spans="1:13" x14ac:dyDescent="0.25">
      <c r="A30">
        <v>21</v>
      </c>
      <c r="B30" s="173" t="s">
        <v>522</v>
      </c>
      <c r="C30" s="186">
        <v>9517.274093</v>
      </c>
      <c r="D30" s="187">
        <v>2150</v>
      </c>
      <c r="E30" s="188">
        <v>2979.3078060397384</v>
      </c>
      <c r="F30" s="188">
        <v>499.86327596158952</v>
      </c>
      <c r="G30" s="190">
        <f t="shared" si="1"/>
        <v>12996.445175001329</v>
      </c>
      <c r="I30" s="186">
        <f>'13 Mortimer Terrace'!Y55</f>
        <v>9517.274093</v>
      </c>
      <c r="J30" s="187">
        <v>0</v>
      </c>
      <c r="K30" s="188">
        <f>'Project Overheads &amp; Scaffold'!$S$57*(I30/$I$35)</f>
        <v>3480.7928357429555</v>
      </c>
      <c r="L30" s="188">
        <f t="shared" si="0"/>
        <v>519.9226771497182</v>
      </c>
      <c r="M30" s="190">
        <f t="shared" si="2"/>
        <v>13517.989605892673</v>
      </c>
    </row>
    <row r="31" spans="1:13" s="217" customFormat="1" x14ac:dyDescent="0.25">
      <c r="A31" s="217">
        <v>22</v>
      </c>
      <c r="B31" s="272" t="s">
        <v>523</v>
      </c>
      <c r="C31" s="273">
        <v>7955.151245</v>
      </c>
      <c r="D31" s="274">
        <v>2150</v>
      </c>
      <c r="E31" s="275">
        <v>2490.2975338166762</v>
      </c>
      <c r="F31" s="275">
        <v>417.81795115266709</v>
      </c>
      <c r="G31" s="276">
        <f t="shared" si="1"/>
        <v>10863.266729969344</v>
      </c>
      <c r="H31" s="277"/>
      <c r="I31" s="273">
        <f>'13 Winscombe Terrace'!Y48</f>
        <v>0</v>
      </c>
      <c r="J31" s="274">
        <v>0</v>
      </c>
      <c r="K31" s="275">
        <f>'Project Overheads &amp; Scaffold'!$S$57*(I31/$I$35)</f>
        <v>0</v>
      </c>
      <c r="L31" s="275">
        <f t="shared" si="0"/>
        <v>0</v>
      </c>
      <c r="M31" s="276">
        <f t="shared" si="2"/>
        <v>0</v>
      </c>
    </row>
    <row r="32" spans="1:13" x14ac:dyDescent="0.25">
      <c r="B32" s="173"/>
      <c r="C32" s="186"/>
      <c r="D32" s="187"/>
      <c r="E32" s="188"/>
      <c r="F32" s="188"/>
      <c r="G32" s="190"/>
      <c r="I32" s="186"/>
      <c r="J32" s="187"/>
      <c r="K32" s="188"/>
      <c r="L32" s="188"/>
      <c r="M32" s="190"/>
    </row>
    <row r="33" spans="2:13" x14ac:dyDescent="0.25">
      <c r="B33" s="173" t="s">
        <v>596</v>
      </c>
      <c r="C33" s="186"/>
      <c r="D33" s="187"/>
      <c r="E33" s="188"/>
      <c r="F33" s="188"/>
      <c r="G33" s="190"/>
      <c r="I33" s="186">
        <f>SUM(I9:I32)</f>
        <v>568896.04868099978</v>
      </c>
      <c r="J33" s="187"/>
      <c r="K33" s="188">
        <f>'Project Overheads &amp; Scaffold'!$S$57*(I33/$I$35)</f>
        <v>208064.75375</v>
      </c>
      <c r="L33" s="188">
        <f t="shared" ref="L33" si="3">SUM(I33:K33)*0.04</f>
        <v>31078.432097239995</v>
      </c>
      <c r="M33" s="190">
        <f t="shared" ref="M33" si="4">IF(I33="","",I33+K33+L33)</f>
        <v>808039.23452823982</v>
      </c>
    </row>
    <row r="34" spans="2:13" ht="15.75" thickBot="1" x14ac:dyDescent="0.3">
      <c r="B34" s="173"/>
      <c r="C34" s="186"/>
      <c r="D34" s="187"/>
      <c r="E34" s="188"/>
      <c r="F34" s="188"/>
      <c r="G34" s="190"/>
      <c r="I34" s="186"/>
      <c r="J34" s="187"/>
      <c r="K34" s="188"/>
      <c r="L34" s="188"/>
      <c r="M34" s="190"/>
    </row>
    <row r="35" spans="2:13" ht="17.25" thickTop="1" thickBot="1" x14ac:dyDescent="0.3">
      <c r="B35" s="174" t="s">
        <v>5</v>
      </c>
      <c r="C35" s="191">
        <f>SUM(C9:C31)</f>
        <v>663354.85854099982</v>
      </c>
      <c r="D35" s="192">
        <f>SUM(D9:D31)</f>
        <v>156841.96</v>
      </c>
      <c r="E35" s="192">
        <f>SUM(E9:E31)</f>
        <v>207658.02150000006</v>
      </c>
      <c r="F35" s="192">
        <f>SUM(F9:F31)</f>
        <v>34840.515201640002</v>
      </c>
      <c r="G35" s="192">
        <f>SUM(G9:G31)</f>
        <v>905853.39524263993</v>
      </c>
      <c r="I35" s="191">
        <f>SUM(I9:I34)</f>
        <v>1137792.0973619996</v>
      </c>
      <c r="J35" s="192">
        <f>SUM(J9:J34)</f>
        <v>0</v>
      </c>
      <c r="K35" s="192">
        <f>SUM(K9:K34)</f>
        <v>416129.50750000007</v>
      </c>
      <c r="L35" s="192">
        <f>SUM(L9:L34)</f>
        <v>62156.864194480004</v>
      </c>
      <c r="M35" s="192">
        <f>SUM(M9:M34)</f>
        <v>1616078.4690564801</v>
      </c>
    </row>
  </sheetData>
  <mergeCells count="2">
    <mergeCell ref="C7:G7"/>
    <mergeCell ref="I7:M7"/>
  </mergeCells>
  <dataValidations disablePrompts="1" count="1">
    <dataValidation type="decimal" operator="lessThanOrEqual" allowBlank="1" showInputMessage="1" showErrorMessage="1" promptTitle="Equal or less than tendered" prompt="Please enter percentage equal or less than in the tender submission_x000a_" sqref="C5 I5">
      <formula1>#REF!</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66"/>
  <sheetViews>
    <sheetView topLeftCell="B1" zoomScale="70" zoomScaleNormal="70" workbookViewId="0">
      <pane xSplit="8" ySplit="8" topLeftCell="S54" activePane="bottomRight" state="frozen"/>
      <selection activeCell="S45" sqref="S45"/>
      <selection pane="topRight" activeCell="S45" sqref="S45"/>
      <selection pane="bottomLeft" activeCell="S45" sqref="S45"/>
      <selection pane="bottomRight" activeCell="AE71" sqref="AE71"/>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3.42578125"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601</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16" t="s">
        <v>388</v>
      </c>
      <c r="L7" s="417"/>
      <c r="M7" s="417"/>
      <c r="N7" s="417"/>
      <c r="O7" s="417"/>
      <c r="P7" s="417"/>
      <c r="Q7" s="417"/>
      <c r="R7" s="417"/>
      <c r="S7" s="417"/>
      <c r="T7" s="418"/>
      <c r="V7" s="419" t="s">
        <v>389</v>
      </c>
      <c r="W7" s="420"/>
      <c r="X7" s="420"/>
      <c r="Y7" s="421"/>
      <c r="AA7" s="422" t="s">
        <v>390</v>
      </c>
      <c r="AB7" s="423"/>
      <c r="AC7" s="424" t="s">
        <v>393</v>
      </c>
      <c r="AD7" s="425"/>
      <c r="AE7" s="309" t="s">
        <v>391</v>
      </c>
    </row>
    <row r="8" spans="1:31" s="318" customFormat="1" ht="75.75" thickBot="1" x14ac:dyDescent="0.3">
      <c r="A8" s="310" t="s">
        <v>377</v>
      </c>
      <c r="B8" s="311" t="s">
        <v>34</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c r="B10" s="3" t="s">
        <v>34</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34</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34</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9" si="0">W12*X12</f>
        <v>399.99552</v>
      </c>
      <c r="Z12" s="19"/>
      <c r="AA12" s="79">
        <v>0</v>
      </c>
      <c r="AB12" s="80">
        <f t="shared" ref="AB12:AB52" si="1">Y12*AA12</f>
        <v>0</v>
      </c>
      <c r="AC12" s="81">
        <v>0</v>
      </c>
      <c r="AD12" s="82">
        <f t="shared" ref="AD12:AD52" si="2">Y12*AC12</f>
        <v>0</v>
      </c>
      <c r="AE12" s="133">
        <f t="shared" ref="AE12:AE54" si="3">AB12-AD12</f>
        <v>0</v>
      </c>
    </row>
    <row r="13" spans="1:31" ht="15.75" thickBot="1" x14ac:dyDescent="0.3">
      <c r="A13" s="16"/>
      <c r="B13" s="3" t="s">
        <v>34</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34</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34</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f t="shared" si="3"/>
        <v>0</v>
      </c>
    </row>
    <row r="16" spans="1:31" ht="15.75" thickBot="1" x14ac:dyDescent="0.3">
      <c r="A16" s="16"/>
      <c r="B16" s="3" t="s">
        <v>34</v>
      </c>
      <c r="C16" s="4"/>
      <c r="D16" s="5"/>
      <c r="E16" s="6"/>
      <c r="F16" s="7"/>
      <c r="G16" s="7"/>
      <c r="H16" s="8"/>
      <c r="I16" s="7"/>
      <c r="J16" s="9"/>
      <c r="K16" s="10"/>
      <c r="L16" s="39"/>
      <c r="M16" s="11"/>
      <c r="N16" s="12"/>
      <c r="O16" s="19"/>
      <c r="P16" s="17"/>
      <c r="Q16" s="38"/>
      <c r="R16" s="38"/>
      <c r="S16" s="38"/>
      <c r="T16" s="38"/>
      <c r="V16" s="10"/>
      <c r="W16" s="39"/>
      <c r="X16" s="38"/>
      <c r="Y16" s="72"/>
      <c r="Z16" s="19"/>
      <c r="AA16" s="79"/>
      <c r="AB16" s="80"/>
      <c r="AC16" s="81"/>
      <c r="AD16" s="82"/>
      <c r="AE16" s="133">
        <f t="shared" si="3"/>
        <v>0</v>
      </c>
    </row>
    <row r="17" spans="1:31" ht="61.5" thickBot="1" x14ac:dyDescent="0.3">
      <c r="A17" s="16"/>
      <c r="B17" s="3" t="s">
        <v>34</v>
      </c>
      <c r="C17" s="42" t="s">
        <v>189</v>
      </c>
      <c r="D17" s="5" t="s">
        <v>378</v>
      </c>
      <c r="E17" s="129" t="s">
        <v>501</v>
      </c>
      <c r="F17" s="7"/>
      <c r="G17" s="7"/>
      <c r="H17" s="8"/>
      <c r="I17" s="7"/>
      <c r="J17" s="9"/>
      <c r="K17" s="10"/>
      <c r="L17" s="39"/>
      <c r="M17" s="9"/>
      <c r="N17" s="39"/>
      <c r="O17" s="19"/>
      <c r="P17" s="28"/>
      <c r="Q17" s="43"/>
      <c r="R17" s="43"/>
      <c r="S17" s="43"/>
      <c r="T17" s="43"/>
      <c r="V17" s="10"/>
      <c r="W17" s="39"/>
      <c r="X17" s="43"/>
      <c r="Y17" s="72"/>
      <c r="Z17" s="19"/>
      <c r="AA17" s="79"/>
      <c r="AB17" s="80"/>
      <c r="AC17" s="81"/>
      <c r="AD17" s="82"/>
      <c r="AE17" s="133">
        <f t="shared" si="3"/>
        <v>0</v>
      </c>
    </row>
    <row r="18" spans="1:31" ht="45.75" thickBot="1" x14ac:dyDescent="0.3">
      <c r="A18" s="16"/>
      <c r="B18" s="3" t="s">
        <v>34</v>
      </c>
      <c r="C18" s="42" t="s">
        <v>189</v>
      </c>
      <c r="D18" s="5" t="s">
        <v>25</v>
      </c>
      <c r="E18" s="6" t="s">
        <v>192</v>
      </c>
      <c r="F18" s="7"/>
      <c r="G18" s="7"/>
      <c r="H18" s="8">
        <v>6.83</v>
      </c>
      <c r="I18" s="7"/>
      <c r="J18" s="9" t="s">
        <v>193</v>
      </c>
      <c r="K18" s="10" t="s">
        <v>139</v>
      </c>
      <c r="L18" s="39">
        <v>3</v>
      </c>
      <c r="M18" s="11">
        <v>18.93</v>
      </c>
      <c r="N18" s="39">
        <v>56.79</v>
      </c>
      <c r="O18" s="19"/>
      <c r="P18" s="13" t="e">
        <v>#VALUE!</v>
      </c>
      <c r="Q18" s="14" t="e">
        <f t="shared" ref="Q18:Q23" si="4">IF(J18="PROV SUM",N18,L18*P18)</f>
        <v>#VALUE!</v>
      </c>
      <c r="R18" s="40">
        <v>0</v>
      </c>
      <c r="S18" s="41">
        <v>13.72425</v>
      </c>
      <c r="T18" s="14">
        <f t="shared" ref="T18:T23" si="5">IF(J18="SC024",N18,IF(ISERROR(S18),"",IF(J18="PROV SUM",N18,L18*S18)))</f>
        <v>41.172750000000001</v>
      </c>
      <c r="V18" s="10" t="s">
        <v>139</v>
      </c>
      <c r="W18" s="39">
        <v>3</v>
      </c>
      <c r="X18" s="41">
        <v>13.72425</v>
      </c>
      <c r="Y18" s="72">
        <f t="shared" si="0"/>
        <v>41.172750000000001</v>
      </c>
      <c r="Z18" s="19"/>
      <c r="AA18" s="79">
        <v>0</v>
      </c>
      <c r="AB18" s="80">
        <f t="shared" si="1"/>
        <v>0</v>
      </c>
      <c r="AC18" s="81">
        <v>0</v>
      </c>
      <c r="AD18" s="82">
        <f t="shared" si="2"/>
        <v>0</v>
      </c>
      <c r="AE18" s="133">
        <f t="shared" si="3"/>
        <v>0</v>
      </c>
    </row>
    <row r="19" spans="1:31" ht="30.75" thickBot="1" x14ac:dyDescent="0.3">
      <c r="A19" s="16"/>
      <c r="B19" s="3" t="s">
        <v>34</v>
      </c>
      <c r="C19" s="42" t="s">
        <v>189</v>
      </c>
      <c r="D19" s="5" t="s">
        <v>25</v>
      </c>
      <c r="E19" s="6" t="s">
        <v>337</v>
      </c>
      <c r="F19" s="7"/>
      <c r="G19" s="7"/>
      <c r="H19" s="8">
        <v>6.91</v>
      </c>
      <c r="I19" s="7"/>
      <c r="J19" s="9" t="s">
        <v>338</v>
      </c>
      <c r="K19" s="10" t="s">
        <v>79</v>
      </c>
      <c r="L19" s="39">
        <v>2</v>
      </c>
      <c r="M19" s="11">
        <v>20.13</v>
      </c>
      <c r="N19" s="39">
        <v>40.26</v>
      </c>
      <c r="O19" s="19"/>
      <c r="P19" s="13" t="e">
        <v>#VALUE!</v>
      </c>
      <c r="Q19" s="14" t="e">
        <f t="shared" si="4"/>
        <v>#VALUE!</v>
      </c>
      <c r="R19" s="40">
        <v>0</v>
      </c>
      <c r="S19" s="41">
        <v>14.594249999999999</v>
      </c>
      <c r="T19" s="14">
        <f t="shared" si="5"/>
        <v>29.188499999999998</v>
      </c>
      <c r="V19" s="10" t="s">
        <v>79</v>
      </c>
      <c r="W19" s="39">
        <v>2</v>
      </c>
      <c r="X19" s="41">
        <v>14.594249999999999</v>
      </c>
      <c r="Y19" s="72">
        <f t="shared" si="0"/>
        <v>29.188499999999998</v>
      </c>
      <c r="Z19" s="19"/>
      <c r="AA19" s="79">
        <v>0</v>
      </c>
      <c r="AB19" s="80">
        <f t="shared" si="1"/>
        <v>0</v>
      </c>
      <c r="AC19" s="81">
        <v>0</v>
      </c>
      <c r="AD19" s="82">
        <f t="shared" si="2"/>
        <v>0</v>
      </c>
      <c r="AE19" s="133">
        <f t="shared" si="3"/>
        <v>0</v>
      </c>
    </row>
    <row r="20" spans="1:31" ht="45.75" thickBot="1" x14ac:dyDescent="0.3">
      <c r="A20" s="16"/>
      <c r="B20" s="3" t="s">
        <v>34</v>
      </c>
      <c r="C20" s="42" t="s">
        <v>189</v>
      </c>
      <c r="D20" s="5" t="s">
        <v>25</v>
      </c>
      <c r="E20" s="6" t="s">
        <v>221</v>
      </c>
      <c r="F20" s="7"/>
      <c r="G20" s="7"/>
      <c r="H20" s="8">
        <v>6.1860000000000301</v>
      </c>
      <c r="I20" s="7"/>
      <c r="J20" s="9" t="s">
        <v>222</v>
      </c>
      <c r="K20" s="10" t="s">
        <v>79</v>
      </c>
      <c r="L20" s="39">
        <v>8</v>
      </c>
      <c r="M20" s="11">
        <v>11.63</v>
      </c>
      <c r="N20" s="39">
        <v>93.04</v>
      </c>
      <c r="O20" s="19"/>
      <c r="P20" s="13" t="e">
        <v>#VALUE!</v>
      </c>
      <c r="Q20" s="14" t="e">
        <f t="shared" si="4"/>
        <v>#VALUE!</v>
      </c>
      <c r="R20" s="40">
        <v>0</v>
      </c>
      <c r="S20" s="41">
        <v>9.8855000000000004</v>
      </c>
      <c r="T20" s="14">
        <f t="shared" si="5"/>
        <v>79.084000000000003</v>
      </c>
      <c r="V20" s="10" t="s">
        <v>79</v>
      </c>
      <c r="W20" s="39">
        <v>8</v>
      </c>
      <c r="X20" s="41">
        <v>9.8855000000000004</v>
      </c>
      <c r="Y20" s="72">
        <f t="shared" si="0"/>
        <v>79.084000000000003</v>
      </c>
      <c r="Z20" s="19"/>
      <c r="AA20" s="79">
        <v>0</v>
      </c>
      <c r="AB20" s="80">
        <f t="shared" si="1"/>
        <v>0</v>
      </c>
      <c r="AC20" s="81">
        <v>0</v>
      </c>
      <c r="AD20" s="82">
        <f t="shared" si="2"/>
        <v>0</v>
      </c>
      <c r="AE20" s="133">
        <f t="shared" si="3"/>
        <v>0</v>
      </c>
    </row>
    <row r="21" spans="1:31" ht="30.75" thickBot="1" x14ac:dyDescent="0.3">
      <c r="A21" s="16"/>
      <c r="B21" s="3" t="s">
        <v>34</v>
      </c>
      <c r="C21" s="42" t="s">
        <v>189</v>
      </c>
      <c r="D21" s="5" t="s">
        <v>25</v>
      </c>
      <c r="E21" s="6" t="s">
        <v>411</v>
      </c>
      <c r="F21" s="7"/>
      <c r="G21" s="7"/>
      <c r="H21" s="8">
        <v>6.2360000000000504</v>
      </c>
      <c r="I21" s="7"/>
      <c r="J21" s="9" t="s">
        <v>251</v>
      </c>
      <c r="K21" s="10" t="s">
        <v>79</v>
      </c>
      <c r="L21" s="39">
        <v>20</v>
      </c>
      <c r="M21" s="11">
        <v>25.87</v>
      </c>
      <c r="N21" s="39">
        <v>517.4</v>
      </c>
      <c r="O21" s="19"/>
      <c r="P21" s="13" t="e">
        <v>#VALUE!</v>
      </c>
      <c r="Q21" s="14" t="e">
        <f t="shared" si="4"/>
        <v>#VALUE!</v>
      </c>
      <c r="R21" s="40">
        <v>0</v>
      </c>
      <c r="S21" s="41">
        <v>21.9895</v>
      </c>
      <c r="T21" s="14">
        <f t="shared" si="5"/>
        <v>439.78999999999996</v>
      </c>
      <c r="V21" s="10" t="s">
        <v>79</v>
      </c>
      <c r="W21" s="39">
        <v>20</v>
      </c>
      <c r="X21" s="41">
        <v>21.9895</v>
      </c>
      <c r="Y21" s="72">
        <f t="shared" si="0"/>
        <v>439.78999999999996</v>
      </c>
      <c r="Z21" s="19"/>
      <c r="AA21" s="79">
        <v>0</v>
      </c>
      <c r="AB21" s="80">
        <f t="shared" si="1"/>
        <v>0</v>
      </c>
      <c r="AC21" s="81">
        <v>0</v>
      </c>
      <c r="AD21" s="82">
        <f t="shared" si="2"/>
        <v>0</v>
      </c>
      <c r="AE21" s="133">
        <f t="shared" si="3"/>
        <v>0</v>
      </c>
    </row>
    <row r="22" spans="1:31" ht="30.75" thickBot="1" x14ac:dyDescent="0.3">
      <c r="A22" s="16"/>
      <c r="B22" s="3" t="s">
        <v>34</v>
      </c>
      <c r="C22" s="42" t="s">
        <v>189</v>
      </c>
      <c r="D22" s="5" t="s">
        <v>25</v>
      </c>
      <c r="E22" s="6" t="s">
        <v>412</v>
      </c>
      <c r="F22" s="7"/>
      <c r="G22" s="7"/>
      <c r="H22" s="8">
        <v>6.2370000000000498</v>
      </c>
      <c r="I22" s="7"/>
      <c r="J22" s="9" t="s">
        <v>253</v>
      </c>
      <c r="K22" s="10" t="s">
        <v>104</v>
      </c>
      <c r="L22" s="39">
        <v>15</v>
      </c>
      <c r="M22" s="11">
        <v>6.28</v>
      </c>
      <c r="N22" s="39">
        <v>94.2</v>
      </c>
      <c r="O22" s="19"/>
      <c r="P22" s="13" t="e">
        <v>#VALUE!</v>
      </c>
      <c r="Q22" s="14" t="e">
        <f t="shared" si="4"/>
        <v>#VALUE!</v>
      </c>
      <c r="R22" s="40">
        <v>0</v>
      </c>
      <c r="S22" s="41">
        <v>5.3380000000000001</v>
      </c>
      <c r="T22" s="14">
        <f t="shared" si="5"/>
        <v>80.070000000000007</v>
      </c>
      <c r="V22" s="10" t="s">
        <v>104</v>
      </c>
      <c r="W22" s="39">
        <v>15</v>
      </c>
      <c r="X22" s="41">
        <v>5.3380000000000001</v>
      </c>
      <c r="Y22" s="72">
        <f t="shared" si="0"/>
        <v>80.070000000000007</v>
      </c>
      <c r="Z22" s="19"/>
      <c r="AA22" s="79">
        <v>0</v>
      </c>
      <c r="AB22" s="80">
        <f t="shared" si="1"/>
        <v>0</v>
      </c>
      <c r="AC22" s="81">
        <v>0</v>
      </c>
      <c r="AD22" s="82">
        <f t="shared" si="2"/>
        <v>0</v>
      </c>
      <c r="AE22" s="133">
        <f t="shared" si="3"/>
        <v>0</v>
      </c>
    </row>
    <row r="23" spans="1:31" ht="45.75" thickBot="1" x14ac:dyDescent="0.3">
      <c r="A23" s="16"/>
      <c r="B23" s="3" t="s">
        <v>34</v>
      </c>
      <c r="C23" s="42" t="s">
        <v>189</v>
      </c>
      <c r="D23" s="5" t="s">
        <v>25</v>
      </c>
      <c r="E23" s="6" t="s">
        <v>413</v>
      </c>
      <c r="F23" s="7"/>
      <c r="G23" s="7"/>
      <c r="H23" s="8">
        <v>6.2380000000000502</v>
      </c>
      <c r="I23" s="7"/>
      <c r="J23" s="9" t="s">
        <v>255</v>
      </c>
      <c r="K23" s="10" t="s">
        <v>139</v>
      </c>
      <c r="L23" s="39">
        <v>2</v>
      </c>
      <c r="M23" s="11">
        <v>20.71</v>
      </c>
      <c r="N23" s="39">
        <v>41.42</v>
      </c>
      <c r="O23" s="19"/>
      <c r="P23" s="13" t="e">
        <v>#VALUE!</v>
      </c>
      <c r="Q23" s="14" t="e">
        <f t="shared" si="4"/>
        <v>#VALUE!</v>
      </c>
      <c r="R23" s="40">
        <v>0</v>
      </c>
      <c r="S23" s="41">
        <v>17.6035</v>
      </c>
      <c r="T23" s="14">
        <f t="shared" si="5"/>
        <v>35.207000000000001</v>
      </c>
      <c r="V23" s="10" t="s">
        <v>139</v>
      </c>
      <c r="W23" s="39">
        <v>2</v>
      </c>
      <c r="X23" s="41">
        <v>17.6035</v>
      </c>
      <c r="Y23" s="72">
        <f t="shared" si="0"/>
        <v>35.207000000000001</v>
      </c>
      <c r="Z23" s="19"/>
      <c r="AA23" s="79">
        <v>0</v>
      </c>
      <c r="AB23" s="80">
        <f t="shared" si="1"/>
        <v>0</v>
      </c>
      <c r="AC23" s="81">
        <v>0</v>
      </c>
      <c r="AD23" s="82">
        <f t="shared" si="2"/>
        <v>0</v>
      </c>
      <c r="AE23" s="133">
        <f t="shared" si="3"/>
        <v>0</v>
      </c>
    </row>
    <row r="24" spans="1:31" ht="15.75" thickBot="1" x14ac:dyDescent="0.3">
      <c r="A24" s="16"/>
      <c r="B24" s="3" t="s">
        <v>34</v>
      </c>
      <c r="C24" s="42" t="s">
        <v>72</v>
      </c>
      <c r="D24" s="5" t="s">
        <v>378</v>
      </c>
      <c r="E24" s="6"/>
      <c r="F24" s="7"/>
      <c r="G24" s="7"/>
      <c r="H24" s="8"/>
      <c r="I24" s="7"/>
      <c r="J24" s="9"/>
      <c r="K24" s="10"/>
      <c r="L24" s="39"/>
      <c r="M24" s="9"/>
      <c r="N24" s="39"/>
      <c r="O24" s="44"/>
      <c r="P24" s="28"/>
      <c r="Q24" s="43"/>
      <c r="R24" s="43"/>
      <c r="S24" s="43"/>
      <c r="T24" s="43"/>
      <c r="V24" s="10"/>
      <c r="W24" s="39"/>
      <c r="X24" s="43"/>
      <c r="Y24" s="72">
        <f t="shared" si="0"/>
        <v>0</v>
      </c>
      <c r="Z24" s="19"/>
      <c r="AA24" s="79">
        <v>0</v>
      </c>
      <c r="AB24" s="80">
        <f t="shared" si="1"/>
        <v>0</v>
      </c>
      <c r="AC24" s="81">
        <v>0</v>
      </c>
      <c r="AD24" s="82">
        <f t="shared" si="2"/>
        <v>0</v>
      </c>
      <c r="AE24" s="133">
        <f t="shared" si="3"/>
        <v>0</v>
      </c>
    </row>
    <row r="25" spans="1:31" ht="45.75" thickBot="1" x14ac:dyDescent="0.3">
      <c r="A25" s="16"/>
      <c r="B25" s="3" t="s">
        <v>34</v>
      </c>
      <c r="C25" s="42" t="s">
        <v>72</v>
      </c>
      <c r="D25" s="5" t="s">
        <v>25</v>
      </c>
      <c r="E25" s="6" t="s">
        <v>423</v>
      </c>
      <c r="F25" s="7"/>
      <c r="G25" s="7"/>
      <c r="H25" s="8">
        <v>3.67</v>
      </c>
      <c r="I25" s="7"/>
      <c r="J25" s="9" t="s">
        <v>113</v>
      </c>
      <c r="K25" s="10" t="s">
        <v>79</v>
      </c>
      <c r="L25" s="39">
        <v>6</v>
      </c>
      <c r="M25" s="11">
        <v>85.24</v>
      </c>
      <c r="N25" s="39">
        <v>511.44</v>
      </c>
      <c r="O25" s="44"/>
      <c r="P25" s="13" t="e">
        <v>#VALUE!</v>
      </c>
      <c r="Q25" s="14" t="e">
        <f>IF(J25="PROV SUM",N25,L25*P25)</f>
        <v>#VALUE!</v>
      </c>
      <c r="R25" s="40">
        <v>0</v>
      </c>
      <c r="S25" s="41">
        <v>68.191999999999993</v>
      </c>
      <c r="T25" s="14">
        <f>IF(J25="SC024",N25,IF(ISERROR(S25),"",IF(J25="PROV SUM",N25,L25*S25)))</f>
        <v>409.15199999999993</v>
      </c>
      <c r="V25" s="10" t="s">
        <v>79</v>
      </c>
      <c r="W25" s="39">
        <v>6</v>
      </c>
      <c r="X25" s="41">
        <v>68.191999999999993</v>
      </c>
      <c r="Y25" s="72">
        <f t="shared" si="0"/>
        <v>409.15199999999993</v>
      </c>
      <c r="Z25" s="19"/>
      <c r="AA25" s="79">
        <v>0</v>
      </c>
      <c r="AB25" s="80">
        <f t="shared" si="1"/>
        <v>0</v>
      </c>
      <c r="AC25" s="81">
        <v>0</v>
      </c>
      <c r="AD25" s="82">
        <f t="shared" si="2"/>
        <v>0</v>
      </c>
      <c r="AE25" s="133">
        <f t="shared" si="3"/>
        <v>0</v>
      </c>
    </row>
    <row r="26" spans="1:31" ht="75.75" thickBot="1" x14ac:dyDescent="0.3">
      <c r="A26" s="16"/>
      <c r="B26" s="3" t="s">
        <v>34</v>
      </c>
      <c r="C26" s="42" t="s">
        <v>72</v>
      </c>
      <c r="D26" s="5" t="s">
        <v>25</v>
      </c>
      <c r="E26" s="6" t="s">
        <v>118</v>
      </c>
      <c r="F26" s="7"/>
      <c r="G26" s="7"/>
      <c r="H26" s="8">
        <v>3.74000000000001</v>
      </c>
      <c r="I26" s="7"/>
      <c r="J26" s="9" t="s">
        <v>119</v>
      </c>
      <c r="K26" s="10" t="s">
        <v>79</v>
      </c>
      <c r="L26" s="39">
        <v>30</v>
      </c>
      <c r="M26" s="11">
        <v>30.56</v>
      </c>
      <c r="N26" s="39">
        <v>916.8</v>
      </c>
      <c r="O26" s="44"/>
      <c r="P26" s="13" t="e">
        <v>#VALUE!</v>
      </c>
      <c r="Q26" s="14" t="e">
        <f>IF(J26="PROV SUM",N26,L26*P26)</f>
        <v>#VALUE!</v>
      </c>
      <c r="R26" s="40">
        <v>0</v>
      </c>
      <c r="S26" s="41">
        <v>24.448</v>
      </c>
      <c r="T26" s="14">
        <f>IF(J26="SC024",N26,IF(ISERROR(S26),"",IF(J26="PROV SUM",N26,L26*S26)))</f>
        <v>733.44</v>
      </c>
      <c r="V26" s="10" t="s">
        <v>79</v>
      </c>
      <c r="W26" s="39">
        <v>30</v>
      </c>
      <c r="X26" s="41">
        <v>24.448</v>
      </c>
      <c r="Y26" s="72">
        <f t="shared" si="0"/>
        <v>733.44</v>
      </c>
      <c r="Z26" s="19"/>
      <c r="AA26" s="79">
        <v>0</v>
      </c>
      <c r="AB26" s="80">
        <f t="shared" si="1"/>
        <v>0</v>
      </c>
      <c r="AC26" s="81">
        <v>0</v>
      </c>
      <c r="AD26" s="82">
        <f t="shared" si="2"/>
        <v>0</v>
      </c>
      <c r="AE26" s="133">
        <f t="shared" si="3"/>
        <v>0</v>
      </c>
    </row>
    <row r="27" spans="1:31" ht="120.75" thickBot="1" x14ac:dyDescent="0.3">
      <c r="A27" s="16"/>
      <c r="B27" s="3" t="s">
        <v>34</v>
      </c>
      <c r="C27" s="42" t="s">
        <v>72</v>
      </c>
      <c r="D27" s="5" t="s">
        <v>25</v>
      </c>
      <c r="E27" s="6" t="s">
        <v>105</v>
      </c>
      <c r="F27" s="7"/>
      <c r="G27" s="7"/>
      <c r="H27" s="8">
        <v>3.1799999999999899</v>
      </c>
      <c r="I27" s="7"/>
      <c r="J27" s="9" t="s">
        <v>106</v>
      </c>
      <c r="K27" s="10" t="s">
        <v>79</v>
      </c>
      <c r="L27" s="39">
        <v>6</v>
      </c>
      <c r="M27" s="11">
        <v>10.17</v>
      </c>
      <c r="N27" s="39">
        <v>61.02</v>
      </c>
      <c r="O27" s="44"/>
      <c r="P27" s="13" t="e">
        <v>#VALUE!</v>
      </c>
      <c r="Q27" s="14" t="e">
        <f>IF(J27="PROV SUM",N27,L27*P27)</f>
        <v>#VALUE!</v>
      </c>
      <c r="R27" s="40">
        <v>0</v>
      </c>
      <c r="S27" s="41">
        <v>8.136000000000001</v>
      </c>
      <c r="T27" s="14">
        <f>IF(J27="SC024",N27,IF(ISERROR(S27),"",IF(J27="PROV SUM",N27,L27*S27)))</f>
        <v>48.816000000000003</v>
      </c>
      <c r="V27" s="10" t="s">
        <v>79</v>
      </c>
      <c r="W27" s="39">
        <v>6</v>
      </c>
      <c r="X27" s="41">
        <v>8.136000000000001</v>
      </c>
      <c r="Y27" s="72">
        <f t="shared" si="0"/>
        <v>48.816000000000003</v>
      </c>
      <c r="Z27" s="19"/>
      <c r="AA27" s="79">
        <v>0</v>
      </c>
      <c r="AB27" s="80">
        <f t="shared" si="1"/>
        <v>0</v>
      </c>
      <c r="AC27" s="81">
        <v>0</v>
      </c>
      <c r="AD27" s="82">
        <f t="shared" si="2"/>
        <v>0</v>
      </c>
      <c r="AE27" s="133">
        <f t="shared" si="3"/>
        <v>0</v>
      </c>
    </row>
    <row r="28" spans="1:31" ht="30.75" thickBot="1" x14ac:dyDescent="0.3">
      <c r="A28" s="16"/>
      <c r="B28" s="3" t="s">
        <v>34</v>
      </c>
      <c r="C28" s="42" t="s">
        <v>72</v>
      </c>
      <c r="D28" s="5" t="s">
        <v>25</v>
      </c>
      <c r="E28" s="6" t="s">
        <v>122</v>
      </c>
      <c r="F28" s="7"/>
      <c r="G28" s="7"/>
      <c r="H28" s="8">
        <v>3.1889999999999898</v>
      </c>
      <c r="I28" s="7"/>
      <c r="J28" s="9" t="s">
        <v>123</v>
      </c>
      <c r="K28" s="10" t="s">
        <v>104</v>
      </c>
      <c r="L28" s="39">
        <v>10</v>
      </c>
      <c r="M28" s="11">
        <v>5.58</v>
      </c>
      <c r="N28" s="39">
        <v>55.8</v>
      </c>
      <c r="O28" s="44"/>
      <c r="P28" s="13" t="e">
        <v>#VALUE!</v>
      </c>
      <c r="Q28" s="14" t="e">
        <f>IF(J28="PROV SUM",N28,L28*P28)</f>
        <v>#VALUE!</v>
      </c>
      <c r="R28" s="40">
        <v>0</v>
      </c>
      <c r="S28" s="41">
        <v>4.4640000000000004</v>
      </c>
      <c r="T28" s="14">
        <f>IF(J28="SC024",N28,IF(ISERROR(S28),"",IF(J28="PROV SUM",N28,L28*S28)))</f>
        <v>44.64</v>
      </c>
      <c r="V28" s="10" t="s">
        <v>104</v>
      </c>
      <c r="W28" s="39">
        <v>10</v>
      </c>
      <c r="X28" s="41">
        <v>4.4640000000000004</v>
      </c>
      <c r="Y28" s="72">
        <f t="shared" si="0"/>
        <v>44.64</v>
      </c>
      <c r="Z28" s="19"/>
      <c r="AA28" s="79">
        <v>0</v>
      </c>
      <c r="AB28" s="80">
        <f t="shared" si="1"/>
        <v>0</v>
      </c>
      <c r="AC28" s="81">
        <v>0</v>
      </c>
      <c r="AD28" s="82">
        <f t="shared" si="2"/>
        <v>0</v>
      </c>
      <c r="AE28" s="133">
        <f t="shared" si="3"/>
        <v>0</v>
      </c>
    </row>
    <row r="29" spans="1:31" ht="15.75" thickBot="1" x14ac:dyDescent="0.3">
      <c r="A29" s="16"/>
      <c r="B29" s="3" t="s">
        <v>34</v>
      </c>
      <c r="C29" s="42" t="s">
        <v>164</v>
      </c>
      <c r="D29" s="5" t="s">
        <v>378</v>
      </c>
      <c r="E29" s="6"/>
      <c r="F29" s="7"/>
      <c r="G29" s="7"/>
      <c r="H29" s="8"/>
      <c r="I29" s="7"/>
      <c r="J29" s="9"/>
      <c r="K29" s="10"/>
      <c r="L29" s="39"/>
      <c r="M29" s="9"/>
      <c r="N29" s="39"/>
      <c r="O29" s="44"/>
      <c r="P29" s="28"/>
      <c r="Q29" s="43"/>
      <c r="R29" s="43"/>
      <c r="S29" s="43"/>
      <c r="T29" s="43"/>
      <c r="V29" s="10"/>
      <c r="W29" s="39"/>
      <c r="X29" s="43"/>
      <c r="Y29" s="72">
        <f t="shared" si="0"/>
        <v>0</v>
      </c>
      <c r="Z29" s="19"/>
      <c r="AA29" s="79">
        <v>0</v>
      </c>
      <c r="AB29" s="80">
        <f t="shared" si="1"/>
        <v>0</v>
      </c>
      <c r="AC29" s="81">
        <v>0</v>
      </c>
      <c r="AD29" s="82">
        <f t="shared" si="2"/>
        <v>0</v>
      </c>
      <c r="AE29" s="133">
        <f t="shared" si="3"/>
        <v>0</v>
      </c>
    </row>
    <row r="30" spans="1:31" ht="90.75" thickBot="1" x14ac:dyDescent="0.3">
      <c r="A30" s="16"/>
      <c r="B30" s="3" t="s">
        <v>34</v>
      </c>
      <c r="C30" s="42" t="s">
        <v>164</v>
      </c>
      <c r="D30" s="5" t="s">
        <v>25</v>
      </c>
      <c r="E30" s="6" t="s">
        <v>169</v>
      </c>
      <c r="F30" s="7"/>
      <c r="G30" s="7"/>
      <c r="H30" s="8">
        <v>4.8899999999999801</v>
      </c>
      <c r="I30" s="7"/>
      <c r="J30" s="9" t="s">
        <v>170</v>
      </c>
      <c r="K30" s="10" t="s">
        <v>75</v>
      </c>
      <c r="L30" s="39">
        <v>1</v>
      </c>
      <c r="M30" s="11">
        <v>29.05</v>
      </c>
      <c r="N30" s="39">
        <v>29.05</v>
      </c>
      <c r="O30" s="44"/>
      <c r="P30" s="13" t="e">
        <v>#VALUE!</v>
      </c>
      <c r="Q30" s="14" t="e">
        <f>IF(J30="PROV SUM",N30,L30*P30)</f>
        <v>#VALUE!</v>
      </c>
      <c r="R30" s="40">
        <v>0</v>
      </c>
      <c r="S30" s="41">
        <v>25.752824999999998</v>
      </c>
      <c r="T30" s="14">
        <f>IF(J30="SC024",N30,IF(ISERROR(S30),"",IF(J30="PROV SUM",N30,L30*S30)))</f>
        <v>25.752824999999998</v>
      </c>
      <c r="V30" s="10" t="s">
        <v>75</v>
      </c>
      <c r="W30" s="39">
        <v>1</v>
      </c>
      <c r="X30" s="41">
        <v>25.752824999999998</v>
      </c>
      <c r="Y30" s="72">
        <f t="shared" si="0"/>
        <v>25.752824999999998</v>
      </c>
      <c r="Z30" s="19"/>
      <c r="AA30" s="79">
        <v>0</v>
      </c>
      <c r="AB30" s="80">
        <f t="shared" si="1"/>
        <v>0</v>
      </c>
      <c r="AC30" s="81">
        <v>0</v>
      </c>
      <c r="AD30" s="82">
        <f t="shared" si="2"/>
        <v>0</v>
      </c>
      <c r="AE30" s="133">
        <f t="shared" si="3"/>
        <v>0</v>
      </c>
    </row>
    <row r="31" spans="1:31" ht="90.75" thickBot="1" x14ac:dyDescent="0.3">
      <c r="A31" s="16"/>
      <c r="B31" s="45" t="s">
        <v>34</v>
      </c>
      <c r="C31" s="46" t="s">
        <v>164</v>
      </c>
      <c r="D31" s="47" t="s">
        <v>25</v>
      </c>
      <c r="E31" s="48" t="s">
        <v>173</v>
      </c>
      <c r="F31" s="49"/>
      <c r="G31" s="49"/>
      <c r="H31" s="50">
        <v>4.9099999999999797</v>
      </c>
      <c r="I31" s="49"/>
      <c r="J31" s="51" t="s">
        <v>174</v>
      </c>
      <c r="K31" s="52" t="s">
        <v>75</v>
      </c>
      <c r="L31" s="53">
        <v>8</v>
      </c>
      <c r="M31" s="54">
        <v>98.99</v>
      </c>
      <c r="N31" s="53">
        <v>791.92</v>
      </c>
      <c r="O31" s="44"/>
      <c r="P31" s="13" t="e">
        <v>#VALUE!</v>
      </c>
      <c r="Q31" s="14" t="e">
        <f>IF(J31="PROV SUM",N31,L31*P31)</f>
        <v>#VALUE!</v>
      </c>
      <c r="R31" s="40">
        <v>0</v>
      </c>
      <c r="S31" s="41">
        <v>87.754634999999993</v>
      </c>
      <c r="T31" s="14">
        <f>IF(J31="SC024",N31,IF(ISERROR(S31),"",IF(J31="PROV SUM",N31,L31*S31)))</f>
        <v>702.03707999999995</v>
      </c>
      <c r="V31" s="52" t="s">
        <v>75</v>
      </c>
      <c r="W31" s="53">
        <v>8</v>
      </c>
      <c r="X31" s="41">
        <v>87.754634999999993</v>
      </c>
      <c r="Y31" s="72">
        <f t="shared" si="0"/>
        <v>702.03707999999995</v>
      </c>
      <c r="Z31" s="19"/>
      <c r="AA31" s="79">
        <v>0</v>
      </c>
      <c r="AB31" s="80">
        <f t="shared" si="1"/>
        <v>0</v>
      </c>
      <c r="AC31" s="81">
        <v>0</v>
      </c>
      <c r="AD31" s="82">
        <f t="shared" si="2"/>
        <v>0</v>
      </c>
      <c r="AE31" s="133">
        <f t="shared" si="3"/>
        <v>0</v>
      </c>
    </row>
    <row r="32" spans="1:31" ht="15.75" thickBot="1" x14ac:dyDescent="0.3">
      <c r="A32" s="16"/>
      <c r="B32" s="45" t="s">
        <v>34</v>
      </c>
      <c r="C32" s="46" t="s">
        <v>24</v>
      </c>
      <c r="D32" s="47" t="s">
        <v>378</v>
      </c>
      <c r="E32" s="48"/>
      <c r="F32" s="49"/>
      <c r="G32" s="49"/>
      <c r="H32" s="50"/>
      <c r="I32" s="49"/>
      <c r="J32" s="51"/>
      <c r="K32" s="52"/>
      <c r="L32" s="53"/>
      <c r="M32" s="51"/>
      <c r="N32" s="53"/>
      <c r="O32" s="44"/>
      <c r="P32" s="28"/>
      <c r="Q32" s="43"/>
      <c r="R32" s="43"/>
      <c r="S32" s="43"/>
      <c r="T32" s="43"/>
      <c r="V32" s="52"/>
      <c r="W32" s="53"/>
      <c r="X32" s="43"/>
      <c r="Y32" s="72">
        <f t="shared" si="0"/>
        <v>0</v>
      </c>
      <c r="Z32" s="19"/>
      <c r="AA32" s="79">
        <v>0</v>
      </c>
      <c r="AB32" s="80">
        <f t="shared" si="1"/>
        <v>0</v>
      </c>
      <c r="AC32" s="81">
        <v>0</v>
      </c>
      <c r="AD32" s="82">
        <f t="shared" si="2"/>
        <v>0</v>
      </c>
      <c r="AE32" s="133">
        <f t="shared" si="3"/>
        <v>0</v>
      </c>
    </row>
    <row r="33" spans="1:31" ht="120.75" thickBot="1" x14ac:dyDescent="0.3">
      <c r="A33" s="22"/>
      <c r="B33" s="55" t="s">
        <v>34</v>
      </c>
      <c r="C33" s="55" t="s">
        <v>24</v>
      </c>
      <c r="D33" s="56" t="s">
        <v>25</v>
      </c>
      <c r="E33" s="57" t="s">
        <v>26</v>
      </c>
      <c r="F33" s="58"/>
      <c r="G33" s="58"/>
      <c r="H33" s="59">
        <v>2.1</v>
      </c>
      <c r="I33" s="58"/>
      <c r="J33" s="60" t="s">
        <v>27</v>
      </c>
      <c r="K33" s="58" t="s">
        <v>28</v>
      </c>
      <c r="L33" s="61">
        <v>140</v>
      </c>
      <c r="M33" s="62">
        <v>12.92</v>
      </c>
      <c r="N33" s="63">
        <v>1808.8</v>
      </c>
      <c r="O33" s="19"/>
      <c r="P33" s="13" t="e">
        <v>#VALUE!</v>
      </c>
      <c r="Q33" s="14" t="e">
        <f>IF(J33="PROV SUM",N33,L33*P33)</f>
        <v>#VALUE!</v>
      </c>
      <c r="R33" s="40">
        <v>0</v>
      </c>
      <c r="S33" s="41">
        <v>16.4084</v>
      </c>
      <c r="T33" s="14">
        <f>IF(J33="SC024",N33,IF(ISERROR(S33),"",IF(J33="PROV SUM",N33,L33*S33)))</f>
        <v>2297.1759999999999</v>
      </c>
      <c r="V33" s="58" t="s">
        <v>28</v>
      </c>
      <c r="W33" s="61">
        <v>140</v>
      </c>
      <c r="X33" s="41">
        <v>16.4084</v>
      </c>
      <c r="Y33" s="72">
        <f t="shared" si="0"/>
        <v>2297.1759999999999</v>
      </c>
      <c r="Z33" s="19"/>
      <c r="AA33" s="79">
        <v>0.7</v>
      </c>
      <c r="AB33" s="80">
        <f>Y33*AA33</f>
        <v>1608.0231999999999</v>
      </c>
      <c r="AC33" s="81">
        <v>0</v>
      </c>
      <c r="AD33" s="82">
        <f t="shared" si="2"/>
        <v>0</v>
      </c>
      <c r="AE33" s="133">
        <f t="shared" si="3"/>
        <v>1608.0231999999999</v>
      </c>
    </row>
    <row r="34" spans="1:31" ht="15.75" thickBot="1" x14ac:dyDescent="0.3">
      <c r="A34" s="22"/>
      <c r="B34" s="55" t="s">
        <v>34</v>
      </c>
      <c r="C34" s="55" t="s">
        <v>24</v>
      </c>
      <c r="D34" s="56" t="s">
        <v>25</v>
      </c>
      <c r="E34" s="57" t="s">
        <v>32</v>
      </c>
      <c r="F34" s="58"/>
      <c r="G34" s="58"/>
      <c r="H34" s="59">
        <v>2.6</v>
      </c>
      <c r="I34" s="58"/>
      <c r="J34" s="60" t="s">
        <v>33</v>
      </c>
      <c r="K34" s="58" t="s">
        <v>31</v>
      </c>
      <c r="L34" s="61">
        <v>1</v>
      </c>
      <c r="M34" s="62">
        <v>50</v>
      </c>
      <c r="N34" s="63">
        <v>50</v>
      </c>
      <c r="O34" s="19"/>
      <c r="P34" s="13" t="e">
        <v>#VALUE!</v>
      </c>
      <c r="Q34" s="14" t="e">
        <f>IF(J34="PROV SUM",N34,L34*P34)</f>
        <v>#VALUE!</v>
      </c>
      <c r="R34" s="40">
        <v>0</v>
      </c>
      <c r="S34" s="41">
        <v>63.5</v>
      </c>
      <c r="T34" s="14">
        <f>IF(J34="SC024",N34,IF(ISERROR(S34),"",IF(J34="PROV SUM",N34,L34*S34)))</f>
        <v>63.5</v>
      </c>
      <c r="V34" s="58" t="s">
        <v>31</v>
      </c>
      <c r="W34" s="61">
        <v>1</v>
      </c>
      <c r="X34" s="41">
        <v>63.5</v>
      </c>
      <c r="Y34" s="72">
        <f t="shared" si="0"/>
        <v>63.5</v>
      </c>
      <c r="Z34" s="19"/>
      <c r="AA34" s="79">
        <v>0.7</v>
      </c>
      <c r="AB34" s="80">
        <f t="shared" si="1"/>
        <v>44.449999999999996</v>
      </c>
      <c r="AC34" s="81">
        <v>0</v>
      </c>
      <c r="AD34" s="82">
        <f t="shared" si="2"/>
        <v>0</v>
      </c>
      <c r="AE34" s="133">
        <f t="shared" si="3"/>
        <v>44.449999999999996</v>
      </c>
    </row>
    <row r="35" spans="1:31" ht="15.75" thickBot="1" x14ac:dyDescent="0.3">
      <c r="A35" s="22"/>
      <c r="B35" s="55" t="s">
        <v>34</v>
      </c>
      <c r="C35" s="55" t="s">
        <v>24</v>
      </c>
      <c r="D35" s="56" t="s">
        <v>25</v>
      </c>
      <c r="E35" s="57" t="s">
        <v>35</v>
      </c>
      <c r="F35" s="58"/>
      <c r="G35" s="58"/>
      <c r="H35" s="59">
        <v>2.7</v>
      </c>
      <c r="I35" s="58"/>
      <c r="J35" s="60" t="s">
        <v>36</v>
      </c>
      <c r="K35" s="58" t="s">
        <v>31</v>
      </c>
      <c r="L35" s="61">
        <v>1</v>
      </c>
      <c r="M35" s="62">
        <v>383.72</v>
      </c>
      <c r="N35" s="63">
        <v>383.72</v>
      </c>
      <c r="O35" s="19"/>
      <c r="P35" s="13" t="e">
        <v>#VALUE!</v>
      </c>
      <c r="Q35" s="14" t="e">
        <f>IF(J35="PROV SUM",N35,L35*P35)</f>
        <v>#VALUE!</v>
      </c>
      <c r="R35" s="40">
        <v>0</v>
      </c>
      <c r="S35" s="41">
        <v>487.32440000000003</v>
      </c>
      <c r="T35" s="14">
        <f>IF(J35="SC024",N35,IF(ISERROR(S35),"",IF(J35="PROV SUM",N35,L35*S35)))</f>
        <v>487.32440000000003</v>
      </c>
      <c r="V35" s="58" t="s">
        <v>31</v>
      </c>
      <c r="W35" s="61">
        <v>1</v>
      </c>
      <c r="X35" s="41">
        <v>487.32440000000003</v>
      </c>
      <c r="Y35" s="72">
        <f t="shared" si="0"/>
        <v>487.32440000000003</v>
      </c>
      <c r="Z35" s="19"/>
      <c r="AA35" s="79">
        <v>0.7</v>
      </c>
      <c r="AB35" s="80">
        <f t="shared" si="1"/>
        <v>341.12707999999998</v>
      </c>
      <c r="AC35" s="81">
        <v>0</v>
      </c>
      <c r="AD35" s="82">
        <f t="shared" si="2"/>
        <v>0</v>
      </c>
      <c r="AE35" s="133">
        <f t="shared" si="3"/>
        <v>341.12707999999998</v>
      </c>
    </row>
    <row r="36" spans="1:31" ht="15.75" thickBot="1" x14ac:dyDescent="0.3">
      <c r="A36" s="22"/>
      <c r="B36" s="55" t="s">
        <v>34</v>
      </c>
      <c r="C36" s="55" t="s">
        <v>24</v>
      </c>
      <c r="D36" s="56" t="s">
        <v>25</v>
      </c>
      <c r="E36" s="57" t="s">
        <v>43</v>
      </c>
      <c r="F36" s="58"/>
      <c r="G36" s="58"/>
      <c r="H36" s="59">
        <v>2.17</v>
      </c>
      <c r="I36" s="58"/>
      <c r="J36" s="60" t="s">
        <v>44</v>
      </c>
      <c r="K36" s="58" t="s">
        <v>31</v>
      </c>
      <c r="L36" s="61">
        <v>1</v>
      </c>
      <c r="M36" s="62">
        <v>842</v>
      </c>
      <c r="N36" s="63">
        <v>842</v>
      </c>
      <c r="O36" s="19"/>
      <c r="P36" s="13" t="e">
        <v>#VALUE!</v>
      </c>
      <c r="Q36" s="14" t="e">
        <f>IF(J36="PROV SUM",N36,L36*P36)</f>
        <v>#VALUE!</v>
      </c>
      <c r="R36" s="40">
        <v>0</v>
      </c>
      <c r="S36" s="41">
        <v>1069.3399999999999</v>
      </c>
      <c r="T36" s="14">
        <f>IF(J36="SC024",N36,IF(ISERROR(S36),"",IF(J36="PROV SUM",N36,L36*S36)))</f>
        <v>1069.3399999999999</v>
      </c>
      <c r="V36" s="58" t="s">
        <v>31</v>
      </c>
      <c r="W36" s="61">
        <v>1</v>
      </c>
      <c r="X36" s="41">
        <v>1069.3399999999999</v>
      </c>
      <c r="Y36" s="72">
        <f t="shared" si="0"/>
        <v>1069.3399999999999</v>
      </c>
      <c r="Z36" s="19"/>
      <c r="AA36" s="79">
        <v>0.7</v>
      </c>
      <c r="AB36" s="80">
        <f t="shared" si="1"/>
        <v>748.5379999999999</v>
      </c>
      <c r="AC36" s="81">
        <v>0</v>
      </c>
      <c r="AD36" s="82">
        <f t="shared" si="2"/>
        <v>0</v>
      </c>
      <c r="AE36" s="133">
        <f t="shared" si="3"/>
        <v>748.5379999999999</v>
      </c>
    </row>
    <row r="37" spans="1:31" ht="60.75" thickBot="1" x14ac:dyDescent="0.3">
      <c r="A37" s="22"/>
      <c r="B37" s="55" t="s">
        <v>34</v>
      </c>
      <c r="C37" s="55" t="s">
        <v>24</v>
      </c>
      <c r="D37" s="56" t="s">
        <v>25</v>
      </c>
      <c r="E37" s="57" t="s">
        <v>382</v>
      </c>
      <c r="F37" s="58"/>
      <c r="G37" s="58"/>
      <c r="H37" s="59"/>
      <c r="I37" s="58"/>
      <c r="J37" s="60" t="s">
        <v>383</v>
      </c>
      <c r="K37" s="58" t="s">
        <v>31</v>
      </c>
      <c r="L37" s="61"/>
      <c r="M37" s="62">
        <v>4.8300000000000003E-2</v>
      </c>
      <c r="N37" s="63">
        <v>0</v>
      </c>
      <c r="O37" s="19"/>
      <c r="P37" s="13" t="e">
        <v>#VALUE!</v>
      </c>
      <c r="Q37" s="14" t="e">
        <f>IF(J37="PROV SUM",N37,L37*P37)</f>
        <v>#VALUE!</v>
      </c>
      <c r="R37" s="40" t="e">
        <v>#N/A</v>
      </c>
      <c r="S37" s="41" t="e">
        <v>#N/A</v>
      </c>
      <c r="T37" s="14">
        <f>IF(J37="SC024",N37,IF(ISERROR(S37),"",IF(J37="PROV SUM",N37,L37*S37)))</f>
        <v>0</v>
      </c>
      <c r="V37" s="58" t="s">
        <v>31</v>
      </c>
      <c r="W37" s="61"/>
      <c r="X37" s="41" t="e">
        <v>#N/A</v>
      </c>
      <c r="Y37" s="72"/>
      <c r="Z37" s="19"/>
      <c r="AA37" s="79">
        <v>0</v>
      </c>
      <c r="AB37" s="80">
        <f t="shared" si="1"/>
        <v>0</v>
      </c>
      <c r="AC37" s="81">
        <v>0</v>
      </c>
      <c r="AD37" s="82">
        <f t="shared" si="2"/>
        <v>0</v>
      </c>
      <c r="AE37" s="133">
        <f t="shared" si="3"/>
        <v>0</v>
      </c>
    </row>
    <row r="38" spans="1:31" ht="15.75" thickBot="1" x14ac:dyDescent="0.3">
      <c r="A38" s="22"/>
      <c r="B38" s="64" t="s">
        <v>34</v>
      </c>
      <c r="C38" s="55" t="s">
        <v>312</v>
      </c>
      <c r="D38" s="56" t="s">
        <v>378</v>
      </c>
      <c r="E38" s="57"/>
      <c r="F38" s="58"/>
      <c r="G38" s="58"/>
      <c r="H38" s="59"/>
      <c r="I38" s="58"/>
      <c r="J38" s="60"/>
      <c r="K38" s="58"/>
      <c r="L38" s="61"/>
      <c r="M38" s="60"/>
      <c r="N38" s="63"/>
      <c r="O38" s="19"/>
      <c r="P38" s="17"/>
      <c r="Q38" s="38"/>
      <c r="R38" s="38"/>
      <c r="S38" s="38"/>
      <c r="T38" s="38"/>
      <c r="V38" s="58"/>
      <c r="W38" s="61"/>
      <c r="X38" s="38"/>
      <c r="Y38" s="72">
        <f t="shared" si="0"/>
        <v>0</v>
      </c>
      <c r="Z38" s="19"/>
      <c r="AA38" s="79">
        <v>0</v>
      </c>
      <c r="AB38" s="80">
        <f t="shared" si="1"/>
        <v>0</v>
      </c>
      <c r="AC38" s="81">
        <v>0</v>
      </c>
      <c r="AD38" s="82">
        <f t="shared" si="2"/>
        <v>0</v>
      </c>
      <c r="AE38" s="133">
        <f t="shared" si="3"/>
        <v>0</v>
      </c>
    </row>
    <row r="39" spans="1:31" ht="105.75" thickBot="1" x14ac:dyDescent="0.3">
      <c r="A39" s="22"/>
      <c r="B39" s="64" t="s">
        <v>34</v>
      </c>
      <c r="C39" s="55" t="s">
        <v>312</v>
      </c>
      <c r="D39" s="56" t="s">
        <v>25</v>
      </c>
      <c r="E39" s="57" t="s">
        <v>321</v>
      </c>
      <c r="F39" s="58"/>
      <c r="G39" s="58"/>
      <c r="H39" s="59">
        <v>7.1630000000000198</v>
      </c>
      <c r="I39" s="58"/>
      <c r="J39" s="60" t="s">
        <v>322</v>
      </c>
      <c r="K39" s="58" t="s">
        <v>75</v>
      </c>
      <c r="L39" s="61">
        <v>1</v>
      </c>
      <c r="M39" s="65">
        <v>259.88</v>
      </c>
      <c r="N39" s="63">
        <v>259.88</v>
      </c>
      <c r="O39" s="19"/>
      <c r="P39" s="13" t="e">
        <v>#VALUE!</v>
      </c>
      <c r="Q39" s="14" t="e">
        <f>IF(J39="PROV SUM",N39,L39*P39)</f>
        <v>#VALUE!</v>
      </c>
      <c r="R39" s="40">
        <v>0</v>
      </c>
      <c r="S39" s="41">
        <v>213.36147999999997</v>
      </c>
      <c r="T39" s="14">
        <f>IF(J39="SC024",N39,IF(ISERROR(S39),"",IF(J39="PROV SUM",N39,L39*S39)))</f>
        <v>213.36147999999997</v>
      </c>
      <c r="V39" s="58" t="s">
        <v>75</v>
      </c>
      <c r="W39" s="61">
        <v>1</v>
      </c>
      <c r="X39" s="41">
        <v>213.36147999999997</v>
      </c>
      <c r="Y39" s="72">
        <f t="shared" si="0"/>
        <v>213.36147999999997</v>
      </c>
      <c r="Z39" s="19"/>
      <c r="AA39" s="79">
        <v>0</v>
      </c>
      <c r="AB39" s="80">
        <f t="shared" si="1"/>
        <v>0</v>
      </c>
      <c r="AC39" s="81">
        <v>0</v>
      </c>
      <c r="AD39" s="82">
        <f t="shared" si="2"/>
        <v>0</v>
      </c>
      <c r="AE39" s="133">
        <f t="shared" si="3"/>
        <v>0</v>
      </c>
    </row>
    <row r="40" spans="1:31" ht="30.75" thickBot="1" x14ac:dyDescent="0.3">
      <c r="A40" s="22"/>
      <c r="B40" s="64" t="s">
        <v>34</v>
      </c>
      <c r="C40" s="55" t="s">
        <v>312</v>
      </c>
      <c r="D40" s="56" t="s">
        <v>25</v>
      </c>
      <c r="E40" s="57" t="s">
        <v>327</v>
      </c>
      <c r="F40" s="58"/>
      <c r="G40" s="58"/>
      <c r="H40" s="59">
        <v>7.19900000000003</v>
      </c>
      <c r="I40" s="58"/>
      <c r="J40" s="60" t="s">
        <v>328</v>
      </c>
      <c r="K40" s="58" t="s">
        <v>79</v>
      </c>
      <c r="L40" s="61">
        <v>1</v>
      </c>
      <c r="M40" s="60">
        <v>133.41999999999999</v>
      </c>
      <c r="N40" s="63">
        <v>133.41999999999999</v>
      </c>
      <c r="O40" s="19"/>
      <c r="P40" s="13" t="e">
        <v>#VALUE!</v>
      </c>
      <c r="Q40" s="14" t="e">
        <f>IF(J40="PROV SUM",N40,L40*P40)</f>
        <v>#VALUE!</v>
      </c>
      <c r="R40" s="40">
        <v>0</v>
      </c>
      <c r="S40" s="41">
        <v>96.729499999999987</v>
      </c>
      <c r="T40" s="14">
        <f>IF(J40="SC024",N40,IF(ISERROR(S40),"",IF(J40="PROV SUM",N40,L40*S40)))</f>
        <v>96.729499999999987</v>
      </c>
      <c r="V40" s="58" t="s">
        <v>79</v>
      </c>
      <c r="W40" s="61">
        <v>1</v>
      </c>
      <c r="X40" s="41">
        <v>96.729499999999987</v>
      </c>
      <c r="Y40" s="72">
        <f t="shared" si="0"/>
        <v>96.729499999999987</v>
      </c>
      <c r="Z40" s="19"/>
      <c r="AA40" s="79">
        <v>0</v>
      </c>
      <c r="AB40" s="80">
        <f t="shared" si="1"/>
        <v>0</v>
      </c>
      <c r="AC40" s="81">
        <v>0</v>
      </c>
      <c r="AD40" s="82">
        <f t="shared" si="2"/>
        <v>0</v>
      </c>
      <c r="AE40" s="133">
        <f t="shared" si="3"/>
        <v>0</v>
      </c>
    </row>
    <row r="41" spans="1:31" ht="16.5" thickBot="1" x14ac:dyDescent="0.3">
      <c r="A41" s="16"/>
      <c r="B41" s="88" t="s">
        <v>34</v>
      </c>
      <c r="C41" s="89" t="s">
        <v>341</v>
      </c>
      <c r="D41" s="90" t="s">
        <v>378</v>
      </c>
      <c r="E41" s="91"/>
      <c r="F41" s="7"/>
      <c r="G41" s="7"/>
      <c r="H41" s="92"/>
      <c r="I41" s="7"/>
      <c r="J41" s="91"/>
      <c r="K41" s="93"/>
      <c r="L41" s="53"/>
      <c r="M41" s="94"/>
      <c r="N41" s="12"/>
      <c r="O41" s="19"/>
      <c r="P41" s="17"/>
      <c r="Q41" s="38"/>
      <c r="R41" s="38"/>
      <c r="S41" s="38"/>
      <c r="T41" s="38"/>
      <c r="V41" s="93"/>
      <c r="W41" s="53"/>
      <c r="X41" s="38"/>
      <c r="Y41" s="72">
        <f t="shared" si="0"/>
        <v>0</v>
      </c>
      <c r="Z41" s="19"/>
      <c r="AA41" s="79">
        <v>0</v>
      </c>
      <c r="AB41" s="80">
        <f t="shared" si="1"/>
        <v>0</v>
      </c>
      <c r="AC41" s="81">
        <v>0</v>
      </c>
      <c r="AD41" s="82">
        <f t="shared" si="2"/>
        <v>0</v>
      </c>
      <c r="AE41" s="133">
        <f t="shared" si="3"/>
        <v>0</v>
      </c>
    </row>
    <row r="42" spans="1:31" ht="105.75" thickBot="1" x14ac:dyDescent="0.3">
      <c r="A42" s="16"/>
      <c r="B42" s="88" t="s">
        <v>34</v>
      </c>
      <c r="C42" s="89" t="s">
        <v>341</v>
      </c>
      <c r="D42" s="90" t="s">
        <v>25</v>
      </c>
      <c r="E42" s="91" t="s">
        <v>350</v>
      </c>
      <c r="F42" s="10"/>
      <c r="G42" s="10"/>
      <c r="H42" s="92">
        <v>13</v>
      </c>
      <c r="I42" s="10"/>
      <c r="J42" s="91" t="s">
        <v>351</v>
      </c>
      <c r="K42" s="10" t="s">
        <v>311</v>
      </c>
      <c r="L42" s="95">
        <v>2</v>
      </c>
      <c r="M42" s="94">
        <v>222.2</v>
      </c>
      <c r="N42" s="96">
        <v>444.4</v>
      </c>
      <c r="O42" s="19"/>
      <c r="P42" s="13" t="e">
        <v>#VALUE!</v>
      </c>
      <c r="Q42" s="14" t="e">
        <f t="shared" ref="Q42:Q54" si="6">IF(J42="PROV SUM",N42,L42*P42)</f>
        <v>#VALUE!</v>
      </c>
      <c r="R42" s="40">
        <v>0</v>
      </c>
      <c r="S42" s="41">
        <v>196.98029999999997</v>
      </c>
      <c r="T42" s="14">
        <f t="shared" ref="T42:T54" si="7">IF(J42="SC024",N42,IF(ISERROR(S42),"",IF(J42="PROV SUM",N42,L42*S42)))</f>
        <v>393.96059999999994</v>
      </c>
      <c r="V42" s="10" t="s">
        <v>311</v>
      </c>
      <c r="W42" s="95">
        <v>2</v>
      </c>
      <c r="X42" s="41">
        <v>196.98029999999997</v>
      </c>
      <c r="Y42" s="72">
        <f t="shared" si="0"/>
        <v>393.96059999999994</v>
      </c>
      <c r="Z42" s="19"/>
      <c r="AA42" s="79">
        <v>0</v>
      </c>
      <c r="AB42" s="80">
        <f t="shared" si="1"/>
        <v>0</v>
      </c>
      <c r="AC42" s="81">
        <v>0</v>
      </c>
      <c r="AD42" s="82">
        <f t="shared" si="2"/>
        <v>0</v>
      </c>
      <c r="AE42" s="133">
        <f t="shared" si="3"/>
        <v>0</v>
      </c>
    </row>
    <row r="43" spans="1:31" ht="105.75" thickBot="1" x14ac:dyDescent="0.3">
      <c r="A43" s="16"/>
      <c r="B43" s="88" t="s">
        <v>34</v>
      </c>
      <c r="C43" s="89" t="s">
        <v>341</v>
      </c>
      <c r="D43" s="90" t="s">
        <v>25</v>
      </c>
      <c r="E43" s="91" t="s">
        <v>356</v>
      </c>
      <c r="F43" s="7"/>
      <c r="G43" s="7"/>
      <c r="H43" s="92">
        <v>27</v>
      </c>
      <c r="I43" s="7"/>
      <c r="J43" s="91" t="s">
        <v>357</v>
      </c>
      <c r="K43" s="93" t="s">
        <v>311</v>
      </c>
      <c r="L43" s="95">
        <v>1</v>
      </c>
      <c r="M43" s="94">
        <v>22.53</v>
      </c>
      <c r="N43" s="96">
        <v>22.53</v>
      </c>
      <c r="O43" s="19"/>
      <c r="P43" s="13" t="e">
        <v>#VALUE!</v>
      </c>
      <c r="Q43" s="14" t="e">
        <f t="shared" si="6"/>
        <v>#VALUE!</v>
      </c>
      <c r="R43" s="40">
        <v>0</v>
      </c>
      <c r="S43" s="41">
        <v>19.150500000000001</v>
      </c>
      <c r="T43" s="14">
        <f t="shared" si="7"/>
        <v>19.150500000000001</v>
      </c>
      <c r="V43" s="93" t="s">
        <v>311</v>
      </c>
      <c r="W43" s="95">
        <v>1</v>
      </c>
      <c r="X43" s="41">
        <v>19.150500000000001</v>
      </c>
      <c r="Y43" s="72">
        <f t="shared" si="0"/>
        <v>19.150500000000001</v>
      </c>
      <c r="Z43" s="19"/>
      <c r="AA43" s="79">
        <v>0</v>
      </c>
      <c r="AB43" s="80">
        <f t="shared" si="1"/>
        <v>0</v>
      </c>
      <c r="AC43" s="81">
        <v>0</v>
      </c>
      <c r="AD43" s="82">
        <f t="shared" si="2"/>
        <v>0</v>
      </c>
      <c r="AE43" s="133">
        <f t="shared" si="3"/>
        <v>0</v>
      </c>
    </row>
    <row r="44" spans="1:31" ht="120.75" thickBot="1" x14ac:dyDescent="0.3">
      <c r="A44" s="16"/>
      <c r="B44" s="88" t="s">
        <v>34</v>
      </c>
      <c r="C44" s="89" t="s">
        <v>341</v>
      </c>
      <c r="D44" s="90" t="s">
        <v>25</v>
      </c>
      <c r="E44" s="91" t="s">
        <v>358</v>
      </c>
      <c r="F44" s="7"/>
      <c r="G44" s="7"/>
      <c r="H44" s="92">
        <v>41</v>
      </c>
      <c r="I44" s="7"/>
      <c r="J44" s="91" t="s">
        <v>359</v>
      </c>
      <c r="K44" s="93" t="s">
        <v>311</v>
      </c>
      <c r="L44" s="95">
        <v>1</v>
      </c>
      <c r="M44" s="94">
        <v>29.34</v>
      </c>
      <c r="N44" s="96">
        <v>29.34</v>
      </c>
      <c r="O44" s="19"/>
      <c r="P44" s="13" t="e">
        <v>#VALUE!</v>
      </c>
      <c r="Q44" s="14" t="e">
        <f t="shared" si="6"/>
        <v>#VALUE!</v>
      </c>
      <c r="R44" s="40">
        <v>0</v>
      </c>
      <c r="S44" s="41">
        <v>24.939</v>
      </c>
      <c r="T44" s="14">
        <f t="shared" si="7"/>
        <v>24.939</v>
      </c>
      <c r="V44" s="93" t="s">
        <v>311</v>
      </c>
      <c r="W44" s="95">
        <v>1</v>
      </c>
      <c r="X44" s="41">
        <v>24.939</v>
      </c>
      <c r="Y44" s="72">
        <f t="shared" si="0"/>
        <v>24.939</v>
      </c>
      <c r="Z44" s="19"/>
      <c r="AA44" s="79">
        <v>0</v>
      </c>
      <c r="AB44" s="80">
        <f t="shared" si="1"/>
        <v>0</v>
      </c>
      <c r="AC44" s="81">
        <v>0</v>
      </c>
      <c r="AD44" s="82">
        <f t="shared" si="2"/>
        <v>0</v>
      </c>
      <c r="AE44" s="133">
        <f t="shared" si="3"/>
        <v>0</v>
      </c>
    </row>
    <row r="45" spans="1:31" ht="45.75" thickBot="1" x14ac:dyDescent="0.3">
      <c r="A45" s="16"/>
      <c r="B45" s="88" t="s">
        <v>34</v>
      </c>
      <c r="C45" s="89" t="s">
        <v>341</v>
      </c>
      <c r="D45" s="90" t="s">
        <v>25</v>
      </c>
      <c r="E45" s="91" t="s">
        <v>364</v>
      </c>
      <c r="F45" s="7"/>
      <c r="G45" s="7"/>
      <c r="H45" s="92">
        <v>93</v>
      </c>
      <c r="I45" s="7"/>
      <c r="J45" s="91" t="s">
        <v>365</v>
      </c>
      <c r="K45" s="93" t="s">
        <v>311</v>
      </c>
      <c r="L45" s="95">
        <v>1</v>
      </c>
      <c r="M45" s="94">
        <v>550</v>
      </c>
      <c r="N45" s="96">
        <v>550</v>
      </c>
      <c r="O45" s="19"/>
      <c r="P45" s="13" t="e">
        <v>#VALUE!</v>
      </c>
      <c r="Q45" s="14" t="e">
        <f t="shared" si="6"/>
        <v>#VALUE!</v>
      </c>
      <c r="R45" s="40">
        <v>0</v>
      </c>
      <c r="S45" s="41">
        <v>440</v>
      </c>
      <c r="T45" s="14">
        <f t="shared" si="7"/>
        <v>440</v>
      </c>
      <c r="V45" s="93" t="s">
        <v>311</v>
      </c>
      <c r="W45" s="95">
        <v>1</v>
      </c>
      <c r="X45" s="41">
        <v>440</v>
      </c>
      <c r="Y45" s="72">
        <f t="shared" si="0"/>
        <v>440</v>
      </c>
      <c r="Z45" s="19"/>
      <c r="AA45" s="79">
        <v>0</v>
      </c>
      <c r="AB45" s="80">
        <f t="shared" si="1"/>
        <v>0</v>
      </c>
      <c r="AC45" s="81">
        <v>0</v>
      </c>
      <c r="AD45" s="82">
        <f t="shared" si="2"/>
        <v>0</v>
      </c>
      <c r="AE45" s="133">
        <f t="shared" si="3"/>
        <v>0</v>
      </c>
    </row>
    <row r="46" spans="1:31" ht="45.75" thickBot="1" x14ac:dyDescent="0.3">
      <c r="A46" s="16"/>
      <c r="B46" s="88" t="s">
        <v>34</v>
      </c>
      <c r="C46" s="89" t="s">
        <v>341</v>
      </c>
      <c r="D46" s="90" t="s">
        <v>25</v>
      </c>
      <c r="E46" s="91" t="s">
        <v>352</v>
      </c>
      <c r="F46" s="7"/>
      <c r="G46" s="7"/>
      <c r="H46" s="92">
        <v>104</v>
      </c>
      <c r="I46" s="7"/>
      <c r="J46" s="91" t="s">
        <v>353</v>
      </c>
      <c r="K46" s="93" t="s">
        <v>311</v>
      </c>
      <c r="L46" s="95">
        <v>2</v>
      </c>
      <c r="M46" s="94">
        <v>3.44</v>
      </c>
      <c r="N46" s="96">
        <v>6.88</v>
      </c>
      <c r="O46" s="19"/>
      <c r="P46" s="13" t="e">
        <v>#VALUE!</v>
      </c>
      <c r="Q46" s="14" t="e">
        <f t="shared" si="6"/>
        <v>#VALUE!</v>
      </c>
      <c r="R46" s="40">
        <v>0</v>
      </c>
      <c r="S46" s="41">
        <v>3.0495599999999996</v>
      </c>
      <c r="T46" s="14">
        <f t="shared" si="7"/>
        <v>6.0991199999999992</v>
      </c>
      <c r="V46" s="93" t="s">
        <v>311</v>
      </c>
      <c r="W46" s="95">
        <v>2</v>
      </c>
      <c r="X46" s="41">
        <v>3.0495599999999996</v>
      </c>
      <c r="Y46" s="72">
        <f t="shared" si="0"/>
        <v>6.0991199999999992</v>
      </c>
      <c r="Z46" s="19"/>
      <c r="AA46" s="79">
        <v>0</v>
      </c>
      <c r="AB46" s="80">
        <f t="shared" si="1"/>
        <v>0</v>
      </c>
      <c r="AC46" s="81">
        <v>0</v>
      </c>
      <c r="AD46" s="82">
        <f t="shared" si="2"/>
        <v>0</v>
      </c>
      <c r="AE46" s="133">
        <f t="shared" si="3"/>
        <v>0</v>
      </c>
    </row>
    <row r="47" spans="1:31" ht="90.75" thickBot="1" x14ac:dyDescent="0.3">
      <c r="A47" s="16"/>
      <c r="B47" s="88" t="s">
        <v>34</v>
      </c>
      <c r="C47" s="89" t="s">
        <v>341</v>
      </c>
      <c r="D47" s="90" t="s">
        <v>25</v>
      </c>
      <c r="E47" s="91" t="s">
        <v>366</v>
      </c>
      <c r="F47" s="7"/>
      <c r="G47" s="7"/>
      <c r="H47" s="92">
        <v>115</v>
      </c>
      <c r="I47" s="7"/>
      <c r="J47" s="91" t="s">
        <v>367</v>
      </c>
      <c r="K47" s="93" t="s">
        <v>311</v>
      </c>
      <c r="L47" s="95">
        <v>2</v>
      </c>
      <c r="M47" s="94">
        <v>70.11</v>
      </c>
      <c r="N47" s="96">
        <v>140.22</v>
      </c>
      <c r="O47" s="19"/>
      <c r="P47" s="13" t="e">
        <v>#VALUE!</v>
      </c>
      <c r="Q47" s="14" t="e">
        <f t="shared" si="6"/>
        <v>#VALUE!</v>
      </c>
      <c r="R47" s="40">
        <v>0</v>
      </c>
      <c r="S47" s="41">
        <v>56.088000000000001</v>
      </c>
      <c r="T47" s="14">
        <f t="shared" si="7"/>
        <v>112.176</v>
      </c>
      <c r="V47" s="93" t="s">
        <v>311</v>
      </c>
      <c r="W47" s="95">
        <v>2</v>
      </c>
      <c r="X47" s="41">
        <v>56.088000000000001</v>
      </c>
      <c r="Y47" s="72">
        <f t="shared" si="0"/>
        <v>112.176</v>
      </c>
      <c r="Z47" s="19"/>
      <c r="AA47" s="79">
        <v>0</v>
      </c>
      <c r="AB47" s="80">
        <f t="shared" si="1"/>
        <v>0</v>
      </c>
      <c r="AC47" s="81">
        <v>0</v>
      </c>
      <c r="AD47" s="82">
        <f t="shared" si="2"/>
        <v>0</v>
      </c>
      <c r="AE47" s="133">
        <f t="shared" si="3"/>
        <v>0</v>
      </c>
    </row>
    <row r="48" spans="1:31" ht="76.5" thickBot="1" x14ac:dyDescent="0.3">
      <c r="A48" s="16"/>
      <c r="B48" s="88" t="s">
        <v>34</v>
      </c>
      <c r="C48" s="89" t="s">
        <v>341</v>
      </c>
      <c r="D48" s="90" t="s">
        <v>25</v>
      </c>
      <c r="E48" s="97" t="s">
        <v>342</v>
      </c>
      <c r="F48" s="7"/>
      <c r="G48" s="7"/>
      <c r="H48" s="92">
        <v>180</v>
      </c>
      <c r="I48" s="7"/>
      <c r="J48" s="98" t="s">
        <v>343</v>
      </c>
      <c r="K48" s="93" t="s">
        <v>311</v>
      </c>
      <c r="L48" s="95">
        <v>1</v>
      </c>
      <c r="M48" s="94">
        <v>62.11</v>
      </c>
      <c r="N48" s="96">
        <v>62.11</v>
      </c>
      <c r="O48" s="19"/>
      <c r="P48" s="13" t="e">
        <v>#VALUE!</v>
      </c>
      <c r="Q48" s="14" t="e">
        <f t="shared" si="6"/>
        <v>#VALUE!</v>
      </c>
      <c r="R48" s="40">
        <v>0</v>
      </c>
      <c r="S48" s="41">
        <v>55.060514999999995</v>
      </c>
      <c r="T48" s="14">
        <f t="shared" si="7"/>
        <v>55.060514999999995</v>
      </c>
      <c r="V48" s="93" t="s">
        <v>311</v>
      </c>
      <c r="W48" s="95">
        <v>1</v>
      </c>
      <c r="X48" s="41">
        <v>55.060514999999995</v>
      </c>
      <c r="Y48" s="72">
        <f t="shared" si="0"/>
        <v>55.060514999999995</v>
      </c>
      <c r="Z48" s="19"/>
      <c r="AA48" s="79">
        <v>0</v>
      </c>
      <c r="AB48" s="80">
        <f t="shared" si="1"/>
        <v>0</v>
      </c>
      <c r="AC48" s="81">
        <v>0</v>
      </c>
      <c r="AD48" s="82">
        <f t="shared" si="2"/>
        <v>0</v>
      </c>
      <c r="AE48" s="133">
        <f t="shared" si="3"/>
        <v>0</v>
      </c>
    </row>
    <row r="49" spans="1:31" ht="91.5" thickBot="1" x14ac:dyDescent="0.3">
      <c r="A49" s="16"/>
      <c r="B49" s="88" t="s">
        <v>34</v>
      </c>
      <c r="C49" s="89" t="s">
        <v>341</v>
      </c>
      <c r="D49" s="90" t="s">
        <v>25</v>
      </c>
      <c r="E49" s="97" t="s">
        <v>370</v>
      </c>
      <c r="F49" s="7"/>
      <c r="G49" s="7"/>
      <c r="H49" s="92">
        <v>186</v>
      </c>
      <c r="I49" s="7"/>
      <c r="J49" s="99" t="s">
        <v>371</v>
      </c>
      <c r="K49" s="93" t="s">
        <v>311</v>
      </c>
      <c r="L49" s="95">
        <v>1</v>
      </c>
      <c r="M49" s="94">
        <v>86.88</v>
      </c>
      <c r="N49" s="96">
        <v>86.88</v>
      </c>
      <c r="O49" s="19"/>
      <c r="P49" s="13" t="e">
        <v>#VALUE!</v>
      </c>
      <c r="Q49" s="14" t="e">
        <f t="shared" si="6"/>
        <v>#VALUE!</v>
      </c>
      <c r="R49" s="40">
        <v>0</v>
      </c>
      <c r="S49" s="41">
        <v>69.504000000000005</v>
      </c>
      <c r="T49" s="14">
        <f t="shared" si="7"/>
        <v>69.504000000000005</v>
      </c>
      <c r="V49" s="93" t="s">
        <v>311</v>
      </c>
      <c r="W49" s="95">
        <v>1</v>
      </c>
      <c r="X49" s="41">
        <v>69.504000000000005</v>
      </c>
      <c r="Y49" s="72">
        <f t="shared" si="0"/>
        <v>69.504000000000005</v>
      </c>
      <c r="Z49" s="19"/>
      <c r="AA49" s="79">
        <v>0</v>
      </c>
      <c r="AB49" s="80">
        <f t="shared" si="1"/>
        <v>0</v>
      </c>
      <c r="AC49" s="81">
        <v>0</v>
      </c>
      <c r="AD49" s="82">
        <f t="shared" si="2"/>
        <v>0</v>
      </c>
      <c r="AE49" s="133">
        <f t="shared" si="3"/>
        <v>0</v>
      </c>
    </row>
    <row r="50" spans="1:31" ht="16.5" thickBot="1" x14ac:dyDescent="0.3">
      <c r="A50" s="22"/>
      <c r="B50" s="88" t="s">
        <v>34</v>
      </c>
      <c r="C50" s="89" t="s">
        <v>341</v>
      </c>
      <c r="D50" s="90" t="s">
        <v>25</v>
      </c>
      <c r="E50" s="100" t="s">
        <v>424</v>
      </c>
      <c r="F50" s="30"/>
      <c r="G50" s="30"/>
      <c r="H50" s="92">
        <v>190</v>
      </c>
      <c r="I50" s="30"/>
      <c r="J50" s="101" t="s">
        <v>379</v>
      </c>
      <c r="K50" s="93" t="s">
        <v>311</v>
      </c>
      <c r="L50" s="95">
        <v>1</v>
      </c>
      <c r="M50" s="102">
        <v>1500</v>
      </c>
      <c r="N50" s="96">
        <v>1500</v>
      </c>
      <c r="O50" s="19"/>
      <c r="P50" s="13" t="e">
        <v>#VALUE!</v>
      </c>
      <c r="Q50" s="14">
        <f t="shared" si="6"/>
        <v>1500</v>
      </c>
      <c r="R50" s="40" t="s">
        <v>381</v>
      </c>
      <c r="S50" s="41" t="s">
        <v>381</v>
      </c>
      <c r="T50" s="14">
        <f t="shared" si="7"/>
        <v>1500</v>
      </c>
      <c r="V50" s="93" t="s">
        <v>311</v>
      </c>
      <c r="W50" s="95">
        <v>1</v>
      </c>
      <c r="X50" s="41" t="s">
        <v>381</v>
      </c>
      <c r="Y50" s="72">
        <v>1500</v>
      </c>
      <c r="Z50" s="19"/>
      <c r="AA50" s="79">
        <v>0</v>
      </c>
      <c r="AB50" s="80">
        <f t="shared" si="1"/>
        <v>0</v>
      </c>
      <c r="AC50" s="81">
        <v>0</v>
      </c>
      <c r="AD50" s="82">
        <f t="shared" si="2"/>
        <v>0</v>
      </c>
      <c r="AE50" s="133">
        <f t="shared" si="3"/>
        <v>0</v>
      </c>
    </row>
    <row r="51" spans="1:31" ht="27" thickBot="1" x14ac:dyDescent="0.3">
      <c r="A51" s="22"/>
      <c r="B51" s="88" t="s">
        <v>34</v>
      </c>
      <c r="C51" s="89" t="s">
        <v>341</v>
      </c>
      <c r="D51" s="90" t="s">
        <v>25</v>
      </c>
      <c r="E51" s="103" t="s">
        <v>425</v>
      </c>
      <c r="F51" s="30"/>
      <c r="G51" s="30"/>
      <c r="H51" s="92">
        <v>191</v>
      </c>
      <c r="I51" s="30"/>
      <c r="J51" s="101" t="s">
        <v>379</v>
      </c>
      <c r="K51" s="93" t="s">
        <v>311</v>
      </c>
      <c r="L51" s="95">
        <v>1</v>
      </c>
      <c r="M51" s="102">
        <v>100</v>
      </c>
      <c r="N51" s="96">
        <v>100</v>
      </c>
      <c r="O51" s="19"/>
      <c r="P51" s="13" t="e">
        <v>#VALUE!</v>
      </c>
      <c r="Q51" s="14">
        <f t="shared" si="6"/>
        <v>100</v>
      </c>
      <c r="R51" s="40" t="s">
        <v>381</v>
      </c>
      <c r="S51" s="41" t="s">
        <v>381</v>
      </c>
      <c r="T51" s="14">
        <f t="shared" si="7"/>
        <v>100</v>
      </c>
      <c r="V51" s="93" t="s">
        <v>311</v>
      </c>
      <c r="W51" s="95">
        <v>1</v>
      </c>
      <c r="X51" s="41" t="s">
        <v>381</v>
      </c>
      <c r="Y51" s="72">
        <v>100</v>
      </c>
      <c r="Z51" s="19"/>
      <c r="AA51" s="79">
        <v>0</v>
      </c>
      <c r="AB51" s="80">
        <f t="shared" si="1"/>
        <v>0</v>
      </c>
      <c r="AC51" s="81">
        <v>0</v>
      </c>
      <c r="AD51" s="82">
        <f t="shared" si="2"/>
        <v>0</v>
      </c>
      <c r="AE51" s="133">
        <f t="shared" si="3"/>
        <v>0</v>
      </c>
    </row>
    <row r="52" spans="1:31" ht="16.5" thickBot="1" x14ac:dyDescent="0.3">
      <c r="A52" s="22"/>
      <c r="B52" s="88" t="s">
        <v>34</v>
      </c>
      <c r="C52" s="89" t="s">
        <v>341</v>
      </c>
      <c r="D52" s="90" t="s">
        <v>25</v>
      </c>
      <c r="E52" s="103" t="s">
        <v>426</v>
      </c>
      <c r="F52" s="30"/>
      <c r="G52" s="30"/>
      <c r="H52" s="92">
        <v>192</v>
      </c>
      <c r="I52" s="30"/>
      <c r="J52" s="101" t="s">
        <v>379</v>
      </c>
      <c r="K52" s="93" t="s">
        <v>311</v>
      </c>
      <c r="L52" s="95">
        <v>1</v>
      </c>
      <c r="M52" s="102">
        <v>100</v>
      </c>
      <c r="N52" s="96">
        <v>100</v>
      </c>
      <c r="O52" s="19"/>
      <c r="P52" s="13" t="e">
        <v>#VALUE!</v>
      </c>
      <c r="Q52" s="14">
        <f t="shared" si="6"/>
        <v>100</v>
      </c>
      <c r="R52" s="40" t="s">
        <v>381</v>
      </c>
      <c r="S52" s="41" t="s">
        <v>381</v>
      </c>
      <c r="T52" s="14">
        <f t="shared" si="7"/>
        <v>100</v>
      </c>
      <c r="V52" s="93" t="s">
        <v>311</v>
      </c>
      <c r="W52" s="95">
        <v>1</v>
      </c>
      <c r="X52" s="41" t="s">
        <v>381</v>
      </c>
      <c r="Y52" s="72">
        <v>100</v>
      </c>
      <c r="Z52" s="19"/>
      <c r="AA52" s="79">
        <v>0</v>
      </c>
      <c r="AB52" s="80">
        <f t="shared" si="1"/>
        <v>0</v>
      </c>
      <c r="AC52" s="81">
        <v>0</v>
      </c>
      <c r="AD52" s="82">
        <f t="shared" si="2"/>
        <v>0</v>
      </c>
      <c r="AE52" s="133">
        <f t="shared" si="3"/>
        <v>0</v>
      </c>
    </row>
    <row r="53" spans="1:31" ht="16.5" thickBot="1" x14ac:dyDescent="0.3">
      <c r="A53" s="22"/>
      <c r="B53" s="88" t="s">
        <v>34</v>
      </c>
      <c r="C53" s="89" t="s">
        <v>341</v>
      </c>
      <c r="D53" s="90" t="s">
        <v>25</v>
      </c>
      <c r="E53" s="103" t="s">
        <v>427</v>
      </c>
      <c r="F53" s="30"/>
      <c r="G53" s="30"/>
      <c r="H53" s="92">
        <v>193</v>
      </c>
      <c r="I53" s="30"/>
      <c r="J53" s="101" t="s">
        <v>379</v>
      </c>
      <c r="K53" s="93" t="s">
        <v>311</v>
      </c>
      <c r="L53" s="95">
        <v>1</v>
      </c>
      <c r="M53" s="102">
        <v>100</v>
      </c>
      <c r="N53" s="96">
        <v>100</v>
      </c>
      <c r="O53" s="19"/>
      <c r="P53" s="13" t="e">
        <v>#VALUE!</v>
      </c>
      <c r="Q53" s="14">
        <f t="shared" si="6"/>
        <v>100</v>
      </c>
      <c r="R53" s="40" t="s">
        <v>381</v>
      </c>
      <c r="S53" s="41">
        <v>100</v>
      </c>
      <c r="T53" s="14">
        <f t="shared" si="7"/>
        <v>100</v>
      </c>
      <c r="V53" s="93" t="s">
        <v>311</v>
      </c>
      <c r="W53" s="95">
        <v>1</v>
      </c>
      <c r="X53" s="102">
        <v>100</v>
      </c>
      <c r="Y53" s="96">
        <v>100</v>
      </c>
      <c r="Z53" s="19"/>
      <c r="AA53" s="79">
        <v>0</v>
      </c>
      <c r="AB53" s="80">
        <f t="shared" ref="AB53:AB54" si="8">Y53*AA53</f>
        <v>0</v>
      </c>
      <c r="AC53" s="81">
        <v>0</v>
      </c>
      <c r="AD53" s="82">
        <f t="shared" ref="AD53:AD54" si="9">Y53*AC53</f>
        <v>0</v>
      </c>
      <c r="AE53" s="133">
        <f t="shared" si="3"/>
        <v>0</v>
      </c>
    </row>
    <row r="54" spans="1:31" ht="16.5" thickBot="1" x14ac:dyDescent="0.3">
      <c r="A54" s="22"/>
      <c r="B54" s="88" t="s">
        <v>34</v>
      </c>
      <c r="C54" s="89" t="s">
        <v>341</v>
      </c>
      <c r="D54" s="90" t="s">
        <v>25</v>
      </c>
      <c r="E54" s="103" t="s">
        <v>428</v>
      </c>
      <c r="F54" s="30"/>
      <c r="G54" s="30"/>
      <c r="H54" s="92">
        <v>194</v>
      </c>
      <c r="I54" s="30"/>
      <c r="J54" s="101" t="s">
        <v>379</v>
      </c>
      <c r="K54" s="93" t="s">
        <v>311</v>
      </c>
      <c r="L54" s="95">
        <v>1</v>
      </c>
      <c r="M54" s="102">
        <v>350</v>
      </c>
      <c r="N54" s="96">
        <v>350</v>
      </c>
      <c r="O54" s="19"/>
      <c r="P54" s="13" t="e">
        <v>#VALUE!</v>
      </c>
      <c r="Q54" s="14">
        <f t="shared" si="6"/>
        <v>350</v>
      </c>
      <c r="R54" s="40" t="s">
        <v>381</v>
      </c>
      <c r="S54" s="41">
        <v>350</v>
      </c>
      <c r="T54" s="14">
        <f t="shared" si="7"/>
        <v>350</v>
      </c>
      <c r="V54" s="93" t="s">
        <v>311</v>
      </c>
      <c r="W54" s="95">
        <v>1</v>
      </c>
      <c r="X54" s="102">
        <v>350</v>
      </c>
      <c r="Y54" s="96">
        <v>350</v>
      </c>
      <c r="Z54" s="19"/>
      <c r="AA54" s="79">
        <v>0</v>
      </c>
      <c r="AB54" s="80">
        <f t="shared" si="8"/>
        <v>0</v>
      </c>
      <c r="AC54" s="81">
        <v>0</v>
      </c>
      <c r="AD54" s="82">
        <f t="shared" si="9"/>
        <v>0</v>
      </c>
      <c r="AE54" s="133">
        <f t="shared" si="3"/>
        <v>0</v>
      </c>
    </row>
    <row r="55" spans="1:31" ht="15.75" thickBot="1" x14ac:dyDescent="0.3">
      <c r="A55" s="22"/>
      <c r="B55" s="64"/>
      <c r="C55" s="24"/>
      <c r="D55" s="25"/>
      <c r="E55" s="26"/>
      <c r="F55" s="22"/>
      <c r="G55" s="22"/>
      <c r="H55" s="27"/>
      <c r="I55" s="22"/>
      <c r="J55" s="28"/>
      <c r="K55" s="22"/>
      <c r="L55" s="29"/>
      <c r="M55" s="28"/>
      <c r="N55" s="18"/>
      <c r="O55" s="19"/>
      <c r="P55" s="17"/>
      <c r="Q55" s="19"/>
      <c r="R55" s="19"/>
      <c r="S55" s="19"/>
      <c r="T55" s="19"/>
    </row>
    <row r="56" spans="1:31" ht="15.75" thickBot="1" x14ac:dyDescent="0.3">
      <c r="S56" s="69" t="s">
        <v>5</v>
      </c>
      <c r="T56" s="70">
        <f>SUM(T11:T54)</f>
        <v>10788.96679</v>
      </c>
      <c r="U56" s="66"/>
      <c r="V56" s="22"/>
      <c r="W56" s="29"/>
      <c r="X56" s="69" t="s">
        <v>5</v>
      </c>
      <c r="Y56" s="70">
        <f>SUM(Y11:Y54)</f>
        <v>10788.96679</v>
      </c>
      <c r="Z56" s="19"/>
      <c r="AA56" s="78"/>
      <c r="AB56" s="119">
        <f>SUM(AB11:AB54)</f>
        <v>2964.4382799999998</v>
      </c>
      <c r="AC56" s="78"/>
      <c r="AD56" s="120">
        <f>SUM(AD11:AD54)</f>
        <v>0</v>
      </c>
      <c r="AE56" s="134">
        <f>SUM(AE11:AE54)</f>
        <v>2964.4382799999998</v>
      </c>
    </row>
    <row r="57" spans="1:31" x14ac:dyDescent="0.25">
      <c r="D57" s="176"/>
    </row>
    <row r="58" spans="1:31" x14ac:dyDescent="0.25">
      <c r="C58" t="s">
        <v>372</v>
      </c>
      <c r="D58" s="176"/>
      <c r="T58" s="379">
        <f ca="1">SUMIF($C$10:$C$54,C58,$T$11:$T$54)</f>
        <v>399.99552</v>
      </c>
      <c r="U58" s="66"/>
      <c r="Y58" s="379">
        <f ca="1">SUMIF($C$10:$C$54,C58,$Y$11:$Y$54)</f>
        <v>399.99552</v>
      </c>
      <c r="AA58" s="400">
        <f ca="1">AB58/Y58</f>
        <v>0</v>
      </c>
      <c r="AB58" s="379">
        <f ca="1">SUMIF($C$10:$C$54,C58,$AB$11:$AB$54)</f>
        <v>0</v>
      </c>
      <c r="AC58" s="400">
        <f ca="1">AD58/Y58</f>
        <v>0</v>
      </c>
      <c r="AD58" s="379">
        <f ca="1">SUMIF($C$10:$C$54,C58,$AD$11:$AD$54)</f>
        <v>0</v>
      </c>
      <c r="AE58" s="379">
        <f ca="1">SUMIF($C$10:$C$54,C58,$AE$11:$AE$54)</f>
        <v>0</v>
      </c>
    </row>
    <row r="59" spans="1:31" x14ac:dyDescent="0.25">
      <c r="C59" t="s">
        <v>308</v>
      </c>
      <c r="D59" s="176"/>
      <c r="T59" s="379">
        <f t="shared" ref="T59:T66" ca="1" si="10">SUMIF($C$10:$C$54,C59,$T$11:$T$54)</f>
        <v>222.29999999999998</v>
      </c>
      <c r="U59" s="66"/>
      <c r="Y59" s="379">
        <f t="shared" ref="Y59:Y66" ca="1" si="11">SUMIF($C$10:$C$54,C59,$Y$11:$Y$54)</f>
        <v>222.29999999999998</v>
      </c>
      <c r="AA59" s="400">
        <f t="shared" ref="AA59:AA66" ca="1" si="12">AB59/Y59</f>
        <v>1</v>
      </c>
      <c r="AB59" s="379">
        <f t="shared" ref="AB59:AB66" ca="1" si="13">SUMIF($C$10:$C$54,C59,$AB$11:$AB$54)</f>
        <v>222.29999999999998</v>
      </c>
      <c r="AC59" s="400">
        <f t="shared" ref="AC59:AC66" ca="1" si="14">AD59/Y59</f>
        <v>0</v>
      </c>
      <c r="AD59" s="379">
        <f t="shared" ref="AD59:AD66" ca="1" si="15">SUMIF($C$10:$C$54,C59,$AD$11:$AD$54)</f>
        <v>0</v>
      </c>
      <c r="AE59" s="379">
        <f t="shared" ref="AE59:AE66" ca="1" si="16">SUMIF($C$10:$C$54,C59,$AE$11:$AE$54)</f>
        <v>222.29999999999998</v>
      </c>
    </row>
    <row r="60" spans="1:31" x14ac:dyDescent="0.25">
      <c r="C60" t="s">
        <v>285</v>
      </c>
      <c r="D60" s="176"/>
      <c r="T60" s="379">
        <f t="shared" ca="1" si="10"/>
        <v>0</v>
      </c>
      <c r="U60" s="68"/>
      <c r="Y60" s="379">
        <f t="shared" ca="1" si="11"/>
        <v>0</v>
      </c>
      <c r="AA60" s="400" t="e">
        <f t="shared" ca="1" si="12"/>
        <v>#DIV/0!</v>
      </c>
      <c r="AB60" s="379">
        <f t="shared" ca="1" si="13"/>
        <v>0</v>
      </c>
      <c r="AC60" s="400" t="e">
        <f t="shared" ca="1" si="14"/>
        <v>#DIV/0!</v>
      </c>
      <c r="AD60" s="379">
        <f t="shared" ca="1" si="15"/>
        <v>0</v>
      </c>
      <c r="AE60" s="379">
        <f t="shared" ca="1" si="16"/>
        <v>0</v>
      </c>
    </row>
    <row r="61" spans="1:31" x14ac:dyDescent="0.25">
      <c r="C61" t="s">
        <v>189</v>
      </c>
      <c r="D61" s="176"/>
      <c r="T61" s="379">
        <f t="shared" ca="1" si="10"/>
        <v>704.51224999999999</v>
      </c>
      <c r="U61" s="68"/>
      <c r="Y61" s="379">
        <f t="shared" ca="1" si="11"/>
        <v>704.51224999999999</v>
      </c>
      <c r="AA61" s="400">
        <f t="shared" ca="1" si="12"/>
        <v>0</v>
      </c>
      <c r="AB61" s="379">
        <f t="shared" ca="1" si="13"/>
        <v>0</v>
      </c>
      <c r="AC61" s="400">
        <f t="shared" ca="1" si="14"/>
        <v>0</v>
      </c>
      <c r="AD61" s="379">
        <f t="shared" ca="1" si="15"/>
        <v>0</v>
      </c>
      <c r="AE61" s="379">
        <f t="shared" ca="1" si="16"/>
        <v>0</v>
      </c>
    </row>
    <row r="62" spans="1:31" x14ac:dyDescent="0.25">
      <c r="C62" t="s">
        <v>72</v>
      </c>
      <c r="D62" s="176"/>
      <c r="T62" s="379">
        <f t="shared" ca="1" si="10"/>
        <v>1236.0480000000002</v>
      </c>
      <c r="U62" s="68"/>
      <c r="Y62" s="379">
        <f t="shared" ca="1" si="11"/>
        <v>1236.0480000000002</v>
      </c>
      <c r="AA62" s="400">
        <f t="shared" ca="1" si="12"/>
        <v>0</v>
      </c>
      <c r="AB62" s="379">
        <f t="shared" ca="1" si="13"/>
        <v>0</v>
      </c>
      <c r="AC62" s="400">
        <f t="shared" ca="1" si="14"/>
        <v>0</v>
      </c>
      <c r="AD62" s="379">
        <f t="shared" ca="1" si="15"/>
        <v>0</v>
      </c>
      <c r="AE62" s="379">
        <f t="shared" ca="1" si="16"/>
        <v>0</v>
      </c>
    </row>
    <row r="63" spans="1:31" x14ac:dyDescent="0.25">
      <c r="C63" t="s">
        <v>164</v>
      </c>
      <c r="D63" s="176"/>
      <c r="T63" s="379">
        <f t="shared" ca="1" si="10"/>
        <v>727.78990499999998</v>
      </c>
      <c r="U63" s="68"/>
      <c r="Y63" s="379">
        <f t="shared" ca="1" si="11"/>
        <v>727.78990499999998</v>
      </c>
      <c r="AA63" s="400">
        <f t="shared" ca="1" si="12"/>
        <v>0</v>
      </c>
      <c r="AB63" s="379">
        <f t="shared" ca="1" si="13"/>
        <v>0</v>
      </c>
      <c r="AC63" s="400">
        <f t="shared" ca="1" si="14"/>
        <v>0</v>
      </c>
      <c r="AD63" s="379">
        <f t="shared" ca="1" si="15"/>
        <v>0</v>
      </c>
      <c r="AE63" s="379">
        <f t="shared" ca="1" si="16"/>
        <v>0</v>
      </c>
    </row>
    <row r="64" spans="1:31" x14ac:dyDescent="0.25">
      <c r="C64" t="s">
        <v>24</v>
      </c>
      <c r="D64" s="176"/>
      <c r="T64" s="379">
        <f t="shared" ca="1" si="10"/>
        <v>3917.3404</v>
      </c>
      <c r="U64" s="68"/>
      <c r="Y64" s="379">
        <f t="shared" ca="1" si="11"/>
        <v>3917.3404</v>
      </c>
      <c r="AA64" s="400">
        <f t="shared" ca="1" si="12"/>
        <v>0.7</v>
      </c>
      <c r="AB64" s="379">
        <f t="shared" ca="1" si="13"/>
        <v>2742.1382799999997</v>
      </c>
      <c r="AC64" s="400">
        <f t="shared" ca="1" si="14"/>
        <v>0</v>
      </c>
      <c r="AD64" s="379">
        <f t="shared" ca="1" si="15"/>
        <v>0</v>
      </c>
      <c r="AE64" s="379">
        <f t="shared" ca="1" si="16"/>
        <v>2742.1382799999997</v>
      </c>
    </row>
    <row r="65" spans="3:31" x14ac:dyDescent="0.25">
      <c r="C65" t="s">
        <v>312</v>
      </c>
      <c r="D65" s="176"/>
      <c r="T65" s="379">
        <f t="shared" ca="1" si="10"/>
        <v>310.09097999999994</v>
      </c>
      <c r="Y65" s="379">
        <f t="shared" ca="1" si="11"/>
        <v>310.09097999999994</v>
      </c>
      <c r="AA65" s="400">
        <f t="shared" ca="1" si="12"/>
        <v>0</v>
      </c>
      <c r="AB65" s="379">
        <f t="shared" ca="1" si="13"/>
        <v>0</v>
      </c>
      <c r="AC65" s="400">
        <f t="shared" ca="1" si="14"/>
        <v>0</v>
      </c>
      <c r="AD65" s="379">
        <f t="shared" ca="1" si="15"/>
        <v>0</v>
      </c>
      <c r="AE65" s="379">
        <f t="shared" ca="1" si="16"/>
        <v>0</v>
      </c>
    </row>
    <row r="66" spans="3:31" x14ac:dyDescent="0.25">
      <c r="C66" t="s">
        <v>341</v>
      </c>
      <c r="T66" s="379">
        <f t="shared" ca="1" si="10"/>
        <v>3270.8897349999997</v>
      </c>
      <c r="Y66" s="379">
        <f t="shared" ca="1" si="11"/>
        <v>3270.8897349999997</v>
      </c>
      <c r="AA66" s="400">
        <f t="shared" ca="1" si="12"/>
        <v>0</v>
      </c>
      <c r="AB66" s="379">
        <f t="shared" ca="1" si="13"/>
        <v>0</v>
      </c>
      <c r="AC66" s="400">
        <f t="shared" ca="1" si="14"/>
        <v>0</v>
      </c>
      <c r="AD66" s="379">
        <f t="shared" ca="1" si="15"/>
        <v>0</v>
      </c>
      <c r="AE66" s="379">
        <f t="shared" ca="1" si="16"/>
        <v>0</v>
      </c>
    </row>
  </sheetData>
  <autoFilter ref="B8:AE54"/>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39:S40 S11:S12 S14 S18:S23 S25:S28 S30:S31 S33:S37 S42:S54 X39:X40 X11:X12 X14 X18:X23 X25:X28 X30:X31 X33:X37 X42:X52">
      <formula1>P11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69"/>
  <sheetViews>
    <sheetView topLeftCell="B1" zoomScale="70" zoomScaleNormal="70" workbookViewId="0">
      <pane xSplit="9" ySplit="8" topLeftCell="S54" activePane="bottomRight" state="frozen"/>
      <selection activeCell="S45" sqref="S45"/>
      <selection pane="topRight" activeCell="S45" sqref="S45"/>
      <selection pane="bottomLeft" activeCell="S45" sqref="S45"/>
      <selection pane="bottomRight" activeCell="D61" sqref="D61:D70"/>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602</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16" t="s">
        <v>388</v>
      </c>
      <c r="L7" s="417"/>
      <c r="M7" s="417"/>
      <c r="N7" s="417"/>
      <c r="O7" s="417"/>
      <c r="P7" s="417"/>
      <c r="Q7" s="417"/>
      <c r="R7" s="417"/>
      <c r="S7" s="417"/>
      <c r="T7" s="418"/>
      <c r="V7" s="419" t="s">
        <v>389</v>
      </c>
      <c r="W7" s="420"/>
      <c r="X7" s="420"/>
      <c r="Y7" s="421"/>
      <c r="AA7" s="422" t="s">
        <v>390</v>
      </c>
      <c r="AB7" s="423"/>
      <c r="AC7" s="424" t="s">
        <v>393</v>
      </c>
      <c r="AD7" s="425"/>
      <c r="AE7" s="309" t="s">
        <v>391</v>
      </c>
    </row>
    <row r="8" spans="1:31" s="318" customFormat="1" ht="75.75" thickBot="1" x14ac:dyDescent="0.3">
      <c r="A8" s="310" t="s">
        <v>377</v>
      </c>
      <c r="B8" s="311" t="s">
        <v>94</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94</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94</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94</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52" si="0">W12*X12</f>
        <v>399.99552</v>
      </c>
      <c r="Z12" s="19"/>
      <c r="AA12" s="79">
        <v>0</v>
      </c>
      <c r="AB12" s="80">
        <f t="shared" ref="AB12:AB52" si="1">Y12*AA12</f>
        <v>0</v>
      </c>
      <c r="AC12" s="81">
        <v>0</v>
      </c>
      <c r="AD12" s="82">
        <f t="shared" ref="AD12:AD52" si="2">Y12*AC12</f>
        <v>0</v>
      </c>
      <c r="AE12" s="133">
        <f t="shared" ref="AE12:AE57" si="3">AB12-AD12</f>
        <v>0</v>
      </c>
    </row>
    <row r="13" spans="1:31" ht="15.75" thickBot="1" x14ac:dyDescent="0.3">
      <c r="A13" s="16"/>
      <c r="B13" s="3" t="s">
        <v>94</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94</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6.5" thickBot="1" x14ac:dyDescent="0.3">
      <c r="A15" s="16"/>
      <c r="B15" s="3" t="s">
        <v>94</v>
      </c>
      <c r="C15" s="4" t="s">
        <v>308</v>
      </c>
      <c r="D15" s="5" t="s">
        <v>25</v>
      </c>
      <c r="E15" s="6" t="s">
        <v>430</v>
      </c>
      <c r="F15" s="7"/>
      <c r="G15" s="7"/>
      <c r="H15" s="8">
        <v>1.47</v>
      </c>
      <c r="I15" s="7"/>
      <c r="J15" s="9" t="s">
        <v>379</v>
      </c>
      <c r="K15" s="10" t="s">
        <v>380</v>
      </c>
      <c r="L15" s="39">
        <v>1</v>
      </c>
      <c r="M15" s="11">
        <v>1000</v>
      </c>
      <c r="N15" s="12">
        <v>1000</v>
      </c>
      <c r="O15" s="19"/>
      <c r="P15" s="13" t="e">
        <v>#VALUE!</v>
      </c>
      <c r="Q15" s="14">
        <f>IF(J15="PROV SUM",N15,L15*P15)</f>
        <v>1000</v>
      </c>
      <c r="R15" s="40" t="s">
        <v>381</v>
      </c>
      <c r="S15" s="41" t="s">
        <v>381</v>
      </c>
      <c r="T15" s="14">
        <f>IF(J15="SC024",N15,IF(ISERROR(S15),"",IF(J15="PROV SUM",N15,L15*S15)))</f>
        <v>1000</v>
      </c>
      <c r="V15" s="10" t="s">
        <v>380</v>
      </c>
      <c r="W15" s="39">
        <v>1</v>
      </c>
      <c r="X15" s="41" t="s">
        <v>381</v>
      </c>
      <c r="Y15" s="72">
        <v>1000</v>
      </c>
      <c r="Z15" s="19"/>
      <c r="AA15" s="79">
        <v>0</v>
      </c>
      <c r="AB15" s="80">
        <f t="shared" si="1"/>
        <v>0</v>
      </c>
      <c r="AC15" s="81">
        <v>0</v>
      </c>
      <c r="AD15" s="82">
        <f t="shared" si="2"/>
        <v>0</v>
      </c>
      <c r="AE15" s="133">
        <f t="shared" si="3"/>
        <v>0</v>
      </c>
    </row>
    <row r="16" spans="1:31" ht="15.75" thickBot="1" x14ac:dyDescent="0.3">
      <c r="A16" s="16"/>
      <c r="B16" s="3" t="s">
        <v>94</v>
      </c>
      <c r="C16" s="4" t="s">
        <v>285</v>
      </c>
      <c r="D16" s="5" t="s">
        <v>378</v>
      </c>
      <c r="E16" s="6"/>
      <c r="F16" s="7"/>
      <c r="G16" s="7"/>
      <c r="H16" s="8"/>
      <c r="I16" s="7"/>
      <c r="J16" s="9"/>
      <c r="K16" s="10"/>
      <c r="L16" s="39"/>
      <c r="M16" s="9"/>
      <c r="N16" s="12"/>
      <c r="O16" s="19"/>
      <c r="P16" s="17"/>
      <c r="Q16" s="38"/>
      <c r="R16" s="38"/>
      <c r="S16" s="38"/>
      <c r="T16" s="38"/>
      <c r="V16" s="10"/>
      <c r="W16" s="39"/>
      <c r="X16" s="38"/>
      <c r="Y16" s="72">
        <f t="shared" si="0"/>
        <v>0</v>
      </c>
      <c r="Z16" s="19"/>
      <c r="AA16" s="79">
        <v>0</v>
      </c>
      <c r="AB16" s="80">
        <f t="shared" si="1"/>
        <v>0</v>
      </c>
      <c r="AC16" s="81">
        <v>0</v>
      </c>
      <c r="AD16" s="82">
        <f t="shared" si="2"/>
        <v>0</v>
      </c>
      <c r="AE16" s="133">
        <f t="shared" si="3"/>
        <v>0</v>
      </c>
    </row>
    <row r="17" spans="1:31" ht="61.5" thickBot="1" x14ac:dyDescent="0.3">
      <c r="A17" s="16"/>
      <c r="B17" s="3" t="s">
        <v>94</v>
      </c>
      <c r="C17" s="4" t="s">
        <v>285</v>
      </c>
      <c r="D17" s="5" t="s">
        <v>25</v>
      </c>
      <c r="E17" s="129" t="s">
        <v>501</v>
      </c>
      <c r="F17" s="7"/>
      <c r="G17" s="7"/>
      <c r="H17" s="8">
        <v>5.0999999999999996</v>
      </c>
      <c r="I17" s="7"/>
      <c r="J17" s="9" t="s">
        <v>307</v>
      </c>
      <c r="K17" s="10" t="s">
        <v>139</v>
      </c>
      <c r="L17" s="39">
        <v>1</v>
      </c>
      <c r="M17" s="11">
        <v>480</v>
      </c>
      <c r="N17" s="12">
        <v>480</v>
      </c>
      <c r="O17" s="19"/>
      <c r="P17" s="13" t="e">
        <v>#VALUE!</v>
      </c>
      <c r="Q17" s="14" t="e">
        <f>IF(J17="PROV SUM",N17,L17*P17)</f>
        <v>#VALUE!</v>
      </c>
      <c r="R17" s="40">
        <v>0</v>
      </c>
      <c r="S17" s="41">
        <v>408</v>
      </c>
      <c r="T17" s="14">
        <f>IF(J17="SC024",N17,IF(ISERROR(S17),"",IF(J17="PROV SUM",N17,L17*S17)))</f>
        <v>408</v>
      </c>
      <c r="V17" s="10" t="s">
        <v>139</v>
      </c>
      <c r="W17" s="39">
        <v>1</v>
      </c>
      <c r="X17" s="41">
        <v>408</v>
      </c>
      <c r="Y17" s="72">
        <f t="shared" si="0"/>
        <v>408</v>
      </c>
      <c r="Z17" s="19"/>
      <c r="AA17" s="79">
        <v>0</v>
      </c>
      <c r="AB17" s="80">
        <f t="shared" si="1"/>
        <v>0</v>
      </c>
      <c r="AC17" s="81">
        <v>0</v>
      </c>
      <c r="AD17" s="82">
        <f t="shared" si="2"/>
        <v>0</v>
      </c>
      <c r="AE17" s="133">
        <f t="shared" si="3"/>
        <v>0</v>
      </c>
    </row>
    <row r="18" spans="1:31" ht="45.75" thickBot="1" x14ac:dyDescent="0.3">
      <c r="A18" s="16"/>
      <c r="B18" s="3" t="s">
        <v>94</v>
      </c>
      <c r="C18" s="4" t="s">
        <v>285</v>
      </c>
      <c r="D18" s="5" t="s">
        <v>25</v>
      </c>
      <c r="E18" s="6" t="s">
        <v>290</v>
      </c>
      <c r="F18" s="7"/>
      <c r="G18" s="7"/>
      <c r="H18" s="8">
        <v>5.9099999999999797</v>
      </c>
      <c r="I18" s="7"/>
      <c r="J18" s="9" t="s">
        <v>291</v>
      </c>
      <c r="K18" s="10" t="s">
        <v>104</v>
      </c>
      <c r="L18" s="39">
        <v>2</v>
      </c>
      <c r="M18" s="11">
        <v>14.7</v>
      </c>
      <c r="N18" s="12">
        <v>29.4</v>
      </c>
      <c r="O18" s="19"/>
      <c r="P18" s="13" t="e">
        <v>#VALUE!</v>
      </c>
      <c r="Q18" s="14" t="e">
        <f>IF(J18="PROV SUM",N18,L18*P18)</f>
        <v>#VALUE!</v>
      </c>
      <c r="R18" s="40">
        <v>0</v>
      </c>
      <c r="S18" s="41">
        <v>13.031549999999999</v>
      </c>
      <c r="T18" s="14">
        <f>IF(J18="SC024",N18,IF(ISERROR(S18),"",IF(J18="PROV SUM",N18,L18*S18)))</f>
        <v>26.063099999999999</v>
      </c>
      <c r="V18" s="10" t="s">
        <v>104</v>
      </c>
      <c r="W18" s="39">
        <v>2</v>
      </c>
      <c r="X18" s="41">
        <v>13.031549999999999</v>
      </c>
      <c r="Y18" s="72">
        <f t="shared" si="0"/>
        <v>26.063099999999999</v>
      </c>
      <c r="Z18" s="19"/>
      <c r="AA18" s="79">
        <v>0</v>
      </c>
      <c r="AB18" s="80">
        <f t="shared" si="1"/>
        <v>0</v>
      </c>
      <c r="AC18" s="81">
        <v>0</v>
      </c>
      <c r="AD18" s="82">
        <f t="shared" si="2"/>
        <v>0</v>
      </c>
      <c r="AE18" s="133">
        <f t="shared" si="3"/>
        <v>0</v>
      </c>
    </row>
    <row r="19" spans="1:31" ht="75.75" thickBot="1" x14ac:dyDescent="0.3">
      <c r="A19" s="16"/>
      <c r="B19" s="3" t="s">
        <v>94</v>
      </c>
      <c r="C19" s="4" t="s">
        <v>285</v>
      </c>
      <c r="D19" s="5" t="s">
        <v>25</v>
      </c>
      <c r="E19" s="6" t="s">
        <v>300</v>
      </c>
      <c r="F19" s="7"/>
      <c r="G19" s="7"/>
      <c r="H19" s="8">
        <v>5.1540000000000203</v>
      </c>
      <c r="I19" s="7"/>
      <c r="J19" s="9" t="s">
        <v>301</v>
      </c>
      <c r="K19" s="10" t="s">
        <v>79</v>
      </c>
      <c r="L19" s="39">
        <v>6</v>
      </c>
      <c r="M19" s="11">
        <v>16.28</v>
      </c>
      <c r="N19" s="12">
        <v>97.68</v>
      </c>
      <c r="O19" s="19"/>
      <c r="P19" s="13" t="e">
        <v>#VALUE!</v>
      </c>
      <c r="Q19" s="14" t="e">
        <f>IF(J19="PROV SUM",N19,L19*P19)</f>
        <v>#VALUE!</v>
      </c>
      <c r="R19" s="40">
        <v>0</v>
      </c>
      <c r="S19" s="41">
        <v>13.714272000000001</v>
      </c>
      <c r="T19" s="14">
        <f>IF(J19="SC024",N19,IF(ISERROR(S19),"",IF(J19="PROV SUM",N19,L19*S19)))</f>
        <v>82.285632000000007</v>
      </c>
      <c r="V19" s="10" t="s">
        <v>79</v>
      </c>
      <c r="W19" s="39">
        <v>6</v>
      </c>
      <c r="X19" s="41">
        <v>13.714272000000001</v>
      </c>
      <c r="Y19" s="72">
        <f t="shared" si="0"/>
        <v>82.285632000000007</v>
      </c>
      <c r="Z19" s="19"/>
      <c r="AA19" s="79">
        <v>0</v>
      </c>
      <c r="AB19" s="80">
        <f t="shared" si="1"/>
        <v>0</v>
      </c>
      <c r="AC19" s="81">
        <v>0</v>
      </c>
      <c r="AD19" s="82">
        <f t="shared" si="2"/>
        <v>0</v>
      </c>
      <c r="AE19" s="133">
        <f t="shared" si="3"/>
        <v>0</v>
      </c>
    </row>
    <row r="20" spans="1:31" ht="30.75" thickBot="1" x14ac:dyDescent="0.3">
      <c r="A20" s="16"/>
      <c r="B20" s="3" t="s">
        <v>94</v>
      </c>
      <c r="C20" s="4" t="s">
        <v>285</v>
      </c>
      <c r="D20" s="5" t="s">
        <v>25</v>
      </c>
      <c r="E20" s="6" t="s">
        <v>292</v>
      </c>
      <c r="F20" s="7"/>
      <c r="G20" s="7"/>
      <c r="H20" s="8">
        <v>5.1730000000000196</v>
      </c>
      <c r="I20" s="7"/>
      <c r="J20" s="9" t="s">
        <v>293</v>
      </c>
      <c r="K20" s="10" t="s">
        <v>79</v>
      </c>
      <c r="L20" s="39">
        <v>1</v>
      </c>
      <c r="M20" s="11">
        <v>12.5</v>
      </c>
      <c r="N20" s="12">
        <v>12.5</v>
      </c>
      <c r="O20" s="19"/>
      <c r="P20" s="13" t="e">
        <v>#VALUE!</v>
      </c>
      <c r="Q20" s="14" t="e">
        <f>IF(J20="PROV SUM",N20,L20*P20)</f>
        <v>#VALUE!</v>
      </c>
      <c r="R20" s="40">
        <v>0</v>
      </c>
      <c r="S20" s="41">
        <v>9.0625</v>
      </c>
      <c r="T20" s="14">
        <f>IF(J20="SC024",N20,IF(ISERROR(S20),"",IF(J20="PROV SUM",N20,L20*S20)))</f>
        <v>9.0625</v>
      </c>
      <c r="V20" s="10" t="s">
        <v>79</v>
      </c>
      <c r="W20" s="39">
        <v>1</v>
      </c>
      <c r="X20" s="41">
        <v>9.0625</v>
      </c>
      <c r="Y20" s="72">
        <f t="shared" si="0"/>
        <v>9.0625</v>
      </c>
      <c r="Z20" s="19"/>
      <c r="AA20" s="79">
        <v>0</v>
      </c>
      <c r="AB20" s="80">
        <f t="shared" si="1"/>
        <v>0</v>
      </c>
      <c r="AC20" s="81">
        <v>0</v>
      </c>
      <c r="AD20" s="82">
        <f t="shared" si="2"/>
        <v>0</v>
      </c>
      <c r="AE20" s="133">
        <f t="shared" si="3"/>
        <v>0</v>
      </c>
    </row>
    <row r="21" spans="1:31" ht="15.75" thickBot="1" x14ac:dyDescent="0.3">
      <c r="A21" s="16"/>
      <c r="B21" s="3" t="s">
        <v>94</v>
      </c>
      <c r="C21" s="42" t="s">
        <v>189</v>
      </c>
      <c r="D21" s="5" t="s">
        <v>378</v>
      </c>
      <c r="E21" s="6"/>
      <c r="F21" s="7"/>
      <c r="G21" s="7"/>
      <c r="H21" s="8"/>
      <c r="I21" s="7"/>
      <c r="J21" s="9"/>
      <c r="K21" s="10"/>
      <c r="L21" s="39"/>
      <c r="M21" s="9"/>
      <c r="N21" s="39"/>
      <c r="O21" s="19"/>
      <c r="P21" s="28"/>
      <c r="Q21" s="43"/>
      <c r="R21" s="43"/>
      <c r="S21" s="43"/>
      <c r="T21" s="43"/>
      <c r="V21" s="10"/>
      <c r="W21" s="39"/>
      <c r="X21" s="43"/>
      <c r="Y21" s="72">
        <f t="shared" si="0"/>
        <v>0</v>
      </c>
      <c r="Z21" s="19"/>
      <c r="AA21" s="79">
        <v>0</v>
      </c>
      <c r="AB21" s="80">
        <f t="shared" si="1"/>
        <v>0</v>
      </c>
      <c r="AC21" s="81">
        <v>0</v>
      </c>
      <c r="AD21" s="82">
        <f t="shared" si="2"/>
        <v>0</v>
      </c>
      <c r="AE21" s="133">
        <f t="shared" si="3"/>
        <v>0</v>
      </c>
    </row>
    <row r="22" spans="1:31" ht="30.75" thickBot="1" x14ac:dyDescent="0.3">
      <c r="A22" s="16"/>
      <c r="B22" s="3" t="s">
        <v>94</v>
      </c>
      <c r="C22" s="42" t="s">
        <v>189</v>
      </c>
      <c r="D22" s="5" t="s">
        <v>25</v>
      </c>
      <c r="E22" s="6" t="s">
        <v>337</v>
      </c>
      <c r="F22" s="7"/>
      <c r="G22" s="7"/>
      <c r="H22" s="8">
        <v>6.91</v>
      </c>
      <c r="I22" s="7"/>
      <c r="J22" s="9" t="s">
        <v>338</v>
      </c>
      <c r="K22" s="10" t="s">
        <v>79</v>
      </c>
      <c r="L22" s="39">
        <v>5</v>
      </c>
      <c r="M22" s="11">
        <v>20.13</v>
      </c>
      <c r="N22" s="39">
        <v>100.65</v>
      </c>
      <c r="O22" s="19"/>
      <c r="P22" s="13" t="e">
        <v>#VALUE!</v>
      </c>
      <c r="Q22" s="14" t="e">
        <f>IF(J22="PROV SUM",N22,L22*P22)</f>
        <v>#VALUE!</v>
      </c>
      <c r="R22" s="40">
        <v>0</v>
      </c>
      <c r="S22" s="41">
        <v>14.594249999999999</v>
      </c>
      <c r="T22" s="14">
        <f>IF(J22="SC024",N22,IF(ISERROR(S22),"",IF(J22="PROV SUM",N22,L22*S22)))</f>
        <v>72.971249999999998</v>
      </c>
      <c r="V22" s="10" t="s">
        <v>79</v>
      </c>
      <c r="W22" s="39">
        <v>5</v>
      </c>
      <c r="X22" s="41">
        <v>14.594249999999999</v>
      </c>
      <c r="Y22" s="72">
        <f t="shared" si="0"/>
        <v>72.971249999999998</v>
      </c>
      <c r="Z22" s="19"/>
      <c r="AA22" s="79">
        <v>0</v>
      </c>
      <c r="AB22" s="80">
        <f t="shared" si="1"/>
        <v>0</v>
      </c>
      <c r="AC22" s="81">
        <v>0</v>
      </c>
      <c r="AD22" s="82">
        <f t="shared" si="2"/>
        <v>0</v>
      </c>
      <c r="AE22" s="133">
        <f t="shared" si="3"/>
        <v>0</v>
      </c>
    </row>
    <row r="23" spans="1:31" ht="45.75" thickBot="1" x14ac:dyDescent="0.3">
      <c r="A23" s="16"/>
      <c r="B23" s="3" t="s">
        <v>94</v>
      </c>
      <c r="C23" s="42" t="s">
        <v>189</v>
      </c>
      <c r="D23" s="5" t="s">
        <v>25</v>
      </c>
      <c r="E23" s="6" t="s">
        <v>236</v>
      </c>
      <c r="F23" s="7"/>
      <c r="G23" s="7"/>
      <c r="H23" s="8">
        <v>6.2140000000000404</v>
      </c>
      <c r="I23" s="7"/>
      <c r="J23" s="9" t="s">
        <v>237</v>
      </c>
      <c r="K23" s="10" t="s">
        <v>139</v>
      </c>
      <c r="L23" s="39">
        <v>1</v>
      </c>
      <c r="M23" s="11">
        <v>16.98</v>
      </c>
      <c r="N23" s="39">
        <v>16.98</v>
      </c>
      <c r="O23" s="19"/>
      <c r="P23" s="13" t="e">
        <v>#VALUE!</v>
      </c>
      <c r="Q23" s="14" t="e">
        <f>IF(J23="PROV SUM",N23,L23*P23)</f>
        <v>#VALUE!</v>
      </c>
      <c r="R23" s="40">
        <v>0</v>
      </c>
      <c r="S23" s="41">
        <v>14.433</v>
      </c>
      <c r="T23" s="14">
        <f>IF(J23="SC024",N23,IF(ISERROR(S23),"",IF(J23="PROV SUM",N23,L23*S23)))</f>
        <v>14.433</v>
      </c>
      <c r="V23" s="10" t="s">
        <v>139</v>
      </c>
      <c r="W23" s="39">
        <v>1</v>
      </c>
      <c r="X23" s="41">
        <v>14.433</v>
      </c>
      <c r="Y23" s="72">
        <f t="shared" si="0"/>
        <v>14.433</v>
      </c>
      <c r="Z23" s="19"/>
      <c r="AA23" s="79">
        <v>0</v>
      </c>
      <c r="AB23" s="80">
        <f t="shared" si="1"/>
        <v>0</v>
      </c>
      <c r="AC23" s="81">
        <v>0</v>
      </c>
      <c r="AD23" s="82">
        <f t="shared" si="2"/>
        <v>0</v>
      </c>
      <c r="AE23" s="133">
        <f t="shared" si="3"/>
        <v>0</v>
      </c>
    </row>
    <row r="24" spans="1:31" ht="30.75" thickBot="1" x14ac:dyDescent="0.3">
      <c r="A24" s="16"/>
      <c r="B24" s="3" t="s">
        <v>94</v>
      </c>
      <c r="C24" s="42" t="s">
        <v>189</v>
      </c>
      <c r="D24" s="5" t="s">
        <v>25</v>
      </c>
      <c r="E24" s="6" t="s">
        <v>411</v>
      </c>
      <c r="F24" s="7"/>
      <c r="G24" s="7"/>
      <c r="H24" s="8">
        <v>6.2360000000000504</v>
      </c>
      <c r="I24" s="7"/>
      <c r="J24" s="9" t="s">
        <v>251</v>
      </c>
      <c r="K24" s="10" t="s">
        <v>79</v>
      </c>
      <c r="L24" s="39">
        <v>28</v>
      </c>
      <c r="M24" s="11">
        <v>25.87</v>
      </c>
      <c r="N24" s="39">
        <v>724.36</v>
      </c>
      <c r="O24" s="19"/>
      <c r="P24" s="13" t="e">
        <v>#VALUE!</v>
      </c>
      <c r="Q24" s="14" t="e">
        <f>IF(J24="PROV SUM",N24,L24*P24)</f>
        <v>#VALUE!</v>
      </c>
      <c r="R24" s="40">
        <v>0</v>
      </c>
      <c r="S24" s="41">
        <v>21.9895</v>
      </c>
      <c r="T24" s="14">
        <f>IF(J24="SC024",N24,IF(ISERROR(S24),"",IF(J24="PROV SUM",N24,L24*S24)))</f>
        <v>615.70600000000002</v>
      </c>
      <c r="V24" s="10" t="s">
        <v>79</v>
      </c>
      <c r="W24" s="39">
        <v>28</v>
      </c>
      <c r="X24" s="41">
        <v>21.9895</v>
      </c>
      <c r="Y24" s="72">
        <f t="shared" si="0"/>
        <v>615.70600000000002</v>
      </c>
      <c r="Z24" s="19"/>
      <c r="AA24" s="79">
        <v>0</v>
      </c>
      <c r="AB24" s="80">
        <f t="shared" si="1"/>
        <v>0</v>
      </c>
      <c r="AC24" s="81">
        <v>0</v>
      </c>
      <c r="AD24" s="82">
        <f t="shared" si="2"/>
        <v>0</v>
      </c>
      <c r="AE24" s="133">
        <f t="shared" si="3"/>
        <v>0</v>
      </c>
    </row>
    <row r="25" spans="1:31" ht="30.75" thickBot="1" x14ac:dyDescent="0.3">
      <c r="A25" s="16"/>
      <c r="B25" s="3" t="s">
        <v>94</v>
      </c>
      <c r="C25" s="42" t="s">
        <v>189</v>
      </c>
      <c r="D25" s="5" t="s">
        <v>25</v>
      </c>
      <c r="E25" s="6" t="s">
        <v>412</v>
      </c>
      <c r="F25" s="7"/>
      <c r="G25" s="7"/>
      <c r="H25" s="8">
        <v>6.2370000000000498</v>
      </c>
      <c r="I25" s="7"/>
      <c r="J25" s="9" t="s">
        <v>253</v>
      </c>
      <c r="K25" s="10" t="s">
        <v>104</v>
      </c>
      <c r="L25" s="39">
        <v>6</v>
      </c>
      <c r="M25" s="11">
        <v>6.28</v>
      </c>
      <c r="N25" s="39">
        <v>37.68</v>
      </c>
      <c r="O25" s="19"/>
      <c r="P25" s="13" t="e">
        <v>#VALUE!</v>
      </c>
      <c r="Q25" s="14" t="e">
        <f>IF(J25="PROV SUM",N25,L25*P25)</f>
        <v>#VALUE!</v>
      </c>
      <c r="R25" s="40">
        <v>0</v>
      </c>
      <c r="S25" s="41">
        <v>5.3380000000000001</v>
      </c>
      <c r="T25" s="14">
        <f>IF(J25="SC024",N25,IF(ISERROR(S25),"",IF(J25="PROV SUM",N25,L25*S25)))</f>
        <v>32.027999999999999</v>
      </c>
      <c r="V25" s="10" t="s">
        <v>104</v>
      </c>
      <c r="W25" s="39">
        <v>6</v>
      </c>
      <c r="X25" s="41">
        <v>5.3380000000000001</v>
      </c>
      <c r="Y25" s="72">
        <f t="shared" si="0"/>
        <v>32.027999999999999</v>
      </c>
      <c r="Z25" s="19"/>
      <c r="AA25" s="79">
        <v>0</v>
      </c>
      <c r="AB25" s="80">
        <f t="shared" si="1"/>
        <v>0</v>
      </c>
      <c r="AC25" s="81">
        <v>0</v>
      </c>
      <c r="AD25" s="82">
        <f t="shared" si="2"/>
        <v>0</v>
      </c>
      <c r="AE25" s="133">
        <f t="shared" si="3"/>
        <v>0</v>
      </c>
    </row>
    <row r="26" spans="1:31" ht="45.75" thickBot="1" x14ac:dyDescent="0.3">
      <c r="A26" s="16"/>
      <c r="B26" s="3" t="s">
        <v>94</v>
      </c>
      <c r="C26" s="42" t="s">
        <v>189</v>
      </c>
      <c r="D26" s="5" t="s">
        <v>25</v>
      </c>
      <c r="E26" s="6" t="s">
        <v>258</v>
      </c>
      <c r="F26" s="7"/>
      <c r="G26" s="7"/>
      <c r="H26" s="8">
        <v>6.2410000000000503</v>
      </c>
      <c r="I26" s="7"/>
      <c r="J26" s="9" t="s">
        <v>259</v>
      </c>
      <c r="K26" s="10" t="s">
        <v>139</v>
      </c>
      <c r="L26" s="39">
        <v>2</v>
      </c>
      <c r="M26" s="11">
        <v>45.53</v>
      </c>
      <c r="N26" s="39">
        <v>91.06</v>
      </c>
      <c r="O26" s="19"/>
      <c r="P26" s="13" t="e">
        <v>#VALUE!</v>
      </c>
      <c r="Q26" s="14" t="e">
        <f>IF(J26="PROV SUM",N26,L26*P26)</f>
        <v>#VALUE!</v>
      </c>
      <c r="R26" s="40">
        <v>0</v>
      </c>
      <c r="S26" s="41">
        <v>38.700499999999998</v>
      </c>
      <c r="T26" s="14">
        <f>IF(J26="SC024",N26,IF(ISERROR(S26),"",IF(J26="PROV SUM",N26,L26*S26)))</f>
        <v>77.400999999999996</v>
      </c>
      <c r="V26" s="10" t="s">
        <v>139</v>
      </c>
      <c r="W26" s="39">
        <v>2</v>
      </c>
      <c r="X26" s="41">
        <v>38.700499999999998</v>
      </c>
      <c r="Y26" s="72">
        <f t="shared" si="0"/>
        <v>77.400999999999996</v>
      </c>
      <c r="Z26" s="19"/>
      <c r="AA26" s="79">
        <v>0</v>
      </c>
      <c r="AB26" s="80">
        <f t="shared" si="1"/>
        <v>0</v>
      </c>
      <c r="AC26" s="81">
        <v>0</v>
      </c>
      <c r="AD26" s="82">
        <f t="shared" si="2"/>
        <v>0</v>
      </c>
      <c r="AE26" s="133">
        <f t="shared" si="3"/>
        <v>0</v>
      </c>
    </row>
    <row r="27" spans="1:31" ht="15.75" thickBot="1" x14ac:dyDescent="0.3">
      <c r="A27" s="16"/>
      <c r="B27" s="3" t="s">
        <v>94</v>
      </c>
      <c r="C27" s="42" t="s">
        <v>72</v>
      </c>
      <c r="D27" s="5" t="s">
        <v>378</v>
      </c>
      <c r="E27" s="6"/>
      <c r="F27" s="7"/>
      <c r="G27" s="7"/>
      <c r="H27" s="8"/>
      <c r="I27" s="7"/>
      <c r="J27" s="9"/>
      <c r="K27" s="10"/>
      <c r="L27" s="39"/>
      <c r="M27" s="9"/>
      <c r="N27" s="39"/>
      <c r="O27" s="44"/>
      <c r="P27" s="28"/>
      <c r="Q27" s="43"/>
      <c r="R27" s="43"/>
      <c r="S27" s="43"/>
      <c r="T27" s="43"/>
      <c r="V27" s="10"/>
      <c r="W27" s="39"/>
      <c r="X27" s="43"/>
      <c r="Y27" s="72">
        <f t="shared" si="0"/>
        <v>0</v>
      </c>
      <c r="Z27" s="19"/>
      <c r="AA27" s="79">
        <v>0</v>
      </c>
      <c r="AB27" s="80">
        <f t="shared" si="1"/>
        <v>0</v>
      </c>
      <c r="AC27" s="81">
        <v>0</v>
      </c>
      <c r="AD27" s="82">
        <f t="shared" si="2"/>
        <v>0</v>
      </c>
      <c r="AE27" s="133">
        <f t="shared" si="3"/>
        <v>0</v>
      </c>
    </row>
    <row r="28" spans="1:31" ht="60.75" thickBot="1" x14ac:dyDescent="0.3">
      <c r="A28" s="16"/>
      <c r="B28" s="3" t="s">
        <v>94</v>
      </c>
      <c r="C28" s="42" t="s">
        <v>72</v>
      </c>
      <c r="D28" s="5" t="s">
        <v>25</v>
      </c>
      <c r="E28" s="6" t="s">
        <v>130</v>
      </c>
      <c r="F28" s="7"/>
      <c r="G28" s="7"/>
      <c r="H28" s="8">
        <v>3.44</v>
      </c>
      <c r="I28" s="7"/>
      <c r="J28" s="9" t="s">
        <v>131</v>
      </c>
      <c r="K28" s="10" t="s">
        <v>104</v>
      </c>
      <c r="L28" s="39">
        <v>10</v>
      </c>
      <c r="M28" s="11">
        <v>21.94</v>
      </c>
      <c r="N28" s="39">
        <v>219.4</v>
      </c>
      <c r="O28" s="44"/>
      <c r="P28" s="13" t="e">
        <v>#VALUE!</v>
      </c>
      <c r="Q28" s="14" t="e">
        <f>IF(J28="PROV SUM",N28,L28*P28)</f>
        <v>#VALUE!</v>
      </c>
      <c r="R28" s="40">
        <v>0</v>
      </c>
      <c r="S28" s="41">
        <v>19.449809999999999</v>
      </c>
      <c r="T28" s="14">
        <f>IF(J28="SC024",N28,IF(ISERROR(S28),"",IF(J28="PROV SUM",N28,L28*S28)))</f>
        <v>194.49809999999999</v>
      </c>
      <c r="V28" s="10" t="s">
        <v>104</v>
      </c>
      <c r="W28" s="39">
        <v>10</v>
      </c>
      <c r="X28" s="41">
        <v>19.449809999999999</v>
      </c>
      <c r="Y28" s="72">
        <f t="shared" si="0"/>
        <v>194.49809999999999</v>
      </c>
      <c r="Z28" s="19"/>
      <c r="AA28" s="79">
        <v>0</v>
      </c>
      <c r="AB28" s="80">
        <f t="shared" si="1"/>
        <v>0</v>
      </c>
      <c r="AC28" s="81">
        <v>0</v>
      </c>
      <c r="AD28" s="82">
        <f t="shared" si="2"/>
        <v>0</v>
      </c>
      <c r="AE28" s="133">
        <f t="shared" si="3"/>
        <v>0</v>
      </c>
    </row>
    <row r="29" spans="1:31" ht="105.75" thickBot="1" x14ac:dyDescent="0.3">
      <c r="A29" s="16"/>
      <c r="B29" s="3" t="s">
        <v>94</v>
      </c>
      <c r="C29" s="42" t="s">
        <v>72</v>
      </c>
      <c r="D29" s="5" t="s">
        <v>25</v>
      </c>
      <c r="E29" s="6" t="s">
        <v>95</v>
      </c>
      <c r="F29" s="7"/>
      <c r="G29" s="7"/>
      <c r="H29" s="8">
        <v>3.2179999999999902</v>
      </c>
      <c r="I29" s="7"/>
      <c r="J29" s="9" t="s">
        <v>96</v>
      </c>
      <c r="K29" s="10" t="s">
        <v>79</v>
      </c>
      <c r="L29" s="39">
        <v>50</v>
      </c>
      <c r="M29" s="11">
        <v>134.04</v>
      </c>
      <c r="N29" s="39">
        <v>6702</v>
      </c>
      <c r="O29" s="44"/>
      <c r="P29" s="13" t="e">
        <v>#VALUE!</v>
      </c>
      <c r="Q29" s="14" t="e">
        <f>IF(J29="PROV SUM",N29,L29*P29)</f>
        <v>#VALUE!</v>
      </c>
      <c r="R29" s="40">
        <v>0</v>
      </c>
      <c r="S29" s="41">
        <v>107.232</v>
      </c>
      <c r="T29" s="14">
        <f>IF(J29="SC024",N29,IF(ISERROR(S29),"",IF(J29="PROV SUM",N29,L29*S29)))</f>
        <v>5361.6</v>
      </c>
      <c r="V29" s="10" t="s">
        <v>79</v>
      </c>
      <c r="W29" s="39">
        <v>50</v>
      </c>
      <c r="X29" s="41">
        <v>107.232</v>
      </c>
      <c r="Y29" s="72">
        <f t="shared" si="0"/>
        <v>5361.6</v>
      </c>
      <c r="Z29" s="19"/>
      <c r="AA29" s="79">
        <v>0</v>
      </c>
      <c r="AB29" s="80">
        <f t="shared" si="1"/>
        <v>0</v>
      </c>
      <c r="AC29" s="81">
        <v>0</v>
      </c>
      <c r="AD29" s="82">
        <f t="shared" si="2"/>
        <v>0</v>
      </c>
      <c r="AE29" s="133">
        <f t="shared" si="3"/>
        <v>0</v>
      </c>
    </row>
    <row r="30" spans="1:31" ht="45.75" thickBot="1" x14ac:dyDescent="0.3">
      <c r="A30" s="16"/>
      <c r="B30" s="3" t="s">
        <v>94</v>
      </c>
      <c r="C30" s="42" t="s">
        <v>72</v>
      </c>
      <c r="D30" s="5" t="s">
        <v>25</v>
      </c>
      <c r="E30" s="6" t="s">
        <v>102</v>
      </c>
      <c r="F30" s="7"/>
      <c r="G30" s="7"/>
      <c r="H30" s="8">
        <v>3.2209999999999899</v>
      </c>
      <c r="I30" s="7"/>
      <c r="J30" s="9" t="s">
        <v>103</v>
      </c>
      <c r="K30" s="10" t="s">
        <v>104</v>
      </c>
      <c r="L30" s="39">
        <v>5</v>
      </c>
      <c r="M30" s="11">
        <v>61.15</v>
      </c>
      <c r="N30" s="39">
        <v>305.75</v>
      </c>
      <c r="O30" s="44"/>
      <c r="P30" s="13" t="e">
        <v>#VALUE!</v>
      </c>
      <c r="Q30" s="14" t="e">
        <f>IF(J30="PROV SUM",N30,L30*P30)</f>
        <v>#VALUE!</v>
      </c>
      <c r="R30" s="40">
        <v>0</v>
      </c>
      <c r="S30" s="41">
        <v>48.92</v>
      </c>
      <c r="T30" s="14">
        <f>IF(J30="SC024",N30,IF(ISERROR(S30),"",IF(J30="PROV SUM",N30,L30*S30)))</f>
        <v>244.60000000000002</v>
      </c>
      <c r="V30" s="10" t="s">
        <v>104</v>
      </c>
      <c r="W30" s="39">
        <v>5</v>
      </c>
      <c r="X30" s="41">
        <v>48.92</v>
      </c>
      <c r="Y30" s="72">
        <f t="shared" si="0"/>
        <v>244.60000000000002</v>
      </c>
      <c r="Z30" s="19"/>
      <c r="AA30" s="79">
        <v>0</v>
      </c>
      <c r="AB30" s="80">
        <f t="shared" si="1"/>
        <v>0</v>
      </c>
      <c r="AC30" s="81">
        <v>0</v>
      </c>
      <c r="AD30" s="82">
        <f t="shared" si="2"/>
        <v>0</v>
      </c>
      <c r="AE30" s="133">
        <f t="shared" si="3"/>
        <v>0</v>
      </c>
    </row>
    <row r="31" spans="1:31" ht="30.75" thickBot="1" x14ac:dyDescent="0.3">
      <c r="A31" s="16"/>
      <c r="B31" s="3" t="s">
        <v>94</v>
      </c>
      <c r="C31" s="42" t="s">
        <v>72</v>
      </c>
      <c r="D31" s="5" t="s">
        <v>25</v>
      </c>
      <c r="E31" s="6" t="s">
        <v>142</v>
      </c>
      <c r="F31" s="7"/>
      <c r="G31" s="7"/>
      <c r="H31" s="8">
        <v>3.3259999999999899</v>
      </c>
      <c r="I31" s="7"/>
      <c r="J31" s="9" t="s">
        <v>143</v>
      </c>
      <c r="K31" s="10" t="s">
        <v>75</v>
      </c>
      <c r="L31" s="39">
        <v>2</v>
      </c>
      <c r="M31" s="11">
        <v>10.41</v>
      </c>
      <c r="N31" s="39">
        <v>20.82</v>
      </c>
      <c r="O31" s="44"/>
      <c r="P31" s="13" t="e">
        <v>#VALUE!</v>
      </c>
      <c r="Q31" s="14" t="e">
        <f>IF(J31="PROV SUM",N31,L31*P31)</f>
        <v>#VALUE!</v>
      </c>
      <c r="R31" s="40">
        <v>0</v>
      </c>
      <c r="S31" s="41">
        <v>7.7148510000000003</v>
      </c>
      <c r="T31" s="14">
        <f>IF(J31="SC024",N31,IF(ISERROR(S31),"",IF(J31="PROV SUM",N31,L31*S31)))</f>
        <v>15.429702000000001</v>
      </c>
      <c r="V31" s="10" t="s">
        <v>75</v>
      </c>
      <c r="W31" s="39">
        <v>2</v>
      </c>
      <c r="X31" s="41">
        <v>7.7148510000000003</v>
      </c>
      <c r="Y31" s="72">
        <f t="shared" si="0"/>
        <v>15.429702000000001</v>
      </c>
      <c r="Z31" s="19"/>
      <c r="AA31" s="79">
        <v>0</v>
      </c>
      <c r="AB31" s="80">
        <f t="shared" si="1"/>
        <v>0</v>
      </c>
      <c r="AC31" s="81">
        <v>0</v>
      </c>
      <c r="AD31" s="82">
        <f t="shared" si="2"/>
        <v>0</v>
      </c>
      <c r="AE31" s="133">
        <f t="shared" si="3"/>
        <v>0</v>
      </c>
    </row>
    <row r="32" spans="1:31" ht="15.75" thickBot="1" x14ac:dyDescent="0.3">
      <c r="A32" s="16"/>
      <c r="B32" s="3" t="s">
        <v>94</v>
      </c>
      <c r="C32" s="42" t="s">
        <v>164</v>
      </c>
      <c r="D32" s="5" t="s">
        <v>378</v>
      </c>
      <c r="E32" s="6"/>
      <c r="F32" s="7"/>
      <c r="G32" s="7"/>
      <c r="H32" s="8"/>
      <c r="I32" s="7"/>
      <c r="J32" s="9"/>
      <c r="K32" s="10"/>
      <c r="L32" s="39"/>
      <c r="M32" s="9"/>
      <c r="N32" s="39"/>
      <c r="O32" s="44"/>
      <c r="P32" s="28"/>
      <c r="Q32" s="43"/>
      <c r="R32" s="43"/>
      <c r="S32" s="43"/>
      <c r="T32" s="43"/>
      <c r="V32" s="10"/>
      <c r="W32" s="39"/>
      <c r="X32" s="43"/>
      <c r="Y32" s="72">
        <f t="shared" si="0"/>
        <v>0</v>
      </c>
      <c r="Z32" s="19"/>
      <c r="AA32" s="79">
        <v>0</v>
      </c>
      <c r="AB32" s="80">
        <f t="shared" si="1"/>
        <v>0</v>
      </c>
      <c r="AC32" s="81">
        <v>0</v>
      </c>
      <c r="AD32" s="82">
        <f t="shared" si="2"/>
        <v>0</v>
      </c>
      <c r="AE32" s="133">
        <f t="shared" si="3"/>
        <v>0</v>
      </c>
    </row>
    <row r="33" spans="1:31" ht="90.75" thickBot="1" x14ac:dyDescent="0.3">
      <c r="A33" s="16"/>
      <c r="B33" s="3" t="s">
        <v>94</v>
      </c>
      <c r="C33" s="42" t="s">
        <v>164</v>
      </c>
      <c r="D33" s="5" t="s">
        <v>25</v>
      </c>
      <c r="E33" s="6" t="s">
        <v>165</v>
      </c>
      <c r="F33" s="7"/>
      <c r="G33" s="7"/>
      <c r="H33" s="8">
        <v>4.28</v>
      </c>
      <c r="I33" s="7"/>
      <c r="J33" s="9" t="s">
        <v>166</v>
      </c>
      <c r="K33" s="10" t="s">
        <v>79</v>
      </c>
      <c r="L33" s="39">
        <v>2</v>
      </c>
      <c r="M33" s="11">
        <v>434.56</v>
      </c>
      <c r="N33" s="39">
        <v>869.12</v>
      </c>
      <c r="O33" s="44"/>
      <c r="P33" s="13" t="e">
        <v>#VALUE!</v>
      </c>
      <c r="Q33" s="14" t="e">
        <f>IF(J33="PROV SUM",N33,L33*P33)</f>
        <v>#VALUE!</v>
      </c>
      <c r="R33" s="40">
        <v>0</v>
      </c>
      <c r="S33" s="41">
        <v>385.23743999999999</v>
      </c>
      <c r="T33" s="14">
        <f>IF(J33="SC024",N33,IF(ISERROR(S33),"",IF(J33="PROV SUM",N33,L33*S33)))</f>
        <v>770.47487999999998</v>
      </c>
      <c r="V33" s="10" t="s">
        <v>79</v>
      </c>
      <c r="W33" s="39">
        <v>2</v>
      </c>
      <c r="X33" s="41">
        <v>385.23743999999999</v>
      </c>
      <c r="Y33" s="72">
        <f t="shared" si="0"/>
        <v>770.47487999999998</v>
      </c>
      <c r="Z33" s="19"/>
      <c r="AA33" s="79">
        <v>0</v>
      </c>
      <c r="AB33" s="80">
        <f t="shared" si="1"/>
        <v>0</v>
      </c>
      <c r="AC33" s="81">
        <v>0</v>
      </c>
      <c r="AD33" s="82">
        <f t="shared" si="2"/>
        <v>0</v>
      </c>
      <c r="AE33" s="133">
        <f t="shared" si="3"/>
        <v>0</v>
      </c>
    </row>
    <row r="34" spans="1:31" ht="90.75" thickBot="1" x14ac:dyDescent="0.3">
      <c r="A34" s="16"/>
      <c r="B34" s="45" t="s">
        <v>94</v>
      </c>
      <c r="C34" s="46" t="s">
        <v>164</v>
      </c>
      <c r="D34" s="47" t="s">
        <v>25</v>
      </c>
      <c r="E34" s="48" t="s">
        <v>171</v>
      </c>
      <c r="F34" s="49"/>
      <c r="G34" s="49"/>
      <c r="H34" s="50">
        <v>4.8999999999999799</v>
      </c>
      <c r="I34" s="49"/>
      <c r="J34" s="51" t="s">
        <v>172</v>
      </c>
      <c r="K34" s="52" t="s">
        <v>75</v>
      </c>
      <c r="L34" s="53">
        <v>9</v>
      </c>
      <c r="M34" s="54">
        <v>35.61</v>
      </c>
      <c r="N34" s="53">
        <v>320.49</v>
      </c>
      <c r="O34" s="44"/>
      <c r="P34" s="13" t="e">
        <v>#VALUE!</v>
      </c>
      <c r="Q34" s="14" t="e">
        <f>IF(J34="PROV SUM",N34,L34*P34)</f>
        <v>#VALUE!</v>
      </c>
      <c r="R34" s="40">
        <v>0</v>
      </c>
      <c r="S34" s="41">
        <v>31.568264999999997</v>
      </c>
      <c r="T34" s="14">
        <f>IF(J34="SC024",N34,IF(ISERROR(S34),"",IF(J34="PROV SUM",N34,L34*S34)))</f>
        <v>284.11438499999997</v>
      </c>
      <c r="V34" s="52" t="s">
        <v>75</v>
      </c>
      <c r="W34" s="53">
        <v>9</v>
      </c>
      <c r="X34" s="41">
        <v>31.568264999999997</v>
      </c>
      <c r="Y34" s="72">
        <f t="shared" si="0"/>
        <v>284.11438499999997</v>
      </c>
      <c r="Z34" s="19"/>
      <c r="AA34" s="79">
        <v>0</v>
      </c>
      <c r="AB34" s="80">
        <f t="shared" si="1"/>
        <v>0</v>
      </c>
      <c r="AC34" s="81">
        <v>0</v>
      </c>
      <c r="AD34" s="82">
        <f t="shared" si="2"/>
        <v>0</v>
      </c>
      <c r="AE34" s="133">
        <f t="shared" si="3"/>
        <v>0</v>
      </c>
    </row>
    <row r="35" spans="1:31" ht="15.75" thickBot="1" x14ac:dyDescent="0.3">
      <c r="A35" s="16"/>
      <c r="B35" s="45" t="s">
        <v>94</v>
      </c>
      <c r="C35" s="46" t="s">
        <v>24</v>
      </c>
      <c r="D35" s="47" t="s">
        <v>378</v>
      </c>
      <c r="E35" s="48"/>
      <c r="F35" s="49"/>
      <c r="G35" s="49"/>
      <c r="H35" s="50"/>
      <c r="I35" s="49"/>
      <c r="J35" s="51"/>
      <c r="K35" s="52"/>
      <c r="L35" s="53"/>
      <c r="M35" s="51"/>
      <c r="N35" s="53"/>
      <c r="O35" s="44"/>
      <c r="P35" s="28"/>
      <c r="Q35" s="43"/>
      <c r="R35" s="43"/>
      <c r="S35" s="43"/>
      <c r="T35" s="43"/>
      <c r="V35" s="52"/>
      <c r="W35" s="53"/>
      <c r="X35" s="43"/>
      <c r="Y35" s="72">
        <f t="shared" si="0"/>
        <v>0</v>
      </c>
      <c r="Z35" s="19"/>
      <c r="AA35" s="79">
        <v>0</v>
      </c>
      <c r="AB35" s="80">
        <f t="shared" si="1"/>
        <v>0</v>
      </c>
      <c r="AC35" s="81">
        <v>0</v>
      </c>
      <c r="AD35" s="82">
        <f t="shared" si="2"/>
        <v>0</v>
      </c>
      <c r="AE35" s="133">
        <f t="shared" si="3"/>
        <v>0</v>
      </c>
    </row>
    <row r="36" spans="1:31" ht="120.75" thickBot="1" x14ac:dyDescent="0.3">
      <c r="A36" s="22"/>
      <c r="B36" s="55" t="s">
        <v>94</v>
      </c>
      <c r="C36" s="55" t="s">
        <v>24</v>
      </c>
      <c r="D36" s="56" t="s">
        <v>25</v>
      </c>
      <c r="E36" s="57" t="s">
        <v>26</v>
      </c>
      <c r="F36" s="58"/>
      <c r="G36" s="58"/>
      <c r="H36" s="59">
        <v>2.1</v>
      </c>
      <c r="I36" s="58"/>
      <c r="J36" s="60" t="s">
        <v>27</v>
      </c>
      <c r="K36" s="58" t="s">
        <v>28</v>
      </c>
      <c r="L36" s="61">
        <v>151</v>
      </c>
      <c r="M36" s="62">
        <v>12.92</v>
      </c>
      <c r="N36" s="63">
        <v>1950.92</v>
      </c>
      <c r="O36" s="19"/>
      <c r="P36" s="13" t="e">
        <v>#VALUE!</v>
      </c>
      <c r="Q36" s="14" t="e">
        <f>IF(J36="PROV SUM",N36,L36*P36)</f>
        <v>#VALUE!</v>
      </c>
      <c r="R36" s="40">
        <v>0</v>
      </c>
      <c r="S36" s="41">
        <v>16.4084</v>
      </c>
      <c r="T36" s="14">
        <f>IF(J36="SC024",N36,IF(ISERROR(S36),"",IF(J36="PROV SUM",N36,L36*S36)))</f>
        <v>2477.6684</v>
      </c>
      <c r="V36" s="58" t="s">
        <v>28</v>
      </c>
      <c r="W36" s="61">
        <v>151</v>
      </c>
      <c r="X36" s="41">
        <v>16.4084</v>
      </c>
      <c r="Y36" s="72">
        <f t="shared" si="0"/>
        <v>2477.6684</v>
      </c>
      <c r="Z36" s="19"/>
      <c r="AA36" s="79">
        <v>0.7</v>
      </c>
      <c r="AB36" s="80">
        <f t="shared" si="1"/>
        <v>1734.36788</v>
      </c>
      <c r="AC36" s="81">
        <v>0</v>
      </c>
      <c r="AD36" s="82">
        <f t="shared" si="2"/>
        <v>0</v>
      </c>
      <c r="AE36" s="133">
        <f t="shared" si="3"/>
        <v>1734.36788</v>
      </c>
    </row>
    <row r="37" spans="1:31" ht="30.75" thickBot="1" x14ac:dyDescent="0.3">
      <c r="A37" s="22"/>
      <c r="B37" s="55" t="s">
        <v>94</v>
      </c>
      <c r="C37" s="55" t="s">
        <v>24</v>
      </c>
      <c r="D37" s="56" t="s">
        <v>25</v>
      </c>
      <c r="E37" s="57" t="s">
        <v>29</v>
      </c>
      <c r="F37" s="58"/>
      <c r="G37" s="58"/>
      <c r="H37" s="59">
        <v>2.5</v>
      </c>
      <c r="I37" s="58"/>
      <c r="J37" s="60" t="s">
        <v>30</v>
      </c>
      <c r="K37" s="58" t="s">
        <v>31</v>
      </c>
      <c r="L37" s="61">
        <v>1</v>
      </c>
      <c r="M37" s="62">
        <v>420</v>
      </c>
      <c r="N37" s="63">
        <v>420</v>
      </c>
      <c r="O37" s="19"/>
      <c r="P37" s="13" t="e">
        <v>#VALUE!</v>
      </c>
      <c r="Q37" s="14" t="e">
        <f>IF(J37="PROV SUM",N37,L37*P37)</f>
        <v>#VALUE!</v>
      </c>
      <c r="R37" s="40">
        <v>0</v>
      </c>
      <c r="S37" s="41">
        <v>533.4</v>
      </c>
      <c r="T37" s="14">
        <f>IF(J37="SC024",N37,IF(ISERROR(S37),"",IF(J37="PROV SUM",N37,L37*S37)))</f>
        <v>533.4</v>
      </c>
      <c r="V37" s="58" t="s">
        <v>31</v>
      </c>
      <c r="W37" s="61">
        <v>1</v>
      </c>
      <c r="X37" s="41">
        <v>533.4</v>
      </c>
      <c r="Y37" s="72">
        <f t="shared" si="0"/>
        <v>533.4</v>
      </c>
      <c r="Z37" s="19"/>
      <c r="AA37" s="79">
        <v>0.7</v>
      </c>
      <c r="AB37" s="80">
        <f t="shared" si="1"/>
        <v>373.37999999999994</v>
      </c>
      <c r="AC37" s="81">
        <v>0</v>
      </c>
      <c r="AD37" s="82">
        <f t="shared" si="2"/>
        <v>0</v>
      </c>
      <c r="AE37" s="133">
        <f t="shared" si="3"/>
        <v>373.37999999999994</v>
      </c>
    </row>
    <row r="38" spans="1:31" ht="15.75" thickBot="1" x14ac:dyDescent="0.3">
      <c r="A38" s="22"/>
      <c r="B38" s="55" t="s">
        <v>94</v>
      </c>
      <c r="C38" s="55" t="s">
        <v>24</v>
      </c>
      <c r="D38" s="56" t="s">
        <v>25</v>
      </c>
      <c r="E38" s="57" t="s">
        <v>32</v>
      </c>
      <c r="F38" s="58"/>
      <c r="G38" s="58"/>
      <c r="H38" s="59">
        <v>2.6</v>
      </c>
      <c r="I38" s="58"/>
      <c r="J38" s="60" t="s">
        <v>33</v>
      </c>
      <c r="K38" s="58" t="s">
        <v>31</v>
      </c>
      <c r="L38" s="61">
        <v>1</v>
      </c>
      <c r="M38" s="62">
        <v>50</v>
      </c>
      <c r="N38" s="63">
        <v>50</v>
      </c>
      <c r="O38" s="19"/>
      <c r="P38" s="13" t="e">
        <v>#VALUE!</v>
      </c>
      <c r="Q38" s="14" t="e">
        <f>IF(J38="PROV SUM",N38,L38*P38)</f>
        <v>#VALUE!</v>
      </c>
      <c r="R38" s="40">
        <v>0</v>
      </c>
      <c r="S38" s="41">
        <v>63.5</v>
      </c>
      <c r="T38" s="14">
        <f>IF(J38="SC024",N38,IF(ISERROR(S38),"",IF(J38="PROV SUM",N38,L38*S38)))</f>
        <v>63.5</v>
      </c>
      <c r="V38" s="58" t="s">
        <v>31</v>
      </c>
      <c r="W38" s="61">
        <v>1</v>
      </c>
      <c r="X38" s="41">
        <v>63.5</v>
      </c>
      <c r="Y38" s="72">
        <f t="shared" si="0"/>
        <v>63.5</v>
      </c>
      <c r="Z38" s="19"/>
      <c r="AA38" s="79">
        <v>0.7</v>
      </c>
      <c r="AB38" s="80">
        <f t="shared" si="1"/>
        <v>44.449999999999996</v>
      </c>
      <c r="AC38" s="81">
        <v>0</v>
      </c>
      <c r="AD38" s="82">
        <f t="shared" si="2"/>
        <v>0</v>
      </c>
      <c r="AE38" s="133">
        <f t="shared" si="3"/>
        <v>44.449999999999996</v>
      </c>
    </row>
    <row r="39" spans="1:31" ht="15.75" thickBot="1" x14ac:dyDescent="0.3">
      <c r="A39" s="22"/>
      <c r="B39" s="55" t="s">
        <v>94</v>
      </c>
      <c r="C39" s="55" t="s">
        <v>24</v>
      </c>
      <c r="D39" s="56" t="s">
        <v>25</v>
      </c>
      <c r="E39" s="57" t="s">
        <v>41</v>
      </c>
      <c r="F39" s="58"/>
      <c r="G39" s="58"/>
      <c r="H39" s="59">
        <v>2.16</v>
      </c>
      <c r="I39" s="58"/>
      <c r="J39" s="60" t="s">
        <v>42</v>
      </c>
      <c r="K39" s="58" t="s">
        <v>31</v>
      </c>
      <c r="L39" s="61">
        <v>1</v>
      </c>
      <c r="M39" s="62">
        <v>379.8</v>
      </c>
      <c r="N39" s="63">
        <v>379.8</v>
      </c>
      <c r="O39" s="19"/>
      <c r="P39" s="13" t="e">
        <v>#VALUE!</v>
      </c>
      <c r="Q39" s="14" t="e">
        <f>IF(J39="PROV SUM",N39,L39*P39)</f>
        <v>#VALUE!</v>
      </c>
      <c r="R39" s="40">
        <v>0</v>
      </c>
      <c r="S39" s="41">
        <v>482.346</v>
      </c>
      <c r="T39" s="14">
        <f>IF(J39="SC024",N39,IF(ISERROR(S39),"",IF(J39="PROV SUM",N39,L39*S39)))</f>
        <v>482.346</v>
      </c>
      <c r="V39" s="58" t="s">
        <v>31</v>
      </c>
      <c r="W39" s="61">
        <v>1</v>
      </c>
      <c r="X39" s="41">
        <v>482.346</v>
      </c>
      <c r="Y39" s="72">
        <f t="shared" si="0"/>
        <v>482.346</v>
      </c>
      <c r="Z39" s="19"/>
      <c r="AA39" s="79">
        <v>0.7</v>
      </c>
      <c r="AB39" s="80">
        <f t="shared" si="1"/>
        <v>337.6422</v>
      </c>
      <c r="AC39" s="81">
        <v>0</v>
      </c>
      <c r="AD39" s="82">
        <f t="shared" si="2"/>
        <v>0</v>
      </c>
      <c r="AE39" s="133">
        <f t="shared" si="3"/>
        <v>337.6422</v>
      </c>
    </row>
    <row r="40" spans="1:31" ht="60.75" thickBot="1" x14ac:dyDescent="0.3">
      <c r="A40" s="22"/>
      <c r="B40" s="55" t="s">
        <v>94</v>
      </c>
      <c r="C40" s="55" t="s">
        <v>24</v>
      </c>
      <c r="D40" s="56" t="s">
        <v>25</v>
      </c>
      <c r="E40" s="57" t="s">
        <v>382</v>
      </c>
      <c r="F40" s="58"/>
      <c r="G40" s="58"/>
      <c r="H40" s="59"/>
      <c r="I40" s="58"/>
      <c r="J40" s="60" t="s">
        <v>383</v>
      </c>
      <c r="K40" s="58" t="s">
        <v>31</v>
      </c>
      <c r="L40" s="61"/>
      <c r="M40" s="62">
        <v>4.8300000000000003E-2</v>
      </c>
      <c r="N40" s="63">
        <v>0</v>
      </c>
      <c r="O40" s="19"/>
      <c r="P40" s="13" t="e">
        <v>#VALUE!</v>
      </c>
      <c r="Q40" s="14" t="e">
        <f>IF(J40="PROV SUM",N40,L40*P40)</f>
        <v>#VALUE!</v>
      </c>
      <c r="R40" s="40" t="e">
        <v>#N/A</v>
      </c>
      <c r="S40" s="41" t="e">
        <v>#N/A</v>
      </c>
      <c r="T40" s="14">
        <f>IF(J40="SC024",N40,IF(ISERROR(S40),"",IF(J40="PROV SUM",N40,L40*S40)))</f>
        <v>0</v>
      </c>
      <c r="V40" s="58" t="s">
        <v>31</v>
      </c>
      <c r="W40" s="61"/>
      <c r="X40" s="41" t="e">
        <v>#N/A</v>
      </c>
      <c r="Y40" s="72"/>
      <c r="Z40" s="19"/>
      <c r="AA40" s="79">
        <v>0</v>
      </c>
      <c r="AB40" s="80">
        <f t="shared" si="1"/>
        <v>0</v>
      </c>
      <c r="AC40" s="81">
        <v>0</v>
      </c>
      <c r="AD40" s="82">
        <f t="shared" si="2"/>
        <v>0</v>
      </c>
      <c r="AE40" s="133">
        <f t="shared" si="3"/>
        <v>0</v>
      </c>
    </row>
    <row r="41" spans="1:31" ht="15.75" thickBot="1" x14ac:dyDescent="0.3">
      <c r="A41" s="22"/>
      <c r="B41" s="64" t="s">
        <v>94</v>
      </c>
      <c r="C41" s="55" t="s">
        <v>312</v>
      </c>
      <c r="D41" s="56" t="s">
        <v>378</v>
      </c>
      <c r="E41" s="57"/>
      <c r="F41" s="58"/>
      <c r="G41" s="58"/>
      <c r="H41" s="59"/>
      <c r="I41" s="58"/>
      <c r="J41" s="60"/>
      <c r="K41" s="58"/>
      <c r="L41" s="61"/>
      <c r="M41" s="60"/>
      <c r="N41" s="63"/>
      <c r="O41" s="19"/>
      <c r="P41" s="17"/>
      <c r="Q41" s="38"/>
      <c r="R41" s="38"/>
      <c r="S41" s="38"/>
      <c r="T41" s="38"/>
      <c r="V41" s="58"/>
      <c r="W41" s="61"/>
      <c r="X41" s="38"/>
      <c r="Y41" s="72">
        <f t="shared" si="0"/>
        <v>0</v>
      </c>
      <c r="Z41" s="19"/>
      <c r="AA41" s="79">
        <v>0</v>
      </c>
      <c r="AB41" s="80">
        <f t="shared" si="1"/>
        <v>0</v>
      </c>
      <c r="AC41" s="81">
        <v>0</v>
      </c>
      <c r="AD41" s="82">
        <f t="shared" si="2"/>
        <v>0</v>
      </c>
      <c r="AE41" s="133">
        <f t="shared" si="3"/>
        <v>0</v>
      </c>
    </row>
    <row r="42" spans="1:31" ht="16.5" thickBot="1" x14ac:dyDescent="0.3">
      <c r="A42" s="22"/>
      <c r="B42" s="64" t="s">
        <v>94</v>
      </c>
      <c r="C42" s="55" t="s">
        <v>312</v>
      </c>
      <c r="D42" s="56" t="s">
        <v>25</v>
      </c>
      <c r="E42" s="57" t="s">
        <v>431</v>
      </c>
      <c r="F42" s="58"/>
      <c r="G42" s="58"/>
      <c r="H42" s="59">
        <v>7.3159999999999998</v>
      </c>
      <c r="I42" s="58"/>
      <c r="J42" s="60" t="s">
        <v>379</v>
      </c>
      <c r="K42" s="58" t="s">
        <v>380</v>
      </c>
      <c r="L42" s="61">
        <v>1</v>
      </c>
      <c r="M42" s="65">
        <v>500</v>
      </c>
      <c r="N42" s="63">
        <v>500</v>
      </c>
      <c r="O42" s="19"/>
      <c r="P42" s="13" t="e">
        <v>#VALUE!</v>
      </c>
      <c r="Q42" s="14">
        <f>IF(J42="PROV SUM",N42,L42*P42)</f>
        <v>500</v>
      </c>
      <c r="R42" s="40" t="s">
        <v>381</v>
      </c>
      <c r="S42" s="41" t="s">
        <v>381</v>
      </c>
      <c r="T42" s="14">
        <f>IF(J42="SC024",N42,IF(ISERROR(S42),"",IF(J42="PROV SUM",N42,L42*S42)))</f>
        <v>500</v>
      </c>
      <c r="V42" s="58" t="s">
        <v>380</v>
      </c>
      <c r="W42" s="61">
        <v>1</v>
      </c>
      <c r="X42" s="41" t="s">
        <v>381</v>
      </c>
      <c r="Y42" s="72">
        <v>500</v>
      </c>
      <c r="Z42" s="19"/>
      <c r="AA42" s="79">
        <v>0</v>
      </c>
      <c r="AB42" s="80">
        <f t="shared" si="1"/>
        <v>0</v>
      </c>
      <c r="AC42" s="81">
        <v>0</v>
      </c>
      <c r="AD42" s="82">
        <f t="shared" si="2"/>
        <v>0</v>
      </c>
      <c r="AE42" s="133">
        <f t="shared" si="3"/>
        <v>0</v>
      </c>
    </row>
    <row r="43" spans="1:31" ht="16.5" thickBot="1" x14ac:dyDescent="0.3">
      <c r="A43" s="16"/>
      <c r="B43" s="88" t="s">
        <v>94</v>
      </c>
      <c r="C43" s="89" t="s">
        <v>341</v>
      </c>
      <c r="D43" s="380" t="s">
        <v>378</v>
      </c>
      <c r="E43" s="91"/>
      <c r="F43" s="7"/>
      <c r="G43" s="7"/>
      <c r="H43" s="92"/>
      <c r="I43" s="7"/>
      <c r="J43" s="91"/>
      <c r="K43" s="93"/>
      <c r="L43" s="53"/>
      <c r="M43" s="94"/>
      <c r="N43" s="12"/>
      <c r="O43" s="19"/>
      <c r="P43" s="17"/>
      <c r="Q43" s="38"/>
      <c r="R43" s="38"/>
      <c r="S43" s="38"/>
      <c r="T43" s="38"/>
      <c r="V43" s="93"/>
      <c r="W43" s="53"/>
      <c r="X43" s="38"/>
      <c r="Y43" s="72">
        <f t="shared" si="0"/>
        <v>0</v>
      </c>
      <c r="Z43" s="19"/>
      <c r="AA43" s="79">
        <v>0</v>
      </c>
      <c r="AB43" s="80">
        <f t="shared" si="1"/>
        <v>0</v>
      </c>
      <c r="AC43" s="81">
        <v>0</v>
      </c>
      <c r="AD43" s="82">
        <f t="shared" si="2"/>
        <v>0</v>
      </c>
      <c r="AE43" s="133">
        <f t="shared" si="3"/>
        <v>0</v>
      </c>
    </row>
    <row r="44" spans="1:31" ht="105.75" thickBot="1" x14ac:dyDescent="0.3">
      <c r="A44" s="16"/>
      <c r="B44" s="88" t="s">
        <v>94</v>
      </c>
      <c r="C44" s="89" t="s">
        <v>341</v>
      </c>
      <c r="D44" s="90" t="s">
        <v>25</v>
      </c>
      <c r="E44" s="91" t="s">
        <v>350</v>
      </c>
      <c r="F44" s="10"/>
      <c r="G44" s="10"/>
      <c r="H44" s="92">
        <v>13</v>
      </c>
      <c r="I44" s="10"/>
      <c r="J44" s="91" t="s">
        <v>351</v>
      </c>
      <c r="K44" s="10" t="s">
        <v>311</v>
      </c>
      <c r="L44" s="95">
        <v>2</v>
      </c>
      <c r="M44" s="94">
        <v>222.2</v>
      </c>
      <c r="N44" s="96">
        <v>444.4</v>
      </c>
      <c r="O44" s="19"/>
      <c r="P44" s="13" t="e">
        <v>#VALUE!</v>
      </c>
      <c r="Q44" s="14" t="e">
        <f t="shared" ref="Q44:Q57" si="4">IF(J44="PROV SUM",N44,L44*P44)</f>
        <v>#VALUE!</v>
      </c>
      <c r="R44" s="40">
        <v>0</v>
      </c>
      <c r="S44" s="41">
        <v>196.98029999999997</v>
      </c>
      <c r="T44" s="14">
        <f t="shared" ref="T44:T57" si="5">IF(J44="SC024",N44,IF(ISERROR(S44),"",IF(J44="PROV SUM",N44,L44*S44)))</f>
        <v>393.96059999999994</v>
      </c>
      <c r="V44" s="10" t="s">
        <v>311</v>
      </c>
      <c r="W44" s="95">
        <v>2</v>
      </c>
      <c r="X44" s="41">
        <v>196.98029999999997</v>
      </c>
      <c r="Y44" s="72">
        <f t="shared" si="0"/>
        <v>393.96059999999994</v>
      </c>
      <c r="Z44" s="19"/>
      <c r="AA44" s="79">
        <v>0</v>
      </c>
      <c r="AB44" s="80">
        <f t="shared" si="1"/>
        <v>0</v>
      </c>
      <c r="AC44" s="81">
        <v>0</v>
      </c>
      <c r="AD44" s="82">
        <f t="shared" si="2"/>
        <v>0</v>
      </c>
      <c r="AE44" s="133">
        <f t="shared" si="3"/>
        <v>0</v>
      </c>
    </row>
    <row r="45" spans="1:31" ht="105.75" thickBot="1" x14ac:dyDescent="0.3">
      <c r="A45" s="16"/>
      <c r="B45" s="88" t="s">
        <v>94</v>
      </c>
      <c r="C45" s="89" t="s">
        <v>341</v>
      </c>
      <c r="D45" s="90" t="s">
        <v>25</v>
      </c>
      <c r="E45" s="91" t="s">
        <v>356</v>
      </c>
      <c r="F45" s="7"/>
      <c r="G45" s="7"/>
      <c r="H45" s="92">
        <v>27</v>
      </c>
      <c r="I45" s="7"/>
      <c r="J45" s="91" t="s">
        <v>357</v>
      </c>
      <c r="K45" s="93" t="s">
        <v>311</v>
      </c>
      <c r="L45" s="95">
        <v>1</v>
      </c>
      <c r="M45" s="94">
        <v>22.53</v>
      </c>
      <c r="N45" s="96">
        <v>22.53</v>
      </c>
      <c r="O45" s="19"/>
      <c r="P45" s="13" t="e">
        <v>#VALUE!</v>
      </c>
      <c r="Q45" s="14" t="e">
        <f t="shared" si="4"/>
        <v>#VALUE!</v>
      </c>
      <c r="R45" s="40">
        <v>0</v>
      </c>
      <c r="S45" s="41">
        <v>19.150500000000001</v>
      </c>
      <c r="T45" s="14">
        <f t="shared" si="5"/>
        <v>19.150500000000001</v>
      </c>
      <c r="V45" s="93" t="s">
        <v>311</v>
      </c>
      <c r="W45" s="95">
        <v>1</v>
      </c>
      <c r="X45" s="41">
        <v>19.150500000000001</v>
      </c>
      <c r="Y45" s="72">
        <f t="shared" si="0"/>
        <v>19.150500000000001</v>
      </c>
      <c r="Z45" s="19"/>
      <c r="AA45" s="79">
        <v>0</v>
      </c>
      <c r="AB45" s="80">
        <f t="shared" si="1"/>
        <v>0</v>
      </c>
      <c r="AC45" s="81">
        <v>0</v>
      </c>
      <c r="AD45" s="82">
        <f t="shared" si="2"/>
        <v>0</v>
      </c>
      <c r="AE45" s="133">
        <f t="shared" si="3"/>
        <v>0</v>
      </c>
    </row>
    <row r="46" spans="1:31" ht="120.75" thickBot="1" x14ac:dyDescent="0.3">
      <c r="A46" s="16"/>
      <c r="B46" s="88" t="s">
        <v>94</v>
      </c>
      <c r="C46" s="89" t="s">
        <v>341</v>
      </c>
      <c r="D46" s="90" t="s">
        <v>25</v>
      </c>
      <c r="E46" s="91" t="s">
        <v>358</v>
      </c>
      <c r="F46" s="7"/>
      <c r="G46" s="7"/>
      <c r="H46" s="92">
        <v>41</v>
      </c>
      <c r="I46" s="7"/>
      <c r="J46" s="91" t="s">
        <v>359</v>
      </c>
      <c r="K46" s="93" t="s">
        <v>311</v>
      </c>
      <c r="L46" s="95">
        <v>1</v>
      </c>
      <c r="M46" s="94">
        <v>29.34</v>
      </c>
      <c r="N46" s="96">
        <v>29.34</v>
      </c>
      <c r="O46" s="19"/>
      <c r="P46" s="13" t="e">
        <v>#VALUE!</v>
      </c>
      <c r="Q46" s="14" t="e">
        <f t="shared" si="4"/>
        <v>#VALUE!</v>
      </c>
      <c r="R46" s="40">
        <v>0</v>
      </c>
      <c r="S46" s="41">
        <v>24.939</v>
      </c>
      <c r="T46" s="14">
        <f t="shared" si="5"/>
        <v>24.939</v>
      </c>
      <c r="V46" s="93" t="s">
        <v>311</v>
      </c>
      <c r="W46" s="95">
        <v>1</v>
      </c>
      <c r="X46" s="41">
        <v>24.939</v>
      </c>
      <c r="Y46" s="72">
        <f t="shared" si="0"/>
        <v>24.939</v>
      </c>
      <c r="Z46" s="19"/>
      <c r="AA46" s="79">
        <v>0</v>
      </c>
      <c r="AB46" s="80">
        <f t="shared" si="1"/>
        <v>0</v>
      </c>
      <c r="AC46" s="81">
        <v>0</v>
      </c>
      <c r="AD46" s="82">
        <f t="shared" si="2"/>
        <v>0</v>
      </c>
      <c r="AE46" s="133">
        <f t="shared" si="3"/>
        <v>0</v>
      </c>
    </row>
    <row r="47" spans="1:31" ht="45.75" thickBot="1" x14ac:dyDescent="0.3">
      <c r="A47" s="16"/>
      <c r="B47" s="88" t="s">
        <v>94</v>
      </c>
      <c r="C47" s="89" t="s">
        <v>341</v>
      </c>
      <c r="D47" s="90" t="s">
        <v>25</v>
      </c>
      <c r="E47" s="91" t="s">
        <v>364</v>
      </c>
      <c r="F47" s="7"/>
      <c r="G47" s="7"/>
      <c r="H47" s="92">
        <v>93</v>
      </c>
      <c r="I47" s="7"/>
      <c r="J47" s="91" t="s">
        <v>365</v>
      </c>
      <c r="K47" s="93" t="s">
        <v>311</v>
      </c>
      <c r="L47" s="95">
        <v>1</v>
      </c>
      <c r="M47" s="94">
        <v>550</v>
      </c>
      <c r="N47" s="96">
        <v>550</v>
      </c>
      <c r="O47" s="19"/>
      <c r="P47" s="13" t="e">
        <v>#VALUE!</v>
      </c>
      <c r="Q47" s="14" t="e">
        <f t="shared" si="4"/>
        <v>#VALUE!</v>
      </c>
      <c r="R47" s="40">
        <v>0</v>
      </c>
      <c r="S47" s="41">
        <v>440</v>
      </c>
      <c r="T47" s="14">
        <f t="shared" si="5"/>
        <v>440</v>
      </c>
      <c r="V47" s="93" t="s">
        <v>311</v>
      </c>
      <c r="W47" s="95">
        <v>1</v>
      </c>
      <c r="X47" s="41">
        <v>440</v>
      </c>
      <c r="Y47" s="72">
        <f t="shared" si="0"/>
        <v>440</v>
      </c>
      <c r="Z47" s="19"/>
      <c r="AA47" s="79">
        <v>0</v>
      </c>
      <c r="AB47" s="80">
        <f t="shared" si="1"/>
        <v>0</v>
      </c>
      <c r="AC47" s="81">
        <v>0</v>
      </c>
      <c r="AD47" s="82">
        <f t="shared" si="2"/>
        <v>0</v>
      </c>
      <c r="AE47" s="133">
        <f t="shared" si="3"/>
        <v>0</v>
      </c>
    </row>
    <row r="48" spans="1:31" ht="45.75" thickBot="1" x14ac:dyDescent="0.3">
      <c r="A48" s="16"/>
      <c r="B48" s="88" t="s">
        <v>94</v>
      </c>
      <c r="C48" s="89" t="s">
        <v>341</v>
      </c>
      <c r="D48" s="90" t="s">
        <v>25</v>
      </c>
      <c r="E48" s="91" t="s">
        <v>352</v>
      </c>
      <c r="F48" s="7"/>
      <c r="G48" s="7"/>
      <c r="H48" s="92">
        <v>104</v>
      </c>
      <c r="I48" s="7"/>
      <c r="J48" s="91" t="s">
        <v>353</v>
      </c>
      <c r="K48" s="93" t="s">
        <v>311</v>
      </c>
      <c r="L48" s="95">
        <v>2</v>
      </c>
      <c r="M48" s="94">
        <v>3.44</v>
      </c>
      <c r="N48" s="96">
        <v>6.88</v>
      </c>
      <c r="O48" s="19"/>
      <c r="P48" s="13" t="e">
        <v>#VALUE!</v>
      </c>
      <c r="Q48" s="14" t="e">
        <f t="shared" si="4"/>
        <v>#VALUE!</v>
      </c>
      <c r="R48" s="40">
        <v>0</v>
      </c>
      <c r="S48" s="41">
        <v>3.0495599999999996</v>
      </c>
      <c r="T48" s="14">
        <f t="shared" si="5"/>
        <v>6.0991199999999992</v>
      </c>
      <c r="V48" s="93" t="s">
        <v>311</v>
      </c>
      <c r="W48" s="95">
        <v>2</v>
      </c>
      <c r="X48" s="41">
        <v>3.0495599999999996</v>
      </c>
      <c r="Y48" s="72">
        <f t="shared" si="0"/>
        <v>6.0991199999999992</v>
      </c>
      <c r="Z48" s="19"/>
      <c r="AA48" s="79">
        <v>0</v>
      </c>
      <c r="AB48" s="80">
        <f t="shared" si="1"/>
        <v>0</v>
      </c>
      <c r="AC48" s="81">
        <v>0</v>
      </c>
      <c r="AD48" s="82">
        <f t="shared" si="2"/>
        <v>0</v>
      </c>
      <c r="AE48" s="133">
        <f t="shared" si="3"/>
        <v>0</v>
      </c>
    </row>
    <row r="49" spans="1:31" ht="90.75" thickBot="1" x14ac:dyDescent="0.3">
      <c r="A49" s="16"/>
      <c r="B49" s="88" t="s">
        <v>94</v>
      </c>
      <c r="C49" s="89" t="s">
        <v>341</v>
      </c>
      <c r="D49" s="90" t="s">
        <v>25</v>
      </c>
      <c r="E49" s="91" t="s">
        <v>366</v>
      </c>
      <c r="F49" s="7"/>
      <c r="G49" s="7"/>
      <c r="H49" s="92">
        <v>115</v>
      </c>
      <c r="I49" s="7"/>
      <c r="J49" s="91" t="s">
        <v>367</v>
      </c>
      <c r="K49" s="93" t="s">
        <v>311</v>
      </c>
      <c r="L49" s="95">
        <v>2</v>
      </c>
      <c r="M49" s="94">
        <v>70.11</v>
      </c>
      <c r="N49" s="96">
        <v>140.22</v>
      </c>
      <c r="O49" s="19"/>
      <c r="P49" s="13" t="e">
        <v>#VALUE!</v>
      </c>
      <c r="Q49" s="14" t="e">
        <f t="shared" si="4"/>
        <v>#VALUE!</v>
      </c>
      <c r="R49" s="40">
        <v>0</v>
      </c>
      <c r="S49" s="41">
        <v>56.088000000000001</v>
      </c>
      <c r="T49" s="14">
        <f t="shared" si="5"/>
        <v>112.176</v>
      </c>
      <c r="V49" s="93" t="s">
        <v>311</v>
      </c>
      <c r="W49" s="95">
        <v>2</v>
      </c>
      <c r="X49" s="41">
        <v>56.088000000000001</v>
      </c>
      <c r="Y49" s="72">
        <f t="shared" si="0"/>
        <v>112.176</v>
      </c>
      <c r="Z49" s="19"/>
      <c r="AA49" s="79">
        <v>0</v>
      </c>
      <c r="AB49" s="80">
        <f t="shared" si="1"/>
        <v>0</v>
      </c>
      <c r="AC49" s="81">
        <v>0</v>
      </c>
      <c r="AD49" s="82">
        <f t="shared" si="2"/>
        <v>0</v>
      </c>
      <c r="AE49" s="133">
        <f t="shared" si="3"/>
        <v>0</v>
      </c>
    </row>
    <row r="50" spans="1:31" ht="46.5" thickBot="1" x14ac:dyDescent="0.3">
      <c r="A50" s="16"/>
      <c r="B50" s="88" t="s">
        <v>94</v>
      </c>
      <c r="C50" s="89" t="s">
        <v>341</v>
      </c>
      <c r="D50" s="90" t="s">
        <v>25</v>
      </c>
      <c r="E50" s="97" t="s">
        <v>354</v>
      </c>
      <c r="F50" s="7"/>
      <c r="G50" s="7"/>
      <c r="H50" s="92">
        <v>175</v>
      </c>
      <c r="I50" s="7"/>
      <c r="J50" s="104" t="s">
        <v>355</v>
      </c>
      <c r="K50" s="93" t="s">
        <v>311</v>
      </c>
      <c r="L50" s="95">
        <v>2</v>
      </c>
      <c r="M50" s="94">
        <v>9.81</v>
      </c>
      <c r="N50" s="96">
        <v>19.62</v>
      </c>
      <c r="O50" s="19"/>
      <c r="P50" s="13" t="e">
        <v>#VALUE!</v>
      </c>
      <c r="Q50" s="14" t="e">
        <f t="shared" si="4"/>
        <v>#VALUE!</v>
      </c>
      <c r="R50" s="40">
        <v>0</v>
      </c>
      <c r="S50" s="41">
        <v>8.6965649999999997</v>
      </c>
      <c r="T50" s="14">
        <f t="shared" si="5"/>
        <v>17.393129999999999</v>
      </c>
      <c r="V50" s="93" t="s">
        <v>311</v>
      </c>
      <c r="W50" s="95">
        <v>2</v>
      </c>
      <c r="X50" s="41">
        <v>8.6965649999999997</v>
      </c>
      <c r="Y50" s="72">
        <f t="shared" si="0"/>
        <v>17.393129999999999</v>
      </c>
      <c r="Z50" s="19"/>
      <c r="AA50" s="79">
        <v>0</v>
      </c>
      <c r="AB50" s="80">
        <f t="shared" si="1"/>
        <v>0</v>
      </c>
      <c r="AC50" s="81">
        <v>0</v>
      </c>
      <c r="AD50" s="82">
        <f t="shared" si="2"/>
        <v>0</v>
      </c>
      <c r="AE50" s="133">
        <f t="shared" si="3"/>
        <v>0</v>
      </c>
    </row>
    <row r="51" spans="1:31" ht="76.5" thickBot="1" x14ac:dyDescent="0.3">
      <c r="A51" s="16"/>
      <c r="B51" s="88" t="s">
        <v>94</v>
      </c>
      <c r="C51" s="89" t="s">
        <v>341</v>
      </c>
      <c r="D51" s="90" t="s">
        <v>25</v>
      </c>
      <c r="E51" s="97" t="s">
        <v>342</v>
      </c>
      <c r="F51" s="7"/>
      <c r="G51" s="7"/>
      <c r="H51" s="92">
        <v>180</v>
      </c>
      <c r="I51" s="7"/>
      <c r="J51" s="98" t="s">
        <v>343</v>
      </c>
      <c r="K51" s="93" t="s">
        <v>311</v>
      </c>
      <c r="L51" s="95">
        <v>1</v>
      </c>
      <c r="M51" s="94">
        <v>62.11</v>
      </c>
      <c r="N51" s="96">
        <v>62.11</v>
      </c>
      <c r="O51" s="19"/>
      <c r="P51" s="13" t="e">
        <v>#VALUE!</v>
      </c>
      <c r="Q51" s="14" t="e">
        <f t="shared" si="4"/>
        <v>#VALUE!</v>
      </c>
      <c r="R51" s="40">
        <v>0</v>
      </c>
      <c r="S51" s="41">
        <v>55.060514999999995</v>
      </c>
      <c r="T51" s="14">
        <f t="shared" si="5"/>
        <v>55.060514999999995</v>
      </c>
      <c r="V51" s="93" t="s">
        <v>311</v>
      </c>
      <c r="W51" s="95">
        <v>1</v>
      </c>
      <c r="X51" s="41">
        <v>55.060514999999995</v>
      </c>
      <c r="Y51" s="72">
        <f t="shared" si="0"/>
        <v>55.060514999999995</v>
      </c>
      <c r="Z51" s="19"/>
      <c r="AA51" s="79">
        <v>0</v>
      </c>
      <c r="AB51" s="80">
        <f t="shared" si="1"/>
        <v>0</v>
      </c>
      <c r="AC51" s="81">
        <v>0</v>
      </c>
      <c r="AD51" s="82">
        <f t="shared" si="2"/>
        <v>0</v>
      </c>
      <c r="AE51" s="133">
        <f t="shared" si="3"/>
        <v>0</v>
      </c>
    </row>
    <row r="52" spans="1:31" ht="91.5" thickBot="1" x14ac:dyDescent="0.3">
      <c r="A52" s="22"/>
      <c r="B52" s="88" t="s">
        <v>94</v>
      </c>
      <c r="C52" s="89" t="s">
        <v>341</v>
      </c>
      <c r="D52" s="90" t="s">
        <v>25</v>
      </c>
      <c r="E52" s="97" t="s">
        <v>370</v>
      </c>
      <c r="F52" s="30"/>
      <c r="G52" s="30"/>
      <c r="H52" s="92">
        <v>186</v>
      </c>
      <c r="I52" s="30"/>
      <c r="J52" s="99" t="s">
        <v>371</v>
      </c>
      <c r="K52" s="93" t="s">
        <v>311</v>
      </c>
      <c r="L52" s="95">
        <v>1</v>
      </c>
      <c r="M52" s="94">
        <v>86.88</v>
      </c>
      <c r="N52" s="96">
        <v>86.88</v>
      </c>
      <c r="O52" s="19"/>
      <c r="P52" s="13" t="e">
        <v>#VALUE!</v>
      </c>
      <c r="Q52" s="14" t="e">
        <f t="shared" si="4"/>
        <v>#VALUE!</v>
      </c>
      <c r="R52" s="40">
        <v>0</v>
      </c>
      <c r="S52" s="41">
        <v>69.504000000000005</v>
      </c>
      <c r="T52" s="14">
        <f t="shared" si="5"/>
        <v>69.504000000000005</v>
      </c>
      <c r="V52" s="93" t="s">
        <v>311</v>
      </c>
      <c r="W52" s="95">
        <v>1</v>
      </c>
      <c r="X52" s="41">
        <v>69.504000000000005</v>
      </c>
      <c r="Y52" s="72">
        <f t="shared" si="0"/>
        <v>69.504000000000005</v>
      </c>
      <c r="Z52" s="19"/>
      <c r="AA52" s="79">
        <v>0</v>
      </c>
      <c r="AB52" s="80">
        <f t="shared" si="1"/>
        <v>0</v>
      </c>
      <c r="AC52" s="81">
        <v>0</v>
      </c>
      <c r="AD52" s="82">
        <f t="shared" si="2"/>
        <v>0</v>
      </c>
      <c r="AE52" s="133">
        <f t="shared" si="3"/>
        <v>0</v>
      </c>
    </row>
    <row r="53" spans="1:31" ht="16.5" thickBot="1" x14ac:dyDescent="0.3">
      <c r="A53" s="22"/>
      <c r="B53" s="88" t="s">
        <v>94</v>
      </c>
      <c r="C53" s="89" t="s">
        <v>341</v>
      </c>
      <c r="D53" s="90" t="s">
        <v>25</v>
      </c>
      <c r="E53" s="100" t="s">
        <v>424</v>
      </c>
      <c r="F53" s="30"/>
      <c r="G53" s="30"/>
      <c r="H53" s="92">
        <v>190</v>
      </c>
      <c r="I53" s="30"/>
      <c r="J53" s="101" t="s">
        <v>379</v>
      </c>
      <c r="K53" s="93" t="s">
        <v>311</v>
      </c>
      <c r="L53" s="95">
        <v>1</v>
      </c>
      <c r="M53" s="102">
        <v>1500</v>
      </c>
      <c r="N53" s="96">
        <v>1500</v>
      </c>
      <c r="O53" s="19"/>
      <c r="P53" s="13" t="e">
        <v>#VALUE!</v>
      </c>
      <c r="Q53" s="14">
        <f t="shared" si="4"/>
        <v>1500</v>
      </c>
      <c r="R53" s="40" t="s">
        <v>381</v>
      </c>
      <c r="S53" s="41">
        <v>1500</v>
      </c>
      <c r="T53" s="14">
        <f t="shared" si="5"/>
        <v>1500</v>
      </c>
      <c r="V53" s="93" t="s">
        <v>311</v>
      </c>
      <c r="W53" s="95">
        <v>1</v>
      </c>
      <c r="X53" s="102">
        <v>1500</v>
      </c>
      <c r="Y53" s="96">
        <v>1500</v>
      </c>
      <c r="Z53" s="19"/>
      <c r="AA53" s="79">
        <v>0</v>
      </c>
      <c r="AB53" s="80">
        <f t="shared" ref="AB53:AB57" si="6">Y53*AA53</f>
        <v>0</v>
      </c>
      <c r="AC53" s="81">
        <v>0</v>
      </c>
      <c r="AD53" s="82">
        <f t="shared" ref="AD53:AD57" si="7">Y53*AC53</f>
        <v>0</v>
      </c>
      <c r="AE53" s="133">
        <f t="shared" si="3"/>
        <v>0</v>
      </c>
    </row>
    <row r="54" spans="1:31" ht="27" thickBot="1" x14ac:dyDescent="0.3">
      <c r="A54" s="22"/>
      <c r="B54" s="88" t="s">
        <v>94</v>
      </c>
      <c r="C54" s="89" t="s">
        <v>341</v>
      </c>
      <c r="D54" s="90" t="s">
        <v>25</v>
      </c>
      <c r="E54" s="103" t="s">
        <v>425</v>
      </c>
      <c r="F54" s="30"/>
      <c r="G54" s="30"/>
      <c r="H54" s="92">
        <v>191</v>
      </c>
      <c r="I54" s="30"/>
      <c r="J54" s="101" t="s">
        <v>379</v>
      </c>
      <c r="K54" s="93" t="s">
        <v>311</v>
      </c>
      <c r="L54" s="95">
        <v>1</v>
      </c>
      <c r="M54" s="102">
        <v>100</v>
      </c>
      <c r="N54" s="96">
        <v>100</v>
      </c>
      <c r="O54" s="19"/>
      <c r="P54" s="13" t="e">
        <v>#VALUE!</v>
      </c>
      <c r="Q54" s="14">
        <f t="shared" si="4"/>
        <v>100</v>
      </c>
      <c r="R54" s="40" t="s">
        <v>381</v>
      </c>
      <c r="S54" s="41">
        <v>100</v>
      </c>
      <c r="T54" s="14">
        <f t="shared" si="5"/>
        <v>100</v>
      </c>
      <c r="V54" s="93" t="s">
        <v>311</v>
      </c>
      <c r="W54" s="95">
        <v>1</v>
      </c>
      <c r="X54" s="102">
        <v>100</v>
      </c>
      <c r="Y54" s="96">
        <v>100</v>
      </c>
      <c r="Z54" s="19"/>
      <c r="AA54" s="79">
        <v>0</v>
      </c>
      <c r="AB54" s="80">
        <f t="shared" si="6"/>
        <v>0</v>
      </c>
      <c r="AC54" s="81">
        <v>0</v>
      </c>
      <c r="AD54" s="82">
        <f t="shared" si="7"/>
        <v>0</v>
      </c>
      <c r="AE54" s="133">
        <f t="shared" si="3"/>
        <v>0</v>
      </c>
    </row>
    <row r="55" spans="1:31" ht="16.5" thickBot="1" x14ac:dyDescent="0.3">
      <c r="A55" s="22"/>
      <c r="B55" s="88" t="s">
        <v>94</v>
      </c>
      <c r="C55" s="89" t="s">
        <v>341</v>
      </c>
      <c r="D55" s="90" t="s">
        <v>25</v>
      </c>
      <c r="E55" s="103" t="s">
        <v>426</v>
      </c>
      <c r="F55" s="30"/>
      <c r="G55" s="30"/>
      <c r="H55" s="92">
        <v>192</v>
      </c>
      <c r="I55" s="30"/>
      <c r="J55" s="101" t="s">
        <v>379</v>
      </c>
      <c r="K55" s="93" t="s">
        <v>311</v>
      </c>
      <c r="L55" s="95">
        <v>1</v>
      </c>
      <c r="M55" s="102">
        <v>100</v>
      </c>
      <c r="N55" s="96">
        <v>100</v>
      </c>
      <c r="O55" s="19"/>
      <c r="P55" s="13" t="e">
        <v>#VALUE!</v>
      </c>
      <c r="Q55" s="14">
        <f t="shared" si="4"/>
        <v>100</v>
      </c>
      <c r="R55" s="40" t="s">
        <v>381</v>
      </c>
      <c r="S55" s="41">
        <v>100</v>
      </c>
      <c r="T55" s="14">
        <f t="shared" si="5"/>
        <v>100</v>
      </c>
      <c r="V55" s="93" t="s">
        <v>311</v>
      </c>
      <c r="W55" s="95">
        <v>1</v>
      </c>
      <c r="X55" s="102">
        <v>100</v>
      </c>
      <c r="Y55" s="96">
        <v>100</v>
      </c>
      <c r="Z55" s="19"/>
      <c r="AA55" s="79">
        <v>0</v>
      </c>
      <c r="AB55" s="80">
        <f t="shared" si="6"/>
        <v>0</v>
      </c>
      <c r="AC55" s="81">
        <v>0</v>
      </c>
      <c r="AD55" s="82">
        <f t="shared" si="7"/>
        <v>0</v>
      </c>
      <c r="AE55" s="133">
        <f t="shared" si="3"/>
        <v>0</v>
      </c>
    </row>
    <row r="56" spans="1:31" ht="16.5" thickBot="1" x14ac:dyDescent="0.3">
      <c r="A56" s="22"/>
      <c r="B56" s="88" t="s">
        <v>94</v>
      </c>
      <c r="C56" s="89" t="s">
        <v>341</v>
      </c>
      <c r="D56" s="90" t="s">
        <v>25</v>
      </c>
      <c r="E56" s="103" t="s">
        <v>427</v>
      </c>
      <c r="F56" s="30"/>
      <c r="G56" s="30"/>
      <c r="H56" s="92">
        <v>193</v>
      </c>
      <c r="I56" s="30"/>
      <c r="J56" s="101" t="s">
        <v>379</v>
      </c>
      <c r="K56" s="93" t="s">
        <v>311</v>
      </c>
      <c r="L56" s="95">
        <v>1</v>
      </c>
      <c r="M56" s="102">
        <v>100</v>
      </c>
      <c r="N56" s="96">
        <v>100</v>
      </c>
      <c r="O56" s="19"/>
      <c r="P56" s="13" t="e">
        <v>#VALUE!</v>
      </c>
      <c r="Q56" s="14">
        <f t="shared" si="4"/>
        <v>100</v>
      </c>
      <c r="R56" s="40" t="s">
        <v>381</v>
      </c>
      <c r="S56" s="41">
        <v>100</v>
      </c>
      <c r="T56" s="14">
        <f t="shared" si="5"/>
        <v>100</v>
      </c>
      <c r="V56" s="93" t="s">
        <v>311</v>
      </c>
      <c r="W56" s="95">
        <v>1</v>
      </c>
      <c r="X56" s="102">
        <v>100</v>
      </c>
      <c r="Y56" s="96">
        <v>100</v>
      </c>
      <c r="Z56" s="19"/>
      <c r="AA56" s="79">
        <v>0</v>
      </c>
      <c r="AB56" s="80">
        <f t="shared" si="6"/>
        <v>0</v>
      </c>
      <c r="AC56" s="81">
        <v>0</v>
      </c>
      <c r="AD56" s="82">
        <f t="shared" si="7"/>
        <v>0</v>
      </c>
      <c r="AE56" s="133">
        <f t="shared" si="3"/>
        <v>0</v>
      </c>
    </row>
    <row r="57" spans="1:31" ht="16.5" thickBot="1" x14ac:dyDescent="0.3">
      <c r="A57" s="22"/>
      <c r="B57" s="88" t="s">
        <v>94</v>
      </c>
      <c r="C57" s="89" t="s">
        <v>341</v>
      </c>
      <c r="D57" s="90" t="s">
        <v>25</v>
      </c>
      <c r="E57" s="103" t="s">
        <v>428</v>
      </c>
      <c r="F57" s="30"/>
      <c r="G57" s="30"/>
      <c r="H57" s="92">
        <v>194</v>
      </c>
      <c r="I57" s="30"/>
      <c r="J57" s="101" t="s">
        <v>379</v>
      </c>
      <c r="K57" s="93" t="s">
        <v>311</v>
      </c>
      <c r="L57" s="95">
        <v>1</v>
      </c>
      <c r="M57" s="102">
        <v>350</v>
      </c>
      <c r="N57" s="96">
        <v>350</v>
      </c>
      <c r="O57" s="19"/>
      <c r="P57" s="13" t="e">
        <v>#VALUE!</v>
      </c>
      <c r="Q57" s="14">
        <f t="shared" si="4"/>
        <v>350</v>
      </c>
      <c r="R57" s="40" t="s">
        <v>381</v>
      </c>
      <c r="S57" s="41">
        <v>350</v>
      </c>
      <c r="T57" s="14">
        <f t="shared" si="5"/>
        <v>350</v>
      </c>
      <c r="V57" s="93" t="s">
        <v>311</v>
      </c>
      <c r="W57" s="95">
        <v>1</v>
      </c>
      <c r="X57" s="102">
        <v>350</v>
      </c>
      <c r="Y57" s="96">
        <v>350</v>
      </c>
      <c r="Z57" s="19"/>
      <c r="AA57" s="79">
        <v>0</v>
      </c>
      <c r="AB57" s="80">
        <f t="shared" si="6"/>
        <v>0</v>
      </c>
      <c r="AC57" s="81">
        <v>0</v>
      </c>
      <c r="AD57" s="82">
        <f t="shared" si="7"/>
        <v>0</v>
      </c>
      <c r="AE57" s="133">
        <f t="shared" si="3"/>
        <v>0</v>
      </c>
    </row>
    <row r="58" spans="1:31" ht="15.75" thickBot="1" x14ac:dyDescent="0.3">
      <c r="A58" s="22"/>
      <c r="B58" s="64"/>
      <c r="C58" s="55"/>
      <c r="D58" s="56"/>
      <c r="E58" s="57"/>
      <c r="F58" s="58"/>
      <c r="G58" s="58"/>
      <c r="H58" s="59"/>
      <c r="I58" s="58"/>
      <c r="J58" s="60"/>
      <c r="K58" s="58"/>
      <c r="L58" s="61"/>
      <c r="M58" s="60"/>
      <c r="N58" s="63"/>
      <c r="O58" s="19"/>
      <c r="P58" s="17"/>
      <c r="Q58" s="19"/>
      <c r="R58" s="19"/>
      <c r="S58" s="19"/>
      <c r="T58" s="19"/>
    </row>
    <row r="59" spans="1:31" ht="15.75" thickBot="1" x14ac:dyDescent="0.3">
      <c r="S59" s="69" t="s">
        <v>5</v>
      </c>
      <c r="T59" s="70">
        <f>SUM(T11:T57)</f>
        <v>17176.160334</v>
      </c>
      <c r="U59" s="66"/>
      <c r="V59" s="22"/>
      <c r="W59" s="29"/>
      <c r="X59" s="69" t="s">
        <v>5</v>
      </c>
      <c r="Y59" s="70">
        <f>SUM(Y11:Y57)</f>
        <v>17176.160334</v>
      </c>
      <c r="Z59" s="19"/>
      <c r="AA59" s="78"/>
      <c r="AB59" s="119">
        <f>SUM(AB11:AB57)</f>
        <v>2712.1400800000001</v>
      </c>
      <c r="AC59" s="78"/>
      <c r="AD59" s="120">
        <f>SUM(AD11:AD57)</f>
        <v>0</v>
      </c>
      <c r="AE59" s="134">
        <f>SUM(AE11:AE57)</f>
        <v>2712.1400800000001</v>
      </c>
    </row>
    <row r="61" spans="1:31" x14ac:dyDescent="0.25">
      <c r="C61" t="s">
        <v>372</v>
      </c>
      <c r="D61" s="176"/>
      <c r="T61" s="379">
        <f ca="1">SUMIF($C$10:$C$57,C61,$T$11:$T$57)</f>
        <v>399.99552</v>
      </c>
      <c r="U61" s="66"/>
      <c r="Y61" s="379">
        <f ca="1">SUMIF($C$10:$C$57,C61,$Y$11:$Y$57)</f>
        <v>399.99552</v>
      </c>
      <c r="AA61" s="400">
        <f ca="1">AB61/Y61</f>
        <v>0</v>
      </c>
      <c r="AB61" s="379">
        <f ca="1">SUMIF($C$10:$C$57,C61,$AB$11:$AB$57)</f>
        <v>0</v>
      </c>
      <c r="AC61" s="400">
        <f ca="1">AD61/Y61</f>
        <v>0</v>
      </c>
      <c r="AD61" s="379">
        <f ca="1">SUMIF($C$10:$C$57,C61,$AD$11:$AD$57)</f>
        <v>0</v>
      </c>
      <c r="AE61" s="379">
        <f ca="1">SUMIF($C$10:$C$57,C61,$AE$11:$AE$57)</f>
        <v>0</v>
      </c>
    </row>
    <row r="62" spans="1:31" x14ac:dyDescent="0.25">
      <c r="C62" t="s">
        <v>308</v>
      </c>
      <c r="D62" s="176"/>
      <c r="T62" s="379">
        <f t="shared" ref="T62:T69" ca="1" si="8">SUMIF($C$10:$C$57,C62,$T$11:$T$57)</f>
        <v>1222.3</v>
      </c>
      <c r="U62" s="66"/>
      <c r="Y62" s="379">
        <f t="shared" ref="Y62:Y69" ca="1" si="9">SUMIF($C$10:$C$57,C62,$Y$11:$Y$57)</f>
        <v>1222.3</v>
      </c>
      <c r="AA62" s="400">
        <f t="shared" ref="AA62:AA69" ca="1" si="10">AB62/Y62</f>
        <v>0.18187024462079684</v>
      </c>
      <c r="AB62" s="379">
        <f t="shared" ref="AB62:AB69" ca="1" si="11">SUMIF($C$10:$C$57,C62,$AB$11:$AB$57)</f>
        <v>222.29999999999998</v>
      </c>
      <c r="AC62" s="400">
        <f t="shared" ref="AC62:AC69" ca="1" si="12">AD62/Y62</f>
        <v>0</v>
      </c>
      <c r="AD62" s="379">
        <f t="shared" ref="AD62:AD69" ca="1" si="13">SUMIF($C$10:$C$57,C62,$AD$11:$AD$57)</f>
        <v>0</v>
      </c>
      <c r="AE62" s="379">
        <f t="shared" ref="AE62:AE69" ca="1" si="14">SUMIF($C$10:$C$57,C62,$AE$11:$AE$57)</f>
        <v>222.29999999999998</v>
      </c>
    </row>
    <row r="63" spans="1:31" x14ac:dyDescent="0.25">
      <c r="C63" t="s">
        <v>285</v>
      </c>
      <c r="D63" s="176"/>
      <c r="T63" s="379">
        <f t="shared" ca="1" si="8"/>
        <v>525.41123200000004</v>
      </c>
      <c r="U63" s="68"/>
      <c r="Y63" s="379">
        <f t="shared" ca="1" si="9"/>
        <v>525.41123200000004</v>
      </c>
      <c r="AA63" s="400">
        <f t="shared" ca="1" si="10"/>
        <v>0</v>
      </c>
      <c r="AB63" s="379">
        <f t="shared" ca="1" si="11"/>
        <v>0</v>
      </c>
      <c r="AC63" s="400">
        <f t="shared" ca="1" si="12"/>
        <v>0</v>
      </c>
      <c r="AD63" s="379">
        <f t="shared" ca="1" si="13"/>
        <v>0</v>
      </c>
      <c r="AE63" s="379">
        <f t="shared" ca="1" si="14"/>
        <v>0</v>
      </c>
    </row>
    <row r="64" spans="1:31" x14ac:dyDescent="0.25">
      <c r="C64" t="s">
        <v>189</v>
      </c>
      <c r="D64" s="176"/>
      <c r="T64" s="379">
        <f t="shared" ca="1" si="8"/>
        <v>812.53924999999992</v>
      </c>
      <c r="U64" s="68"/>
      <c r="Y64" s="379">
        <f t="shared" ca="1" si="9"/>
        <v>812.53924999999992</v>
      </c>
      <c r="AA64" s="400">
        <f t="shared" ca="1" si="10"/>
        <v>0</v>
      </c>
      <c r="AB64" s="379">
        <f t="shared" ca="1" si="11"/>
        <v>0</v>
      </c>
      <c r="AC64" s="400">
        <f t="shared" ca="1" si="12"/>
        <v>0</v>
      </c>
      <c r="AD64" s="379">
        <f t="shared" ca="1" si="13"/>
        <v>0</v>
      </c>
      <c r="AE64" s="379">
        <f t="shared" ca="1" si="14"/>
        <v>0</v>
      </c>
    </row>
    <row r="65" spans="3:31" x14ac:dyDescent="0.25">
      <c r="C65" t="s">
        <v>72</v>
      </c>
      <c r="D65" s="176"/>
      <c r="T65" s="379">
        <f t="shared" ca="1" si="8"/>
        <v>5816.1278020000009</v>
      </c>
      <c r="U65" s="68"/>
      <c r="Y65" s="379">
        <f t="shared" ca="1" si="9"/>
        <v>5816.1278020000009</v>
      </c>
      <c r="AA65" s="400">
        <f t="shared" ca="1" si="10"/>
        <v>0</v>
      </c>
      <c r="AB65" s="379">
        <f t="shared" ca="1" si="11"/>
        <v>0</v>
      </c>
      <c r="AC65" s="400">
        <f t="shared" ca="1" si="12"/>
        <v>0</v>
      </c>
      <c r="AD65" s="379">
        <f t="shared" ca="1" si="13"/>
        <v>0</v>
      </c>
      <c r="AE65" s="379">
        <f t="shared" ca="1" si="14"/>
        <v>0</v>
      </c>
    </row>
    <row r="66" spans="3:31" x14ac:dyDescent="0.25">
      <c r="C66" t="s">
        <v>164</v>
      </c>
      <c r="D66" s="176"/>
      <c r="T66" s="379">
        <f t="shared" ca="1" si="8"/>
        <v>1054.5892650000001</v>
      </c>
      <c r="U66" s="68"/>
      <c r="Y66" s="379">
        <f t="shared" ca="1" si="9"/>
        <v>1054.5892650000001</v>
      </c>
      <c r="AA66" s="400">
        <f t="shared" ca="1" si="10"/>
        <v>0</v>
      </c>
      <c r="AB66" s="379">
        <f t="shared" ca="1" si="11"/>
        <v>0</v>
      </c>
      <c r="AC66" s="400">
        <f t="shared" ca="1" si="12"/>
        <v>0</v>
      </c>
      <c r="AD66" s="379">
        <f t="shared" ca="1" si="13"/>
        <v>0</v>
      </c>
      <c r="AE66" s="379">
        <f t="shared" ca="1" si="14"/>
        <v>0</v>
      </c>
    </row>
    <row r="67" spans="3:31" x14ac:dyDescent="0.25">
      <c r="C67" t="s">
        <v>24</v>
      </c>
      <c r="D67" s="176"/>
      <c r="T67" s="379">
        <f t="shared" ca="1" si="8"/>
        <v>3556.9144000000001</v>
      </c>
      <c r="U67" s="68"/>
      <c r="Y67" s="379">
        <f t="shared" ca="1" si="9"/>
        <v>3556.9144000000001</v>
      </c>
      <c r="AA67" s="400">
        <f t="shared" ca="1" si="10"/>
        <v>0.7</v>
      </c>
      <c r="AB67" s="379">
        <f t="shared" ca="1" si="11"/>
        <v>2489.8400799999999</v>
      </c>
      <c r="AC67" s="400">
        <f t="shared" ca="1" si="12"/>
        <v>0</v>
      </c>
      <c r="AD67" s="379">
        <f t="shared" ca="1" si="13"/>
        <v>0</v>
      </c>
      <c r="AE67" s="379">
        <f t="shared" ca="1" si="14"/>
        <v>2489.8400799999999</v>
      </c>
    </row>
    <row r="68" spans="3:31" x14ac:dyDescent="0.25">
      <c r="C68" t="s">
        <v>312</v>
      </c>
      <c r="D68" s="176"/>
      <c r="T68" s="379">
        <f t="shared" ca="1" si="8"/>
        <v>500</v>
      </c>
      <c r="Y68" s="379">
        <f t="shared" ca="1" si="9"/>
        <v>500</v>
      </c>
      <c r="AA68" s="400">
        <f t="shared" ca="1" si="10"/>
        <v>0</v>
      </c>
      <c r="AB68" s="379">
        <f t="shared" ca="1" si="11"/>
        <v>0</v>
      </c>
      <c r="AC68" s="400">
        <f t="shared" ca="1" si="12"/>
        <v>0</v>
      </c>
      <c r="AD68" s="379">
        <f t="shared" ca="1" si="13"/>
        <v>0</v>
      </c>
      <c r="AE68" s="379">
        <f t="shared" ca="1" si="14"/>
        <v>0</v>
      </c>
    </row>
    <row r="69" spans="3:31" x14ac:dyDescent="0.25">
      <c r="C69" t="s">
        <v>341</v>
      </c>
      <c r="D69" s="176"/>
      <c r="T69" s="379">
        <f t="shared" ca="1" si="8"/>
        <v>3288.2828650000001</v>
      </c>
      <c r="Y69" s="379">
        <f t="shared" ca="1" si="9"/>
        <v>3288.2828650000001</v>
      </c>
      <c r="AA69" s="400">
        <f t="shared" ca="1" si="10"/>
        <v>0</v>
      </c>
      <c r="AB69" s="379">
        <f t="shared" ca="1" si="11"/>
        <v>0</v>
      </c>
      <c r="AC69" s="400">
        <f t="shared" ca="1" si="12"/>
        <v>0</v>
      </c>
      <c r="AD69" s="379">
        <f t="shared" ca="1" si="13"/>
        <v>0</v>
      </c>
      <c r="AE69" s="379">
        <f t="shared" ca="1" si="14"/>
        <v>0</v>
      </c>
    </row>
  </sheetData>
  <autoFilter ref="B8:AE57"/>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2 S11:S12 S14:S15 S17:S20 S22:S26 S28:S31 S33:S34 S36:S40 S44:S57 X42 X11:X12 X14:X15 X17:X20 X22:X26 X28:X31 X33:X34 X36:X40 X44:X52">
      <formula1>P11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59"/>
  <sheetViews>
    <sheetView topLeftCell="B1" zoomScale="70" zoomScaleNormal="70" workbookViewId="0">
      <pane xSplit="9" ySplit="8" topLeftCell="K45" activePane="bottomRight" state="frozen"/>
      <selection activeCell="S45" sqref="S45"/>
      <selection pane="topRight" activeCell="S45" sqref="S45"/>
      <selection pane="bottomLeft" activeCell="S45" sqref="S45"/>
      <selection pane="bottomRight" activeCell="AE52" sqref="AE52:AE59"/>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603</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16" t="s">
        <v>388</v>
      </c>
      <c r="L7" s="417"/>
      <c r="M7" s="417"/>
      <c r="N7" s="417"/>
      <c r="O7" s="417"/>
      <c r="P7" s="417"/>
      <c r="Q7" s="417"/>
      <c r="R7" s="417"/>
      <c r="S7" s="417"/>
      <c r="T7" s="418"/>
      <c r="V7" s="419" t="s">
        <v>389</v>
      </c>
      <c r="W7" s="420"/>
      <c r="X7" s="420"/>
      <c r="Y7" s="421"/>
      <c r="AA7" s="422" t="s">
        <v>390</v>
      </c>
      <c r="AB7" s="423"/>
      <c r="AC7" s="424" t="s">
        <v>393</v>
      </c>
      <c r="AD7" s="425"/>
      <c r="AE7" s="309" t="s">
        <v>391</v>
      </c>
    </row>
    <row r="8" spans="1:31" s="318" customFormat="1" ht="75.75" thickBot="1" x14ac:dyDescent="0.3">
      <c r="A8" s="310" t="s">
        <v>377</v>
      </c>
      <c r="B8" s="311" t="s">
        <v>88</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88</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88</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88</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7" si="0">W12*X12</f>
        <v>399.99552</v>
      </c>
      <c r="Z12" s="19"/>
      <c r="AA12" s="79">
        <v>0</v>
      </c>
      <c r="AB12" s="80">
        <f t="shared" ref="AB12:AB48" si="1">Y12*AA12</f>
        <v>0</v>
      </c>
      <c r="AC12" s="81">
        <v>0</v>
      </c>
      <c r="AD12" s="82">
        <f t="shared" ref="AD12:AD48" si="2">Y12*AC12</f>
        <v>0</v>
      </c>
      <c r="AE12" s="133">
        <f t="shared" ref="AE12:AE48" si="3">AB12-AD12</f>
        <v>0</v>
      </c>
    </row>
    <row r="13" spans="1:31" ht="15.75" thickBot="1" x14ac:dyDescent="0.3">
      <c r="A13" s="16"/>
      <c r="B13" s="3" t="s">
        <v>88</v>
      </c>
      <c r="C13" s="4" t="s">
        <v>308</v>
      </c>
      <c r="D13" s="5" t="s">
        <v>378</v>
      </c>
      <c r="E13" s="6"/>
      <c r="F13" s="7"/>
      <c r="G13" s="7"/>
      <c r="H13" s="8"/>
      <c r="I13" s="7"/>
      <c r="J13" s="9"/>
      <c r="K13" s="10"/>
      <c r="L13" s="39"/>
      <c r="M13" s="9"/>
      <c r="N13" s="12"/>
      <c r="O13" s="19"/>
      <c r="P13" s="17"/>
      <c r="Q13" s="38"/>
      <c r="R13" s="38"/>
      <c r="S13" s="38"/>
      <c r="T13" s="38"/>
      <c r="V13" s="10"/>
      <c r="W13" s="39"/>
      <c r="X13" s="38"/>
      <c r="Y13" s="72"/>
      <c r="Z13" s="19"/>
      <c r="AA13" s="79"/>
      <c r="AB13" s="80"/>
      <c r="AC13" s="81"/>
      <c r="AD13" s="82"/>
      <c r="AE13" s="133">
        <f t="shared" si="3"/>
        <v>0</v>
      </c>
    </row>
    <row r="14" spans="1:31" ht="30.75" thickBot="1" x14ac:dyDescent="0.3">
      <c r="A14" s="16"/>
      <c r="B14" s="3" t="s">
        <v>88</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88</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f t="shared" si="3"/>
        <v>0</v>
      </c>
    </row>
    <row r="16" spans="1:31" ht="105.75" thickBot="1" x14ac:dyDescent="0.3">
      <c r="A16" s="16"/>
      <c r="B16" s="3" t="s">
        <v>88</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1" ht="61.5" thickBot="1" x14ac:dyDescent="0.3">
      <c r="A17" s="16"/>
      <c r="B17" s="3" t="s">
        <v>88</v>
      </c>
      <c r="C17" s="4" t="s">
        <v>285</v>
      </c>
      <c r="D17" s="5" t="s">
        <v>25</v>
      </c>
      <c r="E17" s="129" t="s">
        <v>501</v>
      </c>
      <c r="F17" s="7"/>
      <c r="G17" s="7"/>
      <c r="H17" s="8">
        <v>5.3860000000000001</v>
      </c>
      <c r="I17" s="7"/>
      <c r="J17" s="9" t="s">
        <v>379</v>
      </c>
      <c r="K17" s="10" t="s">
        <v>380</v>
      </c>
      <c r="L17" s="39">
        <v>1</v>
      </c>
      <c r="M17" s="39">
        <v>150</v>
      </c>
      <c r="N17" s="12">
        <v>150</v>
      </c>
      <c r="O17" s="19"/>
      <c r="P17" s="13" t="e">
        <v>#VALUE!</v>
      </c>
      <c r="Q17" s="14">
        <f>IF(J17="PROV SUM",N17,L17*P17)</f>
        <v>150</v>
      </c>
      <c r="R17" s="40" t="s">
        <v>381</v>
      </c>
      <c r="S17" s="41" t="s">
        <v>381</v>
      </c>
      <c r="T17" s="14">
        <f>IF(J17="SC024",N17,IF(ISERROR(S17),"",IF(J17="PROV SUM",N17,L17*S17)))</f>
        <v>150</v>
      </c>
      <c r="V17" s="10" t="s">
        <v>380</v>
      </c>
      <c r="W17" s="39">
        <v>1</v>
      </c>
      <c r="X17" s="41" t="s">
        <v>381</v>
      </c>
      <c r="Y17" s="72">
        <v>150</v>
      </c>
      <c r="Z17" s="19"/>
      <c r="AA17" s="79">
        <v>0</v>
      </c>
      <c r="AB17" s="80">
        <f t="shared" si="1"/>
        <v>0</v>
      </c>
      <c r="AC17" s="81">
        <v>0</v>
      </c>
      <c r="AD17" s="82">
        <f t="shared" si="2"/>
        <v>0</v>
      </c>
      <c r="AE17" s="133">
        <f t="shared" si="3"/>
        <v>0</v>
      </c>
    </row>
    <row r="18" spans="1:31" ht="16.5" thickBot="1" x14ac:dyDescent="0.3">
      <c r="A18" s="16"/>
      <c r="B18" s="3" t="s">
        <v>88</v>
      </c>
      <c r="C18" s="4" t="s">
        <v>285</v>
      </c>
      <c r="D18" s="5" t="s">
        <v>25</v>
      </c>
      <c r="E18" s="6" t="s">
        <v>432</v>
      </c>
      <c r="F18" s="7"/>
      <c r="G18" s="7"/>
      <c r="H18" s="8">
        <v>5.3869999999999996</v>
      </c>
      <c r="I18" s="7"/>
      <c r="J18" s="9" t="s">
        <v>379</v>
      </c>
      <c r="K18" s="10" t="s">
        <v>380</v>
      </c>
      <c r="L18" s="39">
        <v>1</v>
      </c>
      <c r="M18" s="39">
        <v>700</v>
      </c>
      <c r="N18" s="12">
        <v>700</v>
      </c>
      <c r="O18" s="19"/>
      <c r="P18" s="13" t="e">
        <v>#VALUE!</v>
      </c>
      <c r="Q18" s="14">
        <f>IF(J18="PROV SUM",N18,L18*P18)</f>
        <v>700</v>
      </c>
      <c r="R18" s="40" t="s">
        <v>381</v>
      </c>
      <c r="S18" s="41" t="s">
        <v>381</v>
      </c>
      <c r="T18" s="14">
        <f>IF(J18="SC024",N18,IF(ISERROR(S18),"",IF(J18="PROV SUM",N18,L18*S18)))</f>
        <v>700</v>
      </c>
      <c r="V18" s="10" t="s">
        <v>380</v>
      </c>
      <c r="W18" s="39">
        <v>1</v>
      </c>
      <c r="X18" s="41" t="s">
        <v>381</v>
      </c>
      <c r="Y18" s="72">
        <v>700</v>
      </c>
      <c r="Z18" s="19"/>
      <c r="AA18" s="79">
        <v>0</v>
      </c>
      <c r="AB18" s="80">
        <f t="shared" si="1"/>
        <v>0</v>
      </c>
      <c r="AC18" s="81">
        <v>0</v>
      </c>
      <c r="AD18" s="82">
        <f t="shared" si="2"/>
        <v>0</v>
      </c>
      <c r="AE18" s="133">
        <f t="shared" si="3"/>
        <v>0</v>
      </c>
    </row>
    <row r="19" spans="1:31" ht="15.75" thickBot="1" x14ac:dyDescent="0.3">
      <c r="A19" s="16"/>
      <c r="B19" s="3" t="s">
        <v>88</v>
      </c>
      <c r="C19" s="42" t="s">
        <v>189</v>
      </c>
      <c r="D19" s="5" t="s">
        <v>378</v>
      </c>
      <c r="E19" s="6"/>
      <c r="F19" s="7"/>
      <c r="G19" s="7"/>
      <c r="H19" s="8"/>
      <c r="I19" s="7"/>
      <c r="J19" s="9"/>
      <c r="K19" s="10"/>
      <c r="L19" s="39"/>
      <c r="M19" s="9"/>
      <c r="N19" s="39"/>
      <c r="O19" s="19"/>
      <c r="P19" s="28"/>
      <c r="Q19" s="43"/>
      <c r="R19" s="43"/>
      <c r="S19" s="43"/>
      <c r="T19" s="43"/>
      <c r="V19" s="10"/>
      <c r="W19" s="39"/>
      <c r="X19" s="43"/>
      <c r="Y19" s="72"/>
      <c r="Z19" s="19"/>
      <c r="AA19" s="79"/>
      <c r="AB19" s="80"/>
      <c r="AC19" s="81"/>
      <c r="AD19" s="82"/>
      <c r="AE19" s="133">
        <f t="shared" si="3"/>
        <v>0</v>
      </c>
    </row>
    <row r="20" spans="1:31" ht="75.75" thickBot="1" x14ac:dyDescent="0.3">
      <c r="A20" s="16"/>
      <c r="B20" s="3" t="s">
        <v>88</v>
      </c>
      <c r="C20" s="42" t="s">
        <v>189</v>
      </c>
      <c r="D20" s="5" t="s">
        <v>25</v>
      </c>
      <c r="E20" s="6" t="s">
        <v>282</v>
      </c>
      <c r="F20" s="7"/>
      <c r="G20" s="7"/>
      <c r="H20" s="8">
        <v>6.11</v>
      </c>
      <c r="I20" s="7"/>
      <c r="J20" s="9" t="s">
        <v>283</v>
      </c>
      <c r="K20" s="10" t="s">
        <v>284</v>
      </c>
      <c r="L20" s="39">
        <v>5</v>
      </c>
      <c r="M20" s="11">
        <v>79.14</v>
      </c>
      <c r="N20" s="39">
        <v>395.7</v>
      </c>
      <c r="O20" s="19"/>
      <c r="P20" s="13" t="e">
        <v>#VALUE!</v>
      </c>
      <c r="Q20" s="14" t="e">
        <f t="shared" ref="Q20:Q27" si="4">IF(J20="PROV SUM",N20,L20*P20)</f>
        <v>#VALUE!</v>
      </c>
      <c r="R20" s="40">
        <v>0</v>
      </c>
      <c r="S20" s="41">
        <v>63.312000000000005</v>
      </c>
      <c r="T20" s="14">
        <f t="shared" ref="T20:T27" si="5">IF(J20="SC024",N20,IF(ISERROR(S20),"",IF(J20="PROV SUM",N20,L20*S20)))</f>
        <v>316.56</v>
      </c>
      <c r="V20" s="10" t="s">
        <v>284</v>
      </c>
      <c r="W20" s="39">
        <v>5</v>
      </c>
      <c r="X20" s="41">
        <v>63.312000000000005</v>
      </c>
      <c r="Y20" s="72">
        <f t="shared" si="0"/>
        <v>316.56</v>
      </c>
      <c r="Z20" s="19"/>
      <c r="AA20" s="79">
        <v>0</v>
      </c>
      <c r="AB20" s="80">
        <f t="shared" si="1"/>
        <v>0</v>
      </c>
      <c r="AC20" s="81">
        <v>0</v>
      </c>
      <c r="AD20" s="82">
        <f t="shared" si="2"/>
        <v>0</v>
      </c>
      <c r="AE20" s="133">
        <f t="shared" si="3"/>
        <v>0</v>
      </c>
    </row>
    <row r="21" spans="1:31" ht="60.75" thickBot="1" x14ac:dyDescent="0.3">
      <c r="A21" s="16"/>
      <c r="B21" s="3" t="s">
        <v>88</v>
      </c>
      <c r="C21" s="42" t="s">
        <v>189</v>
      </c>
      <c r="D21" s="5" t="s">
        <v>25</v>
      </c>
      <c r="E21" s="6" t="s">
        <v>190</v>
      </c>
      <c r="F21" s="7"/>
      <c r="G21" s="7"/>
      <c r="H21" s="8">
        <v>6.82</v>
      </c>
      <c r="I21" s="7"/>
      <c r="J21" s="9" t="s">
        <v>191</v>
      </c>
      <c r="K21" s="10" t="s">
        <v>104</v>
      </c>
      <c r="L21" s="39">
        <v>41</v>
      </c>
      <c r="M21" s="11">
        <v>44.12</v>
      </c>
      <c r="N21" s="39">
        <v>1808.92</v>
      </c>
      <c r="O21" s="19"/>
      <c r="P21" s="13" t="e">
        <v>#VALUE!</v>
      </c>
      <c r="Q21" s="14" t="e">
        <f t="shared" si="4"/>
        <v>#VALUE!</v>
      </c>
      <c r="R21" s="40">
        <v>0</v>
      </c>
      <c r="S21" s="41">
        <v>31.986999999999998</v>
      </c>
      <c r="T21" s="14">
        <f t="shared" si="5"/>
        <v>1311.4669999999999</v>
      </c>
      <c r="V21" s="10" t="s">
        <v>104</v>
      </c>
      <c r="W21" s="39">
        <v>41</v>
      </c>
      <c r="X21" s="41">
        <v>31.986999999999998</v>
      </c>
      <c r="Y21" s="72">
        <f t="shared" si="0"/>
        <v>1311.4669999999999</v>
      </c>
      <c r="Z21" s="19"/>
      <c r="AA21" s="79">
        <v>0</v>
      </c>
      <c r="AB21" s="80">
        <f t="shared" si="1"/>
        <v>0</v>
      </c>
      <c r="AC21" s="81">
        <v>0</v>
      </c>
      <c r="AD21" s="82">
        <f t="shared" si="2"/>
        <v>0</v>
      </c>
      <c r="AE21" s="133">
        <f t="shared" si="3"/>
        <v>0</v>
      </c>
    </row>
    <row r="22" spans="1:31" ht="45.75" thickBot="1" x14ac:dyDescent="0.3">
      <c r="A22" s="16"/>
      <c r="B22" s="3" t="s">
        <v>88</v>
      </c>
      <c r="C22" s="42" t="s">
        <v>189</v>
      </c>
      <c r="D22" s="5" t="s">
        <v>25</v>
      </c>
      <c r="E22" s="6" t="s">
        <v>205</v>
      </c>
      <c r="F22" s="7"/>
      <c r="G22" s="7"/>
      <c r="H22" s="8">
        <v>6.16100000000002</v>
      </c>
      <c r="I22" s="7"/>
      <c r="J22" s="9" t="s">
        <v>206</v>
      </c>
      <c r="K22" s="10" t="s">
        <v>104</v>
      </c>
      <c r="L22" s="39">
        <v>12</v>
      </c>
      <c r="M22" s="11">
        <v>38.25</v>
      </c>
      <c r="N22" s="39">
        <v>459</v>
      </c>
      <c r="O22" s="19"/>
      <c r="P22" s="13" t="e">
        <v>#VALUE!</v>
      </c>
      <c r="Q22" s="14" t="e">
        <f t="shared" si="4"/>
        <v>#VALUE!</v>
      </c>
      <c r="R22" s="40">
        <v>0</v>
      </c>
      <c r="S22" s="41">
        <v>27.731249999999999</v>
      </c>
      <c r="T22" s="14">
        <f t="shared" si="5"/>
        <v>332.77499999999998</v>
      </c>
      <c r="V22" s="10" t="s">
        <v>104</v>
      </c>
      <c r="W22" s="39">
        <v>12</v>
      </c>
      <c r="X22" s="41">
        <v>27.731249999999999</v>
      </c>
      <c r="Y22" s="72">
        <f t="shared" si="0"/>
        <v>332.77499999999998</v>
      </c>
      <c r="Z22" s="19"/>
      <c r="AA22" s="79">
        <v>0</v>
      </c>
      <c r="AB22" s="80">
        <f t="shared" si="1"/>
        <v>0</v>
      </c>
      <c r="AC22" s="81">
        <v>0</v>
      </c>
      <c r="AD22" s="82">
        <f t="shared" si="2"/>
        <v>0</v>
      </c>
      <c r="AE22" s="133">
        <f t="shared" si="3"/>
        <v>0</v>
      </c>
    </row>
    <row r="23" spans="1:31" ht="30.75" thickBot="1" x14ac:dyDescent="0.3">
      <c r="A23" s="16"/>
      <c r="B23" s="3" t="s">
        <v>88</v>
      </c>
      <c r="C23" s="42" t="s">
        <v>189</v>
      </c>
      <c r="D23" s="5" t="s">
        <v>25</v>
      </c>
      <c r="E23" s="6" t="s">
        <v>227</v>
      </c>
      <c r="F23" s="7"/>
      <c r="G23" s="7"/>
      <c r="H23" s="8">
        <v>6.1940000000000301</v>
      </c>
      <c r="I23" s="7"/>
      <c r="J23" s="9" t="s">
        <v>228</v>
      </c>
      <c r="K23" s="10" t="s">
        <v>79</v>
      </c>
      <c r="L23" s="39">
        <v>33</v>
      </c>
      <c r="M23" s="11">
        <v>7.02</v>
      </c>
      <c r="N23" s="39">
        <v>231.66</v>
      </c>
      <c r="O23" s="19"/>
      <c r="P23" s="13" t="e">
        <v>#VALUE!</v>
      </c>
      <c r="Q23" s="14" t="e">
        <f t="shared" si="4"/>
        <v>#VALUE!</v>
      </c>
      <c r="R23" s="40">
        <v>0</v>
      </c>
      <c r="S23" s="41">
        <v>5.9669999999999996</v>
      </c>
      <c r="T23" s="14">
        <f t="shared" si="5"/>
        <v>196.911</v>
      </c>
      <c r="V23" s="10" t="s">
        <v>79</v>
      </c>
      <c r="W23" s="39">
        <v>33</v>
      </c>
      <c r="X23" s="41">
        <v>5.9669999999999996</v>
      </c>
      <c r="Y23" s="72">
        <f t="shared" si="0"/>
        <v>196.911</v>
      </c>
      <c r="Z23" s="19"/>
      <c r="AA23" s="79">
        <v>0</v>
      </c>
      <c r="AB23" s="80">
        <f t="shared" si="1"/>
        <v>0</v>
      </c>
      <c r="AC23" s="81">
        <v>0</v>
      </c>
      <c r="AD23" s="82">
        <f t="shared" si="2"/>
        <v>0</v>
      </c>
      <c r="AE23" s="133">
        <f t="shared" si="3"/>
        <v>0</v>
      </c>
    </row>
    <row r="24" spans="1:31" ht="45.75" thickBot="1" x14ac:dyDescent="0.3">
      <c r="A24" s="16"/>
      <c r="B24" s="3" t="s">
        <v>88</v>
      </c>
      <c r="C24" s="42" t="s">
        <v>189</v>
      </c>
      <c r="D24" s="5" t="s">
        <v>25</v>
      </c>
      <c r="E24" s="6" t="s">
        <v>234</v>
      </c>
      <c r="F24" s="7"/>
      <c r="G24" s="7"/>
      <c r="H24" s="8">
        <v>6.2040000000000299</v>
      </c>
      <c r="I24" s="7"/>
      <c r="J24" s="9" t="s">
        <v>235</v>
      </c>
      <c r="K24" s="10" t="s">
        <v>79</v>
      </c>
      <c r="L24" s="39">
        <v>12</v>
      </c>
      <c r="M24" s="11">
        <v>20.51</v>
      </c>
      <c r="N24" s="39">
        <v>246.12</v>
      </c>
      <c r="O24" s="19"/>
      <c r="P24" s="13" t="e">
        <v>#VALUE!</v>
      </c>
      <c r="Q24" s="14" t="e">
        <f t="shared" si="4"/>
        <v>#VALUE!</v>
      </c>
      <c r="R24" s="40">
        <v>0</v>
      </c>
      <c r="S24" s="41">
        <v>17.433500000000002</v>
      </c>
      <c r="T24" s="14">
        <f t="shared" si="5"/>
        <v>209.20200000000003</v>
      </c>
      <c r="V24" s="10" t="s">
        <v>79</v>
      </c>
      <c r="W24" s="39">
        <v>12</v>
      </c>
      <c r="X24" s="41">
        <v>17.433500000000002</v>
      </c>
      <c r="Y24" s="72">
        <f t="shared" si="0"/>
        <v>209.20200000000003</v>
      </c>
      <c r="Z24" s="19"/>
      <c r="AA24" s="79">
        <v>0</v>
      </c>
      <c r="AB24" s="80">
        <f t="shared" si="1"/>
        <v>0</v>
      </c>
      <c r="AC24" s="81">
        <v>0</v>
      </c>
      <c r="AD24" s="82">
        <f t="shared" si="2"/>
        <v>0</v>
      </c>
      <c r="AE24" s="133">
        <f t="shared" si="3"/>
        <v>0</v>
      </c>
    </row>
    <row r="25" spans="1:31" ht="30.75" thickBot="1" x14ac:dyDescent="0.3">
      <c r="A25" s="16"/>
      <c r="B25" s="3" t="s">
        <v>88</v>
      </c>
      <c r="C25" s="42" t="s">
        <v>189</v>
      </c>
      <c r="D25" s="5" t="s">
        <v>25</v>
      </c>
      <c r="E25" s="6" t="s">
        <v>433</v>
      </c>
      <c r="F25" s="7"/>
      <c r="G25" s="7"/>
      <c r="H25" s="8">
        <v>6.2620000000000502</v>
      </c>
      <c r="I25" s="7"/>
      <c r="J25" s="9" t="s">
        <v>270</v>
      </c>
      <c r="K25" s="10" t="s">
        <v>79</v>
      </c>
      <c r="L25" s="39">
        <v>34</v>
      </c>
      <c r="M25" s="11">
        <v>16.86</v>
      </c>
      <c r="N25" s="39">
        <v>573.24</v>
      </c>
      <c r="O25" s="19"/>
      <c r="P25" s="13" t="e">
        <v>#VALUE!</v>
      </c>
      <c r="Q25" s="14" t="e">
        <f t="shared" si="4"/>
        <v>#VALUE!</v>
      </c>
      <c r="R25" s="40">
        <v>0</v>
      </c>
      <c r="S25" s="41">
        <v>14.331</v>
      </c>
      <c r="T25" s="14">
        <f t="shared" si="5"/>
        <v>487.25399999999996</v>
      </c>
      <c r="V25" s="10" t="s">
        <v>79</v>
      </c>
      <c r="W25" s="39">
        <v>34</v>
      </c>
      <c r="X25" s="41">
        <v>14.331</v>
      </c>
      <c r="Y25" s="72">
        <f t="shared" si="0"/>
        <v>487.25399999999996</v>
      </c>
      <c r="Z25" s="19"/>
      <c r="AA25" s="79">
        <v>0</v>
      </c>
      <c r="AB25" s="80">
        <f t="shared" si="1"/>
        <v>0</v>
      </c>
      <c r="AC25" s="81">
        <v>0</v>
      </c>
      <c r="AD25" s="82">
        <f t="shared" si="2"/>
        <v>0</v>
      </c>
      <c r="AE25" s="133">
        <f t="shared" si="3"/>
        <v>0</v>
      </c>
    </row>
    <row r="26" spans="1:31" ht="45.75" thickBot="1" x14ac:dyDescent="0.3">
      <c r="A26" s="16"/>
      <c r="B26" s="3" t="s">
        <v>88</v>
      </c>
      <c r="C26" s="42" t="s">
        <v>189</v>
      </c>
      <c r="D26" s="5" t="s">
        <v>25</v>
      </c>
      <c r="E26" s="6" t="s">
        <v>276</v>
      </c>
      <c r="F26" s="7"/>
      <c r="G26" s="7"/>
      <c r="H26" s="8">
        <v>6.2650000000000503</v>
      </c>
      <c r="I26" s="7"/>
      <c r="J26" s="9" t="s">
        <v>277</v>
      </c>
      <c r="K26" s="10" t="s">
        <v>139</v>
      </c>
      <c r="L26" s="39">
        <v>1</v>
      </c>
      <c r="M26" s="11">
        <v>19.34</v>
      </c>
      <c r="N26" s="39">
        <v>19.34</v>
      </c>
      <c r="O26" s="19"/>
      <c r="P26" s="13" t="e">
        <v>#VALUE!</v>
      </c>
      <c r="Q26" s="14" t="e">
        <f t="shared" si="4"/>
        <v>#VALUE!</v>
      </c>
      <c r="R26" s="40">
        <v>0</v>
      </c>
      <c r="S26" s="41">
        <v>16.439</v>
      </c>
      <c r="T26" s="14">
        <f t="shared" si="5"/>
        <v>16.439</v>
      </c>
      <c r="V26" s="10" t="s">
        <v>139</v>
      </c>
      <c r="W26" s="39">
        <v>1</v>
      </c>
      <c r="X26" s="41">
        <v>16.439</v>
      </c>
      <c r="Y26" s="72">
        <f t="shared" si="0"/>
        <v>16.439</v>
      </c>
      <c r="Z26" s="19"/>
      <c r="AA26" s="79">
        <v>0</v>
      </c>
      <c r="AB26" s="80">
        <f t="shared" si="1"/>
        <v>0</v>
      </c>
      <c r="AC26" s="81">
        <v>0</v>
      </c>
      <c r="AD26" s="82">
        <f t="shared" si="2"/>
        <v>0</v>
      </c>
      <c r="AE26" s="133">
        <f t="shared" si="3"/>
        <v>0</v>
      </c>
    </row>
    <row r="27" spans="1:31" ht="31.5" thickBot="1" x14ac:dyDescent="0.3">
      <c r="A27" s="16"/>
      <c r="B27" s="3" t="s">
        <v>88</v>
      </c>
      <c r="C27" s="42" t="s">
        <v>189</v>
      </c>
      <c r="D27" s="5" t="s">
        <v>25</v>
      </c>
      <c r="E27" s="6" t="s">
        <v>434</v>
      </c>
      <c r="F27" s="7"/>
      <c r="G27" s="7"/>
      <c r="H27" s="8">
        <v>6.399</v>
      </c>
      <c r="I27" s="7"/>
      <c r="J27" s="9" t="s">
        <v>379</v>
      </c>
      <c r="K27" s="10" t="s">
        <v>380</v>
      </c>
      <c r="L27" s="39">
        <v>1</v>
      </c>
      <c r="M27" s="39">
        <v>400</v>
      </c>
      <c r="N27" s="39">
        <v>400</v>
      </c>
      <c r="O27" s="19"/>
      <c r="P27" s="13" t="e">
        <v>#VALUE!</v>
      </c>
      <c r="Q27" s="14">
        <f t="shared" si="4"/>
        <v>400</v>
      </c>
      <c r="R27" s="40" t="s">
        <v>381</v>
      </c>
      <c r="S27" s="41" t="s">
        <v>381</v>
      </c>
      <c r="T27" s="14">
        <f t="shared" si="5"/>
        <v>400</v>
      </c>
      <c r="V27" s="10" t="s">
        <v>380</v>
      </c>
      <c r="W27" s="39">
        <v>1</v>
      </c>
      <c r="X27" s="41" t="s">
        <v>381</v>
      </c>
      <c r="Y27" s="72">
        <v>400</v>
      </c>
      <c r="Z27" s="19"/>
      <c r="AA27" s="79">
        <v>0</v>
      </c>
      <c r="AB27" s="80">
        <f t="shared" si="1"/>
        <v>0</v>
      </c>
      <c r="AC27" s="81">
        <v>0</v>
      </c>
      <c r="AD27" s="82">
        <f t="shared" si="2"/>
        <v>0</v>
      </c>
      <c r="AE27" s="133">
        <f t="shared" si="3"/>
        <v>0</v>
      </c>
    </row>
    <row r="28" spans="1:31" ht="15.75" thickBot="1" x14ac:dyDescent="0.3">
      <c r="A28" s="16"/>
      <c r="B28" s="3" t="s">
        <v>88</v>
      </c>
      <c r="C28" s="42" t="s">
        <v>72</v>
      </c>
      <c r="D28" s="5" t="s">
        <v>378</v>
      </c>
      <c r="E28" s="6"/>
      <c r="F28" s="7"/>
      <c r="G28" s="7"/>
      <c r="H28" s="8"/>
      <c r="I28" s="7"/>
      <c r="J28" s="9"/>
      <c r="K28" s="10"/>
      <c r="L28" s="39"/>
      <c r="M28" s="9"/>
      <c r="N28" s="39"/>
      <c r="O28" s="44"/>
      <c r="P28" s="28"/>
      <c r="Q28" s="43"/>
      <c r="R28" s="43"/>
      <c r="S28" s="43"/>
      <c r="T28" s="43"/>
      <c r="V28" s="10"/>
      <c r="W28" s="39"/>
      <c r="X28" s="43"/>
      <c r="Y28" s="72">
        <f t="shared" si="0"/>
        <v>0</v>
      </c>
      <c r="Z28" s="19"/>
      <c r="AA28" s="79">
        <v>0</v>
      </c>
      <c r="AB28" s="80">
        <f t="shared" si="1"/>
        <v>0</v>
      </c>
      <c r="AC28" s="81">
        <v>0</v>
      </c>
      <c r="AD28" s="82">
        <f t="shared" si="2"/>
        <v>0</v>
      </c>
      <c r="AE28" s="133">
        <f t="shared" si="3"/>
        <v>0</v>
      </c>
    </row>
    <row r="29" spans="1:31" ht="120.75" thickBot="1" x14ac:dyDescent="0.3">
      <c r="A29" s="16"/>
      <c r="B29" s="3" t="s">
        <v>88</v>
      </c>
      <c r="C29" s="42" t="s">
        <v>72</v>
      </c>
      <c r="D29" s="5" t="s">
        <v>25</v>
      </c>
      <c r="E29" s="6" t="s">
        <v>105</v>
      </c>
      <c r="F29" s="7"/>
      <c r="G29" s="7"/>
      <c r="H29" s="8">
        <v>3.1799999999999899</v>
      </c>
      <c r="I29" s="7"/>
      <c r="J29" s="9" t="s">
        <v>106</v>
      </c>
      <c r="K29" s="10" t="s">
        <v>79</v>
      </c>
      <c r="L29" s="39">
        <v>55</v>
      </c>
      <c r="M29" s="11">
        <v>10.17</v>
      </c>
      <c r="N29" s="39">
        <v>559.35</v>
      </c>
      <c r="O29" s="44"/>
      <c r="P29" s="13" t="e">
        <v>#VALUE!</v>
      </c>
      <c r="Q29" s="14" t="e">
        <f t="shared" ref="Q29:Q34" si="6">IF(J29="PROV SUM",N29,L29*P29)</f>
        <v>#VALUE!</v>
      </c>
      <c r="R29" s="40">
        <v>0</v>
      </c>
      <c r="S29" s="41">
        <v>8.136000000000001</v>
      </c>
      <c r="T29" s="14">
        <f t="shared" ref="T29:T34" si="7">IF(J29="SC024",N29,IF(ISERROR(S29),"",IF(J29="PROV SUM",N29,L29*S29)))</f>
        <v>447.48000000000008</v>
      </c>
      <c r="V29" s="10" t="s">
        <v>79</v>
      </c>
      <c r="W29" s="39">
        <v>55</v>
      </c>
      <c r="X29" s="41">
        <v>8.136000000000001</v>
      </c>
      <c r="Y29" s="72">
        <f t="shared" si="0"/>
        <v>447.48000000000008</v>
      </c>
      <c r="Z29" s="19"/>
      <c r="AA29" s="79">
        <v>0</v>
      </c>
      <c r="AB29" s="80">
        <f t="shared" si="1"/>
        <v>0</v>
      </c>
      <c r="AC29" s="81">
        <v>0</v>
      </c>
      <c r="AD29" s="82">
        <f t="shared" si="2"/>
        <v>0</v>
      </c>
      <c r="AE29" s="133">
        <f t="shared" si="3"/>
        <v>0</v>
      </c>
    </row>
    <row r="30" spans="1:31" ht="15.75" thickBot="1" x14ac:dyDescent="0.3">
      <c r="A30" s="16"/>
      <c r="B30" s="3" t="s">
        <v>88</v>
      </c>
      <c r="C30" s="42" t="s">
        <v>72</v>
      </c>
      <c r="D30" s="5" t="s">
        <v>25</v>
      </c>
      <c r="E30" s="6" t="s">
        <v>107</v>
      </c>
      <c r="F30" s="7"/>
      <c r="G30" s="7"/>
      <c r="H30" s="8">
        <v>3.1819999999999902</v>
      </c>
      <c r="I30" s="7"/>
      <c r="J30" s="9" t="s">
        <v>108</v>
      </c>
      <c r="K30" s="10" t="s">
        <v>104</v>
      </c>
      <c r="L30" s="39">
        <v>8</v>
      </c>
      <c r="M30" s="11">
        <v>5.4</v>
      </c>
      <c r="N30" s="39">
        <v>43.2</v>
      </c>
      <c r="O30" s="44"/>
      <c r="P30" s="13" t="e">
        <v>#VALUE!</v>
      </c>
      <c r="Q30" s="14" t="e">
        <f t="shared" si="6"/>
        <v>#VALUE!</v>
      </c>
      <c r="R30" s="40">
        <v>0</v>
      </c>
      <c r="S30" s="41">
        <v>4.32</v>
      </c>
      <c r="T30" s="14">
        <f t="shared" si="7"/>
        <v>34.56</v>
      </c>
      <c r="V30" s="10" t="s">
        <v>104</v>
      </c>
      <c r="W30" s="39">
        <v>8</v>
      </c>
      <c r="X30" s="41">
        <v>4.32</v>
      </c>
      <c r="Y30" s="72">
        <f t="shared" si="0"/>
        <v>34.56</v>
      </c>
      <c r="Z30" s="19"/>
      <c r="AA30" s="79">
        <v>0</v>
      </c>
      <c r="AB30" s="80">
        <f t="shared" si="1"/>
        <v>0</v>
      </c>
      <c r="AC30" s="81">
        <v>0</v>
      </c>
      <c r="AD30" s="82">
        <f t="shared" si="2"/>
        <v>0</v>
      </c>
      <c r="AE30" s="133">
        <f t="shared" si="3"/>
        <v>0</v>
      </c>
    </row>
    <row r="31" spans="1:31" ht="75.75" thickBot="1" x14ac:dyDescent="0.3">
      <c r="A31" s="16"/>
      <c r="B31" s="3" t="s">
        <v>88</v>
      </c>
      <c r="C31" s="42" t="s">
        <v>72</v>
      </c>
      <c r="D31" s="5" t="s">
        <v>25</v>
      </c>
      <c r="E31" s="6" t="s">
        <v>89</v>
      </c>
      <c r="F31" s="7"/>
      <c r="G31" s="7"/>
      <c r="H31" s="8">
        <v>3.2069999999999901</v>
      </c>
      <c r="I31" s="7"/>
      <c r="J31" s="9" t="s">
        <v>90</v>
      </c>
      <c r="K31" s="10" t="s">
        <v>79</v>
      </c>
      <c r="L31" s="39">
        <v>3</v>
      </c>
      <c r="M31" s="11">
        <v>30.56</v>
      </c>
      <c r="N31" s="39">
        <v>91.68</v>
      </c>
      <c r="O31" s="44"/>
      <c r="P31" s="13" t="e">
        <v>#VALUE!</v>
      </c>
      <c r="Q31" s="14" t="e">
        <f t="shared" si="6"/>
        <v>#VALUE!</v>
      </c>
      <c r="R31" s="40">
        <v>0</v>
      </c>
      <c r="S31" s="41">
        <v>24.448</v>
      </c>
      <c r="T31" s="14">
        <f t="shared" si="7"/>
        <v>73.343999999999994</v>
      </c>
      <c r="V31" s="10" t="s">
        <v>79</v>
      </c>
      <c r="W31" s="39">
        <v>3</v>
      </c>
      <c r="X31" s="41">
        <v>24.448</v>
      </c>
      <c r="Y31" s="72">
        <f t="shared" si="0"/>
        <v>73.343999999999994</v>
      </c>
      <c r="Z31" s="19"/>
      <c r="AA31" s="79">
        <v>0</v>
      </c>
      <c r="AB31" s="80">
        <f t="shared" si="1"/>
        <v>0</v>
      </c>
      <c r="AC31" s="81">
        <v>0</v>
      </c>
      <c r="AD31" s="82">
        <f t="shared" si="2"/>
        <v>0</v>
      </c>
      <c r="AE31" s="133">
        <f t="shared" si="3"/>
        <v>0</v>
      </c>
    </row>
    <row r="32" spans="1:31" ht="60.75" thickBot="1" x14ac:dyDescent="0.3">
      <c r="A32" s="16"/>
      <c r="B32" s="3" t="s">
        <v>88</v>
      </c>
      <c r="C32" s="42" t="s">
        <v>72</v>
      </c>
      <c r="D32" s="5" t="s">
        <v>25</v>
      </c>
      <c r="E32" s="6" t="s">
        <v>135</v>
      </c>
      <c r="F32" s="7"/>
      <c r="G32" s="7"/>
      <c r="H32" s="8">
        <v>3.2929999999999802</v>
      </c>
      <c r="I32" s="7"/>
      <c r="J32" s="9" t="s">
        <v>136</v>
      </c>
      <c r="K32" s="10" t="s">
        <v>104</v>
      </c>
      <c r="L32" s="39">
        <v>24</v>
      </c>
      <c r="M32" s="11">
        <v>13.68</v>
      </c>
      <c r="N32" s="39">
        <v>328.32</v>
      </c>
      <c r="O32" s="44"/>
      <c r="P32" s="13" t="e">
        <v>#VALUE!</v>
      </c>
      <c r="Q32" s="14" t="e">
        <f t="shared" si="6"/>
        <v>#VALUE!</v>
      </c>
      <c r="R32" s="40">
        <v>0</v>
      </c>
      <c r="S32" s="41">
        <v>10.138247999999999</v>
      </c>
      <c r="T32" s="14">
        <f t="shared" si="7"/>
        <v>243.31795199999999</v>
      </c>
      <c r="V32" s="10" t="s">
        <v>104</v>
      </c>
      <c r="W32" s="39">
        <v>24</v>
      </c>
      <c r="X32" s="41">
        <v>10.138247999999999</v>
      </c>
      <c r="Y32" s="72">
        <f t="shared" si="0"/>
        <v>243.31795199999999</v>
      </c>
      <c r="Z32" s="19"/>
      <c r="AA32" s="79">
        <v>0</v>
      </c>
      <c r="AB32" s="80">
        <f t="shared" si="1"/>
        <v>0</v>
      </c>
      <c r="AC32" s="81">
        <v>0</v>
      </c>
      <c r="AD32" s="82">
        <f t="shared" si="2"/>
        <v>0</v>
      </c>
      <c r="AE32" s="133">
        <f t="shared" si="3"/>
        <v>0</v>
      </c>
    </row>
    <row r="33" spans="1:31" ht="45.75" thickBot="1" x14ac:dyDescent="0.3">
      <c r="A33" s="16"/>
      <c r="B33" s="3" t="s">
        <v>88</v>
      </c>
      <c r="C33" s="42" t="s">
        <v>72</v>
      </c>
      <c r="D33" s="5" t="s">
        <v>25</v>
      </c>
      <c r="E33" s="6" t="s">
        <v>140</v>
      </c>
      <c r="F33" s="7"/>
      <c r="G33" s="7"/>
      <c r="H33" s="8">
        <v>3.3239999999999901</v>
      </c>
      <c r="I33" s="7"/>
      <c r="J33" s="9" t="s">
        <v>141</v>
      </c>
      <c r="K33" s="10" t="s">
        <v>104</v>
      </c>
      <c r="L33" s="39">
        <v>12</v>
      </c>
      <c r="M33" s="11">
        <v>7.33</v>
      </c>
      <c r="N33" s="39">
        <v>87.96</v>
      </c>
      <c r="O33" s="44"/>
      <c r="P33" s="13" t="e">
        <v>#VALUE!</v>
      </c>
      <c r="Q33" s="14" t="e">
        <f t="shared" si="6"/>
        <v>#VALUE!</v>
      </c>
      <c r="R33" s="40">
        <v>0</v>
      </c>
      <c r="S33" s="41">
        <v>5.4322629999999998</v>
      </c>
      <c r="T33" s="14">
        <f t="shared" si="7"/>
        <v>65.187156000000002</v>
      </c>
      <c r="V33" s="10" t="s">
        <v>104</v>
      </c>
      <c r="W33" s="39">
        <v>12</v>
      </c>
      <c r="X33" s="41">
        <v>5.4322629999999998</v>
      </c>
      <c r="Y33" s="72">
        <f t="shared" si="0"/>
        <v>65.187156000000002</v>
      </c>
      <c r="Z33" s="19"/>
      <c r="AA33" s="79">
        <v>0</v>
      </c>
      <c r="AB33" s="80">
        <f t="shared" si="1"/>
        <v>0</v>
      </c>
      <c r="AC33" s="81">
        <v>0</v>
      </c>
      <c r="AD33" s="82">
        <f t="shared" si="2"/>
        <v>0</v>
      </c>
      <c r="AE33" s="133">
        <f t="shared" si="3"/>
        <v>0</v>
      </c>
    </row>
    <row r="34" spans="1:31" ht="16.5" thickBot="1" x14ac:dyDescent="0.3">
      <c r="A34" s="16"/>
      <c r="B34" s="3" t="s">
        <v>88</v>
      </c>
      <c r="C34" s="42" t="s">
        <v>72</v>
      </c>
      <c r="D34" s="5" t="s">
        <v>25</v>
      </c>
      <c r="E34" s="6" t="s">
        <v>435</v>
      </c>
      <c r="F34" s="7"/>
      <c r="G34" s="7"/>
      <c r="H34" s="8">
        <v>3.4340000000000002</v>
      </c>
      <c r="I34" s="7"/>
      <c r="J34" s="9" t="s">
        <v>379</v>
      </c>
      <c r="K34" s="10" t="s">
        <v>380</v>
      </c>
      <c r="L34" s="39">
        <v>1</v>
      </c>
      <c r="M34" s="39">
        <v>150</v>
      </c>
      <c r="N34" s="39">
        <v>150</v>
      </c>
      <c r="O34" s="44"/>
      <c r="P34" s="13" t="e">
        <v>#VALUE!</v>
      </c>
      <c r="Q34" s="14">
        <f t="shared" si="6"/>
        <v>150</v>
      </c>
      <c r="R34" s="40" t="s">
        <v>381</v>
      </c>
      <c r="S34" s="41" t="s">
        <v>381</v>
      </c>
      <c r="T34" s="14">
        <f t="shared" si="7"/>
        <v>150</v>
      </c>
      <c r="V34" s="10" t="s">
        <v>380</v>
      </c>
      <c r="W34" s="39">
        <v>1</v>
      </c>
      <c r="X34" s="41" t="s">
        <v>381</v>
      </c>
      <c r="Y34" s="72">
        <v>150</v>
      </c>
      <c r="Z34" s="19"/>
      <c r="AA34" s="79">
        <v>0</v>
      </c>
      <c r="AB34" s="80">
        <f t="shared" si="1"/>
        <v>0</v>
      </c>
      <c r="AC34" s="81">
        <v>0</v>
      </c>
      <c r="AD34" s="82">
        <f t="shared" si="2"/>
        <v>0</v>
      </c>
      <c r="AE34" s="133">
        <f t="shared" si="3"/>
        <v>0</v>
      </c>
    </row>
    <row r="35" spans="1:31" ht="15.75" thickBot="1" x14ac:dyDescent="0.3">
      <c r="A35" s="16"/>
      <c r="B35" s="3" t="s">
        <v>88</v>
      </c>
      <c r="C35" s="42" t="s">
        <v>164</v>
      </c>
      <c r="D35" s="5" t="s">
        <v>378</v>
      </c>
      <c r="E35" s="6"/>
      <c r="F35" s="7"/>
      <c r="G35" s="7"/>
      <c r="H35" s="8"/>
      <c r="I35" s="7"/>
      <c r="J35" s="9"/>
      <c r="K35" s="10"/>
      <c r="L35" s="39"/>
      <c r="M35" s="9"/>
      <c r="N35" s="39"/>
      <c r="O35" s="44"/>
      <c r="P35" s="28"/>
      <c r="Q35" s="43"/>
      <c r="R35" s="43"/>
      <c r="S35" s="43"/>
      <c r="T35" s="43"/>
      <c r="V35" s="10"/>
      <c r="W35" s="39"/>
      <c r="X35" s="43"/>
      <c r="Y35" s="72">
        <f t="shared" si="0"/>
        <v>0</v>
      </c>
      <c r="Z35" s="19"/>
      <c r="AA35" s="79">
        <v>0</v>
      </c>
      <c r="AB35" s="80">
        <f t="shared" si="1"/>
        <v>0</v>
      </c>
      <c r="AC35" s="81">
        <v>0</v>
      </c>
      <c r="AD35" s="82">
        <f t="shared" si="2"/>
        <v>0</v>
      </c>
      <c r="AE35" s="133">
        <f t="shared" si="3"/>
        <v>0</v>
      </c>
    </row>
    <row r="36" spans="1:31" ht="45.75" thickBot="1" x14ac:dyDescent="0.3">
      <c r="A36" s="16"/>
      <c r="B36" s="3" t="s">
        <v>88</v>
      </c>
      <c r="C36" s="42" t="s">
        <v>164</v>
      </c>
      <c r="D36" s="5" t="s">
        <v>25</v>
      </c>
      <c r="E36" s="6" t="s">
        <v>187</v>
      </c>
      <c r="F36" s="7"/>
      <c r="G36" s="7"/>
      <c r="H36" s="8">
        <v>4.1399999999999997</v>
      </c>
      <c r="I36" s="7"/>
      <c r="J36" s="9" t="s">
        <v>188</v>
      </c>
      <c r="K36" s="10" t="s">
        <v>57</v>
      </c>
      <c r="L36" s="39">
        <v>30</v>
      </c>
      <c r="M36" s="11">
        <v>6.75</v>
      </c>
      <c r="N36" s="39">
        <v>202.5</v>
      </c>
      <c r="O36" s="44"/>
      <c r="P36" s="13" t="e">
        <v>#VALUE!</v>
      </c>
      <c r="Q36" s="14" t="e">
        <f>IF(J36="PROV SUM",N36,L36*P36)</f>
        <v>#VALUE!</v>
      </c>
      <c r="R36" s="40">
        <v>0</v>
      </c>
      <c r="S36" s="41">
        <v>6.4124999999999996</v>
      </c>
      <c r="T36" s="14">
        <f>IF(J36="SC024",N36,IF(ISERROR(S36),"",IF(J36="PROV SUM",N36,L36*S36)))</f>
        <v>192.375</v>
      </c>
      <c r="V36" s="10" t="s">
        <v>57</v>
      </c>
      <c r="W36" s="39">
        <v>30</v>
      </c>
      <c r="X36" s="41">
        <v>6.4124999999999996</v>
      </c>
      <c r="Y36" s="72">
        <f t="shared" si="0"/>
        <v>192.375</v>
      </c>
      <c r="Z36" s="19"/>
      <c r="AA36" s="79">
        <v>0</v>
      </c>
      <c r="AB36" s="80">
        <f t="shared" si="1"/>
        <v>0</v>
      </c>
      <c r="AC36" s="81">
        <v>0</v>
      </c>
      <c r="AD36" s="82">
        <f t="shared" si="2"/>
        <v>0</v>
      </c>
      <c r="AE36" s="133">
        <f t="shared" si="3"/>
        <v>0</v>
      </c>
    </row>
    <row r="37" spans="1:31" ht="90.75" thickBot="1" x14ac:dyDescent="0.3">
      <c r="A37" s="16"/>
      <c r="B37" s="45" t="s">
        <v>88</v>
      </c>
      <c r="C37" s="46" t="s">
        <v>164</v>
      </c>
      <c r="D37" s="47" t="s">
        <v>25</v>
      </c>
      <c r="E37" s="48" t="s">
        <v>169</v>
      </c>
      <c r="F37" s="49"/>
      <c r="G37" s="49"/>
      <c r="H37" s="50">
        <v>4.8899999999999801</v>
      </c>
      <c r="I37" s="49"/>
      <c r="J37" s="51" t="s">
        <v>170</v>
      </c>
      <c r="K37" s="52" t="s">
        <v>75</v>
      </c>
      <c r="L37" s="53">
        <v>4</v>
      </c>
      <c r="M37" s="54">
        <v>29.05</v>
      </c>
      <c r="N37" s="53">
        <v>116.2</v>
      </c>
      <c r="O37" s="44"/>
      <c r="P37" s="13" t="e">
        <v>#VALUE!</v>
      </c>
      <c r="Q37" s="14" t="e">
        <f>IF(J37="PROV SUM",N37,L37*P37)</f>
        <v>#VALUE!</v>
      </c>
      <c r="R37" s="40">
        <v>0</v>
      </c>
      <c r="S37" s="41">
        <v>25.752824999999998</v>
      </c>
      <c r="T37" s="14">
        <f>IF(J37="SC024",N37,IF(ISERROR(S37),"",IF(J37="PROV SUM",N37,L37*S37)))</f>
        <v>103.01129999999999</v>
      </c>
      <c r="V37" s="52" t="s">
        <v>75</v>
      </c>
      <c r="W37" s="53">
        <v>4</v>
      </c>
      <c r="X37" s="41">
        <v>25.752824999999998</v>
      </c>
      <c r="Y37" s="72">
        <f t="shared" si="0"/>
        <v>103.01129999999999</v>
      </c>
      <c r="Z37" s="19"/>
      <c r="AA37" s="79">
        <v>0</v>
      </c>
      <c r="AB37" s="80">
        <f t="shared" si="1"/>
        <v>0</v>
      </c>
      <c r="AC37" s="81">
        <v>0</v>
      </c>
      <c r="AD37" s="82">
        <f t="shared" si="2"/>
        <v>0</v>
      </c>
      <c r="AE37" s="133">
        <f t="shared" si="3"/>
        <v>0</v>
      </c>
    </row>
    <row r="38" spans="1:31" ht="90.75" thickBot="1" x14ac:dyDescent="0.3">
      <c r="A38" s="16"/>
      <c r="B38" s="45" t="s">
        <v>88</v>
      </c>
      <c r="C38" s="46" t="s">
        <v>164</v>
      </c>
      <c r="D38" s="47" t="s">
        <v>25</v>
      </c>
      <c r="E38" s="48" t="s">
        <v>171</v>
      </c>
      <c r="F38" s="49"/>
      <c r="G38" s="49"/>
      <c r="H38" s="50">
        <v>4.8999999999999799</v>
      </c>
      <c r="I38" s="49"/>
      <c r="J38" s="51" t="s">
        <v>172</v>
      </c>
      <c r="K38" s="52" t="s">
        <v>75</v>
      </c>
      <c r="L38" s="53">
        <v>26</v>
      </c>
      <c r="M38" s="54">
        <v>35.61</v>
      </c>
      <c r="N38" s="53">
        <v>925.86</v>
      </c>
      <c r="O38" s="44"/>
      <c r="P38" s="13" t="e">
        <v>#VALUE!</v>
      </c>
      <c r="Q38" s="14" t="e">
        <f>IF(J38="PROV SUM",N38,L38*P38)</f>
        <v>#VALUE!</v>
      </c>
      <c r="R38" s="40">
        <v>0</v>
      </c>
      <c r="S38" s="41">
        <v>31.568264999999997</v>
      </c>
      <c r="T38" s="14">
        <f>IF(J38="SC024",N38,IF(ISERROR(S38),"",IF(J38="PROV SUM",N38,L38*S38)))</f>
        <v>820.77488999999991</v>
      </c>
      <c r="V38" s="52" t="s">
        <v>75</v>
      </c>
      <c r="W38" s="53">
        <v>26</v>
      </c>
      <c r="X38" s="41">
        <v>31.568264999999997</v>
      </c>
      <c r="Y38" s="72">
        <f t="shared" si="0"/>
        <v>820.77488999999991</v>
      </c>
      <c r="Z38" s="19"/>
      <c r="AA38" s="79">
        <v>0</v>
      </c>
      <c r="AB38" s="80">
        <f t="shared" si="1"/>
        <v>0</v>
      </c>
      <c r="AC38" s="81">
        <v>0</v>
      </c>
      <c r="AD38" s="82">
        <f t="shared" si="2"/>
        <v>0</v>
      </c>
      <c r="AE38" s="133">
        <f t="shared" si="3"/>
        <v>0</v>
      </c>
    </row>
    <row r="39" spans="1:31" ht="15.75" thickBot="1" x14ac:dyDescent="0.3">
      <c r="A39" s="16"/>
      <c r="B39" s="45" t="s">
        <v>88</v>
      </c>
      <c r="C39" s="46" t="s">
        <v>24</v>
      </c>
      <c r="D39" s="47" t="s">
        <v>378</v>
      </c>
      <c r="E39" s="48"/>
      <c r="F39" s="49"/>
      <c r="G39" s="49"/>
      <c r="H39" s="50"/>
      <c r="I39" s="49"/>
      <c r="J39" s="51"/>
      <c r="K39" s="52"/>
      <c r="L39" s="53"/>
      <c r="M39" s="51"/>
      <c r="N39" s="53"/>
      <c r="O39" s="44"/>
      <c r="P39" s="28"/>
      <c r="Q39" s="43"/>
      <c r="R39" s="43"/>
      <c r="S39" s="43"/>
      <c r="T39" s="43"/>
      <c r="V39" s="52"/>
      <c r="W39" s="53"/>
      <c r="X39" s="43"/>
      <c r="Y39" s="72">
        <f t="shared" si="0"/>
        <v>0</v>
      </c>
      <c r="Z39" s="19"/>
      <c r="AA39" s="79">
        <v>0</v>
      </c>
      <c r="AB39" s="80">
        <f t="shared" si="1"/>
        <v>0</v>
      </c>
      <c r="AC39" s="81">
        <v>0</v>
      </c>
      <c r="AD39" s="82">
        <f t="shared" si="2"/>
        <v>0</v>
      </c>
      <c r="AE39" s="133">
        <f t="shared" si="3"/>
        <v>0</v>
      </c>
    </row>
    <row r="40" spans="1:31" ht="120.75" thickBot="1" x14ac:dyDescent="0.3">
      <c r="A40" s="22"/>
      <c r="B40" s="55" t="s">
        <v>88</v>
      </c>
      <c r="C40" s="55" t="s">
        <v>24</v>
      </c>
      <c r="D40" s="56" t="s">
        <v>25</v>
      </c>
      <c r="E40" s="57" t="s">
        <v>26</v>
      </c>
      <c r="F40" s="58"/>
      <c r="G40" s="58"/>
      <c r="H40" s="59">
        <v>2.1</v>
      </c>
      <c r="I40" s="58"/>
      <c r="J40" s="60" t="s">
        <v>27</v>
      </c>
      <c r="K40" s="58" t="s">
        <v>28</v>
      </c>
      <c r="L40" s="61">
        <v>256</v>
      </c>
      <c r="M40" s="62">
        <v>12.92</v>
      </c>
      <c r="N40" s="63">
        <v>3307.52</v>
      </c>
      <c r="O40" s="19"/>
      <c r="P40" s="13" t="e">
        <v>#VALUE!</v>
      </c>
      <c r="Q40" s="14" t="e">
        <f>IF(J40="PROV SUM",N40,L40*P40)</f>
        <v>#VALUE!</v>
      </c>
      <c r="R40" s="40">
        <v>0</v>
      </c>
      <c r="S40" s="41">
        <v>16.4084</v>
      </c>
      <c r="T40" s="14">
        <f>IF(J40="SC024",N40,IF(ISERROR(S40),"",IF(J40="PROV SUM",N40,L40*S40)))</f>
        <v>4200.5504000000001</v>
      </c>
      <c r="V40" s="58" t="s">
        <v>28</v>
      </c>
      <c r="W40" s="61">
        <v>256</v>
      </c>
      <c r="X40" s="41">
        <v>16.4084</v>
      </c>
      <c r="Y40" s="72">
        <f t="shared" si="0"/>
        <v>4200.5504000000001</v>
      </c>
      <c r="Z40" s="19"/>
      <c r="AA40" s="79">
        <v>0.7</v>
      </c>
      <c r="AB40" s="80">
        <f t="shared" si="1"/>
        <v>2940.38528</v>
      </c>
      <c r="AC40" s="81">
        <v>0</v>
      </c>
      <c r="AD40" s="82">
        <f t="shared" si="2"/>
        <v>0</v>
      </c>
      <c r="AE40" s="133">
        <f t="shared" si="3"/>
        <v>2940.38528</v>
      </c>
    </row>
    <row r="41" spans="1:31" ht="30.75" thickBot="1" x14ac:dyDescent="0.3">
      <c r="A41" s="22"/>
      <c r="B41" s="55" t="s">
        <v>88</v>
      </c>
      <c r="C41" s="55" t="s">
        <v>24</v>
      </c>
      <c r="D41" s="56" t="s">
        <v>25</v>
      </c>
      <c r="E41" s="57" t="s">
        <v>29</v>
      </c>
      <c r="F41" s="58"/>
      <c r="G41" s="58"/>
      <c r="H41" s="59">
        <v>2.5</v>
      </c>
      <c r="I41" s="58"/>
      <c r="J41" s="60" t="s">
        <v>30</v>
      </c>
      <c r="K41" s="58" t="s">
        <v>31</v>
      </c>
      <c r="L41" s="61">
        <v>1</v>
      </c>
      <c r="M41" s="62">
        <v>420</v>
      </c>
      <c r="N41" s="63">
        <v>420</v>
      </c>
      <c r="O41" s="19"/>
      <c r="P41" s="13" t="e">
        <v>#VALUE!</v>
      </c>
      <c r="Q41" s="14" t="e">
        <f>IF(J41="PROV SUM",N41,L41*P41)</f>
        <v>#VALUE!</v>
      </c>
      <c r="R41" s="40">
        <v>0</v>
      </c>
      <c r="S41" s="41">
        <v>533.4</v>
      </c>
      <c r="T41" s="14">
        <f>IF(J41="SC024",N41,IF(ISERROR(S41),"",IF(J41="PROV SUM",N41,L41*S41)))</f>
        <v>533.4</v>
      </c>
      <c r="V41" s="58" t="s">
        <v>31</v>
      </c>
      <c r="W41" s="61">
        <v>1</v>
      </c>
      <c r="X41" s="41">
        <v>533.4</v>
      </c>
      <c r="Y41" s="72">
        <f t="shared" si="0"/>
        <v>533.4</v>
      </c>
      <c r="Z41" s="19"/>
      <c r="AA41" s="79">
        <v>0.7</v>
      </c>
      <c r="AB41" s="80">
        <f t="shared" si="1"/>
        <v>373.37999999999994</v>
      </c>
      <c r="AC41" s="81">
        <v>0</v>
      </c>
      <c r="AD41" s="82">
        <f t="shared" si="2"/>
        <v>0</v>
      </c>
      <c r="AE41" s="133">
        <f t="shared" si="3"/>
        <v>373.37999999999994</v>
      </c>
    </row>
    <row r="42" spans="1:31" ht="15.75" thickBot="1" x14ac:dyDescent="0.3">
      <c r="A42" s="22"/>
      <c r="B42" s="55" t="s">
        <v>88</v>
      </c>
      <c r="C42" s="55" t="s">
        <v>24</v>
      </c>
      <c r="D42" s="56" t="s">
        <v>25</v>
      </c>
      <c r="E42" s="57" t="s">
        <v>32</v>
      </c>
      <c r="F42" s="58"/>
      <c r="G42" s="58"/>
      <c r="H42" s="59">
        <v>2.6</v>
      </c>
      <c r="I42" s="58"/>
      <c r="J42" s="60" t="s">
        <v>33</v>
      </c>
      <c r="K42" s="58" t="s">
        <v>31</v>
      </c>
      <c r="L42" s="61">
        <v>2</v>
      </c>
      <c r="M42" s="62">
        <v>50</v>
      </c>
      <c r="N42" s="63">
        <v>100</v>
      </c>
      <c r="O42" s="19"/>
      <c r="P42" s="13" t="e">
        <v>#VALUE!</v>
      </c>
      <c r="Q42" s="14" t="e">
        <f>IF(J42="PROV SUM",N42,L42*P42)</f>
        <v>#VALUE!</v>
      </c>
      <c r="R42" s="40">
        <v>0</v>
      </c>
      <c r="S42" s="41">
        <v>63.5</v>
      </c>
      <c r="T42" s="14">
        <f>IF(J42="SC024",N42,IF(ISERROR(S42),"",IF(J42="PROV SUM",N42,L42*S42)))</f>
        <v>127</v>
      </c>
      <c r="V42" s="58" t="s">
        <v>31</v>
      </c>
      <c r="W42" s="61">
        <v>2</v>
      </c>
      <c r="X42" s="41">
        <v>63.5</v>
      </c>
      <c r="Y42" s="72">
        <f t="shared" si="0"/>
        <v>127</v>
      </c>
      <c r="Z42" s="19"/>
      <c r="AA42" s="79">
        <v>0.7</v>
      </c>
      <c r="AB42" s="80">
        <f t="shared" si="1"/>
        <v>88.899999999999991</v>
      </c>
      <c r="AC42" s="81">
        <v>0</v>
      </c>
      <c r="AD42" s="82">
        <f t="shared" si="2"/>
        <v>0</v>
      </c>
      <c r="AE42" s="133">
        <f t="shared" si="3"/>
        <v>88.899999999999991</v>
      </c>
    </row>
    <row r="43" spans="1:31" ht="15.75" thickBot="1" x14ac:dyDescent="0.3">
      <c r="A43" s="22"/>
      <c r="B43" s="55" t="s">
        <v>88</v>
      </c>
      <c r="C43" s="55" t="s">
        <v>24</v>
      </c>
      <c r="D43" s="56" t="s">
        <v>25</v>
      </c>
      <c r="E43" s="57" t="s">
        <v>41</v>
      </c>
      <c r="F43" s="58"/>
      <c r="G43" s="58"/>
      <c r="H43" s="59">
        <v>2.16</v>
      </c>
      <c r="I43" s="58"/>
      <c r="J43" s="60" t="s">
        <v>42</v>
      </c>
      <c r="K43" s="58" t="s">
        <v>31</v>
      </c>
      <c r="L43" s="61">
        <v>1</v>
      </c>
      <c r="M43" s="62">
        <v>379.8</v>
      </c>
      <c r="N43" s="63">
        <v>379.8</v>
      </c>
      <c r="O43" s="19"/>
      <c r="P43" s="13" t="e">
        <v>#VALUE!</v>
      </c>
      <c r="Q43" s="14" t="e">
        <f>IF(J43="PROV SUM",N43,L43*P43)</f>
        <v>#VALUE!</v>
      </c>
      <c r="R43" s="40">
        <v>0</v>
      </c>
      <c r="S43" s="41">
        <v>482.346</v>
      </c>
      <c r="T43" s="14">
        <f>IF(J43="SC024",N43,IF(ISERROR(S43),"",IF(J43="PROV SUM",N43,L43*S43)))</f>
        <v>482.346</v>
      </c>
      <c r="V43" s="58" t="s">
        <v>31</v>
      </c>
      <c r="W43" s="61">
        <v>1</v>
      </c>
      <c r="X43" s="41">
        <v>482.346</v>
      </c>
      <c r="Y43" s="72">
        <f t="shared" si="0"/>
        <v>482.346</v>
      </c>
      <c r="Z43" s="19"/>
      <c r="AA43" s="79">
        <v>0.7</v>
      </c>
      <c r="AB43" s="80">
        <f t="shared" si="1"/>
        <v>337.6422</v>
      </c>
      <c r="AC43" s="81">
        <v>0</v>
      </c>
      <c r="AD43" s="82">
        <f t="shared" si="2"/>
        <v>0</v>
      </c>
      <c r="AE43" s="133">
        <f t="shared" si="3"/>
        <v>337.6422</v>
      </c>
    </row>
    <row r="44" spans="1:31" ht="60.75" thickBot="1" x14ac:dyDescent="0.3">
      <c r="A44" s="22"/>
      <c r="B44" s="55" t="s">
        <v>88</v>
      </c>
      <c r="C44" s="55" t="s">
        <v>24</v>
      </c>
      <c r="D44" s="56" t="s">
        <v>25</v>
      </c>
      <c r="E44" s="57" t="s">
        <v>382</v>
      </c>
      <c r="F44" s="58"/>
      <c r="G44" s="58"/>
      <c r="H44" s="59"/>
      <c r="I44" s="58"/>
      <c r="J44" s="60" t="s">
        <v>383</v>
      </c>
      <c r="K44" s="58" t="s">
        <v>31</v>
      </c>
      <c r="L44" s="61"/>
      <c r="M44" s="62">
        <v>4.8300000000000003E-2</v>
      </c>
      <c r="N44" s="63">
        <v>0</v>
      </c>
      <c r="O44" s="19"/>
      <c r="P44" s="13" t="e">
        <v>#VALUE!</v>
      </c>
      <c r="Q44" s="14" t="e">
        <f>IF(J44="PROV SUM",N44,L44*P44)</f>
        <v>#VALUE!</v>
      </c>
      <c r="R44" s="40" t="e">
        <v>#N/A</v>
      </c>
      <c r="S44" s="41" t="e">
        <v>#N/A</v>
      </c>
      <c r="T44" s="14">
        <f>IF(J44="SC024",N44,IF(ISERROR(S44),"",IF(J44="PROV SUM",N44,L44*S44)))</f>
        <v>0</v>
      </c>
      <c r="V44" s="58" t="s">
        <v>31</v>
      </c>
      <c r="W44" s="61"/>
      <c r="X44" s="41" t="e">
        <v>#N/A</v>
      </c>
      <c r="Y44" s="72"/>
      <c r="Z44" s="19"/>
      <c r="AA44" s="79">
        <v>0</v>
      </c>
      <c r="AB44" s="80">
        <f t="shared" si="1"/>
        <v>0</v>
      </c>
      <c r="AC44" s="81">
        <v>0</v>
      </c>
      <c r="AD44" s="82">
        <f t="shared" si="2"/>
        <v>0</v>
      </c>
      <c r="AE44" s="133">
        <f t="shared" si="3"/>
        <v>0</v>
      </c>
    </row>
    <row r="45" spans="1:31" ht="15.75" thickBot="1" x14ac:dyDescent="0.3">
      <c r="A45" s="22"/>
      <c r="B45" s="64" t="s">
        <v>88</v>
      </c>
      <c r="C45" s="55" t="s">
        <v>312</v>
      </c>
      <c r="D45" s="56" t="s">
        <v>378</v>
      </c>
      <c r="E45" s="57"/>
      <c r="F45" s="58"/>
      <c r="G45" s="58"/>
      <c r="H45" s="59"/>
      <c r="I45" s="58"/>
      <c r="J45" s="60"/>
      <c r="K45" s="58"/>
      <c r="L45" s="61"/>
      <c r="M45" s="60"/>
      <c r="N45" s="63"/>
      <c r="O45" s="19"/>
      <c r="P45" s="17"/>
      <c r="Q45" s="38"/>
      <c r="R45" s="38"/>
      <c r="S45" s="38"/>
      <c r="T45" s="38"/>
      <c r="V45" s="58"/>
      <c r="W45" s="61"/>
      <c r="X45" s="38"/>
      <c r="Y45" s="72">
        <f t="shared" si="0"/>
        <v>0</v>
      </c>
      <c r="Z45" s="19"/>
      <c r="AA45" s="79">
        <v>0</v>
      </c>
      <c r="AB45" s="80">
        <f t="shared" si="1"/>
        <v>0</v>
      </c>
      <c r="AC45" s="81">
        <v>0</v>
      </c>
      <c r="AD45" s="82">
        <f t="shared" si="2"/>
        <v>0</v>
      </c>
      <c r="AE45" s="133">
        <f t="shared" si="3"/>
        <v>0</v>
      </c>
    </row>
    <row r="46" spans="1:31" ht="90.75" thickBot="1" x14ac:dyDescent="0.3">
      <c r="A46" s="22"/>
      <c r="B46" s="64" t="s">
        <v>88</v>
      </c>
      <c r="C46" s="55" t="s">
        <v>312</v>
      </c>
      <c r="D46" s="56" t="s">
        <v>25</v>
      </c>
      <c r="E46" s="57" t="s">
        <v>436</v>
      </c>
      <c r="F46" s="58"/>
      <c r="G46" s="58"/>
      <c r="H46" s="59">
        <v>7.79</v>
      </c>
      <c r="I46" s="58"/>
      <c r="J46" s="60" t="s">
        <v>318</v>
      </c>
      <c r="K46" s="58" t="s">
        <v>104</v>
      </c>
      <c r="L46" s="61">
        <v>7</v>
      </c>
      <c r="M46" s="65">
        <v>93.18</v>
      </c>
      <c r="N46" s="63">
        <v>652.26</v>
      </c>
      <c r="O46" s="19"/>
      <c r="P46" s="13" t="e">
        <v>#VALUE!</v>
      </c>
      <c r="Q46" s="14" t="e">
        <f>IF(J46="PROV SUM",N46,L46*P46)</f>
        <v>#VALUE!</v>
      </c>
      <c r="R46" s="40">
        <v>0</v>
      </c>
      <c r="S46" s="41">
        <v>76.500780000000006</v>
      </c>
      <c r="T46" s="14">
        <f>IF(J46="SC024",N46,IF(ISERROR(S46),"",IF(J46="PROV SUM",N46,L46*S46)))</f>
        <v>535.50546000000008</v>
      </c>
      <c r="V46" s="58" t="s">
        <v>104</v>
      </c>
      <c r="W46" s="61">
        <v>7</v>
      </c>
      <c r="X46" s="41">
        <v>76.500780000000006</v>
      </c>
      <c r="Y46" s="72">
        <f t="shared" si="0"/>
        <v>535.50546000000008</v>
      </c>
      <c r="Z46" s="19"/>
      <c r="AA46" s="79">
        <v>0</v>
      </c>
      <c r="AB46" s="80">
        <f t="shared" si="1"/>
        <v>0</v>
      </c>
      <c r="AC46" s="81">
        <v>0</v>
      </c>
      <c r="AD46" s="82">
        <f t="shared" si="2"/>
        <v>0</v>
      </c>
      <c r="AE46" s="133">
        <f t="shared" si="3"/>
        <v>0</v>
      </c>
    </row>
    <row r="47" spans="1:31" ht="60.75" thickBot="1" x14ac:dyDescent="0.3">
      <c r="A47" s="22"/>
      <c r="B47" s="64" t="s">
        <v>88</v>
      </c>
      <c r="C47" s="55" t="s">
        <v>312</v>
      </c>
      <c r="D47" s="56" t="s">
        <v>25</v>
      </c>
      <c r="E47" s="57" t="s">
        <v>190</v>
      </c>
      <c r="F47" s="58"/>
      <c r="G47" s="58"/>
      <c r="H47" s="59">
        <v>7.2440000000000504</v>
      </c>
      <c r="I47" s="58"/>
      <c r="J47" s="60" t="s">
        <v>191</v>
      </c>
      <c r="K47" s="58" t="s">
        <v>104</v>
      </c>
      <c r="L47" s="61">
        <v>17</v>
      </c>
      <c r="M47" s="60">
        <v>44.12</v>
      </c>
      <c r="N47" s="63">
        <v>750.04</v>
      </c>
      <c r="O47" s="19"/>
      <c r="P47" s="13" t="e">
        <v>#VALUE!</v>
      </c>
      <c r="Q47" s="14" t="e">
        <f>IF(J47="PROV SUM",N47,L47*P47)</f>
        <v>#VALUE!</v>
      </c>
      <c r="R47" s="40">
        <v>0</v>
      </c>
      <c r="S47" s="41">
        <v>31.986999999999998</v>
      </c>
      <c r="T47" s="14">
        <f>IF(J47="SC024",N47,IF(ISERROR(S47),"",IF(J47="PROV SUM",N47,L47*S47)))</f>
        <v>543.779</v>
      </c>
      <c r="V47" s="58" t="s">
        <v>104</v>
      </c>
      <c r="W47" s="61">
        <v>17</v>
      </c>
      <c r="X47" s="41">
        <v>31.986999999999998</v>
      </c>
      <c r="Y47" s="72">
        <f t="shared" si="0"/>
        <v>543.779</v>
      </c>
      <c r="Z47" s="19"/>
      <c r="AA47" s="79">
        <v>0</v>
      </c>
      <c r="AB47" s="80">
        <f t="shared" si="1"/>
        <v>0</v>
      </c>
      <c r="AC47" s="81">
        <v>0</v>
      </c>
      <c r="AD47" s="82">
        <f t="shared" si="2"/>
        <v>0</v>
      </c>
      <c r="AE47" s="133">
        <f t="shared" si="3"/>
        <v>0</v>
      </c>
    </row>
    <row r="48" spans="1:31" ht="31.5" thickBot="1" x14ac:dyDescent="0.3">
      <c r="A48" s="22"/>
      <c r="B48" s="64" t="s">
        <v>88</v>
      </c>
      <c r="C48" s="24" t="s">
        <v>312</v>
      </c>
      <c r="D48" s="25" t="s">
        <v>25</v>
      </c>
      <c r="E48" s="26" t="s">
        <v>437</v>
      </c>
      <c r="F48" s="22"/>
      <c r="G48" s="22"/>
      <c r="H48" s="27">
        <v>7.3159999999999998</v>
      </c>
      <c r="I48" s="22"/>
      <c r="J48" s="28" t="s">
        <v>379</v>
      </c>
      <c r="K48" s="22" t="s">
        <v>380</v>
      </c>
      <c r="L48" s="29">
        <v>1</v>
      </c>
      <c r="M48" s="39">
        <v>300</v>
      </c>
      <c r="N48" s="18">
        <v>300</v>
      </c>
      <c r="O48" s="19"/>
      <c r="P48" s="13" t="e">
        <v>#VALUE!</v>
      </c>
      <c r="Q48" s="14">
        <f>IF(J48="PROV SUM",N48,L48*P48)</f>
        <v>300</v>
      </c>
      <c r="R48" s="40" t="s">
        <v>381</v>
      </c>
      <c r="S48" s="41" t="s">
        <v>381</v>
      </c>
      <c r="T48" s="14">
        <f>IF(J48="SC024",N48,IF(ISERROR(S48),"",IF(J48="PROV SUM",N48,L48*S48)))</f>
        <v>300</v>
      </c>
      <c r="V48" s="22" t="s">
        <v>380</v>
      </c>
      <c r="W48" s="29">
        <v>1</v>
      </c>
      <c r="X48" s="41" t="s">
        <v>381</v>
      </c>
      <c r="Y48" s="72">
        <v>300</v>
      </c>
      <c r="Z48" s="19"/>
      <c r="AA48" s="79">
        <v>0</v>
      </c>
      <c r="AB48" s="80">
        <f t="shared" si="1"/>
        <v>0</v>
      </c>
      <c r="AC48" s="81">
        <v>0</v>
      </c>
      <c r="AD48" s="82">
        <f t="shared" si="2"/>
        <v>0</v>
      </c>
      <c r="AE48" s="133">
        <f t="shared" si="3"/>
        <v>0</v>
      </c>
    </row>
    <row r="49" spans="3:31" ht="15.75" thickBot="1" x14ac:dyDescent="0.3"/>
    <row r="50" spans="3:31" ht="15.75" thickBot="1" x14ac:dyDescent="0.3">
      <c r="S50" s="69" t="s">
        <v>5</v>
      </c>
      <c r="T50" s="70">
        <f>SUM(T11:T48)</f>
        <v>14003.534678000002</v>
      </c>
      <c r="U50" s="66"/>
      <c r="V50" s="22"/>
      <c r="W50" s="29"/>
      <c r="X50" s="69" t="s">
        <v>5</v>
      </c>
      <c r="Y50" s="70">
        <f>SUM(Y11:Y48)</f>
        <v>14003.534678000002</v>
      </c>
      <c r="Z50" s="19"/>
      <c r="AA50" s="78"/>
      <c r="AB50" s="119">
        <f>SUM(AB11:AB48)</f>
        <v>3962.6074800000006</v>
      </c>
      <c r="AC50" s="78"/>
      <c r="AD50" s="120">
        <f>SUM(AD11:AD48)</f>
        <v>0</v>
      </c>
      <c r="AE50" s="134">
        <f>SUM(AE11:AE48)</f>
        <v>3962.6074800000006</v>
      </c>
    </row>
    <row r="51" spans="3:31" x14ac:dyDescent="0.25">
      <c r="D51" s="176"/>
    </row>
    <row r="52" spans="3:31" x14ac:dyDescent="0.25">
      <c r="C52" t="s">
        <v>372</v>
      </c>
      <c r="D52" s="176"/>
      <c r="T52" s="379">
        <f ca="1">SUMIF($C$10:$C$48,C52,$T$11:$T$48)</f>
        <v>399.99552</v>
      </c>
      <c r="U52" s="66"/>
      <c r="Y52" s="379">
        <f ca="1">SUMIF($C$10:$C$48,C52,$Y$11:$Y$48)</f>
        <v>399.99552</v>
      </c>
      <c r="AA52" s="400">
        <f ca="1">AB52/Y52</f>
        <v>0</v>
      </c>
      <c r="AB52" s="379">
        <f ca="1">SUMIF($C$10:$C$48,C52,$AB$11:$AB$48)</f>
        <v>0</v>
      </c>
      <c r="AC52" s="400">
        <f ca="1">AD52/Y52</f>
        <v>0</v>
      </c>
      <c r="AD52" s="379">
        <f ca="1">SUMIF($C$10:$C$48,C52,$AD$11:$AD$48)</f>
        <v>0</v>
      </c>
      <c r="AE52" s="379">
        <f ca="1">SUMIF($C$10:$C$48,C52,$AE$11:$AE$48)</f>
        <v>0</v>
      </c>
    </row>
    <row r="53" spans="3:31" x14ac:dyDescent="0.25">
      <c r="C53" t="s">
        <v>308</v>
      </c>
      <c r="D53" s="176"/>
      <c r="T53" s="379">
        <f ca="1">SUMIF($C$10:$C$48,C53,$T$11:$T$48)</f>
        <v>222.29999999999998</v>
      </c>
      <c r="U53" s="66"/>
      <c r="Y53" s="379">
        <f t="shared" ref="Y53:Y59" ca="1" si="8">SUMIF($C$10:$C$48,C53,$Y$11:$Y$48)</f>
        <v>222.29999999999998</v>
      </c>
      <c r="AA53" s="400">
        <f t="shared" ref="AA53:AA59" ca="1" si="9">AB53/Y53</f>
        <v>1</v>
      </c>
      <c r="AB53" s="379">
        <f t="shared" ref="AB53:AB59" ca="1" si="10">SUMIF($C$10:$C$48,C53,$AB$11:$AB$48)</f>
        <v>222.29999999999998</v>
      </c>
      <c r="AC53" s="400">
        <f t="shared" ref="AC53:AC59" ca="1" si="11">AD53/Y53</f>
        <v>0</v>
      </c>
      <c r="AD53" s="379">
        <f t="shared" ref="AD53:AD59" ca="1" si="12">SUMIF($C$10:$C$48,C53,$AD$11:$AD$48)</f>
        <v>0</v>
      </c>
      <c r="AE53" s="379">
        <f t="shared" ref="AE53:AE59" ca="1" si="13">SUMIF($C$10:$C$48,C53,$AE$11:$AE$48)</f>
        <v>222.29999999999998</v>
      </c>
    </row>
    <row r="54" spans="3:31" x14ac:dyDescent="0.25">
      <c r="C54" t="s">
        <v>285</v>
      </c>
      <c r="D54" s="176"/>
      <c r="T54" s="379">
        <f t="shared" ref="T54:T59" ca="1" si="14">SUMIF($C$10:$C$48,C54,$T$11:$T$48)</f>
        <v>1258</v>
      </c>
      <c r="U54" s="68"/>
      <c r="Y54" s="379">
        <f t="shared" ca="1" si="8"/>
        <v>1258</v>
      </c>
      <c r="AA54" s="400">
        <f t="shared" ca="1" si="9"/>
        <v>0</v>
      </c>
      <c r="AB54" s="379">
        <f t="shared" ca="1" si="10"/>
        <v>0</v>
      </c>
      <c r="AC54" s="400">
        <f t="shared" ca="1" si="11"/>
        <v>0</v>
      </c>
      <c r="AD54" s="379">
        <f t="shared" ca="1" si="12"/>
        <v>0</v>
      </c>
      <c r="AE54" s="379">
        <f t="shared" ca="1" si="13"/>
        <v>0</v>
      </c>
    </row>
    <row r="55" spans="3:31" x14ac:dyDescent="0.25">
      <c r="C55" t="s">
        <v>189</v>
      </c>
      <c r="D55" s="176"/>
      <c r="T55" s="379">
        <f t="shared" ca="1" si="14"/>
        <v>3270.6079999999997</v>
      </c>
      <c r="U55" s="68"/>
      <c r="Y55" s="379">
        <f t="shared" ca="1" si="8"/>
        <v>3270.6079999999997</v>
      </c>
      <c r="AA55" s="400">
        <f t="shared" ca="1" si="9"/>
        <v>0</v>
      </c>
      <c r="AB55" s="379">
        <f t="shared" ca="1" si="10"/>
        <v>0</v>
      </c>
      <c r="AC55" s="400">
        <f t="shared" ca="1" si="11"/>
        <v>0</v>
      </c>
      <c r="AD55" s="379">
        <f t="shared" ca="1" si="12"/>
        <v>0</v>
      </c>
      <c r="AE55" s="379">
        <f t="shared" ca="1" si="13"/>
        <v>0</v>
      </c>
    </row>
    <row r="56" spans="3:31" x14ac:dyDescent="0.25">
      <c r="C56" t="s">
        <v>72</v>
      </c>
      <c r="D56" s="176"/>
      <c r="T56" s="379">
        <f t="shared" ca="1" si="14"/>
        <v>1013.889108</v>
      </c>
      <c r="U56" s="68"/>
      <c r="Y56" s="379">
        <f t="shared" ca="1" si="8"/>
        <v>1013.889108</v>
      </c>
      <c r="AA56" s="400">
        <f t="shared" ca="1" si="9"/>
        <v>0</v>
      </c>
      <c r="AB56" s="379">
        <f t="shared" ca="1" si="10"/>
        <v>0</v>
      </c>
      <c r="AC56" s="400">
        <f t="shared" ca="1" si="11"/>
        <v>0</v>
      </c>
      <c r="AD56" s="379">
        <f t="shared" ca="1" si="12"/>
        <v>0</v>
      </c>
      <c r="AE56" s="379">
        <f t="shared" ca="1" si="13"/>
        <v>0</v>
      </c>
    </row>
    <row r="57" spans="3:31" x14ac:dyDescent="0.25">
      <c r="C57" t="s">
        <v>164</v>
      </c>
      <c r="D57" s="176"/>
      <c r="T57" s="379">
        <f t="shared" ca="1" si="14"/>
        <v>1116.1611899999998</v>
      </c>
      <c r="U57" s="68"/>
      <c r="Y57" s="379">
        <f t="shared" ca="1" si="8"/>
        <v>1116.1611899999998</v>
      </c>
      <c r="AA57" s="400">
        <f t="shared" ca="1" si="9"/>
        <v>0</v>
      </c>
      <c r="AB57" s="379">
        <f t="shared" ca="1" si="10"/>
        <v>0</v>
      </c>
      <c r="AC57" s="400">
        <f t="shared" ca="1" si="11"/>
        <v>0</v>
      </c>
      <c r="AD57" s="379">
        <f t="shared" ca="1" si="12"/>
        <v>0</v>
      </c>
      <c r="AE57" s="379">
        <f t="shared" ca="1" si="13"/>
        <v>0</v>
      </c>
    </row>
    <row r="58" spans="3:31" x14ac:dyDescent="0.25">
      <c r="C58" t="s">
        <v>24</v>
      </c>
      <c r="D58" s="176"/>
      <c r="T58" s="379">
        <f t="shared" ca="1" si="14"/>
        <v>5343.2963999999993</v>
      </c>
      <c r="U58" s="68"/>
      <c r="Y58" s="379">
        <f t="shared" ca="1" si="8"/>
        <v>5343.2963999999993</v>
      </c>
      <c r="AA58" s="400">
        <f t="shared" ca="1" si="9"/>
        <v>0.70000000000000018</v>
      </c>
      <c r="AB58" s="379">
        <f t="shared" ca="1" si="10"/>
        <v>3740.3074800000004</v>
      </c>
      <c r="AC58" s="400">
        <f t="shared" ca="1" si="11"/>
        <v>0</v>
      </c>
      <c r="AD58" s="379">
        <f t="shared" ca="1" si="12"/>
        <v>0</v>
      </c>
      <c r="AE58" s="379">
        <f t="shared" ca="1" si="13"/>
        <v>3740.3074800000004</v>
      </c>
    </row>
    <row r="59" spans="3:31" x14ac:dyDescent="0.25">
      <c r="C59" t="s">
        <v>312</v>
      </c>
      <c r="T59" s="379">
        <f t="shared" ca="1" si="14"/>
        <v>1379.2844600000001</v>
      </c>
      <c r="Y59" s="379">
        <f t="shared" ca="1" si="8"/>
        <v>1379.2844600000001</v>
      </c>
      <c r="AA59" s="400">
        <f t="shared" ca="1" si="9"/>
        <v>0</v>
      </c>
      <c r="AB59" s="379">
        <f t="shared" ca="1" si="10"/>
        <v>0</v>
      </c>
      <c r="AC59" s="400">
        <f t="shared" ca="1" si="11"/>
        <v>0</v>
      </c>
      <c r="AD59" s="379">
        <f t="shared" ca="1" si="12"/>
        <v>0</v>
      </c>
      <c r="AE59" s="379">
        <f t="shared" ca="1" si="13"/>
        <v>0</v>
      </c>
    </row>
  </sheetData>
  <autoFilter ref="B8:AE48"/>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S44 S11:S12 S14 S16:S18 S20:S27 S29:S34 S36:S38 S46:S48 X40:X44 X11:X12 X14 X16:X18 X20:X27 X29:X34 X36:X38 X46:X48">
      <formula1>P11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71"/>
  <sheetViews>
    <sheetView topLeftCell="B1" zoomScale="70" zoomScaleNormal="70" workbookViewId="0">
      <pane xSplit="9" ySplit="8" topLeftCell="S54" activePane="bottomRight" state="frozen"/>
      <selection activeCell="S45" sqref="S45"/>
      <selection pane="topRight" activeCell="S45" sqref="S45"/>
      <selection pane="bottomLeft" activeCell="S45" sqref="S45"/>
      <selection pane="bottomRight" activeCell="E76" sqref="E76"/>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7109375" hidden="1" customWidth="1"/>
    <col min="18" max="18" width="18.4257812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510</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16" t="s">
        <v>388</v>
      </c>
      <c r="L7" s="417"/>
      <c r="M7" s="417"/>
      <c r="N7" s="417"/>
      <c r="O7" s="417"/>
      <c r="P7" s="417"/>
      <c r="Q7" s="417"/>
      <c r="R7" s="417"/>
      <c r="S7" s="417"/>
      <c r="T7" s="418"/>
      <c r="V7" s="419" t="s">
        <v>389</v>
      </c>
      <c r="W7" s="420"/>
      <c r="X7" s="420"/>
      <c r="Y7" s="421"/>
      <c r="AA7" s="422" t="s">
        <v>390</v>
      </c>
      <c r="AB7" s="423"/>
      <c r="AC7" s="424" t="s">
        <v>393</v>
      </c>
      <c r="AD7" s="425"/>
      <c r="AE7" s="309" t="s">
        <v>391</v>
      </c>
    </row>
    <row r="8" spans="1:31" s="318" customFormat="1" ht="75.75" thickBot="1" x14ac:dyDescent="0.3">
      <c r="A8" s="310" t="s">
        <v>377</v>
      </c>
      <c r="B8" s="311" t="s">
        <v>49</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49</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49</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49</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59" si="0">W12*X12</f>
        <v>399.99552</v>
      </c>
      <c r="Z12" s="19"/>
      <c r="AA12" s="79">
        <v>1</v>
      </c>
      <c r="AB12" s="80">
        <f t="shared" ref="AB12:AB52" si="1">Y12*AA12</f>
        <v>399.99552</v>
      </c>
      <c r="AC12" s="81">
        <v>0</v>
      </c>
      <c r="AD12" s="82">
        <f t="shared" ref="AD12:AD52" si="2">Y12*AC12</f>
        <v>0</v>
      </c>
      <c r="AE12" s="133">
        <f t="shared" ref="AE12:AE59" si="3">AB12-AD12</f>
        <v>399.99552</v>
      </c>
    </row>
    <row r="13" spans="1:31" ht="15.75" thickBot="1" x14ac:dyDescent="0.3">
      <c r="A13" s="16"/>
      <c r="B13" s="3" t="s">
        <v>49</v>
      </c>
      <c r="C13" s="4" t="s">
        <v>308</v>
      </c>
      <c r="D13" s="5" t="s">
        <v>378</v>
      </c>
      <c r="E13" s="6"/>
      <c r="F13" s="7"/>
      <c r="G13" s="7"/>
      <c r="H13" s="8"/>
      <c r="I13" s="7"/>
      <c r="J13" s="9"/>
      <c r="K13" s="10"/>
      <c r="L13" s="39"/>
      <c r="M13" s="9"/>
      <c r="N13" s="12"/>
      <c r="O13" s="19"/>
      <c r="P13" s="17"/>
      <c r="Q13" s="38"/>
      <c r="R13" s="38"/>
      <c r="S13" s="38"/>
      <c r="T13" s="38"/>
      <c r="V13" s="10"/>
      <c r="W13" s="39"/>
      <c r="X13" s="38"/>
      <c r="Y13" s="72"/>
      <c r="Z13" s="19"/>
      <c r="AA13" s="79"/>
      <c r="AB13" s="80"/>
      <c r="AC13" s="81"/>
      <c r="AD13" s="82"/>
      <c r="AE13" s="133">
        <f t="shared" si="3"/>
        <v>0</v>
      </c>
    </row>
    <row r="14" spans="1:31" ht="30.75" thickBot="1" x14ac:dyDescent="0.3">
      <c r="A14" s="16"/>
      <c r="B14" s="3" t="s">
        <v>49</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49</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f t="shared" si="3"/>
        <v>0</v>
      </c>
    </row>
    <row r="16" spans="1:31" ht="15.75" thickBot="1" x14ac:dyDescent="0.3">
      <c r="A16" s="16"/>
      <c r="B16" s="3" t="s">
        <v>49</v>
      </c>
      <c r="C16" s="4"/>
      <c r="D16" s="5"/>
      <c r="E16" s="6"/>
      <c r="F16" s="7"/>
      <c r="G16" s="7"/>
      <c r="H16" s="8"/>
      <c r="I16" s="7"/>
      <c r="J16" s="9"/>
      <c r="K16" s="10"/>
      <c r="L16" s="39"/>
      <c r="M16" s="11"/>
      <c r="N16" s="12"/>
      <c r="O16" s="19"/>
      <c r="P16" s="17"/>
      <c r="Q16" s="38"/>
      <c r="R16" s="38"/>
      <c r="S16" s="38"/>
      <c r="T16" s="38"/>
      <c r="V16" s="10"/>
      <c r="W16" s="39"/>
      <c r="X16" s="38"/>
      <c r="Y16" s="72"/>
      <c r="Z16" s="19"/>
      <c r="AA16" s="79"/>
      <c r="AB16" s="80"/>
      <c r="AC16" s="81"/>
      <c r="AD16" s="82"/>
      <c r="AE16" s="133">
        <f t="shared" si="3"/>
        <v>0</v>
      </c>
    </row>
    <row r="17" spans="1:31" ht="61.5" thickBot="1" x14ac:dyDescent="0.3">
      <c r="A17" s="16"/>
      <c r="B17" s="3" t="s">
        <v>49</v>
      </c>
      <c r="C17" s="42" t="s">
        <v>189</v>
      </c>
      <c r="D17" s="5" t="s">
        <v>378</v>
      </c>
      <c r="E17" s="129" t="s">
        <v>501</v>
      </c>
      <c r="F17" s="7"/>
      <c r="G17" s="7"/>
      <c r="H17" s="8"/>
      <c r="I17" s="7"/>
      <c r="J17" s="9"/>
      <c r="K17" s="10"/>
      <c r="L17" s="39"/>
      <c r="M17" s="9"/>
      <c r="N17" s="39"/>
      <c r="O17" s="19"/>
      <c r="P17" s="28"/>
      <c r="Q17" s="43"/>
      <c r="R17" s="43"/>
      <c r="S17" s="43"/>
      <c r="T17" s="43"/>
      <c r="V17" s="10"/>
      <c r="W17" s="39"/>
      <c r="X17" s="43"/>
      <c r="Y17" s="72"/>
      <c r="Z17" s="19"/>
      <c r="AA17" s="79"/>
      <c r="AB17" s="80"/>
      <c r="AC17" s="81"/>
      <c r="AD17" s="82"/>
      <c r="AE17" s="133">
        <f t="shared" si="3"/>
        <v>0</v>
      </c>
    </row>
    <row r="18" spans="1:31" ht="30.75" thickBot="1" x14ac:dyDescent="0.3">
      <c r="A18" s="16"/>
      <c r="B18" s="3" t="s">
        <v>49</v>
      </c>
      <c r="C18" s="42" t="s">
        <v>189</v>
      </c>
      <c r="D18" s="5" t="s">
        <v>25</v>
      </c>
      <c r="E18" s="6" t="s">
        <v>337</v>
      </c>
      <c r="F18" s="7"/>
      <c r="G18" s="7"/>
      <c r="H18" s="8">
        <v>6.91</v>
      </c>
      <c r="I18" s="7"/>
      <c r="J18" s="9" t="s">
        <v>338</v>
      </c>
      <c r="K18" s="10" t="s">
        <v>79</v>
      </c>
      <c r="L18" s="39">
        <v>6</v>
      </c>
      <c r="M18" s="11">
        <v>20.13</v>
      </c>
      <c r="N18" s="39">
        <v>120.78</v>
      </c>
      <c r="O18" s="19"/>
      <c r="P18" s="13" t="e">
        <v>#VALUE!</v>
      </c>
      <c r="Q18" s="14" t="e">
        <f t="shared" ref="Q18:Q25" si="4">IF(J18="PROV SUM",N18,L18*P18)</f>
        <v>#VALUE!</v>
      </c>
      <c r="R18" s="40">
        <v>0</v>
      </c>
      <c r="S18" s="41">
        <v>14.594249999999999</v>
      </c>
      <c r="T18" s="14">
        <f t="shared" ref="T18:T25" si="5">IF(J18="SC024",N18,IF(ISERROR(S18),"",IF(J18="PROV SUM",N18,L18*S18)))</f>
        <v>87.565499999999986</v>
      </c>
      <c r="V18" s="10" t="s">
        <v>79</v>
      </c>
      <c r="W18" s="39">
        <v>6</v>
      </c>
      <c r="X18" s="41">
        <v>14.594249999999999</v>
      </c>
      <c r="Y18" s="72">
        <f t="shared" si="0"/>
        <v>87.565499999999986</v>
      </c>
      <c r="Z18" s="19"/>
      <c r="AA18" s="79">
        <v>0</v>
      </c>
      <c r="AB18" s="80">
        <f t="shared" si="1"/>
        <v>0</v>
      </c>
      <c r="AC18" s="81">
        <v>0</v>
      </c>
      <c r="AD18" s="82">
        <f t="shared" si="2"/>
        <v>0</v>
      </c>
      <c r="AE18" s="133">
        <f t="shared" si="3"/>
        <v>0</v>
      </c>
    </row>
    <row r="19" spans="1:31" ht="45.75" thickBot="1" x14ac:dyDescent="0.3">
      <c r="A19" s="16"/>
      <c r="B19" s="3" t="s">
        <v>49</v>
      </c>
      <c r="C19" s="42" t="s">
        <v>189</v>
      </c>
      <c r="D19" s="5" t="s">
        <v>25</v>
      </c>
      <c r="E19" s="6" t="s">
        <v>203</v>
      </c>
      <c r="F19" s="7"/>
      <c r="G19" s="7"/>
      <c r="H19" s="8">
        <v>6.1270000000000104</v>
      </c>
      <c r="I19" s="7"/>
      <c r="J19" s="9" t="s">
        <v>204</v>
      </c>
      <c r="K19" s="10" t="s">
        <v>104</v>
      </c>
      <c r="L19" s="39">
        <v>12</v>
      </c>
      <c r="M19" s="11">
        <v>6.04</v>
      </c>
      <c r="N19" s="39">
        <v>72.48</v>
      </c>
      <c r="O19" s="19"/>
      <c r="P19" s="13" t="e">
        <v>#VALUE!</v>
      </c>
      <c r="Q19" s="14" t="e">
        <f t="shared" si="4"/>
        <v>#VALUE!</v>
      </c>
      <c r="R19" s="40">
        <v>0</v>
      </c>
      <c r="S19" s="41">
        <v>4.3789999999999996</v>
      </c>
      <c r="T19" s="14">
        <f t="shared" si="5"/>
        <v>52.547999999999995</v>
      </c>
      <c r="V19" s="10" t="s">
        <v>104</v>
      </c>
      <c r="W19" s="39">
        <v>12</v>
      </c>
      <c r="X19" s="41">
        <v>4.3789999999999996</v>
      </c>
      <c r="Y19" s="72">
        <f t="shared" si="0"/>
        <v>52.547999999999995</v>
      </c>
      <c r="Z19" s="19"/>
      <c r="AA19" s="79">
        <v>0</v>
      </c>
      <c r="AB19" s="80">
        <f t="shared" si="1"/>
        <v>0</v>
      </c>
      <c r="AC19" s="81">
        <v>0</v>
      </c>
      <c r="AD19" s="82">
        <f t="shared" si="2"/>
        <v>0</v>
      </c>
      <c r="AE19" s="133">
        <f t="shared" si="3"/>
        <v>0</v>
      </c>
    </row>
    <row r="20" spans="1:31" ht="30.75" thickBot="1" x14ac:dyDescent="0.3">
      <c r="A20" s="16"/>
      <c r="B20" s="3" t="s">
        <v>49</v>
      </c>
      <c r="C20" s="42" t="s">
        <v>189</v>
      </c>
      <c r="D20" s="5" t="s">
        <v>25</v>
      </c>
      <c r="E20" s="6" t="s">
        <v>227</v>
      </c>
      <c r="F20" s="7"/>
      <c r="G20" s="7"/>
      <c r="H20" s="8">
        <v>6.1940000000000301</v>
      </c>
      <c r="I20" s="7"/>
      <c r="J20" s="9" t="s">
        <v>228</v>
      </c>
      <c r="K20" s="10" t="s">
        <v>79</v>
      </c>
      <c r="L20" s="39">
        <v>50</v>
      </c>
      <c r="M20" s="11">
        <v>7.02</v>
      </c>
      <c r="N20" s="39">
        <v>351</v>
      </c>
      <c r="O20" s="19"/>
      <c r="P20" s="13" t="e">
        <v>#VALUE!</v>
      </c>
      <c r="Q20" s="14" t="e">
        <f t="shared" si="4"/>
        <v>#VALUE!</v>
      </c>
      <c r="R20" s="40">
        <v>0</v>
      </c>
      <c r="S20" s="41">
        <v>5.9669999999999996</v>
      </c>
      <c r="T20" s="14">
        <f t="shared" si="5"/>
        <v>298.34999999999997</v>
      </c>
      <c r="V20" s="10" t="s">
        <v>79</v>
      </c>
      <c r="W20" s="39">
        <v>50</v>
      </c>
      <c r="X20" s="41">
        <v>5.9669999999999996</v>
      </c>
      <c r="Y20" s="72">
        <f t="shared" si="0"/>
        <v>298.34999999999997</v>
      </c>
      <c r="Z20" s="19"/>
      <c r="AA20" s="79">
        <v>0</v>
      </c>
      <c r="AB20" s="80">
        <f t="shared" si="1"/>
        <v>0</v>
      </c>
      <c r="AC20" s="81">
        <v>0</v>
      </c>
      <c r="AD20" s="82">
        <f t="shared" si="2"/>
        <v>0</v>
      </c>
      <c r="AE20" s="133">
        <f t="shared" si="3"/>
        <v>0</v>
      </c>
    </row>
    <row r="21" spans="1:31" ht="45.75" thickBot="1" x14ac:dyDescent="0.3">
      <c r="A21" s="16"/>
      <c r="B21" s="3" t="s">
        <v>49</v>
      </c>
      <c r="C21" s="42" t="s">
        <v>189</v>
      </c>
      <c r="D21" s="5" t="s">
        <v>25</v>
      </c>
      <c r="E21" s="6" t="s">
        <v>248</v>
      </c>
      <c r="F21" s="7"/>
      <c r="G21" s="7"/>
      <c r="H21" s="8">
        <v>6.2350000000000403</v>
      </c>
      <c r="I21" s="7"/>
      <c r="J21" s="9" t="s">
        <v>249</v>
      </c>
      <c r="K21" s="10" t="s">
        <v>104</v>
      </c>
      <c r="L21" s="39">
        <v>28</v>
      </c>
      <c r="M21" s="11">
        <v>5.28</v>
      </c>
      <c r="N21" s="39">
        <v>147.84</v>
      </c>
      <c r="O21" s="19"/>
      <c r="P21" s="13" t="e">
        <v>#VALUE!</v>
      </c>
      <c r="Q21" s="14" t="e">
        <f t="shared" si="4"/>
        <v>#VALUE!</v>
      </c>
      <c r="R21" s="40">
        <v>0</v>
      </c>
      <c r="S21" s="41">
        <v>4.4880000000000004</v>
      </c>
      <c r="T21" s="14">
        <f t="shared" si="5"/>
        <v>125.66400000000002</v>
      </c>
      <c r="V21" s="10" t="s">
        <v>104</v>
      </c>
      <c r="W21" s="39">
        <v>28</v>
      </c>
      <c r="X21" s="41">
        <v>4.4880000000000004</v>
      </c>
      <c r="Y21" s="72">
        <f t="shared" si="0"/>
        <v>125.66400000000002</v>
      </c>
      <c r="Z21" s="19"/>
      <c r="AA21" s="79">
        <v>0</v>
      </c>
      <c r="AB21" s="80">
        <f t="shared" si="1"/>
        <v>0</v>
      </c>
      <c r="AC21" s="81">
        <v>0</v>
      </c>
      <c r="AD21" s="82">
        <f t="shared" si="2"/>
        <v>0</v>
      </c>
      <c r="AE21" s="133">
        <f t="shared" si="3"/>
        <v>0</v>
      </c>
    </row>
    <row r="22" spans="1:31" ht="30.75" thickBot="1" x14ac:dyDescent="0.3">
      <c r="A22" s="16"/>
      <c r="B22" s="3" t="s">
        <v>49</v>
      </c>
      <c r="C22" s="42" t="s">
        <v>189</v>
      </c>
      <c r="D22" s="5" t="s">
        <v>25</v>
      </c>
      <c r="E22" s="6" t="s">
        <v>411</v>
      </c>
      <c r="F22" s="7"/>
      <c r="G22" s="7"/>
      <c r="H22" s="8">
        <v>6.2360000000000504</v>
      </c>
      <c r="I22" s="7"/>
      <c r="J22" s="9" t="s">
        <v>251</v>
      </c>
      <c r="K22" s="10" t="s">
        <v>79</v>
      </c>
      <c r="L22" s="39">
        <v>19</v>
      </c>
      <c r="M22" s="11">
        <v>25.87</v>
      </c>
      <c r="N22" s="39">
        <v>491.53</v>
      </c>
      <c r="O22" s="19"/>
      <c r="P22" s="13" t="e">
        <v>#VALUE!</v>
      </c>
      <c r="Q22" s="14" t="e">
        <f t="shared" si="4"/>
        <v>#VALUE!</v>
      </c>
      <c r="R22" s="40">
        <v>0</v>
      </c>
      <c r="S22" s="41">
        <v>21.9895</v>
      </c>
      <c r="T22" s="14">
        <f t="shared" si="5"/>
        <v>417.8005</v>
      </c>
      <c r="V22" s="10" t="s">
        <v>79</v>
      </c>
      <c r="W22" s="39">
        <v>19</v>
      </c>
      <c r="X22" s="41">
        <v>21.9895</v>
      </c>
      <c r="Y22" s="72">
        <f t="shared" si="0"/>
        <v>417.8005</v>
      </c>
      <c r="Z22" s="19"/>
      <c r="AA22" s="79">
        <v>0</v>
      </c>
      <c r="AB22" s="80">
        <f t="shared" si="1"/>
        <v>0</v>
      </c>
      <c r="AC22" s="81">
        <v>0</v>
      </c>
      <c r="AD22" s="82">
        <f t="shared" si="2"/>
        <v>0</v>
      </c>
      <c r="AE22" s="133">
        <f t="shared" si="3"/>
        <v>0</v>
      </c>
    </row>
    <row r="23" spans="1:31" ht="30.75" thickBot="1" x14ac:dyDescent="0.3">
      <c r="A23" s="16"/>
      <c r="B23" s="3" t="s">
        <v>49</v>
      </c>
      <c r="C23" s="42" t="s">
        <v>189</v>
      </c>
      <c r="D23" s="5" t="s">
        <v>25</v>
      </c>
      <c r="E23" s="6" t="s">
        <v>412</v>
      </c>
      <c r="F23" s="7"/>
      <c r="G23" s="7"/>
      <c r="H23" s="8">
        <v>6.2370000000000498</v>
      </c>
      <c r="I23" s="7"/>
      <c r="J23" s="9" t="s">
        <v>253</v>
      </c>
      <c r="K23" s="10" t="s">
        <v>104</v>
      </c>
      <c r="L23" s="39">
        <v>30</v>
      </c>
      <c r="M23" s="11">
        <v>6.28</v>
      </c>
      <c r="N23" s="39">
        <v>188.4</v>
      </c>
      <c r="O23" s="19"/>
      <c r="P23" s="13" t="e">
        <v>#VALUE!</v>
      </c>
      <c r="Q23" s="14" t="e">
        <f t="shared" si="4"/>
        <v>#VALUE!</v>
      </c>
      <c r="R23" s="40">
        <v>0</v>
      </c>
      <c r="S23" s="41">
        <v>5.3380000000000001</v>
      </c>
      <c r="T23" s="14">
        <f t="shared" si="5"/>
        <v>160.14000000000001</v>
      </c>
      <c r="V23" s="10" t="s">
        <v>104</v>
      </c>
      <c r="W23" s="39">
        <v>30</v>
      </c>
      <c r="X23" s="41">
        <v>5.3380000000000001</v>
      </c>
      <c r="Y23" s="72">
        <f t="shared" si="0"/>
        <v>160.14000000000001</v>
      </c>
      <c r="Z23" s="19"/>
      <c r="AA23" s="79">
        <v>0</v>
      </c>
      <c r="AB23" s="80">
        <f t="shared" si="1"/>
        <v>0</v>
      </c>
      <c r="AC23" s="81">
        <v>0</v>
      </c>
      <c r="AD23" s="82">
        <f t="shared" si="2"/>
        <v>0</v>
      </c>
      <c r="AE23" s="133">
        <f t="shared" si="3"/>
        <v>0</v>
      </c>
    </row>
    <row r="24" spans="1:31" ht="45.75" thickBot="1" x14ac:dyDescent="0.3">
      <c r="A24" s="16"/>
      <c r="B24" s="3" t="s">
        <v>49</v>
      </c>
      <c r="C24" s="42" t="s">
        <v>189</v>
      </c>
      <c r="D24" s="5" t="s">
        <v>25</v>
      </c>
      <c r="E24" s="6" t="s">
        <v>413</v>
      </c>
      <c r="F24" s="7"/>
      <c r="G24" s="7"/>
      <c r="H24" s="8">
        <v>6.2380000000000502</v>
      </c>
      <c r="I24" s="7"/>
      <c r="J24" s="9" t="s">
        <v>255</v>
      </c>
      <c r="K24" s="10" t="s">
        <v>139</v>
      </c>
      <c r="L24" s="39">
        <v>5</v>
      </c>
      <c r="M24" s="11">
        <v>20.71</v>
      </c>
      <c r="N24" s="39">
        <v>103.55</v>
      </c>
      <c r="O24" s="19"/>
      <c r="P24" s="13" t="e">
        <v>#VALUE!</v>
      </c>
      <c r="Q24" s="14" t="e">
        <f t="shared" si="4"/>
        <v>#VALUE!</v>
      </c>
      <c r="R24" s="40">
        <v>0</v>
      </c>
      <c r="S24" s="41">
        <v>17.6035</v>
      </c>
      <c r="T24" s="14">
        <f t="shared" si="5"/>
        <v>88.017499999999998</v>
      </c>
      <c r="V24" s="10" t="s">
        <v>139</v>
      </c>
      <c r="W24" s="39">
        <v>5</v>
      </c>
      <c r="X24" s="41">
        <v>17.6035</v>
      </c>
      <c r="Y24" s="72">
        <f t="shared" si="0"/>
        <v>88.017499999999998</v>
      </c>
      <c r="Z24" s="19"/>
      <c r="AA24" s="79">
        <v>0</v>
      </c>
      <c r="AB24" s="80">
        <f t="shared" si="1"/>
        <v>0</v>
      </c>
      <c r="AC24" s="81">
        <v>0</v>
      </c>
      <c r="AD24" s="82">
        <f t="shared" si="2"/>
        <v>0</v>
      </c>
      <c r="AE24" s="133">
        <f t="shared" si="3"/>
        <v>0</v>
      </c>
    </row>
    <row r="25" spans="1:31" ht="45.75" thickBot="1" x14ac:dyDescent="0.3">
      <c r="A25" s="16"/>
      <c r="B25" s="3" t="s">
        <v>49</v>
      </c>
      <c r="C25" s="42" t="s">
        <v>189</v>
      </c>
      <c r="D25" s="5" t="s">
        <v>25</v>
      </c>
      <c r="E25" s="6" t="s">
        <v>209</v>
      </c>
      <c r="F25" s="7"/>
      <c r="G25" s="7"/>
      <c r="H25" s="8">
        <v>6.3050000000000699</v>
      </c>
      <c r="I25" s="7"/>
      <c r="J25" s="9" t="s">
        <v>210</v>
      </c>
      <c r="K25" s="10" t="s">
        <v>79</v>
      </c>
      <c r="L25" s="39">
        <v>1</v>
      </c>
      <c r="M25" s="11">
        <v>33.5</v>
      </c>
      <c r="N25" s="39">
        <v>33.5</v>
      </c>
      <c r="O25" s="19"/>
      <c r="P25" s="13" t="e">
        <v>#VALUE!</v>
      </c>
      <c r="Q25" s="14" t="e">
        <f t="shared" si="4"/>
        <v>#VALUE!</v>
      </c>
      <c r="R25" s="40">
        <v>0</v>
      </c>
      <c r="S25" s="41">
        <v>24.287499999999998</v>
      </c>
      <c r="T25" s="14">
        <f t="shared" si="5"/>
        <v>24.287499999999998</v>
      </c>
      <c r="V25" s="10" t="s">
        <v>79</v>
      </c>
      <c r="W25" s="39">
        <v>1</v>
      </c>
      <c r="X25" s="41">
        <v>24.287499999999998</v>
      </c>
      <c r="Y25" s="72">
        <f t="shared" si="0"/>
        <v>24.287499999999998</v>
      </c>
      <c r="Z25" s="19"/>
      <c r="AA25" s="79">
        <v>0</v>
      </c>
      <c r="AB25" s="80">
        <f t="shared" si="1"/>
        <v>0</v>
      </c>
      <c r="AC25" s="81">
        <v>0</v>
      </c>
      <c r="AD25" s="82">
        <f t="shared" si="2"/>
        <v>0</v>
      </c>
      <c r="AE25" s="133">
        <f t="shared" si="3"/>
        <v>0</v>
      </c>
    </row>
    <row r="26" spans="1:31" ht="15.75" thickBot="1" x14ac:dyDescent="0.3">
      <c r="A26" s="16"/>
      <c r="B26" s="3" t="s">
        <v>49</v>
      </c>
      <c r="C26" s="42" t="s">
        <v>72</v>
      </c>
      <c r="D26" s="5" t="s">
        <v>378</v>
      </c>
      <c r="E26" s="6"/>
      <c r="F26" s="7"/>
      <c r="G26" s="7"/>
      <c r="H26" s="8"/>
      <c r="I26" s="7"/>
      <c r="J26" s="9"/>
      <c r="K26" s="10"/>
      <c r="L26" s="39"/>
      <c r="M26" s="9"/>
      <c r="N26" s="39"/>
      <c r="O26" s="44"/>
      <c r="P26" s="28"/>
      <c r="Q26" s="43"/>
      <c r="R26" s="43"/>
      <c r="S26" s="43"/>
      <c r="T26" s="43"/>
      <c r="V26" s="10"/>
      <c r="W26" s="39"/>
      <c r="X26" s="43"/>
      <c r="Y26" s="72">
        <f t="shared" si="0"/>
        <v>0</v>
      </c>
      <c r="Z26" s="19"/>
      <c r="AA26" s="79">
        <v>0</v>
      </c>
      <c r="AB26" s="80">
        <f t="shared" si="1"/>
        <v>0</v>
      </c>
      <c r="AC26" s="81">
        <v>0</v>
      </c>
      <c r="AD26" s="82">
        <f t="shared" si="2"/>
        <v>0</v>
      </c>
      <c r="AE26" s="133">
        <f t="shared" si="3"/>
        <v>0</v>
      </c>
    </row>
    <row r="27" spans="1:31" ht="105.75" thickBot="1" x14ac:dyDescent="0.3">
      <c r="A27" s="16"/>
      <c r="B27" s="3" t="s">
        <v>49</v>
      </c>
      <c r="C27" s="42" t="s">
        <v>72</v>
      </c>
      <c r="D27" s="5" t="s">
        <v>25</v>
      </c>
      <c r="E27" s="6" t="s">
        <v>97</v>
      </c>
      <c r="F27" s="7"/>
      <c r="G27" s="7"/>
      <c r="H27" s="8">
        <v>3.2189999999999901</v>
      </c>
      <c r="I27" s="7"/>
      <c r="J27" s="9" t="s">
        <v>98</v>
      </c>
      <c r="K27" s="10" t="s">
        <v>79</v>
      </c>
      <c r="L27" s="39">
        <v>40</v>
      </c>
      <c r="M27" s="11">
        <v>133.30000000000001</v>
      </c>
      <c r="N27" s="39">
        <v>5332</v>
      </c>
      <c r="O27" s="44"/>
      <c r="P27" s="13" t="e">
        <v>#VALUE!</v>
      </c>
      <c r="Q27" s="14" t="e">
        <f>IF(J27="PROV SUM",N27,L27*P27)</f>
        <v>#VALUE!</v>
      </c>
      <c r="R27" s="40">
        <v>0</v>
      </c>
      <c r="S27" s="41">
        <v>106.64000000000001</v>
      </c>
      <c r="T27" s="14">
        <f>IF(J27="SC024",N27,IF(ISERROR(S27),"",IF(J27="PROV SUM",N27,L27*S27)))</f>
        <v>4265.6000000000004</v>
      </c>
      <c r="V27" s="10" t="s">
        <v>79</v>
      </c>
      <c r="W27" s="39">
        <v>40</v>
      </c>
      <c r="X27" s="41">
        <v>106.64000000000001</v>
      </c>
      <c r="Y27" s="72">
        <f t="shared" si="0"/>
        <v>4265.6000000000004</v>
      </c>
      <c r="Z27" s="19"/>
      <c r="AA27" s="79">
        <v>1</v>
      </c>
      <c r="AB27" s="80">
        <f t="shared" si="1"/>
        <v>4265.6000000000004</v>
      </c>
      <c r="AC27" s="81">
        <v>0</v>
      </c>
      <c r="AD27" s="82">
        <f t="shared" si="2"/>
        <v>0</v>
      </c>
      <c r="AE27" s="133">
        <f t="shared" si="3"/>
        <v>4265.6000000000004</v>
      </c>
    </row>
    <row r="28" spans="1:31" ht="45.75" thickBot="1" x14ac:dyDescent="0.3">
      <c r="A28" s="16"/>
      <c r="B28" s="3" t="s">
        <v>49</v>
      </c>
      <c r="C28" s="42" t="s">
        <v>72</v>
      </c>
      <c r="D28" s="5" t="s">
        <v>25</v>
      </c>
      <c r="E28" s="6" t="s">
        <v>152</v>
      </c>
      <c r="F28" s="7"/>
      <c r="G28" s="7"/>
      <c r="H28" s="8">
        <v>3.3630000000000102</v>
      </c>
      <c r="I28" s="7"/>
      <c r="J28" s="9" t="s">
        <v>153</v>
      </c>
      <c r="K28" s="10" t="s">
        <v>139</v>
      </c>
      <c r="L28" s="39">
        <v>2</v>
      </c>
      <c r="M28" s="11">
        <v>20.13</v>
      </c>
      <c r="N28" s="39">
        <v>40.26</v>
      </c>
      <c r="O28" s="44"/>
      <c r="P28" s="13" t="e">
        <v>#VALUE!</v>
      </c>
      <c r="Q28" s="14" t="e">
        <f>IF(J28="PROV SUM",N28,L28*P28)</f>
        <v>#VALUE!</v>
      </c>
      <c r="R28" s="40">
        <v>0</v>
      </c>
      <c r="S28" s="41">
        <v>14.918342999999998</v>
      </c>
      <c r="T28" s="14">
        <f>IF(J28="SC024",N28,IF(ISERROR(S28),"",IF(J28="PROV SUM",N28,L28*S28)))</f>
        <v>29.836685999999997</v>
      </c>
      <c r="V28" s="10" t="s">
        <v>139</v>
      </c>
      <c r="W28" s="39">
        <v>2</v>
      </c>
      <c r="X28" s="41">
        <v>14.918342999999998</v>
      </c>
      <c r="Y28" s="72">
        <f t="shared" si="0"/>
        <v>29.836685999999997</v>
      </c>
      <c r="Z28" s="19"/>
      <c r="AA28" s="79">
        <v>1</v>
      </c>
      <c r="AB28" s="80">
        <f t="shared" si="1"/>
        <v>29.836685999999997</v>
      </c>
      <c r="AC28" s="81">
        <v>0</v>
      </c>
      <c r="AD28" s="82">
        <f t="shared" si="2"/>
        <v>0</v>
      </c>
      <c r="AE28" s="133">
        <f t="shared" si="3"/>
        <v>29.836685999999997</v>
      </c>
    </row>
    <row r="29" spans="1:31" ht="45.75" thickBot="1" x14ac:dyDescent="0.3">
      <c r="A29" s="16"/>
      <c r="B29" s="3" t="s">
        <v>49</v>
      </c>
      <c r="C29" s="42" t="s">
        <v>72</v>
      </c>
      <c r="D29" s="5" t="s">
        <v>25</v>
      </c>
      <c r="E29" s="6" t="s">
        <v>154</v>
      </c>
      <c r="F29" s="7"/>
      <c r="G29" s="7"/>
      <c r="H29" s="8">
        <v>3.3640000000000101</v>
      </c>
      <c r="I29" s="7"/>
      <c r="J29" s="9" t="s">
        <v>155</v>
      </c>
      <c r="K29" s="10" t="s">
        <v>139</v>
      </c>
      <c r="L29" s="39">
        <v>20</v>
      </c>
      <c r="M29" s="11">
        <v>20.13</v>
      </c>
      <c r="N29" s="39">
        <v>402.6</v>
      </c>
      <c r="O29" s="44"/>
      <c r="P29" s="13" t="e">
        <v>#VALUE!</v>
      </c>
      <c r="Q29" s="14" t="e">
        <f>IF(J29="PROV SUM",N29,L29*P29)</f>
        <v>#VALUE!</v>
      </c>
      <c r="R29" s="40">
        <v>0</v>
      </c>
      <c r="S29" s="41">
        <v>14.918342999999998</v>
      </c>
      <c r="T29" s="14">
        <f>IF(J29="SC024",N29,IF(ISERROR(S29),"",IF(J29="PROV SUM",N29,L29*S29)))</f>
        <v>298.36685999999997</v>
      </c>
      <c r="V29" s="10" t="s">
        <v>139</v>
      </c>
      <c r="W29" s="39">
        <v>20</v>
      </c>
      <c r="X29" s="41">
        <v>14.918342999999998</v>
      </c>
      <c r="Y29" s="72">
        <f t="shared" si="0"/>
        <v>298.36685999999997</v>
      </c>
      <c r="Z29" s="19"/>
      <c r="AA29" s="79">
        <v>1</v>
      </c>
      <c r="AB29" s="80">
        <f t="shared" si="1"/>
        <v>298.36685999999997</v>
      </c>
      <c r="AC29" s="81">
        <v>0</v>
      </c>
      <c r="AD29" s="82">
        <f t="shared" si="2"/>
        <v>0</v>
      </c>
      <c r="AE29" s="133">
        <f t="shared" si="3"/>
        <v>298.36685999999997</v>
      </c>
    </row>
    <row r="30" spans="1:31" ht="15.75" thickBot="1" x14ac:dyDescent="0.3">
      <c r="A30" s="16"/>
      <c r="B30" s="3" t="s">
        <v>49</v>
      </c>
      <c r="C30" s="42" t="s">
        <v>164</v>
      </c>
      <c r="D30" s="5" t="s">
        <v>378</v>
      </c>
      <c r="E30" s="6"/>
      <c r="F30" s="7"/>
      <c r="G30" s="7"/>
      <c r="H30" s="8"/>
      <c r="I30" s="7"/>
      <c r="J30" s="9"/>
      <c r="K30" s="10"/>
      <c r="L30" s="39"/>
      <c r="M30" s="9"/>
      <c r="N30" s="39"/>
      <c r="O30" s="44"/>
      <c r="P30" s="28"/>
      <c r="Q30" s="43"/>
      <c r="R30" s="43"/>
      <c r="S30" s="43"/>
      <c r="T30" s="43"/>
      <c r="V30" s="10"/>
      <c r="W30" s="39"/>
      <c r="X30" s="43"/>
      <c r="Y30" s="72">
        <f t="shared" si="0"/>
        <v>0</v>
      </c>
      <c r="Z30" s="19"/>
      <c r="AA30" s="79">
        <v>0</v>
      </c>
      <c r="AB30" s="80">
        <f t="shared" si="1"/>
        <v>0</v>
      </c>
      <c r="AC30" s="81">
        <v>0</v>
      </c>
      <c r="AD30" s="82">
        <f t="shared" si="2"/>
        <v>0</v>
      </c>
      <c r="AE30" s="133">
        <f t="shared" si="3"/>
        <v>0</v>
      </c>
    </row>
    <row r="31" spans="1:31" ht="90.75" thickBot="1" x14ac:dyDescent="0.3">
      <c r="A31" s="16"/>
      <c r="B31" s="3" t="s">
        <v>49</v>
      </c>
      <c r="C31" s="42" t="s">
        <v>164</v>
      </c>
      <c r="D31" s="5" t="s">
        <v>25</v>
      </c>
      <c r="E31" s="6" t="s">
        <v>183</v>
      </c>
      <c r="F31" s="7"/>
      <c r="G31" s="7"/>
      <c r="H31" s="8">
        <v>4.1100000000000003</v>
      </c>
      <c r="I31" s="7"/>
      <c r="J31" s="9" t="s">
        <v>184</v>
      </c>
      <c r="K31" s="10" t="s">
        <v>57</v>
      </c>
      <c r="L31" s="39">
        <v>5</v>
      </c>
      <c r="M31" s="11">
        <v>36.75</v>
      </c>
      <c r="N31" s="39">
        <v>183.75</v>
      </c>
      <c r="O31" s="44"/>
      <c r="P31" s="13" t="e">
        <v>#VALUE!</v>
      </c>
      <c r="Q31" s="14" t="e">
        <f>IF(J31="PROV SUM",N31,L31*P31)</f>
        <v>#VALUE!</v>
      </c>
      <c r="R31" s="40">
        <v>0</v>
      </c>
      <c r="S31" s="41">
        <v>34.912500000000001</v>
      </c>
      <c r="T31" s="14">
        <f>IF(J31="SC024",N31,IF(ISERROR(S31),"",IF(J31="PROV SUM",N31,L31*S31)))</f>
        <v>174.5625</v>
      </c>
      <c r="V31" s="10" t="s">
        <v>57</v>
      </c>
      <c r="W31" s="39">
        <v>5</v>
      </c>
      <c r="X31" s="41">
        <v>34.912500000000001</v>
      </c>
      <c r="Y31" s="72">
        <f t="shared" si="0"/>
        <v>174.5625</v>
      </c>
      <c r="Z31" s="19"/>
      <c r="AA31" s="79">
        <v>0</v>
      </c>
      <c r="AB31" s="80">
        <f t="shared" si="1"/>
        <v>0</v>
      </c>
      <c r="AC31" s="81">
        <v>0</v>
      </c>
      <c r="AD31" s="82">
        <f t="shared" si="2"/>
        <v>0</v>
      </c>
      <c r="AE31" s="133">
        <f t="shared" si="3"/>
        <v>0</v>
      </c>
    </row>
    <row r="32" spans="1:31" ht="45.75" thickBot="1" x14ac:dyDescent="0.3">
      <c r="A32" s="16"/>
      <c r="B32" s="45" t="s">
        <v>49</v>
      </c>
      <c r="C32" s="46" t="s">
        <v>164</v>
      </c>
      <c r="D32" s="47" t="s">
        <v>25</v>
      </c>
      <c r="E32" s="48" t="s">
        <v>185</v>
      </c>
      <c r="F32" s="49"/>
      <c r="G32" s="49"/>
      <c r="H32" s="50">
        <v>4.13</v>
      </c>
      <c r="I32" s="49"/>
      <c r="J32" s="51" t="s">
        <v>186</v>
      </c>
      <c r="K32" s="52" t="s">
        <v>57</v>
      </c>
      <c r="L32" s="53">
        <v>70</v>
      </c>
      <c r="M32" s="54">
        <v>4.25</v>
      </c>
      <c r="N32" s="53">
        <v>297.5</v>
      </c>
      <c r="O32" s="44"/>
      <c r="P32" s="13" t="e">
        <v>#VALUE!</v>
      </c>
      <c r="Q32" s="14" t="e">
        <f>IF(J32="PROV SUM",N32,L32*P32)</f>
        <v>#VALUE!</v>
      </c>
      <c r="R32" s="40">
        <v>0</v>
      </c>
      <c r="S32" s="41">
        <v>4.0374999999999996</v>
      </c>
      <c r="T32" s="14">
        <f>IF(J32="SC024",N32,IF(ISERROR(S32),"",IF(J32="PROV SUM",N32,L32*S32)))</f>
        <v>282.625</v>
      </c>
      <c r="V32" s="52" t="s">
        <v>57</v>
      </c>
      <c r="W32" s="53">
        <v>70</v>
      </c>
      <c r="X32" s="41">
        <v>4.0374999999999996</v>
      </c>
      <c r="Y32" s="72">
        <f t="shared" si="0"/>
        <v>282.625</v>
      </c>
      <c r="Z32" s="19"/>
      <c r="AA32" s="79">
        <v>0</v>
      </c>
      <c r="AB32" s="80">
        <f t="shared" si="1"/>
        <v>0</v>
      </c>
      <c r="AC32" s="81">
        <v>0</v>
      </c>
      <c r="AD32" s="82">
        <f t="shared" si="2"/>
        <v>0</v>
      </c>
      <c r="AE32" s="133">
        <f t="shared" si="3"/>
        <v>0</v>
      </c>
    </row>
    <row r="33" spans="1:31" ht="45.75" thickBot="1" x14ac:dyDescent="0.3">
      <c r="A33" s="16"/>
      <c r="B33" s="45" t="s">
        <v>49</v>
      </c>
      <c r="C33" s="46" t="s">
        <v>164</v>
      </c>
      <c r="D33" s="47" t="s">
        <v>25</v>
      </c>
      <c r="E33" s="48" t="s">
        <v>187</v>
      </c>
      <c r="F33" s="49"/>
      <c r="G33" s="49"/>
      <c r="H33" s="50">
        <v>4.1399999999999997</v>
      </c>
      <c r="I33" s="49"/>
      <c r="J33" s="51" t="s">
        <v>188</v>
      </c>
      <c r="K33" s="52" t="s">
        <v>57</v>
      </c>
      <c r="L33" s="53">
        <v>10</v>
      </c>
      <c r="M33" s="54">
        <v>6.75</v>
      </c>
      <c r="N33" s="53">
        <v>67.5</v>
      </c>
      <c r="O33" s="44"/>
      <c r="P33" s="13" t="e">
        <v>#VALUE!</v>
      </c>
      <c r="Q33" s="14" t="e">
        <f>IF(J33="PROV SUM",N33,L33*P33)</f>
        <v>#VALUE!</v>
      </c>
      <c r="R33" s="40">
        <v>0</v>
      </c>
      <c r="S33" s="41">
        <v>6.4124999999999996</v>
      </c>
      <c r="T33" s="14">
        <f>IF(J33="SC024",N33,IF(ISERROR(S33),"",IF(J33="PROV SUM",N33,L33*S33)))</f>
        <v>64.125</v>
      </c>
      <c r="V33" s="52" t="s">
        <v>57</v>
      </c>
      <c r="W33" s="53">
        <v>10</v>
      </c>
      <c r="X33" s="41">
        <v>6.4124999999999996</v>
      </c>
      <c r="Y33" s="72">
        <f t="shared" si="0"/>
        <v>64.125</v>
      </c>
      <c r="Z33" s="19"/>
      <c r="AA33" s="79">
        <v>0</v>
      </c>
      <c r="AB33" s="80">
        <f t="shared" si="1"/>
        <v>0</v>
      </c>
      <c r="AC33" s="81">
        <v>0</v>
      </c>
      <c r="AD33" s="82">
        <f t="shared" si="2"/>
        <v>0</v>
      </c>
      <c r="AE33" s="133">
        <f t="shared" si="3"/>
        <v>0</v>
      </c>
    </row>
    <row r="34" spans="1:31" ht="90.75" thickBot="1" x14ac:dyDescent="0.3">
      <c r="A34" s="16"/>
      <c r="B34" s="45" t="s">
        <v>49</v>
      </c>
      <c r="C34" s="46" t="s">
        <v>164</v>
      </c>
      <c r="D34" s="47" t="s">
        <v>25</v>
      </c>
      <c r="E34" s="48" t="s">
        <v>171</v>
      </c>
      <c r="F34" s="49"/>
      <c r="G34" s="49"/>
      <c r="H34" s="50">
        <v>4.8999999999999799</v>
      </c>
      <c r="I34" s="49"/>
      <c r="J34" s="51" t="s">
        <v>172</v>
      </c>
      <c r="K34" s="52" t="s">
        <v>75</v>
      </c>
      <c r="L34" s="53">
        <v>6</v>
      </c>
      <c r="M34" s="54">
        <v>35.61</v>
      </c>
      <c r="N34" s="53">
        <v>213.66</v>
      </c>
      <c r="O34" s="44"/>
      <c r="P34" s="13" t="e">
        <v>#VALUE!</v>
      </c>
      <c r="Q34" s="14" t="e">
        <f>IF(J34="PROV SUM",N34,L34*P34)</f>
        <v>#VALUE!</v>
      </c>
      <c r="R34" s="40">
        <v>0</v>
      </c>
      <c r="S34" s="41">
        <v>31.568264999999997</v>
      </c>
      <c r="T34" s="14">
        <f>IF(J34="SC024",N34,IF(ISERROR(S34),"",IF(J34="PROV SUM",N34,L34*S34)))</f>
        <v>189.40958999999998</v>
      </c>
      <c r="V34" s="52" t="s">
        <v>75</v>
      </c>
      <c r="W34" s="53">
        <v>6</v>
      </c>
      <c r="X34" s="41">
        <v>31.568264999999997</v>
      </c>
      <c r="Y34" s="72">
        <f t="shared" si="0"/>
        <v>189.40958999999998</v>
      </c>
      <c r="Z34" s="19"/>
      <c r="AA34" s="79">
        <v>0</v>
      </c>
      <c r="AB34" s="80">
        <f t="shared" si="1"/>
        <v>0</v>
      </c>
      <c r="AC34" s="81">
        <v>0</v>
      </c>
      <c r="AD34" s="82">
        <f t="shared" si="2"/>
        <v>0</v>
      </c>
      <c r="AE34" s="133">
        <f t="shared" si="3"/>
        <v>0</v>
      </c>
    </row>
    <row r="35" spans="1:31" ht="45.75" thickBot="1" x14ac:dyDescent="0.3">
      <c r="A35" s="16"/>
      <c r="B35" s="45" t="s">
        <v>49</v>
      </c>
      <c r="C35" s="46" t="s">
        <v>164</v>
      </c>
      <c r="D35" s="47" t="s">
        <v>25</v>
      </c>
      <c r="E35" s="48" t="s">
        <v>179</v>
      </c>
      <c r="F35" s="49"/>
      <c r="G35" s="49"/>
      <c r="H35" s="50">
        <v>4.2309999999999297</v>
      </c>
      <c r="I35" s="49"/>
      <c r="J35" s="51" t="s">
        <v>180</v>
      </c>
      <c r="K35" s="52" t="s">
        <v>79</v>
      </c>
      <c r="L35" s="53">
        <v>1</v>
      </c>
      <c r="M35" s="54">
        <v>67.930000000000007</v>
      </c>
      <c r="N35" s="53">
        <v>67.930000000000007</v>
      </c>
      <c r="O35" s="44"/>
      <c r="P35" s="13" t="e">
        <v>#VALUE!</v>
      </c>
      <c r="Q35" s="14" t="e">
        <f>IF(J35="PROV SUM",N35,L35*P35)</f>
        <v>#VALUE!</v>
      </c>
      <c r="R35" s="40">
        <v>0</v>
      </c>
      <c r="S35" s="41">
        <v>55.797702000000008</v>
      </c>
      <c r="T35" s="14">
        <f>IF(J35="SC024",N35,IF(ISERROR(S35),"",IF(J35="PROV SUM",N35,L35*S35)))</f>
        <v>55.797702000000008</v>
      </c>
      <c r="V35" s="52" t="s">
        <v>79</v>
      </c>
      <c r="W35" s="53">
        <v>1</v>
      </c>
      <c r="X35" s="41">
        <v>55.797702000000008</v>
      </c>
      <c r="Y35" s="72">
        <f t="shared" si="0"/>
        <v>55.797702000000008</v>
      </c>
      <c r="Z35" s="19"/>
      <c r="AA35" s="79">
        <v>0</v>
      </c>
      <c r="AB35" s="80">
        <f t="shared" si="1"/>
        <v>0</v>
      </c>
      <c r="AC35" s="81">
        <v>0</v>
      </c>
      <c r="AD35" s="82">
        <f t="shared" si="2"/>
        <v>0</v>
      </c>
      <c r="AE35" s="133">
        <f t="shared" si="3"/>
        <v>0</v>
      </c>
    </row>
    <row r="36" spans="1:31" ht="15.75" thickBot="1" x14ac:dyDescent="0.3">
      <c r="A36" s="16"/>
      <c r="B36" s="45" t="s">
        <v>49</v>
      </c>
      <c r="C36" s="46" t="s">
        <v>24</v>
      </c>
      <c r="D36" s="47" t="s">
        <v>378</v>
      </c>
      <c r="E36" s="48"/>
      <c r="F36" s="49"/>
      <c r="G36" s="49"/>
      <c r="H36" s="50"/>
      <c r="I36" s="49"/>
      <c r="J36" s="51"/>
      <c r="K36" s="52"/>
      <c r="L36" s="53"/>
      <c r="M36" s="51"/>
      <c r="N36" s="53"/>
      <c r="O36" s="44"/>
      <c r="P36" s="28"/>
      <c r="Q36" s="43"/>
      <c r="R36" s="43"/>
      <c r="S36" s="43"/>
      <c r="T36" s="43"/>
      <c r="V36" s="52"/>
      <c r="W36" s="53"/>
      <c r="X36" s="43"/>
      <c r="Y36" s="72">
        <f t="shared" si="0"/>
        <v>0</v>
      </c>
      <c r="Z36" s="19"/>
      <c r="AA36" s="79">
        <v>0</v>
      </c>
      <c r="AB36" s="80">
        <f t="shared" si="1"/>
        <v>0</v>
      </c>
      <c r="AC36" s="81">
        <v>0</v>
      </c>
      <c r="AD36" s="82">
        <f t="shared" si="2"/>
        <v>0</v>
      </c>
      <c r="AE36" s="133">
        <f t="shared" si="3"/>
        <v>0</v>
      </c>
    </row>
    <row r="37" spans="1:31" ht="120.75" thickBot="1" x14ac:dyDescent="0.3">
      <c r="A37" s="22"/>
      <c r="B37" s="55" t="s">
        <v>49</v>
      </c>
      <c r="C37" s="55" t="s">
        <v>24</v>
      </c>
      <c r="D37" s="56" t="s">
        <v>25</v>
      </c>
      <c r="E37" s="57" t="s">
        <v>26</v>
      </c>
      <c r="F37" s="58"/>
      <c r="G37" s="58"/>
      <c r="H37" s="59">
        <v>2.1</v>
      </c>
      <c r="I37" s="58"/>
      <c r="J37" s="60" t="s">
        <v>27</v>
      </c>
      <c r="K37" s="58" t="s">
        <v>28</v>
      </c>
      <c r="L37" s="61">
        <v>170</v>
      </c>
      <c r="M37" s="62">
        <v>12.92</v>
      </c>
      <c r="N37" s="63">
        <v>2196.4</v>
      </c>
      <c r="O37" s="19"/>
      <c r="P37" s="13" t="e">
        <v>#VALUE!</v>
      </c>
      <c r="Q37" s="14" t="e">
        <f t="shared" ref="Q37:Q42" si="6">IF(J37="PROV SUM",N37,L37*P37)</f>
        <v>#VALUE!</v>
      </c>
      <c r="R37" s="40">
        <v>0</v>
      </c>
      <c r="S37" s="41">
        <v>16.4084</v>
      </c>
      <c r="T37" s="14">
        <f t="shared" ref="T37:T42" si="7">IF(J37="SC024",N37,IF(ISERROR(S37),"",IF(J37="PROV SUM",N37,L37*S37)))</f>
        <v>2789.4279999999999</v>
      </c>
      <c r="V37" s="58" t="s">
        <v>28</v>
      </c>
      <c r="W37" s="61">
        <v>170</v>
      </c>
      <c r="X37" s="41">
        <v>16.4084</v>
      </c>
      <c r="Y37" s="72">
        <f t="shared" si="0"/>
        <v>2789.4279999999999</v>
      </c>
      <c r="Z37" s="19"/>
      <c r="AA37" s="79">
        <v>0.7</v>
      </c>
      <c r="AB37" s="80">
        <f t="shared" si="1"/>
        <v>1952.5995999999998</v>
      </c>
      <c r="AC37" s="81">
        <v>0</v>
      </c>
      <c r="AD37" s="82">
        <f t="shared" si="2"/>
        <v>0</v>
      </c>
      <c r="AE37" s="133">
        <f t="shared" si="3"/>
        <v>1952.5995999999998</v>
      </c>
    </row>
    <row r="38" spans="1:31" ht="30.75" thickBot="1" x14ac:dyDescent="0.3">
      <c r="A38" s="22"/>
      <c r="B38" s="55" t="s">
        <v>49</v>
      </c>
      <c r="C38" s="55" t="s">
        <v>24</v>
      </c>
      <c r="D38" s="56" t="s">
        <v>25</v>
      </c>
      <c r="E38" s="57" t="s">
        <v>29</v>
      </c>
      <c r="F38" s="58"/>
      <c r="G38" s="58"/>
      <c r="H38" s="59">
        <v>2.5</v>
      </c>
      <c r="I38" s="58"/>
      <c r="J38" s="60" t="s">
        <v>30</v>
      </c>
      <c r="K38" s="58" t="s">
        <v>31</v>
      </c>
      <c r="L38" s="61">
        <v>1</v>
      </c>
      <c r="M38" s="62">
        <v>420</v>
      </c>
      <c r="N38" s="63">
        <v>420</v>
      </c>
      <c r="O38" s="19"/>
      <c r="P38" s="13" t="e">
        <v>#VALUE!</v>
      </c>
      <c r="Q38" s="14" t="e">
        <f t="shared" si="6"/>
        <v>#VALUE!</v>
      </c>
      <c r="R38" s="40">
        <v>0</v>
      </c>
      <c r="S38" s="41">
        <v>533.4</v>
      </c>
      <c r="T38" s="14">
        <f t="shared" si="7"/>
        <v>533.4</v>
      </c>
      <c r="V38" s="58" t="s">
        <v>31</v>
      </c>
      <c r="W38" s="61">
        <v>1</v>
      </c>
      <c r="X38" s="41">
        <v>533.4</v>
      </c>
      <c r="Y38" s="72">
        <f t="shared" si="0"/>
        <v>533.4</v>
      </c>
      <c r="Z38" s="19"/>
      <c r="AA38" s="79">
        <v>0.7</v>
      </c>
      <c r="AB38" s="80">
        <f t="shared" si="1"/>
        <v>373.37999999999994</v>
      </c>
      <c r="AC38" s="81">
        <v>0</v>
      </c>
      <c r="AD38" s="82">
        <f t="shared" si="2"/>
        <v>0</v>
      </c>
      <c r="AE38" s="133">
        <f t="shared" si="3"/>
        <v>373.37999999999994</v>
      </c>
    </row>
    <row r="39" spans="1:31" ht="15.75" thickBot="1" x14ac:dyDescent="0.3">
      <c r="A39" s="22"/>
      <c r="B39" s="55" t="s">
        <v>49</v>
      </c>
      <c r="C39" s="55" t="s">
        <v>24</v>
      </c>
      <c r="D39" s="56" t="s">
        <v>25</v>
      </c>
      <c r="E39" s="57" t="s">
        <v>32</v>
      </c>
      <c r="F39" s="58"/>
      <c r="G39" s="58"/>
      <c r="H39" s="59">
        <v>2.6</v>
      </c>
      <c r="I39" s="58"/>
      <c r="J39" s="60" t="s">
        <v>33</v>
      </c>
      <c r="K39" s="58" t="s">
        <v>31</v>
      </c>
      <c r="L39" s="61">
        <v>1</v>
      </c>
      <c r="M39" s="62">
        <v>50</v>
      </c>
      <c r="N39" s="63">
        <v>50</v>
      </c>
      <c r="O39" s="19"/>
      <c r="P39" s="13" t="e">
        <v>#VALUE!</v>
      </c>
      <c r="Q39" s="14" t="e">
        <f t="shared" si="6"/>
        <v>#VALUE!</v>
      </c>
      <c r="R39" s="40">
        <v>0</v>
      </c>
      <c r="S39" s="41">
        <v>63.5</v>
      </c>
      <c r="T39" s="14">
        <f t="shared" si="7"/>
        <v>63.5</v>
      </c>
      <c r="V39" s="58" t="s">
        <v>31</v>
      </c>
      <c r="W39" s="61">
        <v>1</v>
      </c>
      <c r="X39" s="41">
        <v>63.5</v>
      </c>
      <c r="Y39" s="72">
        <f t="shared" si="0"/>
        <v>63.5</v>
      </c>
      <c r="Z39" s="19"/>
      <c r="AA39" s="79">
        <v>0.7</v>
      </c>
      <c r="AB39" s="80">
        <f t="shared" si="1"/>
        <v>44.449999999999996</v>
      </c>
      <c r="AC39" s="81">
        <v>0</v>
      </c>
      <c r="AD39" s="82">
        <f t="shared" si="2"/>
        <v>0</v>
      </c>
      <c r="AE39" s="133">
        <f t="shared" si="3"/>
        <v>44.449999999999996</v>
      </c>
    </row>
    <row r="40" spans="1:31" ht="15.75" thickBot="1" x14ac:dyDescent="0.3">
      <c r="A40" s="22"/>
      <c r="B40" s="55" t="s">
        <v>49</v>
      </c>
      <c r="C40" s="55" t="s">
        <v>24</v>
      </c>
      <c r="D40" s="56" t="s">
        <v>25</v>
      </c>
      <c r="E40" s="57" t="s">
        <v>43</v>
      </c>
      <c r="F40" s="58"/>
      <c r="G40" s="58"/>
      <c r="H40" s="59">
        <v>2.17</v>
      </c>
      <c r="I40" s="58"/>
      <c r="J40" s="60" t="s">
        <v>44</v>
      </c>
      <c r="K40" s="58" t="s">
        <v>31</v>
      </c>
      <c r="L40" s="61">
        <v>1</v>
      </c>
      <c r="M40" s="62">
        <v>842</v>
      </c>
      <c r="N40" s="63">
        <v>842</v>
      </c>
      <c r="O40" s="19"/>
      <c r="P40" s="13" t="e">
        <v>#VALUE!</v>
      </c>
      <c r="Q40" s="14" t="e">
        <f t="shared" si="6"/>
        <v>#VALUE!</v>
      </c>
      <c r="R40" s="40">
        <v>0</v>
      </c>
      <c r="S40" s="41">
        <v>1069.3399999999999</v>
      </c>
      <c r="T40" s="14">
        <f t="shared" si="7"/>
        <v>1069.3399999999999</v>
      </c>
      <c r="V40" s="58" t="s">
        <v>31</v>
      </c>
      <c r="W40" s="61">
        <v>1</v>
      </c>
      <c r="X40" s="41">
        <v>1069.3399999999999</v>
      </c>
      <c r="Y40" s="72">
        <f t="shared" si="0"/>
        <v>1069.3399999999999</v>
      </c>
      <c r="Z40" s="19"/>
      <c r="AA40" s="79">
        <v>0.7</v>
      </c>
      <c r="AB40" s="80">
        <f t="shared" si="1"/>
        <v>748.5379999999999</v>
      </c>
      <c r="AC40" s="81">
        <v>0</v>
      </c>
      <c r="AD40" s="82">
        <f t="shared" si="2"/>
        <v>0</v>
      </c>
      <c r="AE40" s="133">
        <f t="shared" si="3"/>
        <v>748.5379999999999</v>
      </c>
    </row>
    <row r="41" spans="1:31" ht="30.75" thickBot="1" x14ac:dyDescent="0.3">
      <c r="A41" s="22"/>
      <c r="B41" s="55" t="s">
        <v>49</v>
      </c>
      <c r="C41" s="55" t="s">
        <v>24</v>
      </c>
      <c r="D41" s="56" t="s">
        <v>25</v>
      </c>
      <c r="E41" s="57" t="s">
        <v>50</v>
      </c>
      <c r="F41" s="58"/>
      <c r="G41" s="58"/>
      <c r="H41" s="59">
        <v>2.19</v>
      </c>
      <c r="I41" s="58"/>
      <c r="J41" s="60" t="s">
        <v>51</v>
      </c>
      <c r="K41" s="58" t="s">
        <v>48</v>
      </c>
      <c r="L41" s="61">
        <v>10</v>
      </c>
      <c r="M41" s="62">
        <v>31.75</v>
      </c>
      <c r="N41" s="63">
        <v>317.5</v>
      </c>
      <c r="O41" s="19"/>
      <c r="P41" s="13" t="e">
        <v>#VALUE!</v>
      </c>
      <c r="Q41" s="14" t="e">
        <f t="shared" si="6"/>
        <v>#VALUE!</v>
      </c>
      <c r="R41" s="40">
        <v>0</v>
      </c>
      <c r="S41" s="41">
        <v>40.322499999999998</v>
      </c>
      <c r="T41" s="14">
        <f t="shared" si="7"/>
        <v>403.22499999999997</v>
      </c>
      <c r="V41" s="58" t="s">
        <v>48</v>
      </c>
      <c r="W41" s="61">
        <v>10</v>
      </c>
      <c r="X41" s="41">
        <v>40.322499999999998</v>
      </c>
      <c r="Y41" s="72">
        <f t="shared" si="0"/>
        <v>403.22499999999997</v>
      </c>
      <c r="Z41" s="19"/>
      <c r="AA41" s="79">
        <v>0.7</v>
      </c>
      <c r="AB41" s="80">
        <f t="shared" si="1"/>
        <v>282.25749999999994</v>
      </c>
      <c r="AC41" s="81">
        <v>0</v>
      </c>
      <c r="AD41" s="82">
        <f t="shared" si="2"/>
        <v>0</v>
      </c>
      <c r="AE41" s="133">
        <f t="shared" si="3"/>
        <v>282.25749999999994</v>
      </c>
    </row>
    <row r="42" spans="1:31" ht="60.75" thickBot="1" x14ac:dyDescent="0.3">
      <c r="A42" s="22"/>
      <c r="B42" s="55" t="s">
        <v>49</v>
      </c>
      <c r="C42" s="55" t="s">
        <v>24</v>
      </c>
      <c r="D42" s="56" t="s">
        <v>25</v>
      </c>
      <c r="E42" s="57" t="s">
        <v>382</v>
      </c>
      <c r="F42" s="58"/>
      <c r="G42" s="58"/>
      <c r="H42" s="59"/>
      <c r="I42" s="58"/>
      <c r="J42" s="60" t="s">
        <v>383</v>
      </c>
      <c r="K42" s="58" t="s">
        <v>31</v>
      </c>
      <c r="L42" s="61"/>
      <c r="M42" s="62">
        <v>4.8300000000000003E-2</v>
      </c>
      <c r="N42" s="63">
        <v>0</v>
      </c>
      <c r="O42" s="19"/>
      <c r="P42" s="13" t="e">
        <v>#VALUE!</v>
      </c>
      <c r="Q42" s="14" t="e">
        <f t="shared" si="6"/>
        <v>#VALUE!</v>
      </c>
      <c r="R42" s="40" t="e">
        <v>#N/A</v>
      </c>
      <c r="S42" s="41" t="e">
        <v>#N/A</v>
      </c>
      <c r="T42" s="14">
        <f t="shared" si="7"/>
        <v>0</v>
      </c>
      <c r="V42" s="58" t="s">
        <v>31</v>
      </c>
      <c r="W42" s="61"/>
      <c r="X42" s="41" t="e">
        <v>#N/A</v>
      </c>
      <c r="Y42" s="72"/>
      <c r="Z42" s="19"/>
      <c r="AA42" s="79">
        <v>0</v>
      </c>
      <c r="AB42" s="80">
        <f t="shared" si="1"/>
        <v>0</v>
      </c>
      <c r="AC42" s="81">
        <v>0</v>
      </c>
      <c r="AD42" s="82">
        <f t="shared" si="2"/>
        <v>0</v>
      </c>
      <c r="AE42" s="133">
        <f t="shared" si="3"/>
        <v>0</v>
      </c>
    </row>
    <row r="43" spans="1:31" ht="15.75" thickBot="1" x14ac:dyDescent="0.3">
      <c r="A43" s="22"/>
      <c r="B43" s="64" t="s">
        <v>49</v>
      </c>
      <c r="C43" s="55" t="s">
        <v>312</v>
      </c>
      <c r="D43" s="56" t="s">
        <v>378</v>
      </c>
      <c r="E43" s="57"/>
      <c r="F43" s="58"/>
      <c r="G43" s="58"/>
      <c r="H43" s="59"/>
      <c r="I43" s="58"/>
      <c r="J43" s="60"/>
      <c r="K43" s="58"/>
      <c r="L43" s="61"/>
      <c r="M43" s="60"/>
      <c r="N43" s="63"/>
      <c r="O43" s="19"/>
      <c r="P43" s="17"/>
      <c r="Q43" s="38"/>
      <c r="R43" s="38"/>
      <c r="S43" s="38"/>
      <c r="T43" s="38"/>
      <c r="V43" s="58"/>
      <c r="W43" s="61"/>
      <c r="X43" s="38"/>
      <c r="Y43" s="72">
        <f t="shared" si="0"/>
        <v>0</v>
      </c>
      <c r="Z43" s="19"/>
      <c r="AA43" s="79">
        <v>0</v>
      </c>
      <c r="AB43" s="80">
        <f t="shared" si="1"/>
        <v>0</v>
      </c>
      <c r="AC43" s="81">
        <v>0</v>
      </c>
      <c r="AD43" s="82">
        <f t="shared" si="2"/>
        <v>0</v>
      </c>
      <c r="AE43" s="133">
        <f t="shared" si="3"/>
        <v>0</v>
      </c>
    </row>
    <row r="44" spans="1:31" ht="45.75" thickBot="1" x14ac:dyDescent="0.3">
      <c r="A44" s="22"/>
      <c r="B44" s="64" t="s">
        <v>49</v>
      </c>
      <c r="C44" s="55" t="s">
        <v>312</v>
      </c>
      <c r="D44" s="56" t="s">
        <v>25</v>
      </c>
      <c r="E44" s="57" t="s">
        <v>315</v>
      </c>
      <c r="F44" s="58"/>
      <c r="G44" s="58"/>
      <c r="H44" s="59">
        <v>7.55000000000003</v>
      </c>
      <c r="I44" s="58"/>
      <c r="J44" s="60" t="s">
        <v>316</v>
      </c>
      <c r="K44" s="58" t="s">
        <v>75</v>
      </c>
      <c r="L44" s="61">
        <v>15</v>
      </c>
      <c r="M44" s="65">
        <v>6.68</v>
      </c>
      <c r="N44" s="63">
        <v>100.2</v>
      </c>
      <c r="O44" s="19"/>
      <c r="P44" s="13" t="e">
        <v>#VALUE!</v>
      </c>
      <c r="Q44" s="14" t="e">
        <f>IF(J44="PROV SUM",N44,L44*P44)</f>
        <v>#VALUE!</v>
      </c>
      <c r="R44" s="40">
        <v>0</v>
      </c>
      <c r="S44" s="41">
        <v>5.4929639999999997</v>
      </c>
      <c r="T44" s="14">
        <f>IF(J44="SC024",N44,IF(ISERROR(S44),"",IF(J44="PROV SUM",N44,L44*S44)))</f>
        <v>82.394459999999995</v>
      </c>
      <c r="V44" s="58" t="s">
        <v>75</v>
      </c>
      <c r="W44" s="61">
        <v>15</v>
      </c>
      <c r="X44" s="41">
        <v>5.4929639999999997</v>
      </c>
      <c r="Y44" s="72">
        <f t="shared" si="0"/>
        <v>82.394459999999995</v>
      </c>
      <c r="Z44" s="19"/>
      <c r="AA44" s="79">
        <v>0</v>
      </c>
      <c r="AB44" s="80">
        <f t="shared" si="1"/>
        <v>0</v>
      </c>
      <c r="AC44" s="81">
        <v>0</v>
      </c>
      <c r="AD44" s="82">
        <f t="shared" si="2"/>
        <v>0</v>
      </c>
      <c r="AE44" s="133">
        <f t="shared" si="3"/>
        <v>0</v>
      </c>
    </row>
    <row r="45" spans="1:31" ht="16.5" thickBot="1" x14ac:dyDescent="0.3">
      <c r="A45" s="16"/>
      <c r="B45" s="88" t="s">
        <v>49</v>
      </c>
      <c r="C45" s="89" t="s">
        <v>341</v>
      </c>
      <c r="D45" s="90" t="s">
        <v>378</v>
      </c>
      <c r="E45" s="91"/>
      <c r="F45" s="7"/>
      <c r="G45" s="7"/>
      <c r="H45" s="92"/>
      <c r="I45" s="7"/>
      <c r="J45" s="91"/>
      <c r="K45" s="93"/>
      <c r="L45" s="53"/>
      <c r="M45" s="94"/>
      <c r="N45" s="12"/>
      <c r="O45" s="19"/>
      <c r="P45" s="17"/>
      <c r="Q45" s="38"/>
      <c r="R45" s="38"/>
      <c r="S45" s="38"/>
      <c r="T45" s="38"/>
      <c r="V45" s="93"/>
      <c r="W45" s="53"/>
      <c r="X45" s="38"/>
      <c r="Y45" s="72">
        <f t="shared" si="0"/>
        <v>0</v>
      </c>
      <c r="Z45" s="19"/>
      <c r="AA45" s="79">
        <v>0</v>
      </c>
      <c r="AB45" s="80">
        <f t="shared" si="1"/>
        <v>0</v>
      </c>
      <c r="AC45" s="81">
        <v>0</v>
      </c>
      <c r="AD45" s="82">
        <f t="shared" si="2"/>
        <v>0</v>
      </c>
      <c r="AE45" s="133">
        <f t="shared" si="3"/>
        <v>0</v>
      </c>
    </row>
    <row r="46" spans="1:31" ht="105.75" thickBot="1" x14ac:dyDescent="0.3">
      <c r="A46" s="16"/>
      <c r="B46" s="88" t="s">
        <v>49</v>
      </c>
      <c r="C46" s="89" t="s">
        <v>341</v>
      </c>
      <c r="D46" s="90" t="s">
        <v>25</v>
      </c>
      <c r="E46" s="91" t="s">
        <v>350</v>
      </c>
      <c r="F46" s="10"/>
      <c r="G46" s="10"/>
      <c r="H46" s="92">
        <v>13</v>
      </c>
      <c r="I46" s="10"/>
      <c r="J46" s="91" t="s">
        <v>351</v>
      </c>
      <c r="K46" s="10" t="s">
        <v>311</v>
      </c>
      <c r="L46" s="95">
        <v>2</v>
      </c>
      <c r="M46" s="94">
        <v>222.2</v>
      </c>
      <c r="N46" s="96">
        <v>444.4</v>
      </c>
      <c r="O46" s="19"/>
      <c r="P46" s="13" t="e">
        <v>#VALUE!</v>
      </c>
      <c r="Q46" s="14" t="e">
        <f t="shared" ref="Q46:Q59" si="8">IF(J46="PROV SUM",N46,L46*P46)</f>
        <v>#VALUE!</v>
      </c>
      <c r="R46" s="40">
        <v>0</v>
      </c>
      <c r="S46" s="41">
        <v>196.98029999999997</v>
      </c>
      <c r="T46" s="14">
        <f t="shared" ref="T46:T59" si="9">IF(J46="SC024",N46,IF(ISERROR(S46),"",IF(J46="PROV SUM",N46,L46*S46)))</f>
        <v>393.96059999999994</v>
      </c>
      <c r="V46" s="10" t="s">
        <v>311</v>
      </c>
      <c r="W46" s="95">
        <v>2</v>
      </c>
      <c r="X46" s="41">
        <v>196.98029999999997</v>
      </c>
      <c r="Y46" s="72">
        <f t="shared" si="0"/>
        <v>393.96059999999994</v>
      </c>
      <c r="Z46" s="19"/>
      <c r="AA46" s="79">
        <v>0</v>
      </c>
      <c r="AB46" s="80">
        <f t="shared" si="1"/>
        <v>0</v>
      </c>
      <c r="AC46" s="81">
        <v>0</v>
      </c>
      <c r="AD46" s="82">
        <f t="shared" si="2"/>
        <v>0</v>
      </c>
      <c r="AE46" s="133">
        <f t="shared" si="3"/>
        <v>0</v>
      </c>
    </row>
    <row r="47" spans="1:31" ht="105.75" thickBot="1" x14ac:dyDescent="0.3">
      <c r="A47" s="16"/>
      <c r="B47" s="88" t="s">
        <v>49</v>
      </c>
      <c r="C47" s="89" t="s">
        <v>341</v>
      </c>
      <c r="D47" s="90" t="s">
        <v>25</v>
      </c>
      <c r="E47" s="91" t="s">
        <v>356</v>
      </c>
      <c r="F47" s="7"/>
      <c r="G47" s="7"/>
      <c r="H47" s="92">
        <v>27</v>
      </c>
      <c r="I47" s="7"/>
      <c r="J47" s="91" t="s">
        <v>357</v>
      </c>
      <c r="K47" s="93" t="s">
        <v>311</v>
      </c>
      <c r="L47" s="95">
        <v>1</v>
      </c>
      <c r="M47" s="94">
        <v>22.53</v>
      </c>
      <c r="N47" s="96">
        <v>22.53</v>
      </c>
      <c r="O47" s="19"/>
      <c r="P47" s="13" t="e">
        <v>#VALUE!</v>
      </c>
      <c r="Q47" s="14" t="e">
        <f t="shared" si="8"/>
        <v>#VALUE!</v>
      </c>
      <c r="R47" s="40">
        <v>0</v>
      </c>
      <c r="S47" s="41">
        <v>19.150500000000001</v>
      </c>
      <c r="T47" s="14">
        <f t="shared" si="9"/>
        <v>19.150500000000001</v>
      </c>
      <c r="V47" s="93" t="s">
        <v>311</v>
      </c>
      <c r="W47" s="95">
        <v>1</v>
      </c>
      <c r="X47" s="41">
        <v>19.150500000000001</v>
      </c>
      <c r="Y47" s="72">
        <f t="shared" si="0"/>
        <v>19.150500000000001</v>
      </c>
      <c r="Z47" s="19"/>
      <c r="AA47" s="79">
        <v>0</v>
      </c>
      <c r="AB47" s="80">
        <f t="shared" si="1"/>
        <v>0</v>
      </c>
      <c r="AC47" s="81">
        <v>0</v>
      </c>
      <c r="AD47" s="82">
        <f t="shared" si="2"/>
        <v>0</v>
      </c>
      <c r="AE47" s="133">
        <f t="shared" si="3"/>
        <v>0</v>
      </c>
    </row>
    <row r="48" spans="1:31" ht="120.75" thickBot="1" x14ac:dyDescent="0.3">
      <c r="A48" s="16"/>
      <c r="B48" s="88" t="s">
        <v>49</v>
      </c>
      <c r="C48" s="89" t="s">
        <v>341</v>
      </c>
      <c r="D48" s="90" t="s">
        <v>25</v>
      </c>
      <c r="E48" s="91" t="s">
        <v>358</v>
      </c>
      <c r="F48" s="7"/>
      <c r="G48" s="7"/>
      <c r="H48" s="92">
        <v>41</v>
      </c>
      <c r="I48" s="7"/>
      <c r="J48" s="91" t="s">
        <v>359</v>
      </c>
      <c r="K48" s="93" t="s">
        <v>311</v>
      </c>
      <c r="L48" s="95">
        <v>1</v>
      </c>
      <c r="M48" s="94">
        <v>29.34</v>
      </c>
      <c r="N48" s="96">
        <v>29.34</v>
      </c>
      <c r="O48" s="19"/>
      <c r="P48" s="13" t="e">
        <v>#VALUE!</v>
      </c>
      <c r="Q48" s="14" t="e">
        <f t="shared" si="8"/>
        <v>#VALUE!</v>
      </c>
      <c r="R48" s="40">
        <v>0</v>
      </c>
      <c r="S48" s="41">
        <v>24.939</v>
      </c>
      <c r="T48" s="14">
        <f t="shared" si="9"/>
        <v>24.939</v>
      </c>
      <c r="V48" s="93" t="s">
        <v>311</v>
      </c>
      <c r="W48" s="95">
        <v>1</v>
      </c>
      <c r="X48" s="41">
        <v>24.939</v>
      </c>
      <c r="Y48" s="72">
        <f t="shared" si="0"/>
        <v>24.939</v>
      </c>
      <c r="Z48" s="19"/>
      <c r="AA48" s="79">
        <v>0</v>
      </c>
      <c r="AB48" s="80">
        <f t="shared" si="1"/>
        <v>0</v>
      </c>
      <c r="AC48" s="81">
        <v>0</v>
      </c>
      <c r="AD48" s="82">
        <f t="shared" si="2"/>
        <v>0</v>
      </c>
      <c r="AE48" s="133">
        <f t="shared" si="3"/>
        <v>0</v>
      </c>
    </row>
    <row r="49" spans="1:31" ht="45.75" thickBot="1" x14ac:dyDescent="0.3">
      <c r="A49" s="16"/>
      <c r="B49" s="88" t="s">
        <v>49</v>
      </c>
      <c r="C49" s="89" t="s">
        <v>341</v>
      </c>
      <c r="D49" s="90" t="s">
        <v>25</v>
      </c>
      <c r="E49" s="91" t="s">
        <v>364</v>
      </c>
      <c r="F49" s="7"/>
      <c r="G49" s="7"/>
      <c r="H49" s="92">
        <v>93</v>
      </c>
      <c r="I49" s="7"/>
      <c r="J49" s="91" t="s">
        <v>365</v>
      </c>
      <c r="K49" s="93" t="s">
        <v>311</v>
      </c>
      <c r="L49" s="95">
        <v>1</v>
      </c>
      <c r="M49" s="94">
        <v>550</v>
      </c>
      <c r="N49" s="96">
        <v>550</v>
      </c>
      <c r="O49" s="19"/>
      <c r="P49" s="13" t="e">
        <v>#VALUE!</v>
      </c>
      <c r="Q49" s="14" t="e">
        <f t="shared" si="8"/>
        <v>#VALUE!</v>
      </c>
      <c r="R49" s="40">
        <v>0</v>
      </c>
      <c r="S49" s="41">
        <v>440</v>
      </c>
      <c r="T49" s="14">
        <f t="shared" si="9"/>
        <v>440</v>
      </c>
      <c r="V49" s="93" t="s">
        <v>311</v>
      </c>
      <c r="W49" s="95">
        <v>1</v>
      </c>
      <c r="X49" s="41">
        <v>440</v>
      </c>
      <c r="Y49" s="72">
        <f t="shared" si="0"/>
        <v>440</v>
      </c>
      <c r="Z49" s="19"/>
      <c r="AA49" s="79">
        <v>0</v>
      </c>
      <c r="AB49" s="80">
        <f t="shared" si="1"/>
        <v>0</v>
      </c>
      <c r="AC49" s="81">
        <v>0</v>
      </c>
      <c r="AD49" s="82">
        <f t="shared" si="2"/>
        <v>0</v>
      </c>
      <c r="AE49" s="133">
        <f t="shared" si="3"/>
        <v>0</v>
      </c>
    </row>
    <row r="50" spans="1:31" ht="45.75" thickBot="1" x14ac:dyDescent="0.3">
      <c r="A50" s="16"/>
      <c r="B50" s="88" t="s">
        <v>49</v>
      </c>
      <c r="C50" s="89" t="s">
        <v>341</v>
      </c>
      <c r="D50" s="90" t="s">
        <v>25</v>
      </c>
      <c r="E50" s="91" t="s">
        <v>352</v>
      </c>
      <c r="F50" s="7"/>
      <c r="G50" s="7"/>
      <c r="H50" s="92">
        <v>104</v>
      </c>
      <c r="I50" s="7"/>
      <c r="J50" s="91" t="s">
        <v>353</v>
      </c>
      <c r="K50" s="93" t="s">
        <v>311</v>
      </c>
      <c r="L50" s="95">
        <v>2</v>
      </c>
      <c r="M50" s="94">
        <v>3.44</v>
      </c>
      <c r="N50" s="96">
        <v>6.88</v>
      </c>
      <c r="O50" s="19"/>
      <c r="P50" s="13" t="e">
        <v>#VALUE!</v>
      </c>
      <c r="Q50" s="14" t="e">
        <f t="shared" si="8"/>
        <v>#VALUE!</v>
      </c>
      <c r="R50" s="40">
        <v>0</v>
      </c>
      <c r="S50" s="41">
        <v>3.0495599999999996</v>
      </c>
      <c r="T50" s="14">
        <f t="shared" si="9"/>
        <v>6.0991199999999992</v>
      </c>
      <c r="V50" s="93" t="s">
        <v>311</v>
      </c>
      <c r="W50" s="95">
        <v>2</v>
      </c>
      <c r="X50" s="41">
        <v>3.0495599999999996</v>
      </c>
      <c r="Y50" s="72">
        <f t="shared" si="0"/>
        <v>6.0991199999999992</v>
      </c>
      <c r="Z50" s="19"/>
      <c r="AA50" s="79">
        <v>0</v>
      </c>
      <c r="AB50" s="80">
        <f t="shared" si="1"/>
        <v>0</v>
      </c>
      <c r="AC50" s="81">
        <v>0</v>
      </c>
      <c r="AD50" s="82">
        <f t="shared" si="2"/>
        <v>0</v>
      </c>
      <c r="AE50" s="133">
        <f t="shared" si="3"/>
        <v>0</v>
      </c>
    </row>
    <row r="51" spans="1:31" ht="90.75" thickBot="1" x14ac:dyDescent="0.3">
      <c r="A51" s="16"/>
      <c r="B51" s="88" t="s">
        <v>49</v>
      </c>
      <c r="C51" s="89" t="s">
        <v>341</v>
      </c>
      <c r="D51" s="90" t="s">
        <v>25</v>
      </c>
      <c r="E51" s="91" t="s">
        <v>366</v>
      </c>
      <c r="F51" s="7"/>
      <c r="G51" s="7"/>
      <c r="H51" s="92">
        <v>115</v>
      </c>
      <c r="I51" s="7"/>
      <c r="J51" s="91" t="s">
        <v>367</v>
      </c>
      <c r="K51" s="93" t="s">
        <v>311</v>
      </c>
      <c r="L51" s="95">
        <v>2</v>
      </c>
      <c r="M51" s="94">
        <v>70.11</v>
      </c>
      <c r="N51" s="96">
        <v>140.22</v>
      </c>
      <c r="O51" s="19"/>
      <c r="P51" s="13" t="e">
        <v>#VALUE!</v>
      </c>
      <c r="Q51" s="14" t="e">
        <f t="shared" si="8"/>
        <v>#VALUE!</v>
      </c>
      <c r="R51" s="40">
        <v>0</v>
      </c>
      <c r="S51" s="41">
        <v>56.088000000000001</v>
      </c>
      <c r="T51" s="14">
        <f t="shared" si="9"/>
        <v>112.176</v>
      </c>
      <c r="V51" s="93" t="s">
        <v>311</v>
      </c>
      <c r="W51" s="95">
        <v>2</v>
      </c>
      <c r="X51" s="41">
        <v>56.088000000000001</v>
      </c>
      <c r="Y51" s="72">
        <f t="shared" si="0"/>
        <v>112.176</v>
      </c>
      <c r="Z51" s="19"/>
      <c r="AA51" s="79">
        <v>0</v>
      </c>
      <c r="AB51" s="80">
        <f t="shared" si="1"/>
        <v>0</v>
      </c>
      <c r="AC51" s="81">
        <v>0</v>
      </c>
      <c r="AD51" s="82">
        <f t="shared" si="2"/>
        <v>0</v>
      </c>
      <c r="AE51" s="133">
        <f t="shared" si="3"/>
        <v>0</v>
      </c>
    </row>
    <row r="52" spans="1:31" ht="46.5" thickBot="1" x14ac:dyDescent="0.3">
      <c r="A52" s="16"/>
      <c r="B52" s="88" t="s">
        <v>49</v>
      </c>
      <c r="C52" s="89" t="s">
        <v>341</v>
      </c>
      <c r="D52" s="90" t="s">
        <v>25</v>
      </c>
      <c r="E52" s="97" t="s">
        <v>354</v>
      </c>
      <c r="F52" s="7"/>
      <c r="G52" s="7"/>
      <c r="H52" s="92">
        <v>175</v>
      </c>
      <c r="I52" s="7"/>
      <c r="J52" s="104" t="s">
        <v>355</v>
      </c>
      <c r="K52" s="93" t="s">
        <v>311</v>
      </c>
      <c r="L52" s="95">
        <v>2</v>
      </c>
      <c r="M52" s="94">
        <v>9.81</v>
      </c>
      <c r="N52" s="96">
        <v>19.62</v>
      </c>
      <c r="O52" s="19"/>
      <c r="P52" s="13" t="e">
        <v>#VALUE!</v>
      </c>
      <c r="Q52" s="14" t="e">
        <f t="shared" si="8"/>
        <v>#VALUE!</v>
      </c>
      <c r="R52" s="40">
        <v>0</v>
      </c>
      <c r="S52" s="41">
        <v>8.6965649999999997</v>
      </c>
      <c r="T52" s="14">
        <f t="shared" si="9"/>
        <v>17.393129999999999</v>
      </c>
      <c r="V52" s="93" t="s">
        <v>311</v>
      </c>
      <c r="W52" s="95">
        <v>2</v>
      </c>
      <c r="X52" s="41">
        <v>8.6965649999999997</v>
      </c>
      <c r="Y52" s="72">
        <f t="shared" si="0"/>
        <v>17.393129999999999</v>
      </c>
      <c r="Z52" s="19"/>
      <c r="AA52" s="79">
        <v>0</v>
      </c>
      <c r="AB52" s="80">
        <f t="shared" si="1"/>
        <v>0</v>
      </c>
      <c r="AC52" s="81">
        <v>0</v>
      </c>
      <c r="AD52" s="82">
        <f t="shared" si="2"/>
        <v>0</v>
      </c>
      <c r="AE52" s="133">
        <f t="shared" si="3"/>
        <v>0</v>
      </c>
    </row>
    <row r="53" spans="1:31" ht="76.5" thickBot="1" x14ac:dyDescent="0.3">
      <c r="A53" s="16"/>
      <c r="B53" s="88" t="s">
        <v>49</v>
      </c>
      <c r="C53" s="89" t="s">
        <v>341</v>
      </c>
      <c r="D53" s="90" t="s">
        <v>25</v>
      </c>
      <c r="E53" s="97" t="s">
        <v>342</v>
      </c>
      <c r="F53" s="7"/>
      <c r="G53" s="7"/>
      <c r="H53" s="92">
        <v>180</v>
      </c>
      <c r="I53" s="7"/>
      <c r="J53" s="98" t="s">
        <v>343</v>
      </c>
      <c r="K53" s="93" t="s">
        <v>311</v>
      </c>
      <c r="L53" s="95">
        <v>1</v>
      </c>
      <c r="M53" s="94">
        <v>62.11</v>
      </c>
      <c r="N53" s="96">
        <v>62.11</v>
      </c>
      <c r="O53" s="19"/>
      <c r="P53" s="13" t="e">
        <v>#VALUE!</v>
      </c>
      <c r="Q53" s="14" t="e">
        <f t="shared" si="8"/>
        <v>#VALUE!</v>
      </c>
      <c r="R53" s="40">
        <v>0</v>
      </c>
      <c r="S53" s="41">
        <v>55.060514999999995</v>
      </c>
      <c r="T53" s="14">
        <f t="shared" si="9"/>
        <v>55.060514999999995</v>
      </c>
      <c r="V53" s="93" t="s">
        <v>311</v>
      </c>
      <c r="W53" s="95">
        <v>1</v>
      </c>
      <c r="X53" s="41">
        <v>55.060514999999995</v>
      </c>
      <c r="Y53" s="72">
        <f t="shared" si="0"/>
        <v>55.060514999999995</v>
      </c>
      <c r="Z53" s="19"/>
      <c r="AA53" s="79">
        <v>0</v>
      </c>
      <c r="AB53" s="80">
        <f>Y53*AA53</f>
        <v>0</v>
      </c>
      <c r="AC53" s="81">
        <v>0</v>
      </c>
      <c r="AD53" s="82">
        <f t="shared" ref="AD53:AD59" si="10">Y53*AC53</f>
        <v>0</v>
      </c>
      <c r="AE53" s="133">
        <f t="shared" si="3"/>
        <v>0</v>
      </c>
    </row>
    <row r="54" spans="1:31" ht="91.5" thickBot="1" x14ac:dyDescent="0.3">
      <c r="A54" s="22"/>
      <c r="B54" s="88" t="s">
        <v>49</v>
      </c>
      <c r="C54" s="89" t="s">
        <v>341</v>
      </c>
      <c r="D54" s="90" t="s">
        <v>25</v>
      </c>
      <c r="E54" s="97" t="s">
        <v>370</v>
      </c>
      <c r="F54" s="30"/>
      <c r="G54" s="30"/>
      <c r="H54" s="92">
        <v>186</v>
      </c>
      <c r="I54" s="30"/>
      <c r="J54" s="99" t="s">
        <v>371</v>
      </c>
      <c r="K54" s="93" t="s">
        <v>311</v>
      </c>
      <c r="L54" s="95">
        <v>1</v>
      </c>
      <c r="M54" s="94">
        <v>86.88</v>
      </c>
      <c r="N54" s="96">
        <v>86.88</v>
      </c>
      <c r="O54" s="19"/>
      <c r="P54" s="13" t="e">
        <v>#VALUE!</v>
      </c>
      <c r="Q54" s="14" t="e">
        <f t="shared" si="8"/>
        <v>#VALUE!</v>
      </c>
      <c r="R54" s="40">
        <v>0</v>
      </c>
      <c r="S54" s="41">
        <v>69.504000000000005</v>
      </c>
      <c r="T54" s="14">
        <f t="shared" si="9"/>
        <v>69.504000000000005</v>
      </c>
      <c r="V54" s="93" t="s">
        <v>311</v>
      </c>
      <c r="W54" s="95">
        <v>1</v>
      </c>
      <c r="X54" s="41">
        <v>69.504000000000005</v>
      </c>
      <c r="Y54" s="72">
        <f t="shared" si="0"/>
        <v>69.504000000000005</v>
      </c>
      <c r="Z54" s="19"/>
      <c r="AA54" s="79">
        <v>0</v>
      </c>
      <c r="AB54" s="80">
        <f t="shared" ref="AB54:AB59" si="11">Y54*AA54</f>
        <v>0</v>
      </c>
      <c r="AC54" s="81">
        <v>0</v>
      </c>
      <c r="AD54" s="82">
        <f t="shared" si="10"/>
        <v>0</v>
      </c>
      <c r="AE54" s="133">
        <f t="shared" si="3"/>
        <v>0</v>
      </c>
    </row>
    <row r="55" spans="1:31" ht="16.5" thickBot="1" x14ac:dyDescent="0.3">
      <c r="A55" s="22"/>
      <c r="B55" s="88" t="s">
        <v>49</v>
      </c>
      <c r="C55" s="89" t="s">
        <v>341</v>
      </c>
      <c r="D55" s="90" t="s">
        <v>25</v>
      </c>
      <c r="E55" s="100" t="s">
        <v>424</v>
      </c>
      <c r="F55" s="30"/>
      <c r="G55" s="30"/>
      <c r="H55" s="92">
        <v>190</v>
      </c>
      <c r="I55" s="30"/>
      <c r="J55" s="101" t="s">
        <v>379</v>
      </c>
      <c r="K55" s="93" t="s">
        <v>311</v>
      </c>
      <c r="L55" s="95">
        <v>1</v>
      </c>
      <c r="M55" s="102">
        <v>1500</v>
      </c>
      <c r="N55" s="96">
        <v>1500</v>
      </c>
      <c r="O55" s="19"/>
      <c r="P55" s="13" t="e">
        <v>#VALUE!</v>
      </c>
      <c r="Q55" s="14">
        <f t="shared" si="8"/>
        <v>1500</v>
      </c>
      <c r="R55" s="40" t="s">
        <v>381</v>
      </c>
      <c r="S55" s="41">
        <v>1500</v>
      </c>
      <c r="T55" s="14">
        <f t="shared" si="9"/>
        <v>1500</v>
      </c>
      <c r="V55" s="93" t="s">
        <v>311</v>
      </c>
      <c r="W55" s="95">
        <v>1</v>
      </c>
      <c r="X55" s="102">
        <v>1500</v>
      </c>
      <c r="Y55" s="72">
        <f t="shared" si="0"/>
        <v>1500</v>
      </c>
      <c r="Z55" s="19"/>
      <c r="AA55" s="79">
        <v>0</v>
      </c>
      <c r="AB55" s="80">
        <f t="shared" si="11"/>
        <v>0</v>
      </c>
      <c r="AC55" s="81">
        <v>0</v>
      </c>
      <c r="AD55" s="82">
        <f t="shared" si="10"/>
        <v>0</v>
      </c>
      <c r="AE55" s="133">
        <f t="shared" si="3"/>
        <v>0</v>
      </c>
    </row>
    <row r="56" spans="1:31" ht="27" thickBot="1" x14ac:dyDescent="0.3">
      <c r="A56" s="22"/>
      <c r="B56" s="88" t="s">
        <v>49</v>
      </c>
      <c r="C56" s="89" t="s">
        <v>341</v>
      </c>
      <c r="D56" s="90" t="s">
        <v>25</v>
      </c>
      <c r="E56" s="103" t="s">
        <v>425</v>
      </c>
      <c r="F56" s="30"/>
      <c r="G56" s="30"/>
      <c r="H56" s="92">
        <v>191</v>
      </c>
      <c r="I56" s="30"/>
      <c r="J56" s="101" t="s">
        <v>379</v>
      </c>
      <c r="K56" s="93" t="s">
        <v>311</v>
      </c>
      <c r="L56" s="95">
        <v>1</v>
      </c>
      <c r="M56" s="102">
        <v>100</v>
      </c>
      <c r="N56" s="96">
        <v>100</v>
      </c>
      <c r="O56" s="19"/>
      <c r="P56" s="13" t="e">
        <v>#VALUE!</v>
      </c>
      <c r="Q56" s="14">
        <f t="shared" si="8"/>
        <v>100</v>
      </c>
      <c r="R56" s="40" t="s">
        <v>381</v>
      </c>
      <c r="S56" s="41">
        <v>100</v>
      </c>
      <c r="T56" s="14">
        <f t="shared" si="9"/>
        <v>100</v>
      </c>
      <c r="V56" s="93" t="s">
        <v>311</v>
      </c>
      <c r="W56" s="95">
        <v>1</v>
      </c>
      <c r="X56" s="102">
        <v>100</v>
      </c>
      <c r="Y56" s="72">
        <f t="shared" si="0"/>
        <v>100</v>
      </c>
      <c r="Z56" s="19"/>
      <c r="AA56" s="79">
        <v>0</v>
      </c>
      <c r="AB56" s="80">
        <f t="shared" si="11"/>
        <v>0</v>
      </c>
      <c r="AC56" s="81">
        <v>0</v>
      </c>
      <c r="AD56" s="82">
        <f t="shared" si="10"/>
        <v>0</v>
      </c>
      <c r="AE56" s="133">
        <f>AB56-AD56</f>
        <v>0</v>
      </c>
    </row>
    <row r="57" spans="1:31" ht="16.5" thickBot="1" x14ac:dyDescent="0.3">
      <c r="A57" s="22"/>
      <c r="B57" s="88" t="s">
        <v>49</v>
      </c>
      <c r="C57" s="89" t="s">
        <v>341</v>
      </c>
      <c r="D57" s="90" t="s">
        <v>25</v>
      </c>
      <c r="E57" s="103" t="s">
        <v>426</v>
      </c>
      <c r="F57" s="30"/>
      <c r="G57" s="30"/>
      <c r="H57" s="92">
        <v>192</v>
      </c>
      <c r="I57" s="30"/>
      <c r="J57" s="101" t="s">
        <v>379</v>
      </c>
      <c r="K57" s="93" t="s">
        <v>311</v>
      </c>
      <c r="L57" s="95">
        <v>1</v>
      </c>
      <c r="M57" s="102">
        <v>100</v>
      </c>
      <c r="N57" s="96">
        <v>100</v>
      </c>
      <c r="O57" s="19"/>
      <c r="P57" s="13" t="e">
        <v>#VALUE!</v>
      </c>
      <c r="Q57" s="14">
        <f t="shared" si="8"/>
        <v>100</v>
      </c>
      <c r="R57" s="40" t="s">
        <v>381</v>
      </c>
      <c r="S57" s="41">
        <v>100</v>
      </c>
      <c r="T57" s="14">
        <f t="shared" si="9"/>
        <v>100</v>
      </c>
      <c r="V57" s="93" t="s">
        <v>311</v>
      </c>
      <c r="W57" s="95">
        <v>1</v>
      </c>
      <c r="X57" s="102">
        <v>100</v>
      </c>
      <c r="Y57" s="72">
        <f t="shared" si="0"/>
        <v>100</v>
      </c>
      <c r="Z57" s="19"/>
      <c r="AA57" s="79">
        <v>0</v>
      </c>
      <c r="AB57" s="80">
        <f t="shared" si="11"/>
        <v>0</v>
      </c>
      <c r="AC57" s="81">
        <v>0</v>
      </c>
      <c r="AD57" s="82">
        <f t="shared" si="10"/>
        <v>0</v>
      </c>
      <c r="AE57" s="133">
        <f t="shared" si="3"/>
        <v>0</v>
      </c>
    </row>
    <row r="58" spans="1:31" ht="16.5" thickBot="1" x14ac:dyDescent="0.3">
      <c r="A58" s="22"/>
      <c r="B58" s="88" t="s">
        <v>49</v>
      </c>
      <c r="C58" s="89" t="s">
        <v>341</v>
      </c>
      <c r="D58" s="90" t="s">
        <v>25</v>
      </c>
      <c r="E58" s="103" t="s">
        <v>427</v>
      </c>
      <c r="F58" s="30"/>
      <c r="G58" s="30"/>
      <c r="H58" s="92">
        <v>193</v>
      </c>
      <c r="I58" s="30"/>
      <c r="J58" s="101" t="s">
        <v>379</v>
      </c>
      <c r="K58" s="93" t="s">
        <v>311</v>
      </c>
      <c r="L58" s="95">
        <v>1</v>
      </c>
      <c r="M58" s="102">
        <v>100</v>
      </c>
      <c r="N58" s="96">
        <v>100</v>
      </c>
      <c r="O58" s="19"/>
      <c r="P58" s="13" t="e">
        <v>#VALUE!</v>
      </c>
      <c r="Q58" s="14">
        <f t="shared" si="8"/>
        <v>100</v>
      </c>
      <c r="R58" s="40" t="s">
        <v>381</v>
      </c>
      <c r="S58" s="41">
        <v>100</v>
      </c>
      <c r="T58" s="14">
        <f t="shared" si="9"/>
        <v>100</v>
      </c>
      <c r="V58" s="93" t="s">
        <v>311</v>
      </c>
      <c r="W58" s="95">
        <v>1</v>
      </c>
      <c r="X58" s="102">
        <v>100</v>
      </c>
      <c r="Y58" s="72">
        <f t="shared" si="0"/>
        <v>100</v>
      </c>
      <c r="Z58" s="19"/>
      <c r="AA58" s="79">
        <v>0</v>
      </c>
      <c r="AB58" s="80">
        <f t="shared" si="11"/>
        <v>0</v>
      </c>
      <c r="AC58" s="81">
        <v>0</v>
      </c>
      <c r="AD58" s="82">
        <f t="shared" si="10"/>
        <v>0</v>
      </c>
      <c r="AE58" s="133">
        <f t="shared" si="3"/>
        <v>0</v>
      </c>
    </row>
    <row r="59" spans="1:31" ht="16.5" thickBot="1" x14ac:dyDescent="0.3">
      <c r="A59" s="22"/>
      <c r="B59" s="88" t="s">
        <v>49</v>
      </c>
      <c r="C59" s="89" t="s">
        <v>341</v>
      </c>
      <c r="D59" s="90" t="s">
        <v>25</v>
      </c>
      <c r="E59" s="103"/>
      <c r="F59" s="30"/>
      <c r="G59" s="30"/>
      <c r="H59" s="92">
        <v>194</v>
      </c>
      <c r="I59" s="30"/>
      <c r="J59" s="101" t="s">
        <v>379</v>
      </c>
      <c r="K59" s="93" t="s">
        <v>311</v>
      </c>
      <c r="L59" s="95">
        <v>1</v>
      </c>
      <c r="M59" s="102">
        <v>350</v>
      </c>
      <c r="N59" s="96">
        <v>350</v>
      </c>
      <c r="O59" s="19"/>
      <c r="P59" s="13" t="e">
        <v>#VALUE!</v>
      </c>
      <c r="Q59" s="14">
        <f t="shared" si="8"/>
        <v>350</v>
      </c>
      <c r="R59" s="40" t="s">
        <v>381</v>
      </c>
      <c r="S59" s="41">
        <v>350</v>
      </c>
      <c r="T59" s="14">
        <f t="shared" si="9"/>
        <v>350</v>
      </c>
      <c r="V59" s="93" t="s">
        <v>311</v>
      </c>
      <c r="W59" s="95">
        <v>1</v>
      </c>
      <c r="X59" s="102">
        <v>350</v>
      </c>
      <c r="Y59" s="72">
        <f t="shared" si="0"/>
        <v>350</v>
      </c>
      <c r="Z59" s="19"/>
      <c r="AA59" s="79">
        <v>0</v>
      </c>
      <c r="AB59" s="80">
        <f t="shared" si="11"/>
        <v>0</v>
      </c>
      <c r="AC59" s="81">
        <v>0</v>
      </c>
      <c r="AD59" s="82">
        <f t="shared" si="10"/>
        <v>0</v>
      </c>
      <c r="AE59" s="133">
        <f t="shared" si="3"/>
        <v>0</v>
      </c>
    </row>
    <row r="60" spans="1:31" ht="15.75" thickBot="1" x14ac:dyDescent="0.3">
      <c r="A60" s="22"/>
      <c r="B60" s="64"/>
      <c r="C60" s="55"/>
      <c r="D60" s="56"/>
      <c r="E60" s="57"/>
      <c r="F60" s="58"/>
      <c r="G60" s="58"/>
      <c r="H60" s="59"/>
      <c r="I60" s="58"/>
      <c r="J60" s="60"/>
      <c r="K60" s="58"/>
      <c r="L60" s="61"/>
      <c r="M60" s="60"/>
      <c r="N60" s="63"/>
      <c r="O60" s="19"/>
      <c r="P60" s="17"/>
      <c r="Q60" s="19"/>
      <c r="R60" s="19"/>
      <c r="S60" s="19"/>
      <c r="T60" s="19"/>
    </row>
    <row r="61" spans="1:31" ht="15.75" thickBot="1" x14ac:dyDescent="0.3">
      <c r="S61" s="69" t="s">
        <v>5</v>
      </c>
      <c r="T61" s="70">
        <f>SUM(T11:T59)</f>
        <v>15466.562183000002</v>
      </c>
      <c r="U61" s="66"/>
      <c r="V61" s="22"/>
      <c r="W61" s="29"/>
      <c r="X61" s="69" t="s">
        <v>5</v>
      </c>
      <c r="Y61" s="70">
        <f>SUM(Y11:Y59)</f>
        <v>15466.562183000002</v>
      </c>
      <c r="Z61" s="19"/>
      <c r="AA61" s="78"/>
      <c r="AB61" s="119">
        <f>SUM(AB11:AB59)</f>
        <v>8617.3241659999985</v>
      </c>
      <c r="AC61" s="78"/>
      <c r="AD61" s="120">
        <f>SUM(AD11:AD59)</f>
        <v>0</v>
      </c>
      <c r="AE61" s="134">
        <f>SUM(AE11:AE59)</f>
        <v>8617.3241659999985</v>
      </c>
    </row>
    <row r="63" spans="1:31" x14ac:dyDescent="0.25">
      <c r="C63" t="s">
        <v>372</v>
      </c>
      <c r="D63" s="176"/>
      <c r="T63" s="379">
        <f ca="1">SUMIF($C$10:$C$59,C63,$T$11:$T$59)</f>
        <v>399.99552</v>
      </c>
      <c r="U63" s="66"/>
      <c r="Y63" s="379">
        <f ca="1">SUMIF($C$10:$C$59,C63,$Y$11:$Y$59)</f>
        <v>399.99552</v>
      </c>
      <c r="AA63" s="400">
        <f ca="1">AB63/Y63</f>
        <v>1</v>
      </c>
      <c r="AB63" s="379">
        <f ca="1">SUMIF($C$10:$C$59,C63,$AB$11:$AB$59)</f>
        <v>399.99552</v>
      </c>
      <c r="AC63" s="400">
        <f ca="1">AD63/Y63</f>
        <v>0</v>
      </c>
      <c r="AD63" s="379">
        <f ca="1">SUMIF($C$10:$C$59,C63,$AD$11:$AD$59)</f>
        <v>0</v>
      </c>
      <c r="AE63" s="379">
        <f ca="1">SUMIF($C$10:$C$59,C63,$AE$11:$AE$59)</f>
        <v>399.99552</v>
      </c>
    </row>
    <row r="64" spans="1:31" x14ac:dyDescent="0.25">
      <c r="C64" t="s">
        <v>308</v>
      </c>
      <c r="D64" s="176"/>
      <c r="T64" s="379">
        <f t="shared" ref="T64:T71" ca="1" si="12">SUMIF($C$10:$C$59,C64,$T$11:$T$59)</f>
        <v>222.29999999999998</v>
      </c>
      <c r="U64" s="66"/>
      <c r="Y64" s="379">
        <f t="shared" ref="Y64:Y71" ca="1" si="13">SUMIF($C$10:$C$59,C64,$Y$11:$Y$59)</f>
        <v>222.29999999999998</v>
      </c>
      <c r="AA64" s="400">
        <f t="shared" ref="AA64:AA71" ca="1" si="14">AB64/Y64</f>
        <v>1</v>
      </c>
      <c r="AB64" s="379">
        <f t="shared" ref="AB64:AB71" ca="1" si="15">SUMIF($C$10:$C$59,C64,$AB$11:$AB$59)</f>
        <v>222.29999999999998</v>
      </c>
      <c r="AC64" s="400">
        <f t="shared" ref="AC64:AC71" ca="1" si="16">AD64/Y64</f>
        <v>0</v>
      </c>
      <c r="AD64" s="379">
        <f t="shared" ref="AD64:AD71" ca="1" si="17">SUMIF($C$10:$C$59,C64,$AD$11:$AD$59)</f>
        <v>0</v>
      </c>
      <c r="AE64" s="379">
        <f t="shared" ref="AE64:AE71" ca="1" si="18">SUMIF($C$10:$C$59,C64,$AE$11:$AE$59)</f>
        <v>222.29999999999998</v>
      </c>
    </row>
    <row r="65" spans="3:31" x14ac:dyDescent="0.25">
      <c r="C65" t="s">
        <v>285</v>
      </c>
      <c r="D65" s="176"/>
      <c r="T65" s="379">
        <f t="shared" ca="1" si="12"/>
        <v>0</v>
      </c>
      <c r="U65" s="68"/>
      <c r="Y65" s="379">
        <f t="shared" ca="1" si="13"/>
        <v>0</v>
      </c>
      <c r="AA65" s="400" t="e">
        <f t="shared" ca="1" si="14"/>
        <v>#DIV/0!</v>
      </c>
      <c r="AB65" s="379">
        <f t="shared" ca="1" si="15"/>
        <v>0</v>
      </c>
      <c r="AC65" s="400" t="e">
        <f t="shared" ca="1" si="16"/>
        <v>#DIV/0!</v>
      </c>
      <c r="AD65" s="379">
        <f t="shared" ca="1" si="17"/>
        <v>0</v>
      </c>
      <c r="AE65" s="379">
        <f t="shared" ca="1" si="18"/>
        <v>0</v>
      </c>
    </row>
    <row r="66" spans="3:31" x14ac:dyDescent="0.25">
      <c r="C66" t="s">
        <v>189</v>
      </c>
      <c r="D66" s="176"/>
      <c r="T66" s="379">
        <f t="shared" ca="1" si="12"/>
        <v>1254.3729999999998</v>
      </c>
      <c r="U66" s="68"/>
      <c r="Y66" s="379">
        <f t="shared" ca="1" si="13"/>
        <v>1254.3729999999998</v>
      </c>
      <c r="AA66" s="400">
        <f t="shared" ca="1" si="14"/>
        <v>0</v>
      </c>
      <c r="AB66" s="379">
        <f t="shared" ca="1" si="15"/>
        <v>0</v>
      </c>
      <c r="AC66" s="400">
        <f t="shared" ca="1" si="16"/>
        <v>0</v>
      </c>
      <c r="AD66" s="379">
        <f t="shared" ca="1" si="17"/>
        <v>0</v>
      </c>
      <c r="AE66" s="379">
        <f t="shared" ca="1" si="18"/>
        <v>0</v>
      </c>
    </row>
    <row r="67" spans="3:31" x14ac:dyDescent="0.25">
      <c r="C67" t="s">
        <v>72</v>
      </c>
      <c r="D67" s="176"/>
      <c r="T67" s="379">
        <f t="shared" ca="1" si="12"/>
        <v>4593.8035460000001</v>
      </c>
      <c r="U67" s="68"/>
      <c r="Y67" s="379">
        <f t="shared" ca="1" si="13"/>
        <v>4593.8035460000001</v>
      </c>
      <c r="AA67" s="400">
        <f t="shared" ca="1" si="14"/>
        <v>1</v>
      </c>
      <c r="AB67" s="379">
        <f t="shared" ca="1" si="15"/>
        <v>4593.8035460000001</v>
      </c>
      <c r="AC67" s="400">
        <f t="shared" ca="1" si="16"/>
        <v>0</v>
      </c>
      <c r="AD67" s="379">
        <f t="shared" ca="1" si="17"/>
        <v>0</v>
      </c>
      <c r="AE67" s="379">
        <f t="shared" ca="1" si="18"/>
        <v>4593.8035460000001</v>
      </c>
    </row>
    <row r="68" spans="3:31" x14ac:dyDescent="0.25">
      <c r="C68" t="s">
        <v>164</v>
      </c>
      <c r="D68" s="176"/>
      <c r="T68" s="379">
        <f t="shared" ca="1" si="12"/>
        <v>766.51979199999994</v>
      </c>
      <c r="U68" s="68"/>
      <c r="Y68" s="379">
        <f t="shared" ca="1" si="13"/>
        <v>766.51979199999994</v>
      </c>
      <c r="AA68" s="400">
        <f t="shared" ca="1" si="14"/>
        <v>0</v>
      </c>
      <c r="AB68" s="379">
        <f t="shared" ca="1" si="15"/>
        <v>0</v>
      </c>
      <c r="AC68" s="400">
        <f t="shared" ca="1" si="16"/>
        <v>0</v>
      </c>
      <c r="AD68" s="379">
        <f t="shared" ca="1" si="17"/>
        <v>0</v>
      </c>
      <c r="AE68" s="379">
        <f t="shared" ca="1" si="18"/>
        <v>0</v>
      </c>
    </row>
    <row r="69" spans="3:31" x14ac:dyDescent="0.25">
      <c r="C69" t="s">
        <v>24</v>
      </c>
      <c r="D69" s="176"/>
      <c r="T69" s="379">
        <f t="shared" ca="1" si="12"/>
        <v>4858.893</v>
      </c>
      <c r="U69" s="68"/>
      <c r="Y69" s="379">
        <f t="shared" ca="1" si="13"/>
        <v>4858.893</v>
      </c>
      <c r="AA69" s="400">
        <f t="shared" ca="1" si="14"/>
        <v>0.7</v>
      </c>
      <c r="AB69" s="379">
        <f t="shared" ca="1" si="15"/>
        <v>3401.2250999999997</v>
      </c>
      <c r="AC69" s="400">
        <f t="shared" ca="1" si="16"/>
        <v>0</v>
      </c>
      <c r="AD69" s="379">
        <f t="shared" ca="1" si="17"/>
        <v>0</v>
      </c>
      <c r="AE69" s="379">
        <f t="shared" ca="1" si="18"/>
        <v>3401.2250999999997</v>
      </c>
    </row>
    <row r="70" spans="3:31" x14ac:dyDescent="0.25">
      <c r="C70" t="s">
        <v>312</v>
      </c>
      <c r="D70" s="176"/>
      <c r="T70" s="379">
        <f t="shared" ca="1" si="12"/>
        <v>82.394459999999995</v>
      </c>
      <c r="Y70" s="379">
        <f t="shared" ca="1" si="13"/>
        <v>82.394459999999995</v>
      </c>
      <c r="AA70" s="400">
        <f t="shared" ca="1" si="14"/>
        <v>0</v>
      </c>
      <c r="AB70" s="379">
        <f t="shared" ca="1" si="15"/>
        <v>0</v>
      </c>
      <c r="AC70" s="400">
        <f t="shared" ca="1" si="16"/>
        <v>0</v>
      </c>
      <c r="AD70" s="379">
        <f t="shared" ca="1" si="17"/>
        <v>0</v>
      </c>
      <c r="AE70" s="379">
        <f t="shared" ca="1" si="18"/>
        <v>0</v>
      </c>
    </row>
    <row r="71" spans="3:31" x14ac:dyDescent="0.25">
      <c r="C71" t="s">
        <v>341</v>
      </c>
      <c r="D71" s="176"/>
      <c r="T71" s="379">
        <f t="shared" ca="1" si="12"/>
        <v>3288.2828650000001</v>
      </c>
      <c r="Y71" s="379">
        <f t="shared" ca="1" si="13"/>
        <v>3288.2828650000001</v>
      </c>
      <c r="AA71" s="400">
        <f t="shared" ca="1" si="14"/>
        <v>0</v>
      </c>
      <c r="AB71" s="379">
        <f t="shared" ca="1" si="15"/>
        <v>0</v>
      </c>
      <c r="AC71" s="400">
        <f t="shared" ca="1" si="16"/>
        <v>0</v>
      </c>
      <c r="AD71" s="379">
        <f t="shared" ca="1" si="17"/>
        <v>0</v>
      </c>
      <c r="AE71" s="379">
        <f t="shared" ca="1" si="18"/>
        <v>0</v>
      </c>
    </row>
  </sheetData>
  <autoFilter ref="B8:AE59"/>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 S11:S12 S14 S18:S25 S27:S29 S31:S35 S37:S42 S46:S59 X44 X11:X12 X14 X18:X25 X27:X29 X31:X35 X37:X42 X46:X54">
      <formula1>P11</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73"/>
  <sheetViews>
    <sheetView topLeftCell="B1" zoomScale="70" zoomScaleNormal="70" workbookViewId="0">
      <pane xSplit="9" ySplit="8" topLeftCell="K57" activePane="bottomRight" state="frozen"/>
      <selection activeCell="S45" sqref="S45"/>
      <selection pane="topRight" activeCell="S45" sqref="S45"/>
      <selection pane="bottomLeft" activeCell="S45" sqref="S45"/>
      <selection pane="bottomRight" activeCell="AC86" sqref="AC86"/>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604</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16" t="s">
        <v>388</v>
      </c>
      <c r="L7" s="417"/>
      <c r="M7" s="417"/>
      <c r="N7" s="417"/>
      <c r="O7" s="417"/>
      <c r="P7" s="417"/>
      <c r="Q7" s="417"/>
      <c r="R7" s="417"/>
      <c r="S7" s="417"/>
      <c r="T7" s="418"/>
      <c r="V7" s="419" t="s">
        <v>389</v>
      </c>
      <c r="W7" s="420"/>
      <c r="X7" s="420"/>
      <c r="Y7" s="421"/>
      <c r="AA7" s="422" t="s">
        <v>390</v>
      </c>
      <c r="AB7" s="423"/>
      <c r="AC7" s="424" t="s">
        <v>393</v>
      </c>
      <c r="AD7" s="425"/>
      <c r="AE7" s="309" t="s">
        <v>391</v>
      </c>
    </row>
    <row r="8" spans="1:31" s="318" customFormat="1" ht="75.75" thickBot="1" x14ac:dyDescent="0.3">
      <c r="A8" s="310" t="s">
        <v>377</v>
      </c>
      <c r="B8" s="311" t="s">
        <v>438</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438</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438</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339">
        <v>0</v>
      </c>
      <c r="T11" s="338">
        <f>IF(J11="SC024",N11,IF(ISERROR(S11),"",IF(J11="PROV SUM",N11,L11*S11)))</f>
        <v>0</v>
      </c>
      <c r="V11" s="343" t="s">
        <v>139</v>
      </c>
      <c r="W11" s="349">
        <v>1</v>
      </c>
      <c r="X11" s="346">
        <v>0</v>
      </c>
      <c r="Y11" s="72">
        <f>W11*X11</f>
        <v>0</v>
      </c>
      <c r="Z11" s="19"/>
      <c r="AA11" s="79">
        <v>0</v>
      </c>
      <c r="AB11" s="80">
        <f>Y11*AA11</f>
        <v>0</v>
      </c>
      <c r="AC11" s="81">
        <v>0</v>
      </c>
      <c r="AD11" s="82">
        <f>Y11*AC11</f>
        <v>0</v>
      </c>
      <c r="AE11" s="133">
        <f>AB11-AD11</f>
        <v>0</v>
      </c>
    </row>
    <row r="12" spans="1:31" ht="45.75" thickBot="1" x14ac:dyDescent="0.3">
      <c r="A12" s="30"/>
      <c r="B12" s="3" t="s">
        <v>438</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339">
        <v>8.6880000000000006</v>
      </c>
      <c r="T12" s="338">
        <f>IF(J12="SC024",N12,IF(ISERROR(S12),"",IF(J12="PROV SUM",N12,L12*S12)))</f>
        <v>399.99552</v>
      </c>
      <c r="V12" s="344" t="s">
        <v>79</v>
      </c>
      <c r="W12" s="350">
        <v>46.04</v>
      </c>
      <c r="X12" s="346">
        <v>8.6880000000000006</v>
      </c>
      <c r="Y12" s="72">
        <f t="shared" ref="Y12:Y56" si="0">W12*X12</f>
        <v>399.99552</v>
      </c>
      <c r="Z12" s="19"/>
      <c r="AA12" s="79">
        <v>1</v>
      </c>
      <c r="AB12" s="80">
        <f t="shared" ref="AB12:AB52" si="1">Y12*AA12</f>
        <v>399.99552</v>
      </c>
      <c r="AC12" s="81">
        <v>0</v>
      </c>
      <c r="AD12" s="82">
        <f t="shared" ref="AD12:AD52" si="2">Y12*AC12</f>
        <v>0</v>
      </c>
      <c r="AE12" s="133">
        <f t="shared" ref="AE12:AE61" si="3">AB12-AD12</f>
        <v>399.99552</v>
      </c>
    </row>
    <row r="13" spans="1:31" ht="15.75" thickBot="1" x14ac:dyDescent="0.3">
      <c r="A13" s="16"/>
      <c r="B13" s="3" t="s">
        <v>438</v>
      </c>
      <c r="C13" s="4" t="s">
        <v>308</v>
      </c>
      <c r="D13" s="5" t="s">
        <v>378</v>
      </c>
      <c r="E13" s="6"/>
      <c r="F13" s="7"/>
      <c r="G13" s="7"/>
      <c r="H13" s="8"/>
      <c r="I13" s="7"/>
      <c r="J13" s="9"/>
      <c r="K13" s="10"/>
      <c r="L13" s="39"/>
      <c r="M13" s="9"/>
      <c r="N13" s="12"/>
      <c r="O13" s="19"/>
      <c r="P13" s="17"/>
      <c r="Q13" s="38"/>
      <c r="R13" s="38"/>
      <c r="S13" s="340"/>
      <c r="T13" s="38"/>
      <c r="U13" s="341"/>
      <c r="V13" s="344"/>
      <c r="W13" s="352"/>
      <c r="X13" s="38"/>
      <c r="Y13" s="72">
        <f t="shared" si="0"/>
        <v>0</v>
      </c>
      <c r="Z13" s="19"/>
      <c r="AA13" s="79">
        <v>0</v>
      </c>
      <c r="AB13" s="80">
        <f t="shared" si="1"/>
        <v>0</v>
      </c>
      <c r="AC13" s="81">
        <v>0</v>
      </c>
      <c r="AD13" s="82">
        <f t="shared" si="2"/>
        <v>0</v>
      </c>
      <c r="AE13" s="133">
        <f t="shared" si="3"/>
        <v>0</v>
      </c>
    </row>
    <row r="14" spans="1:31" ht="30.75" thickBot="1" x14ac:dyDescent="0.3">
      <c r="A14" s="16"/>
      <c r="B14" s="3" t="s">
        <v>438</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339">
        <v>222.29999999999998</v>
      </c>
      <c r="T14" s="338">
        <f>IF(J14="SC024",N14,IF(ISERROR(S14),"",IF(J14="PROV SUM",N14,L14*S14)))</f>
        <v>222.29999999999998</v>
      </c>
      <c r="V14" s="344" t="s">
        <v>311</v>
      </c>
      <c r="W14" s="354">
        <v>1</v>
      </c>
      <c r="X14" s="346">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438</v>
      </c>
      <c r="C15" s="4" t="s">
        <v>285</v>
      </c>
      <c r="D15" s="5" t="s">
        <v>378</v>
      </c>
      <c r="E15" s="6"/>
      <c r="F15" s="7"/>
      <c r="G15" s="7"/>
      <c r="H15" s="8"/>
      <c r="I15" s="7"/>
      <c r="J15" s="9"/>
      <c r="K15" s="10"/>
      <c r="L15" s="39"/>
      <c r="M15" s="9"/>
      <c r="N15" s="12"/>
      <c r="O15" s="19"/>
      <c r="P15" s="17"/>
      <c r="Q15" s="38"/>
      <c r="R15" s="38"/>
      <c r="S15" s="38"/>
      <c r="T15" s="336"/>
      <c r="V15" s="344"/>
      <c r="W15" s="355"/>
      <c r="X15" s="38"/>
      <c r="Y15" s="72"/>
      <c r="Z15" s="19"/>
      <c r="AA15" s="79"/>
      <c r="AB15" s="80"/>
      <c r="AC15" s="81"/>
      <c r="AD15" s="82"/>
      <c r="AE15" s="133">
        <f t="shared" si="3"/>
        <v>0</v>
      </c>
    </row>
    <row r="16" spans="1:31" ht="15.75" thickBot="1" x14ac:dyDescent="0.3">
      <c r="A16" s="16"/>
      <c r="B16" s="3" t="s">
        <v>438</v>
      </c>
      <c r="C16" s="4"/>
      <c r="D16" s="5"/>
      <c r="E16" s="6"/>
      <c r="F16" s="7"/>
      <c r="G16" s="7"/>
      <c r="H16" s="8"/>
      <c r="I16" s="7"/>
      <c r="J16" s="9"/>
      <c r="K16" s="10"/>
      <c r="L16" s="39"/>
      <c r="M16" s="11"/>
      <c r="N16" s="12"/>
      <c r="O16" s="19"/>
      <c r="P16" s="17"/>
      <c r="Q16" s="38"/>
      <c r="R16" s="38"/>
      <c r="S16" s="334"/>
      <c r="T16" s="336"/>
      <c r="V16" s="344"/>
      <c r="W16" s="351"/>
      <c r="X16" s="347"/>
      <c r="Y16" s="72"/>
      <c r="Z16" s="19"/>
      <c r="AA16" s="79"/>
      <c r="AB16" s="80"/>
      <c r="AC16" s="81"/>
      <c r="AD16" s="82"/>
      <c r="AE16" s="133">
        <f t="shared" si="3"/>
        <v>0</v>
      </c>
    </row>
    <row r="17" spans="1:31" ht="61.5" thickBot="1" x14ac:dyDescent="0.3">
      <c r="A17" s="16"/>
      <c r="B17" s="3" t="s">
        <v>438</v>
      </c>
      <c r="C17" s="42" t="s">
        <v>189</v>
      </c>
      <c r="D17" s="5" t="s">
        <v>378</v>
      </c>
      <c r="E17" s="129" t="s">
        <v>501</v>
      </c>
      <c r="F17" s="7"/>
      <c r="G17" s="7"/>
      <c r="H17" s="8"/>
      <c r="I17" s="7"/>
      <c r="J17" s="9"/>
      <c r="K17" s="10"/>
      <c r="L17" s="39"/>
      <c r="M17" s="9"/>
      <c r="N17" s="39"/>
      <c r="O17" s="19"/>
      <c r="P17" s="28"/>
      <c r="Q17" s="43"/>
      <c r="R17" s="43"/>
      <c r="S17" s="335"/>
      <c r="T17" s="337"/>
      <c r="V17" s="345"/>
      <c r="W17" s="353"/>
      <c r="X17" s="43"/>
      <c r="Y17" s="72"/>
      <c r="Z17" s="19"/>
      <c r="AA17" s="79"/>
      <c r="AB17" s="80"/>
      <c r="AC17" s="81"/>
      <c r="AD17" s="82"/>
      <c r="AE17" s="133">
        <f t="shared" si="3"/>
        <v>0</v>
      </c>
    </row>
    <row r="18" spans="1:31" ht="30.75" thickBot="1" x14ac:dyDescent="0.3">
      <c r="A18" s="16"/>
      <c r="B18" s="3" t="s">
        <v>438</v>
      </c>
      <c r="C18" s="42" t="s">
        <v>189</v>
      </c>
      <c r="D18" s="5" t="s">
        <v>25</v>
      </c>
      <c r="E18" s="6" t="s">
        <v>337</v>
      </c>
      <c r="F18" s="7"/>
      <c r="G18" s="7"/>
      <c r="H18" s="8">
        <v>6.91</v>
      </c>
      <c r="I18" s="7"/>
      <c r="J18" s="9" t="s">
        <v>338</v>
      </c>
      <c r="K18" s="10" t="s">
        <v>79</v>
      </c>
      <c r="L18" s="39">
        <v>10</v>
      </c>
      <c r="M18" s="11">
        <v>20.13</v>
      </c>
      <c r="N18" s="39">
        <v>201.3</v>
      </c>
      <c r="O18" s="19"/>
      <c r="P18" s="13" t="e">
        <v>#VALUE!</v>
      </c>
      <c r="Q18" s="14" t="e">
        <f t="shared" ref="Q18:Q26" si="4">IF(J18="PROV SUM",N18,L18*P18)</f>
        <v>#VALUE!</v>
      </c>
      <c r="R18" s="40">
        <v>0</v>
      </c>
      <c r="S18" s="41">
        <v>14.594249999999999</v>
      </c>
      <c r="T18" s="14">
        <f t="shared" ref="T18:T26" si="5">IF(J18="SC024",N18,IF(ISERROR(S18),"",IF(J18="PROV SUM",N18,L18*S18)))</f>
        <v>145.9425</v>
      </c>
      <c r="V18" s="342" t="s">
        <v>79</v>
      </c>
      <c r="W18" s="348">
        <v>10</v>
      </c>
      <c r="X18" s="41">
        <v>14.594249999999999</v>
      </c>
      <c r="Y18" s="72">
        <f t="shared" si="0"/>
        <v>145.9425</v>
      </c>
      <c r="Z18" s="19"/>
      <c r="AA18" s="79">
        <v>0</v>
      </c>
      <c r="AB18" s="80">
        <f t="shared" si="1"/>
        <v>0</v>
      </c>
      <c r="AC18" s="81">
        <v>0</v>
      </c>
      <c r="AD18" s="82">
        <f t="shared" si="2"/>
        <v>0</v>
      </c>
      <c r="AE18" s="133">
        <f t="shared" si="3"/>
        <v>0</v>
      </c>
    </row>
    <row r="19" spans="1:31" ht="45.75" thickBot="1" x14ac:dyDescent="0.3">
      <c r="A19" s="16"/>
      <c r="B19" s="3" t="s">
        <v>438</v>
      </c>
      <c r="C19" s="42" t="s">
        <v>189</v>
      </c>
      <c r="D19" s="5" t="s">
        <v>25</v>
      </c>
      <c r="E19" s="6" t="s">
        <v>203</v>
      </c>
      <c r="F19" s="7"/>
      <c r="G19" s="7"/>
      <c r="H19" s="8">
        <v>6.1270000000000104</v>
      </c>
      <c r="I19" s="7"/>
      <c r="J19" s="9" t="s">
        <v>204</v>
      </c>
      <c r="K19" s="10" t="s">
        <v>104</v>
      </c>
      <c r="L19" s="39">
        <v>12</v>
      </c>
      <c r="M19" s="11">
        <v>6.04</v>
      </c>
      <c r="N19" s="39">
        <v>72.48</v>
      </c>
      <c r="O19" s="19"/>
      <c r="P19" s="13" t="e">
        <v>#VALUE!</v>
      </c>
      <c r="Q19" s="14" t="e">
        <f t="shared" si="4"/>
        <v>#VALUE!</v>
      </c>
      <c r="R19" s="40">
        <v>0</v>
      </c>
      <c r="S19" s="41">
        <v>4.3789999999999996</v>
      </c>
      <c r="T19" s="14">
        <f t="shared" si="5"/>
        <v>52.547999999999995</v>
      </c>
      <c r="V19" s="10" t="s">
        <v>104</v>
      </c>
      <c r="W19" s="39">
        <v>12</v>
      </c>
      <c r="X19" s="41">
        <v>4.3789999999999996</v>
      </c>
      <c r="Y19" s="72">
        <f t="shared" si="0"/>
        <v>52.547999999999995</v>
      </c>
      <c r="Z19" s="19"/>
      <c r="AA19" s="79">
        <v>0</v>
      </c>
      <c r="AB19" s="80">
        <f t="shared" si="1"/>
        <v>0</v>
      </c>
      <c r="AC19" s="81">
        <v>0</v>
      </c>
      <c r="AD19" s="82">
        <f t="shared" si="2"/>
        <v>0</v>
      </c>
      <c r="AE19" s="133">
        <f t="shared" si="3"/>
        <v>0</v>
      </c>
    </row>
    <row r="20" spans="1:31" ht="30.75" thickBot="1" x14ac:dyDescent="0.3">
      <c r="A20" s="16"/>
      <c r="B20" s="3" t="s">
        <v>438</v>
      </c>
      <c r="C20" s="42" t="s">
        <v>189</v>
      </c>
      <c r="D20" s="5" t="s">
        <v>25</v>
      </c>
      <c r="E20" s="6" t="s">
        <v>227</v>
      </c>
      <c r="F20" s="7"/>
      <c r="G20" s="7"/>
      <c r="H20" s="8">
        <v>6.1940000000000301</v>
      </c>
      <c r="I20" s="7"/>
      <c r="J20" s="9" t="s">
        <v>228</v>
      </c>
      <c r="K20" s="10" t="s">
        <v>79</v>
      </c>
      <c r="L20" s="39">
        <v>110</v>
      </c>
      <c r="M20" s="11">
        <v>7.02</v>
      </c>
      <c r="N20" s="39">
        <v>772.2</v>
      </c>
      <c r="O20" s="19"/>
      <c r="P20" s="13" t="e">
        <v>#VALUE!</v>
      </c>
      <c r="Q20" s="14" t="e">
        <f t="shared" si="4"/>
        <v>#VALUE!</v>
      </c>
      <c r="R20" s="40">
        <v>0</v>
      </c>
      <c r="S20" s="41">
        <v>5.9669999999999996</v>
      </c>
      <c r="T20" s="14">
        <f t="shared" si="5"/>
        <v>656.37</v>
      </c>
      <c r="V20" s="10" t="s">
        <v>79</v>
      </c>
      <c r="W20" s="39">
        <v>110</v>
      </c>
      <c r="X20" s="41">
        <v>5.9669999999999996</v>
      </c>
      <c r="Y20" s="72">
        <f t="shared" si="0"/>
        <v>656.37</v>
      </c>
      <c r="Z20" s="19"/>
      <c r="AA20" s="79">
        <v>0</v>
      </c>
      <c r="AB20" s="80">
        <f t="shared" si="1"/>
        <v>0</v>
      </c>
      <c r="AC20" s="81">
        <v>0</v>
      </c>
      <c r="AD20" s="82">
        <f t="shared" si="2"/>
        <v>0</v>
      </c>
      <c r="AE20" s="133">
        <f t="shared" si="3"/>
        <v>0</v>
      </c>
    </row>
    <row r="21" spans="1:31" ht="45.75" thickBot="1" x14ac:dyDescent="0.3">
      <c r="A21" s="16"/>
      <c r="B21" s="3" t="s">
        <v>438</v>
      </c>
      <c r="C21" s="42" t="s">
        <v>189</v>
      </c>
      <c r="D21" s="5" t="s">
        <v>25</v>
      </c>
      <c r="E21" s="6" t="s">
        <v>238</v>
      </c>
      <c r="F21" s="7"/>
      <c r="G21" s="7"/>
      <c r="H21" s="8">
        <v>6.2150000000000398</v>
      </c>
      <c r="I21" s="7"/>
      <c r="J21" s="9" t="s">
        <v>239</v>
      </c>
      <c r="K21" s="10" t="s">
        <v>79</v>
      </c>
      <c r="L21" s="39">
        <v>18</v>
      </c>
      <c r="M21" s="11">
        <v>16.079999999999998</v>
      </c>
      <c r="N21" s="39">
        <v>289.44</v>
      </c>
      <c r="O21" s="19"/>
      <c r="P21" s="13" t="e">
        <v>#VALUE!</v>
      </c>
      <c r="Q21" s="14" t="e">
        <f t="shared" si="4"/>
        <v>#VALUE!</v>
      </c>
      <c r="R21" s="40">
        <v>0</v>
      </c>
      <c r="S21" s="41">
        <v>13.667999999999997</v>
      </c>
      <c r="T21" s="14">
        <f t="shared" si="5"/>
        <v>246.02399999999994</v>
      </c>
      <c r="V21" s="10" t="s">
        <v>79</v>
      </c>
      <c r="W21" s="39">
        <v>18</v>
      </c>
      <c r="X21" s="41">
        <v>13.667999999999997</v>
      </c>
      <c r="Y21" s="72">
        <f t="shared" si="0"/>
        <v>246.02399999999994</v>
      </c>
      <c r="Z21" s="19"/>
      <c r="AA21" s="79">
        <v>0</v>
      </c>
      <c r="AB21" s="80">
        <f t="shared" si="1"/>
        <v>0</v>
      </c>
      <c r="AC21" s="81">
        <v>0</v>
      </c>
      <c r="AD21" s="82">
        <f t="shared" si="2"/>
        <v>0</v>
      </c>
      <c r="AE21" s="133">
        <f t="shared" si="3"/>
        <v>0</v>
      </c>
    </row>
    <row r="22" spans="1:31" ht="30.75" thickBot="1" x14ac:dyDescent="0.3">
      <c r="A22" s="16"/>
      <c r="B22" s="3" t="s">
        <v>438</v>
      </c>
      <c r="C22" s="42" t="s">
        <v>189</v>
      </c>
      <c r="D22" s="5" t="s">
        <v>25</v>
      </c>
      <c r="E22" s="6" t="s">
        <v>411</v>
      </c>
      <c r="F22" s="7"/>
      <c r="G22" s="7"/>
      <c r="H22" s="8">
        <v>6.2360000000000504</v>
      </c>
      <c r="I22" s="7"/>
      <c r="J22" s="9" t="s">
        <v>251</v>
      </c>
      <c r="K22" s="10" t="s">
        <v>79</v>
      </c>
      <c r="L22" s="39">
        <v>18</v>
      </c>
      <c r="M22" s="11">
        <v>25.87</v>
      </c>
      <c r="N22" s="39">
        <v>465.66</v>
      </c>
      <c r="O22" s="19"/>
      <c r="P22" s="13" t="e">
        <v>#VALUE!</v>
      </c>
      <c r="Q22" s="14" t="e">
        <f t="shared" si="4"/>
        <v>#VALUE!</v>
      </c>
      <c r="R22" s="40">
        <v>0</v>
      </c>
      <c r="S22" s="41">
        <v>21.9895</v>
      </c>
      <c r="T22" s="14">
        <f t="shared" si="5"/>
        <v>395.81099999999998</v>
      </c>
      <c r="V22" s="10" t="s">
        <v>79</v>
      </c>
      <c r="W22" s="39">
        <v>18</v>
      </c>
      <c r="X22" s="41">
        <v>21.9895</v>
      </c>
      <c r="Y22" s="72">
        <f t="shared" si="0"/>
        <v>395.81099999999998</v>
      </c>
      <c r="Z22" s="19"/>
      <c r="AA22" s="79">
        <v>0</v>
      </c>
      <c r="AB22" s="80">
        <f t="shared" si="1"/>
        <v>0</v>
      </c>
      <c r="AC22" s="81">
        <v>0</v>
      </c>
      <c r="AD22" s="82">
        <f t="shared" si="2"/>
        <v>0</v>
      </c>
      <c r="AE22" s="133">
        <f t="shared" si="3"/>
        <v>0</v>
      </c>
    </row>
    <row r="23" spans="1:31" ht="30.75" thickBot="1" x14ac:dyDescent="0.3">
      <c r="A23" s="16"/>
      <c r="B23" s="3" t="s">
        <v>438</v>
      </c>
      <c r="C23" s="42" t="s">
        <v>189</v>
      </c>
      <c r="D23" s="5" t="s">
        <v>25</v>
      </c>
      <c r="E23" s="6" t="s">
        <v>412</v>
      </c>
      <c r="F23" s="7"/>
      <c r="G23" s="7"/>
      <c r="H23" s="8">
        <v>6.2370000000000498</v>
      </c>
      <c r="I23" s="7"/>
      <c r="J23" s="9" t="s">
        <v>253</v>
      </c>
      <c r="K23" s="10" t="s">
        <v>104</v>
      </c>
      <c r="L23" s="39">
        <v>30</v>
      </c>
      <c r="M23" s="11">
        <v>6.28</v>
      </c>
      <c r="N23" s="39">
        <v>188.4</v>
      </c>
      <c r="O23" s="19"/>
      <c r="P23" s="13" t="e">
        <v>#VALUE!</v>
      </c>
      <c r="Q23" s="14" t="e">
        <f t="shared" si="4"/>
        <v>#VALUE!</v>
      </c>
      <c r="R23" s="40">
        <v>0</v>
      </c>
      <c r="S23" s="41">
        <v>5.3380000000000001</v>
      </c>
      <c r="T23" s="14">
        <f t="shared" si="5"/>
        <v>160.14000000000001</v>
      </c>
      <c r="V23" s="10" t="s">
        <v>104</v>
      </c>
      <c r="W23" s="39">
        <v>30</v>
      </c>
      <c r="X23" s="41">
        <v>5.3380000000000001</v>
      </c>
      <c r="Y23" s="72">
        <f t="shared" si="0"/>
        <v>160.14000000000001</v>
      </c>
      <c r="Z23" s="19"/>
      <c r="AA23" s="79">
        <v>0</v>
      </c>
      <c r="AB23" s="80">
        <f t="shared" si="1"/>
        <v>0</v>
      </c>
      <c r="AC23" s="81">
        <v>0</v>
      </c>
      <c r="AD23" s="82">
        <f t="shared" si="2"/>
        <v>0</v>
      </c>
      <c r="AE23" s="133">
        <f t="shared" si="3"/>
        <v>0</v>
      </c>
    </row>
    <row r="24" spans="1:31" ht="45.75" thickBot="1" x14ac:dyDescent="0.3">
      <c r="A24" s="16"/>
      <c r="B24" s="3" t="s">
        <v>438</v>
      </c>
      <c r="C24" s="42" t="s">
        <v>189</v>
      </c>
      <c r="D24" s="5" t="s">
        <v>25</v>
      </c>
      <c r="E24" s="6" t="s">
        <v>413</v>
      </c>
      <c r="F24" s="7"/>
      <c r="G24" s="7"/>
      <c r="H24" s="8">
        <v>6.2380000000000502</v>
      </c>
      <c r="I24" s="7"/>
      <c r="J24" s="9" t="s">
        <v>255</v>
      </c>
      <c r="K24" s="10" t="s">
        <v>139</v>
      </c>
      <c r="L24" s="39">
        <v>5</v>
      </c>
      <c r="M24" s="11">
        <v>20.71</v>
      </c>
      <c r="N24" s="39">
        <v>103.55</v>
      </c>
      <c r="O24" s="19"/>
      <c r="P24" s="13" t="e">
        <v>#VALUE!</v>
      </c>
      <c r="Q24" s="14" t="e">
        <f t="shared" si="4"/>
        <v>#VALUE!</v>
      </c>
      <c r="R24" s="40">
        <v>0</v>
      </c>
      <c r="S24" s="41">
        <v>17.6035</v>
      </c>
      <c r="T24" s="14">
        <f t="shared" si="5"/>
        <v>88.017499999999998</v>
      </c>
      <c r="V24" s="10" t="s">
        <v>139</v>
      </c>
      <c r="W24" s="39">
        <v>5</v>
      </c>
      <c r="X24" s="41">
        <v>17.6035</v>
      </c>
      <c r="Y24" s="72">
        <f t="shared" si="0"/>
        <v>88.017499999999998</v>
      </c>
      <c r="Z24" s="19"/>
      <c r="AA24" s="79">
        <v>0</v>
      </c>
      <c r="AB24" s="80">
        <f t="shared" si="1"/>
        <v>0</v>
      </c>
      <c r="AC24" s="81">
        <v>0</v>
      </c>
      <c r="AD24" s="82">
        <f t="shared" si="2"/>
        <v>0</v>
      </c>
      <c r="AE24" s="133">
        <f t="shared" si="3"/>
        <v>0</v>
      </c>
    </row>
    <row r="25" spans="1:31" ht="45.75" thickBot="1" x14ac:dyDescent="0.3">
      <c r="A25" s="16"/>
      <c r="B25" s="3" t="s">
        <v>438</v>
      </c>
      <c r="C25" s="42" t="s">
        <v>189</v>
      </c>
      <c r="D25" s="5" t="s">
        <v>25</v>
      </c>
      <c r="E25" s="6" t="s">
        <v>209</v>
      </c>
      <c r="F25" s="7"/>
      <c r="G25" s="7"/>
      <c r="H25" s="8">
        <v>6.3050000000000699</v>
      </c>
      <c r="I25" s="7"/>
      <c r="J25" s="9" t="s">
        <v>210</v>
      </c>
      <c r="K25" s="10" t="s">
        <v>79</v>
      </c>
      <c r="L25" s="39">
        <v>2</v>
      </c>
      <c r="M25" s="11">
        <v>33.5</v>
      </c>
      <c r="N25" s="39">
        <v>67</v>
      </c>
      <c r="O25" s="19"/>
      <c r="P25" s="13" t="e">
        <v>#VALUE!</v>
      </c>
      <c r="Q25" s="14" t="e">
        <f t="shared" si="4"/>
        <v>#VALUE!</v>
      </c>
      <c r="R25" s="40">
        <v>0</v>
      </c>
      <c r="S25" s="41">
        <v>24.287499999999998</v>
      </c>
      <c r="T25" s="14">
        <f t="shared" si="5"/>
        <v>48.574999999999996</v>
      </c>
      <c r="V25" s="10" t="s">
        <v>79</v>
      </c>
      <c r="W25" s="39">
        <v>2</v>
      </c>
      <c r="X25" s="41">
        <v>24.287499999999998</v>
      </c>
      <c r="Y25" s="72">
        <f t="shared" si="0"/>
        <v>48.574999999999996</v>
      </c>
      <c r="Z25" s="19"/>
      <c r="AA25" s="79">
        <v>0</v>
      </c>
      <c r="AB25" s="80">
        <f t="shared" si="1"/>
        <v>0</v>
      </c>
      <c r="AC25" s="81">
        <v>0</v>
      </c>
      <c r="AD25" s="82">
        <f t="shared" si="2"/>
        <v>0</v>
      </c>
      <c r="AE25" s="133">
        <f t="shared" si="3"/>
        <v>0</v>
      </c>
    </row>
    <row r="26" spans="1:31" ht="45.75" thickBot="1" x14ac:dyDescent="0.3">
      <c r="A26" s="16"/>
      <c r="B26" s="3" t="s">
        <v>438</v>
      </c>
      <c r="C26" s="42" t="s">
        <v>189</v>
      </c>
      <c r="D26" s="5" t="s">
        <v>25</v>
      </c>
      <c r="E26" s="6" t="s">
        <v>439</v>
      </c>
      <c r="F26" s="7"/>
      <c r="G26" s="7"/>
      <c r="H26" s="8">
        <v>6.3060000000000702</v>
      </c>
      <c r="I26" s="7"/>
      <c r="J26" s="9" t="s">
        <v>212</v>
      </c>
      <c r="K26" s="10" t="s">
        <v>104</v>
      </c>
      <c r="L26" s="39">
        <v>2</v>
      </c>
      <c r="M26" s="11">
        <v>6.87</v>
      </c>
      <c r="N26" s="39">
        <v>13.74</v>
      </c>
      <c r="O26" s="19"/>
      <c r="P26" s="13" t="e">
        <v>#VALUE!</v>
      </c>
      <c r="Q26" s="14" t="e">
        <f t="shared" si="4"/>
        <v>#VALUE!</v>
      </c>
      <c r="R26" s="40">
        <v>0</v>
      </c>
      <c r="S26" s="41">
        <v>4.9807499999999996</v>
      </c>
      <c r="T26" s="14">
        <f t="shared" si="5"/>
        <v>9.9614999999999991</v>
      </c>
      <c r="V26" s="10" t="s">
        <v>104</v>
      </c>
      <c r="W26" s="39">
        <v>2</v>
      </c>
      <c r="X26" s="41">
        <v>4.9807499999999996</v>
      </c>
      <c r="Y26" s="72">
        <f t="shared" si="0"/>
        <v>9.9614999999999991</v>
      </c>
      <c r="Z26" s="19"/>
      <c r="AA26" s="79">
        <v>0</v>
      </c>
      <c r="AB26" s="80">
        <f t="shared" si="1"/>
        <v>0</v>
      </c>
      <c r="AC26" s="81">
        <v>0</v>
      </c>
      <c r="AD26" s="82">
        <f t="shared" si="2"/>
        <v>0</v>
      </c>
      <c r="AE26" s="133">
        <f t="shared" si="3"/>
        <v>0</v>
      </c>
    </row>
    <row r="27" spans="1:31" ht="15.75" thickBot="1" x14ac:dyDescent="0.3">
      <c r="A27" s="16"/>
      <c r="B27" s="3" t="s">
        <v>438</v>
      </c>
      <c r="C27" s="42" t="s">
        <v>72</v>
      </c>
      <c r="D27" s="5" t="s">
        <v>378</v>
      </c>
      <c r="E27" s="6"/>
      <c r="F27" s="7"/>
      <c r="G27" s="7"/>
      <c r="H27" s="8"/>
      <c r="I27" s="7"/>
      <c r="J27" s="9"/>
      <c r="K27" s="10"/>
      <c r="L27" s="39"/>
      <c r="M27" s="9"/>
      <c r="N27" s="39"/>
      <c r="O27" s="44"/>
      <c r="P27" s="28"/>
      <c r="Q27" s="43"/>
      <c r="R27" s="43"/>
      <c r="S27" s="43"/>
      <c r="T27" s="43"/>
      <c r="V27" s="10"/>
      <c r="W27" s="39"/>
      <c r="X27" s="43"/>
      <c r="Y27" s="72">
        <f t="shared" si="0"/>
        <v>0</v>
      </c>
      <c r="Z27" s="19"/>
      <c r="AA27" s="79">
        <v>0</v>
      </c>
      <c r="AB27" s="80">
        <f t="shared" si="1"/>
        <v>0</v>
      </c>
      <c r="AC27" s="81">
        <v>0</v>
      </c>
      <c r="AD27" s="82">
        <f t="shared" si="2"/>
        <v>0</v>
      </c>
      <c r="AE27" s="133">
        <f t="shared" si="3"/>
        <v>0</v>
      </c>
    </row>
    <row r="28" spans="1:31" ht="46.5" thickBot="1" x14ac:dyDescent="0.3">
      <c r="A28" s="16"/>
      <c r="B28" s="3" t="s">
        <v>438</v>
      </c>
      <c r="C28" s="42" t="s">
        <v>72</v>
      </c>
      <c r="D28" s="5" t="s">
        <v>25</v>
      </c>
      <c r="E28" s="6" t="s">
        <v>440</v>
      </c>
      <c r="F28" s="7"/>
      <c r="G28" s="7"/>
      <c r="H28" s="8">
        <v>3.4340000000000002</v>
      </c>
      <c r="I28" s="7"/>
      <c r="J28" s="9" t="s">
        <v>379</v>
      </c>
      <c r="K28" s="10" t="s">
        <v>380</v>
      </c>
      <c r="L28" s="39">
        <v>1</v>
      </c>
      <c r="M28" s="11">
        <v>2200</v>
      </c>
      <c r="N28" s="39">
        <v>2200</v>
      </c>
      <c r="O28" s="44"/>
      <c r="P28" s="13" t="e">
        <v>#VALUE!</v>
      </c>
      <c r="Q28" s="14">
        <f>IF(J28="PROV SUM",N28,L28*P28)</f>
        <v>2200</v>
      </c>
      <c r="R28" s="40" t="s">
        <v>381</v>
      </c>
      <c r="S28" s="41" t="s">
        <v>381</v>
      </c>
      <c r="T28" s="14">
        <f>IF(J28="SC024",N28,IF(ISERROR(S28),"",IF(J28="PROV SUM",N28,L28*S28)))</f>
        <v>2200</v>
      </c>
      <c r="V28" s="10" t="s">
        <v>380</v>
      </c>
      <c r="W28" s="39">
        <v>1</v>
      </c>
      <c r="X28" s="41" t="s">
        <v>381</v>
      </c>
      <c r="Y28" s="72">
        <v>2200</v>
      </c>
      <c r="Z28" s="19"/>
      <c r="AA28" s="79">
        <v>1</v>
      </c>
      <c r="AB28" s="80">
        <f t="shared" si="1"/>
        <v>2200</v>
      </c>
      <c r="AC28" s="81">
        <v>0</v>
      </c>
      <c r="AD28" s="82">
        <f t="shared" si="2"/>
        <v>0</v>
      </c>
      <c r="AE28" s="133">
        <f t="shared" si="3"/>
        <v>2200</v>
      </c>
    </row>
    <row r="29" spans="1:31" ht="76.5" thickBot="1" x14ac:dyDescent="0.3">
      <c r="A29" s="16"/>
      <c r="B29" s="3" t="s">
        <v>438</v>
      </c>
      <c r="C29" s="42" t="s">
        <v>72</v>
      </c>
      <c r="D29" s="5" t="s">
        <v>25</v>
      </c>
      <c r="E29" s="6" t="s">
        <v>441</v>
      </c>
      <c r="F29" s="7"/>
      <c r="G29" s="7"/>
      <c r="H29" s="8">
        <v>3.4350000000000001</v>
      </c>
      <c r="I29" s="7"/>
      <c r="J29" s="9" t="s">
        <v>379</v>
      </c>
      <c r="K29" s="10" t="s">
        <v>380</v>
      </c>
      <c r="L29" s="39">
        <v>1</v>
      </c>
      <c r="M29" s="11">
        <v>1300</v>
      </c>
      <c r="N29" s="39">
        <v>1300</v>
      </c>
      <c r="O29" s="44"/>
      <c r="P29" s="13" t="e">
        <v>#VALUE!</v>
      </c>
      <c r="Q29" s="14">
        <f>IF(J29="PROV SUM",N29,L29*P29)</f>
        <v>1300</v>
      </c>
      <c r="R29" s="40" t="s">
        <v>381</v>
      </c>
      <c r="S29" s="41" t="s">
        <v>381</v>
      </c>
      <c r="T29" s="14">
        <f>IF(J29="SC024",N29,IF(ISERROR(S29),"",IF(J29="PROV SUM",N29,L29*S29)))</f>
        <v>1300</v>
      </c>
      <c r="V29" s="10" t="s">
        <v>380</v>
      </c>
      <c r="W29" s="39">
        <v>1</v>
      </c>
      <c r="X29" s="41" t="s">
        <v>381</v>
      </c>
      <c r="Y29" s="72">
        <v>1300</v>
      </c>
      <c r="Z29" s="19"/>
      <c r="AA29" s="79">
        <v>1</v>
      </c>
      <c r="AB29" s="80">
        <f t="shared" si="1"/>
        <v>1300</v>
      </c>
      <c r="AC29" s="81">
        <v>0</v>
      </c>
      <c r="AD29" s="82">
        <f t="shared" si="2"/>
        <v>0</v>
      </c>
      <c r="AE29" s="133">
        <f t="shared" si="3"/>
        <v>1300</v>
      </c>
    </row>
    <row r="30" spans="1:31" ht="31.5" thickBot="1" x14ac:dyDescent="0.3">
      <c r="A30" s="16"/>
      <c r="B30" s="3" t="s">
        <v>438</v>
      </c>
      <c r="C30" s="42" t="s">
        <v>72</v>
      </c>
      <c r="D30" s="5" t="s">
        <v>25</v>
      </c>
      <c r="E30" s="6" t="s">
        <v>442</v>
      </c>
      <c r="F30" s="7"/>
      <c r="G30" s="7"/>
      <c r="H30" s="8">
        <v>3.4359999999999999</v>
      </c>
      <c r="I30" s="7"/>
      <c r="J30" s="9" t="s">
        <v>379</v>
      </c>
      <c r="K30" s="10" t="s">
        <v>380</v>
      </c>
      <c r="L30" s="39">
        <v>1</v>
      </c>
      <c r="M30" s="11">
        <v>900</v>
      </c>
      <c r="N30" s="39">
        <v>900</v>
      </c>
      <c r="O30" s="44"/>
      <c r="P30" s="13" t="e">
        <v>#VALUE!</v>
      </c>
      <c r="Q30" s="14">
        <f>IF(J30="PROV SUM",N30,L30*P30)</f>
        <v>900</v>
      </c>
      <c r="R30" s="40" t="s">
        <v>381</v>
      </c>
      <c r="S30" s="41" t="s">
        <v>381</v>
      </c>
      <c r="T30" s="14">
        <f>IF(J30="SC024",N30,IF(ISERROR(S30),"",IF(J30="PROV SUM",N30,L30*S30)))</f>
        <v>900</v>
      </c>
      <c r="V30" s="10" t="s">
        <v>380</v>
      </c>
      <c r="W30" s="39">
        <v>1</v>
      </c>
      <c r="X30" s="41" t="s">
        <v>381</v>
      </c>
      <c r="Y30" s="72">
        <v>900</v>
      </c>
      <c r="Z30" s="19"/>
      <c r="AA30" s="79">
        <v>1</v>
      </c>
      <c r="AB30" s="80">
        <f t="shared" si="1"/>
        <v>900</v>
      </c>
      <c r="AC30" s="81">
        <v>0</v>
      </c>
      <c r="AD30" s="82">
        <f t="shared" si="2"/>
        <v>0</v>
      </c>
      <c r="AE30" s="133">
        <f t="shared" si="3"/>
        <v>900</v>
      </c>
    </row>
    <row r="31" spans="1:31" ht="15.75" thickBot="1" x14ac:dyDescent="0.3">
      <c r="A31" s="16"/>
      <c r="B31" s="3" t="s">
        <v>438</v>
      </c>
      <c r="C31" s="42" t="s">
        <v>164</v>
      </c>
      <c r="D31" s="5" t="s">
        <v>378</v>
      </c>
      <c r="E31" s="6"/>
      <c r="F31" s="7"/>
      <c r="G31" s="7"/>
      <c r="H31" s="8"/>
      <c r="I31" s="7"/>
      <c r="J31" s="9"/>
      <c r="K31" s="10"/>
      <c r="L31" s="39"/>
      <c r="M31" s="9"/>
      <c r="N31" s="39"/>
      <c r="O31" s="44"/>
      <c r="P31" s="28"/>
      <c r="Q31" s="43"/>
      <c r="R31" s="43"/>
      <c r="S31" s="43"/>
      <c r="T31" s="43"/>
      <c r="V31" s="10"/>
      <c r="W31" s="39"/>
      <c r="X31" s="43"/>
      <c r="Y31" s="72">
        <f t="shared" si="0"/>
        <v>0</v>
      </c>
      <c r="Z31" s="19"/>
      <c r="AA31" s="79">
        <v>0</v>
      </c>
      <c r="AB31" s="80">
        <f t="shared" si="1"/>
        <v>0</v>
      </c>
      <c r="AC31" s="81">
        <v>0</v>
      </c>
      <c r="AD31" s="82">
        <f t="shared" si="2"/>
        <v>0</v>
      </c>
      <c r="AE31" s="133">
        <f t="shared" si="3"/>
        <v>0</v>
      </c>
    </row>
    <row r="32" spans="1:31" ht="90.75" thickBot="1" x14ac:dyDescent="0.3">
      <c r="A32" s="16"/>
      <c r="B32" s="3" t="s">
        <v>438</v>
      </c>
      <c r="C32" s="42" t="s">
        <v>164</v>
      </c>
      <c r="D32" s="5" t="s">
        <v>25</v>
      </c>
      <c r="E32" s="6" t="s">
        <v>183</v>
      </c>
      <c r="F32" s="7"/>
      <c r="G32" s="7"/>
      <c r="H32" s="8">
        <v>4.1100000000000003</v>
      </c>
      <c r="I32" s="7"/>
      <c r="J32" s="9" t="s">
        <v>184</v>
      </c>
      <c r="K32" s="10" t="s">
        <v>57</v>
      </c>
      <c r="L32" s="39">
        <v>5</v>
      </c>
      <c r="M32" s="11">
        <v>36.75</v>
      </c>
      <c r="N32" s="39">
        <v>183.75</v>
      </c>
      <c r="O32" s="44"/>
      <c r="P32" s="13" t="e">
        <v>#VALUE!</v>
      </c>
      <c r="Q32" s="14" t="e">
        <f>IF(J32="PROV SUM",N32,L32*P32)</f>
        <v>#VALUE!</v>
      </c>
      <c r="R32" s="40">
        <v>0</v>
      </c>
      <c r="S32" s="41">
        <v>34.912500000000001</v>
      </c>
      <c r="T32" s="14">
        <f>IF(J32="SC024",N32,IF(ISERROR(S32),"",IF(J32="PROV SUM",N32,L32*S32)))</f>
        <v>174.5625</v>
      </c>
      <c r="V32" s="10" t="s">
        <v>57</v>
      </c>
      <c r="W32" s="39">
        <v>5</v>
      </c>
      <c r="X32" s="41">
        <v>34.912500000000001</v>
      </c>
      <c r="Y32" s="72">
        <f t="shared" si="0"/>
        <v>174.5625</v>
      </c>
      <c r="Z32" s="19"/>
      <c r="AA32" s="79">
        <v>0</v>
      </c>
      <c r="AB32" s="80">
        <f t="shared" si="1"/>
        <v>0</v>
      </c>
      <c r="AC32" s="81">
        <v>0</v>
      </c>
      <c r="AD32" s="82">
        <f t="shared" si="2"/>
        <v>0</v>
      </c>
      <c r="AE32" s="133">
        <f t="shared" si="3"/>
        <v>0</v>
      </c>
    </row>
    <row r="33" spans="1:31" ht="45.75" thickBot="1" x14ac:dyDescent="0.3">
      <c r="A33" s="16"/>
      <c r="B33" s="45" t="s">
        <v>438</v>
      </c>
      <c r="C33" s="46" t="s">
        <v>164</v>
      </c>
      <c r="D33" s="47" t="s">
        <v>25</v>
      </c>
      <c r="E33" s="48" t="s">
        <v>185</v>
      </c>
      <c r="F33" s="49"/>
      <c r="G33" s="49"/>
      <c r="H33" s="50">
        <v>4.13</v>
      </c>
      <c r="I33" s="49"/>
      <c r="J33" s="51" t="s">
        <v>186</v>
      </c>
      <c r="K33" s="52" t="s">
        <v>57</v>
      </c>
      <c r="L33" s="53">
        <v>60</v>
      </c>
      <c r="M33" s="54">
        <v>4.25</v>
      </c>
      <c r="N33" s="53">
        <v>255</v>
      </c>
      <c r="O33" s="44"/>
      <c r="P33" s="13" t="e">
        <v>#VALUE!</v>
      </c>
      <c r="Q33" s="14" t="e">
        <f>IF(J33="PROV SUM",N33,L33*P33)</f>
        <v>#VALUE!</v>
      </c>
      <c r="R33" s="40">
        <v>0</v>
      </c>
      <c r="S33" s="41">
        <v>4.0374999999999996</v>
      </c>
      <c r="T33" s="14">
        <f>IF(J33="SC024",N33,IF(ISERROR(S33),"",IF(J33="PROV SUM",N33,L33*S33)))</f>
        <v>242.24999999999997</v>
      </c>
      <c r="V33" s="52" t="s">
        <v>57</v>
      </c>
      <c r="W33" s="53">
        <v>60</v>
      </c>
      <c r="X33" s="41">
        <v>4.0374999999999996</v>
      </c>
      <c r="Y33" s="72">
        <f t="shared" si="0"/>
        <v>242.24999999999997</v>
      </c>
      <c r="Z33" s="19"/>
      <c r="AA33" s="79">
        <v>0</v>
      </c>
      <c r="AB33" s="80">
        <f t="shared" si="1"/>
        <v>0</v>
      </c>
      <c r="AC33" s="81">
        <v>0</v>
      </c>
      <c r="AD33" s="82">
        <f t="shared" si="2"/>
        <v>0</v>
      </c>
      <c r="AE33" s="133">
        <f t="shared" si="3"/>
        <v>0</v>
      </c>
    </row>
    <row r="34" spans="1:31" ht="45.75" thickBot="1" x14ac:dyDescent="0.3">
      <c r="A34" s="16"/>
      <c r="B34" s="45" t="s">
        <v>438</v>
      </c>
      <c r="C34" s="46" t="s">
        <v>164</v>
      </c>
      <c r="D34" s="47" t="s">
        <v>25</v>
      </c>
      <c r="E34" s="48" t="s">
        <v>187</v>
      </c>
      <c r="F34" s="49"/>
      <c r="G34" s="49"/>
      <c r="H34" s="50">
        <v>4.1399999999999997</v>
      </c>
      <c r="I34" s="49"/>
      <c r="J34" s="51" t="s">
        <v>188</v>
      </c>
      <c r="K34" s="52" t="s">
        <v>57</v>
      </c>
      <c r="L34" s="53">
        <v>10</v>
      </c>
      <c r="M34" s="54">
        <v>6.75</v>
      </c>
      <c r="N34" s="53">
        <v>67.5</v>
      </c>
      <c r="O34" s="44"/>
      <c r="P34" s="13" t="e">
        <v>#VALUE!</v>
      </c>
      <c r="Q34" s="14" t="e">
        <f>IF(J34="PROV SUM",N34,L34*P34)</f>
        <v>#VALUE!</v>
      </c>
      <c r="R34" s="40">
        <v>0</v>
      </c>
      <c r="S34" s="41">
        <v>6.4124999999999996</v>
      </c>
      <c r="T34" s="14">
        <f>IF(J34="SC024",N34,IF(ISERROR(S34),"",IF(J34="PROV SUM",N34,L34*S34)))</f>
        <v>64.125</v>
      </c>
      <c r="V34" s="52" t="s">
        <v>57</v>
      </c>
      <c r="W34" s="53">
        <v>10</v>
      </c>
      <c r="X34" s="41">
        <v>6.4124999999999996</v>
      </c>
      <c r="Y34" s="72">
        <f t="shared" si="0"/>
        <v>64.125</v>
      </c>
      <c r="Z34" s="19"/>
      <c r="AA34" s="79">
        <v>0</v>
      </c>
      <c r="AB34" s="80">
        <f t="shared" si="1"/>
        <v>0</v>
      </c>
      <c r="AC34" s="81">
        <v>0</v>
      </c>
      <c r="AD34" s="82">
        <f t="shared" si="2"/>
        <v>0</v>
      </c>
      <c r="AE34" s="133">
        <f t="shared" si="3"/>
        <v>0</v>
      </c>
    </row>
    <row r="35" spans="1:31" ht="90.75" thickBot="1" x14ac:dyDescent="0.3">
      <c r="A35" s="16"/>
      <c r="B35" s="45" t="s">
        <v>438</v>
      </c>
      <c r="C35" s="46" t="s">
        <v>164</v>
      </c>
      <c r="D35" s="47" t="s">
        <v>25</v>
      </c>
      <c r="E35" s="48" t="s">
        <v>171</v>
      </c>
      <c r="F35" s="49"/>
      <c r="G35" s="49"/>
      <c r="H35" s="50">
        <v>4.8999999999999799</v>
      </c>
      <c r="I35" s="49"/>
      <c r="J35" s="51" t="s">
        <v>172</v>
      </c>
      <c r="K35" s="52" t="s">
        <v>75</v>
      </c>
      <c r="L35" s="53">
        <v>6</v>
      </c>
      <c r="M35" s="54">
        <v>35.61</v>
      </c>
      <c r="N35" s="53">
        <v>213.66</v>
      </c>
      <c r="O35" s="44"/>
      <c r="P35" s="13" t="e">
        <v>#VALUE!</v>
      </c>
      <c r="Q35" s="14" t="e">
        <f>IF(J35="PROV SUM",N35,L35*P35)</f>
        <v>#VALUE!</v>
      </c>
      <c r="R35" s="40">
        <v>0</v>
      </c>
      <c r="S35" s="41">
        <v>31.568264999999997</v>
      </c>
      <c r="T35" s="14">
        <f>IF(J35="SC024",N35,IF(ISERROR(S35),"",IF(J35="PROV SUM",N35,L35*S35)))</f>
        <v>189.40958999999998</v>
      </c>
      <c r="V35" s="52" t="s">
        <v>75</v>
      </c>
      <c r="W35" s="53">
        <v>6</v>
      </c>
      <c r="X35" s="41">
        <v>31.568264999999997</v>
      </c>
      <c r="Y35" s="72">
        <f t="shared" si="0"/>
        <v>189.40958999999998</v>
      </c>
      <c r="Z35" s="19"/>
      <c r="AA35" s="79">
        <v>0</v>
      </c>
      <c r="AB35" s="80">
        <f t="shared" si="1"/>
        <v>0</v>
      </c>
      <c r="AC35" s="81">
        <v>0</v>
      </c>
      <c r="AD35" s="82">
        <f t="shared" si="2"/>
        <v>0</v>
      </c>
      <c r="AE35" s="133">
        <f t="shared" si="3"/>
        <v>0</v>
      </c>
    </row>
    <row r="36" spans="1:31" ht="45.75" thickBot="1" x14ac:dyDescent="0.3">
      <c r="A36" s="16"/>
      <c r="B36" s="45" t="s">
        <v>438</v>
      </c>
      <c r="C36" s="46" t="s">
        <v>164</v>
      </c>
      <c r="D36" s="47" t="s">
        <v>25</v>
      </c>
      <c r="E36" s="48" t="s">
        <v>179</v>
      </c>
      <c r="F36" s="49"/>
      <c r="G36" s="49"/>
      <c r="H36" s="50">
        <v>4.2309999999999297</v>
      </c>
      <c r="I36" s="49"/>
      <c r="J36" s="51" t="s">
        <v>180</v>
      </c>
      <c r="K36" s="52" t="s">
        <v>79</v>
      </c>
      <c r="L36" s="53">
        <v>1</v>
      </c>
      <c r="M36" s="54">
        <v>67.930000000000007</v>
      </c>
      <c r="N36" s="53">
        <v>67.930000000000007</v>
      </c>
      <c r="O36" s="44"/>
      <c r="P36" s="13" t="e">
        <v>#VALUE!</v>
      </c>
      <c r="Q36" s="14" t="e">
        <f>IF(J36="PROV SUM",N36,L36*P36)</f>
        <v>#VALUE!</v>
      </c>
      <c r="R36" s="40">
        <v>0</v>
      </c>
      <c r="S36" s="41">
        <v>55.797702000000008</v>
      </c>
      <c r="T36" s="14">
        <f>IF(J36="SC024",N36,IF(ISERROR(S36),"",IF(J36="PROV SUM",N36,L36*S36)))</f>
        <v>55.797702000000008</v>
      </c>
      <c r="V36" s="52" t="s">
        <v>79</v>
      </c>
      <c r="W36" s="53">
        <v>1</v>
      </c>
      <c r="X36" s="41">
        <v>55.797702000000008</v>
      </c>
      <c r="Y36" s="72">
        <f t="shared" si="0"/>
        <v>55.797702000000008</v>
      </c>
      <c r="Z36" s="19"/>
      <c r="AA36" s="79">
        <v>0</v>
      </c>
      <c r="AB36" s="80">
        <f t="shared" si="1"/>
        <v>0</v>
      </c>
      <c r="AC36" s="81">
        <v>0</v>
      </c>
      <c r="AD36" s="82">
        <f t="shared" si="2"/>
        <v>0</v>
      </c>
      <c r="AE36" s="133">
        <f t="shared" si="3"/>
        <v>0</v>
      </c>
    </row>
    <row r="37" spans="1:31" ht="15.75" thickBot="1" x14ac:dyDescent="0.3">
      <c r="A37" s="16"/>
      <c r="B37" s="45" t="s">
        <v>438</v>
      </c>
      <c r="C37" s="46" t="s">
        <v>24</v>
      </c>
      <c r="D37" s="47" t="s">
        <v>378</v>
      </c>
      <c r="E37" s="48"/>
      <c r="F37" s="49"/>
      <c r="G37" s="49"/>
      <c r="H37" s="50"/>
      <c r="I37" s="49"/>
      <c r="J37" s="51"/>
      <c r="K37" s="52"/>
      <c r="L37" s="53"/>
      <c r="M37" s="51"/>
      <c r="N37" s="53"/>
      <c r="O37" s="44"/>
      <c r="P37" s="28"/>
      <c r="Q37" s="43"/>
      <c r="R37" s="43"/>
      <c r="S37" s="43"/>
      <c r="T37" s="43"/>
      <c r="V37" s="52"/>
      <c r="W37" s="53"/>
      <c r="X37" s="43"/>
      <c r="Y37" s="72">
        <f t="shared" si="0"/>
        <v>0</v>
      </c>
      <c r="Z37" s="19"/>
      <c r="AA37" s="79">
        <v>0</v>
      </c>
      <c r="AB37" s="80">
        <f t="shared" si="1"/>
        <v>0</v>
      </c>
      <c r="AC37" s="81">
        <v>0</v>
      </c>
      <c r="AD37" s="82">
        <f t="shared" si="2"/>
        <v>0</v>
      </c>
      <c r="AE37" s="133">
        <f t="shared" si="3"/>
        <v>0</v>
      </c>
    </row>
    <row r="38" spans="1:31" ht="120.75" thickBot="1" x14ac:dyDescent="0.3">
      <c r="A38" s="22"/>
      <c r="B38" s="55" t="s">
        <v>438</v>
      </c>
      <c r="C38" s="55" t="s">
        <v>24</v>
      </c>
      <c r="D38" s="56" t="s">
        <v>25</v>
      </c>
      <c r="E38" s="57" t="s">
        <v>26</v>
      </c>
      <c r="F38" s="58"/>
      <c r="G38" s="58"/>
      <c r="H38" s="59">
        <v>2.1</v>
      </c>
      <c r="I38" s="58"/>
      <c r="J38" s="60" t="s">
        <v>27</v>
      </c>
      <c r="K38" s="58" t="s">
        <v>28</v>
      </c>
      <c r="L38" s="61">
        <v>120</v>
      </c>
      <c r="M38" s="62">
        <v>12.92</v>
      </c>
      <c r="N38" s="63">
        <v>1550.4</v>
      </c>
      <c r="O38" s="19"/>
      <c r="P38" s="13" t="e">
        <v>#VALUE!</v>
      </c>
      <c r="Q38" s="14" t="e">
        <f>IF(J38="PROV SUM",N38,L38*P38)</f>
        <v>#VALUE!</v>
      </c>
      <c r="R38" s="40">
        <v>0</v>
      </c>
      <c r="S38" s="41">
        <v>16.4084</v>
      </c>
      <c r="T38" s="14">
        <f>IF(J38="SC024",N38,IF(ISERROR(S38),"",IF(J38="PROV SUM",N38,L38*S38)))</f>
        <v>1969.008</v>
      </c>
      <c r="V38" s="58" t="s">
        <v>28</v>
      </c>
      <c r="W38" s="61">
        <v>120</v>
      </c>
      <c r="X38" s="41">
        <v>16.4084</v>
      </c>
      <c r="Y38" s="72">
        <f t="shared" si="0"/>
        <v>1969.008</v>
      </c>
      <c r="Z38" s="19"/>
      <c r="AA38" s="79">
        <v>0.7</v>
      </c>
      <c r="AB38" s="80">
        <f t="shared" si="1"/>
        <v>1378.3055999999999</v>
      </c>
      <c r="AC38" s="81">
        <v>0</v>
      </c>
      <c r="AD38" s="82">
        <f t="shared" si="2"/>
        <v>0</v>
      </c>
      <c r="AE38" s="133">
        <f t="shared" si="3"/>
        <v>1378.3055999999999</v>
      </c>
    </row>
    <row r="39" spans="1:31" ht="30.75" thickBot="1" x14ac:dyDescent="0.3">
      <c r="A39" s="22"/>
      <c r="B39" s="55" t="s">
        <v>438</v>
      </c>
      <c r="C39" s="55" t="s">
        <v>24</v>
      </c>
      <c r="D39" s="56" t="s">
        <v>25</v>
      </c>
      <c r="E39" s="57" t="s">
        <v>29</v>
      </c>
      <c r="F39" s="58"/>
      <c r="G39" s="58"/>
      <c r="H39" s="59">
        <v>2.5</v>
      </c>
      <c r="I39" s="58"/>
      <c r="J39" s="60" t="s">
        <v>30</v>
      </c>
      <c r="K39" s="58" t="s">
        <v>31</v>
      </c>
      <c r="L39" s="61">
        <v>1</v>
      </c>
      <c r="M39" s="62">
        <v>420</v>
      </c>
      <c r="N39" s="63">
        <v>420</v>
      </c>
      <c r="O39" s="19"/>
      <c r="P39" s="13" t="e">
        <v>#VALUE!</v>
      </c>
      <c r="Q39" s="14" t="e">
        <f>IF(J39="PROV SUM",N39,L39*P39)</f>
        <v>#VALUE!</v>
      </c>
      <c r="R39" s="40">
        <v>0</v>
      </c>
      <c r="S39" s="41">
        <v>533.4</v>
      </c>
      <c r="T39" s="14">
        <f>IF(J39="SC024",N39,IF(ISERROR(S39),"",IF(J39="PROV SUM",N39,L39*S39)))</f>
        <v>533.4</v>
      </c>
      <c r="V39" s="58" t="s">
        <v>31</v>
      </c>
      <c r="W39" s="61">
        <v>1</v>
      </c>
      <c r="X39" s="41">
        <v>533.4</v>
      </c>
      <c r="Y39" s="72">
        <f t="shared" si="0"/>
        <v>533.4</v>
      </c>
      <c r="Z39" s="19"/>
      <c r="AA39" s="79">
        <v>0.7</v>
      </c>
      <c r="AB39" s="80">
        <f t="shared" si="1"/>
        <v>373.37999999999994</v>
      </c>
      <c r="AC39" s="81">
        <v>0</v>
      </c>
      <c r="AD39" s="82">
        <f t="shared" si="2"/>
        <v>0</v>
      </c>
      <c r="AE39" s="133">
        <f t="shared" si="3"/>
        <v>373.37999999999994</v>
      </c>
    </row>
    <row r="40" spans="1:31" ht="15.75" thickBot="1" x14ac:dyDescent="0.3">
      <c r="A40" s="22"/>
      <c r="B40" s="55" t="s">
        <v>438</v>
      </c>
      <c r="C40" s="55" t="s">
        <v>24</v>
      </c>
      <c r="D40" s="56" t="s">
        <v>25</v>
      </c>
      <c r="E40" s="57" t="s">
        <v>32</v>
      </c>
      <c r="F40" s="58"/>
      <c r="G40" s="58"/>
      <c r="H40" s="59">
        <v>2.6</v>
      </c>
      <c r="I40" s="58"/>
      <c r="J40" s="60" t="s">
        <v>33</v>
      </c>
      <c r="K40" s="58" t="s">
        <v>31</v>
      </c>
      <c r="L40" s="61">
        <v>1</v>
      </c>
      <c r="M40" s="62">
        <v>50</v>
      </c>
      <c r="N40" s="63">
        <v>50</v>
      </c>
      <c r="O40" s="19"/>
      <c r="P40" s="13" t="e">
        <v>#VALUE!</v>
      </c>
      <c r="Q40" s="14" t="e">
        <f>IF(J40="PROV SUM",N40,L40*P40)</f>
        <v>#VALUE!</v>
      </c>
      <c r="R40" s="40">
        <v>0</v>
      </c>
      <c r="S40" s="41">
        <v>63.5</v>
      </c>
      <c r="T40" s="14">
        <f>IF(J40="SC024",N40,IF(ISERROR(S40),"",IF(J40="PROV SUM",N40,L40*S40)))</f>
        <v>63.5</v>
      </c>
      <c r="V40" s="58" t="s">
        <v>31</v>
      </c>
      <c r="W40" s="61">
        <v>1</v>
      </c>
      <c r="X40" s="41">
        <v>63.5</v>
      </c>
      <c r="Y40" s="72">
        <f t="shared" si="0"/>
        <v>63.5</v>
      </c>
      <c r="Z40" s="19"/>
      <c r="AA40" s="79">
        <v>0.7</v>
      </c>
      <c r="AB40" s="80">
        <f t="shared" si="1"/>
        <v>44.449999999999996</v>
      </c>
      <c r="AC40" s="81">
        <v>0</v>
      </c>
      <c r="AD40" s="82">
        <f t="shared" si="2"/>
        <v>0</v>
      </c>
      <c r="AE40" s="133">
        <f t="shared" si="3"/>
        <v>44.449999999999996</v>
      </c>
    </row>
    <row r="41" spans="1:31" ht="15.75" thickBot="1" x14ac:dyDescent="0.3">
      <c r="A41" s="22"/>
      <c r="B41" s="55" t="s">
        <v>438</v>
      </c>
      <c r="C41" s="55" t="s">
        <v>24</v>
      </c>
      <c r="D41" s="56" t="s">
        <v>25</v>
      </c>
      <c r="E41" s="57" t="s">
        <v>43</v>
      </c>
      <c r="F41" s="58"/>
      <c r="G41" s="58"/>
      <c r="H41" s="59">
        <v>2.17</v>
      </c>
      <c r="I41" s="58"/>
      <c r="J41" s="60" t="s">
        <v>44</v>
      </c>
      <c r="K41" s="58" t="s">
        <v>31</v>
      </c>
      <c r="L41" s="61">
        <v>1</v>
      </c>
      <c r="M41" s="62">
        <v>842</v>
      </c>
      <c r="N41" s="63">
        <v>842</v>
      </c>
      <c r="O41" s="19"/>
      <c r="P41" s="13" t="e">
        <v>#VALUE!</v>
      </c>
      <c r="Q41" s="14" t="e">
        <f>IF(J41="PROV SUM",N41,L41*P41)</f>
        <v>#VALUE!</v>
      </c>
      <c r="R41" s="40">
        <v>0</v>
      </c>
      <c r="S41" s="41">
        <v>1069.3399999999999</v>
      </c>
      <c r="T41" s="14">
        <f>IF(J41="SC024",N41,IF(ISERROR(S41),"",IF(J41="PROV SUM",N41,L41*S41)))</f>
        <v>1069.3399999999999</v>
      </c>
      <c r="V41" s="58" t="s">
        <v>31</v>
      </c>
      <c r="W41" s="61">
        <v>1</v>
      </c>
      <c r="X41" s="41">
        <v>1069.3399999999999</v>
      </c>
      <c r="Y41" s="72">
        <f t="shared" si="0"/>
        <v>1069.3399999999999</v>
      </c>
      <c r="Z41" s="19"/>
      <c r="AA41" s="79">
        <v>0.7</v>
      </c>
      <c r="AB41" s="80">
        <f t="shared" si="1"/>
        <v>748.5379999999999</v>
      </c>
      <c r="AC41" s="81">
        <v>0</v>
      </c>
      <c r="AD41" s="82">
        <f t="shared" si="2"/>
        <v>0</v>
      </c>
      <c r="AE41" s="133">
        <f t="shared" si="3"/>
        <v>748.5379999999999</v>
      </c>
    </row>
    <row r="42" spans="1:31" ht="60.75" thickBot="1" x14ac:dyDescent="0.3">
      <c r="A42" s="22"/>
      <c r="B42" s="55" t="s">
        <v>438</v>
      </c>
      <c r="C42" s="55" t="s">
        <v>24</v>
      </c>
      <c r="D42" s="56" t="s">
        <v>25</v>
      </c>
      <c r="E42" s="57" t="s">
        <v>382</v>
      </c>
      <c r="F42" s="58"/>
      <c r="G42" s="58"/>
      <c r="H42" s="59"/>
      <c r="I42" s="58"/>
      <c r="J42" s="60" t="s">
        <v>383</v>
      </c>
      <c r="K42" s="58" t="s">
        <v>31</v>
      </c>
      <c r="L42" s="61"/>
      <c r="M42" s="62">
        <v>4.8300000000000003E-2</v>
      </c>
      <c r="N42" s="63">
        <v>0</v>
      </c>
      <c r="O42" s="19"/>
      <c r="P42" s="13" t="e">
        <v>#VALUE!</v>
      </c>
      <c r="Q42" s="14" t="e">
        <f>IF(J42="PROV SUM",N42,L42*P42)</f>
        <v>#VALUE!</v>
      </c>
      <c r="R42" s="40" t="e">
        <v>#N/A</v>
      </c>
      <c r="S42" s="41" t="e">
        <v>#N/A</v>
      </c>
      <c r="T42" s="14">
        <f>IF(J42="SC024",N42,IF(ISERROR(S42),"",IF(J42="PROV SUM",N42,L42*S42)))</f>
        <v>0</v>
      </c>
      <c r="V42" s="58" t="s">
        <v>31</v>
      </c>
      <c r="W42" s="61"/>
      <c r="X42" s="41" t="e">
        <v>#N/A</v>
      </c>
      <c r="Y42" s="72"/>
      <c r="Z42" s="19"/>
      <c r="AA42" s="79">
        <v>0</v>
      </c>
      <c r="AB42" s="80">
        <f t="shared" si="1"/>
        <v>0</v>
      </c>
      <c r="AC42" s="81">
        <v>0</v>
      </c>
      <c r="AD42" s="82">
        <f t="shared" si="2"/>
        <v>0</v>
      </c>
      <c r="AE42" s="133">
        <f t="shared" si="3"/>
        <v>0</v>
      </c>
    </row>
    <row r="43" spans="1:31" ht="15.75" thickBot="1" x14ac:dyDescent="0.3">
      <c r="A43" s="22"/>
      <c r="B43" s="64" t="s">
        <v>438</v>
      </c>
      <c r="C43" s="55" t="s">
        <v>312</v>
      </c>
      <c r="D43" s="56" t="s">
        <v>378</v>
      </c>
      <c r="E43" s="57"/>
      <c r="F43" s="58"/>
      <c r="G43" s="58"/>
      <c r="H43" s="59"/>
      <c r="I43" s="58"/>
      <c r="J43" s="60"/>
      <c r="K43" s="58"/>
      <c r="L43" s="61"/>
      <c r="M43" s="60"/>
      <c r="N43" s="63"/>
      <c r="O43" s="19"/>
      <c r="P43" s="17"/>
      <c r="Q43" s="38"/>
      <c r="R43" s="38"/>
      <c r="S43" s="38"/>
      <c r="T43" s="38"/>
      <c r="V43" s="58"/>
      <c r="W43" s="61"/>
      <c r="X43" s="38"/>
      <c r="Y43" s="72">
        <f t="shared" si="0"/>
        <v>0</v>
      </c>
      <c r="Z43" s="19"/>
      <c r="AA43" s="79">
        <v>0</v>
      </c>
      <c r="AB43" s="80">
        <f t="shared" si="1"/>
        <v>0</v>
      </c>
      <c r="AC43" s="81">
        <v>0</v>
      </c>
      <c r="AD43" s="82">
        <f t="shared" si="2"/>
        <v>0</v>
      </c>
      <c r="AE43" s="133">
        <f t="shared" si="3"/>
        <v>0</v>
      </c>
    </row>
    <row r="44" spans="1:31" ht="61.5" thickBot="1" x14ac:dyDescent="0.3">
      <c r="A44" s="22"/>
      <c r="B44" s="64" t="s">
        <v>438</v>
      </c>
      <c r="C44" s="55" t="s">
        <v>312</v>
      </c>
      <c r="D44" s="56" t="s">
        <v>25</v>
      </c>
      <c r="E44" s="57" t="s">
        <v>443</v>
      </c>
      <c r="F44" s="58"/>
      <c r="G44" s="58"/>
      <c r="H44" s="59">
        <v>7.3159999999999998</v>
      </c>
      <c r="I44" s="58"/>
      <c r="J44" s="60" t="s">
        <v>379</v>
      </c>
      <c r="K44" s="58" t="s">
        <v>380</v>
      </c>
      <c r="L44" s="61">
        <v>1</v>
      </c>
      <c r="M44" s="65">
        <v>240</v>
      </c>
      <c r="N44" s="63">
        <v>240</v>
      </c>
      <c r="O44" s="19"/>
      <c r="P44" s="13" t="e">
        <v>#VALUE!</v>
      </c>
      <c r="Q44" s="14">
        <f>IF(J44="PROV SUM",N44,L44*P44)</f>
        <v>240</v>
      </c>
      <c r="R44" s="40" t="s">
        <v>381</v>
      </c>
      <c r="S44" s="41" t="s">
        <v>381</v>
      </c>
      <c r="T44" s="14">
        <f>IF(J44="SC024",N44,IF(ISERROR(S44),"",IF(J44="PROV SUM",N44,L44*S44)))</f>
        <v>240</v>
      </c>
      <c r="V44" s="58" t="s">
        <v>380</v>
      </c>
      <c r="W44" s="61">
        <v>1</v>
      </c>
      <c r="X44" s="41" t="s">
        <v>381</v>
      </c>
      <c r="Y44" s="72">
        <v>240</v>
      </c>
      <c r="Z44" s="19"/>
      <c r="AA44" s="79">
        <v>0</v>
      </c>
      <c r="AB44" s="80">
        <f t="shared" si="1"/>
        <v>0</v>
      </c>
      <c r="AC44" s="81">
        <v>0</v>
      </c>
      <c r="AD44" s="82">
        <f t="shared" si="2"/>
        <v>0</v>
      </c>
      <c r="AE44" s="133">
        <f t="shared" si="3"/>
        <v>0</v>
      </c>
    </row>
    <row r="45" spans="1:31" ht="91.5" thickBot="1" x14ac:dyDescent="0.3">
      <c r="A45" s="22"/>
      <c r="B45" s="64" t="s">
        <v>438</v>
      </c>
      <c r="C45" s="55" t="s">
        <v>312</v>
      </c>
      <c r="D45" s="56" t="s">
        <v>25</v>
      </c>
      <c r="E45" s="57" t="s">
        <v>444</v>
      </c>
      <c r="F45" s="58"/>
      <c r="G45" s="58"/>
      <c r="H45" s="59">
        <v>7.3170000000000002</v>
      </c>
      <c r="I45" s="58"/>
      <c r="J45" s="60" t="s">
        <v>379</v>
      </c>
      <c r="K45" s="58" t="s">
        <v>380</v>
      </c>
      <c r="L45" s="61">
        <v>1</v>
      </c>
      <c r="M45" s="65">
        <v>450</v>
      </c>
      <c r="N45" s="63">
        <v>450</v>
      </c>
      <c r="O45" s="19"/>
      <c r="P45" s="13" t="e">
        <v>#VALUE!</v>
      </c>
      <c r="Q45" s="14">
        <f>IF(J45="PROV SUM",N45,L45*P45)</f>
        <v>450</v>
      </c>
      <c r="R45" s="40" t="s">
        <v>381</v>
      </c>
      <c r="S45" s="41" t="s">
        <v>381</v>
      </c>
      <c r="T45" s="14">
        <f>IF(J45="SC024",N45,IF(ISERROR(S45),"",IF(J45="PROV SUM",N45,L45*S45)))</f>
        <v>450</v>
      </c>
      <c r="V45" s="58" t="s">
        <v>380</v>
      </c>
      <c r="W45" s="61">
        <v>1</v>
      </c>
      <c r="X45" s="41" t="s">
        <v>381</v>
      </c>
      <c r="Y45" s="72">
        <v>450</v>
      </c>
      <c r="Z45" s="19"/>
      <c r="AA45" s="79">
        <v>0</v>
      </c>
      <c r="AB45" s="80">
        <f t="shared" si="1"/>
        <v>0</v>
      </c>
      <c r="AC45" s="81">
        <v>0</v>
      </c>
      <c r="AD45" s="82">
        <f t="shared" si="2"/>
        <v>0</v>
      </c>
      <c r="AE45" s="133">
        <f t="shared" si="3"/>
        <v>0</v>
      </c>
    </row>
    <row r="46" spans="1:31" ht="61.5" thickBot="1" x14ac:dyDescent="0.3">
      <c r="A46" s="22"/>
      <c r="B46" s="64" t="s">
        <v>438</v>
      </c>
      <c r="C46" s="55" t="s">
        <v>312</v>
      </c>
      <c r="D46" s="56" t="s">
        <v>25</v>
      </c>
      <c r="E46" s="57" t="s">
        <v>445</v>
      </c>
      <c r="F46" s="58"/>
      <c r="G46" s="58"/>
      <c r="H46" s="59">
        <v>7.3179999999999996</v>
      </c>
      <c r="I46" s="58"/>
      <c r="J46" s="60" t="s">
        <v>379</v>
      </c>
      <c r="K46" s="58" t="s">
        <v>380</v>
      </c>
      <c r="L46" s="61">
        <v>1</v>
      </c>
      <c r="M46" s="65">
        <v>150</v>
      </c>
      <c r="N46" s="63">
        <v>150</v>
      </c>
      <c r="O46" s="19"/>
      <c r="P46" s="13" t="e">
        <v>#VALUE!</v>
      </c>
      <c r="Q46" s="14">
        <f>IF(J46="PROV SUM",N46,L46*P46)</f>
        <v>150</v>
      </c>
      <c r="R46" s="40" t="s">
        <v>381</v>
      </c>
      <c r="S46" s="41" t="s">
        <v>381</v>
      </c>
      <c r="T46" s="14">
        <f>IF(J46="SC024",N46,IF(ISERROR(S46),"",IF(J46="PROV SUM",N46,L46*S46)))</f>
        <v>150</v>
      </c>
      <c r="V46" s="58" t="s">
        <v>380</v>
      </c>
      <c r="W46" s="61">
        <v>1</v>
      </c>
      <c r="X46" s="41" t="s">
        <v>381</v>
      </c>
      <c r="Y46" s="72">
        <v>150</v>
      </c>
      <c r="Z46" s="19"/>
      <c r="AA46" s="79">
        <v>0</v>
      </c>
      <c r="AB46" s="80">
        <f t="shared" si="1"/>
        <v>0</v>
      </c>
      <c r="AC46" s="81">
        <v>0</v>
      </c>
      <c r="AD46" s="82">
        <f t="shared" si="2"/>
        <v>0</v>
      </c>
      <c r="AE46" s="133">
        <f t="shared" si="3"/>
        <v>0</v>
      </c>
    </row>
    <row r="47" spans="1:31" ht="46.5" thickBot="1" x14ac:dyDescent="0.3">
      <c r="A47" s="22"/>
      <c r="B47" s="64" t="s">
        <v>438</v>
      </c>
      <c r="C47" s="105" t="s">
        <v>312</v>
      </c>
      <c r="D47" s="106" t="s">
        <v>25</v>
      </c>
      <c r="E47" s="107" t="s">
        <v>446</v>
      </c>
      <c r="F47" s="108"/>
      <c r="G47" s="108"/>
      <c r="H47" s="109">
        <v>7.319</v>
      </c>
      <c r="I47" s="108"/>
      <c r="J47" s="110" t="s">
        <v>379</v>
      </c>
      <c r="K47" s="108" t="s">
        <v>380</v>
      </c>
      <c r="L47" s="111">
        <v>1</v>
      </c>
      <c r="M47" s="65">
        <v>1000</v>
      </c>
      <c r="N47" s="112">
        <v>1000</v>
      </c>
      <c r="O47" s="19"/>
      <c r="P47" s="13" t="e">
        <v>#VALUE!</v>
      </c>
      <c r="Q47" s="14">
        <f>IF(J47="PROV SUM",N47,L47*P47)</f>
        <v>1000</v>
      </c>
      <c r="R47" s="40" t="s">
        <v>381</v>
      </c>
      <c r="S47" s="41" t="s">
        <v>381</v>
      </c>
      <c r="T47" s="14">
        <f>IF(J47="SC024",N47,IF(ISERROR(S47),"",IF(J47="PROV SUM",N47,L47*S47)))</f>
        <v>1000</v>
      </c>
      <c r="V47" s="108" t="s">
        <v>380</v>
      </c>
      <c r="W47" s="111">
        <v>1</v>
      </c>
      <c r="X47" s="41" t="s">
        <v>381</v>
      </c>
      <c r="Y47" s="72">
        <v>1000</v>
      </c>
      <c r="Z47" s="19"/>
      <c r="AA47" s="79">
        <v>0</v>
      </c>
      <c r="AB47" s="80">
        <f t="shared" si="1"/>
        <v>0</v>
      </c>
      <c r="AC47" s="81">
        <v>0</v>
      </c>
      <c r="AD47" s="82">
        <f t="shared" si="2"/>
        <v>0</v>
      </c>
      <c r="AE47" s="133">
        <f t="shared" si="3"/>
        <v>0</v>
      </c>
    </row>
    <row r="48" spans="1:31" ht="16.5" thickBot="1" x14ac:dyDescent="0.3">
      <c r="A48" s="16"/>
      <c r="B48" s="88" t="s">
        <v>438</v>
      </c>
      <c r="C48" s="89" t="s">
        <v>341</v>
      </c>
      <c r="D48" s="90" t="s">
        <v>378</v>
      </c>
      <c r="E48" s="91"/>
      <c r="F48" s="7"/>
      <c r="G48" s="7"/>
      <c r="H48" s="92"/>
      <c r="I48" s="7"/>
      <c r="J48" s="91"/>
      <c r="K48" s="93"/>
      <c r="L48" s="53"/>
      <c r="M48" s="94"/>
      <c r="N48" s="12"/>
      <c r="O48" s="19"/>
      <c r="P48" s="17"/>
      <c r="Q48" s="38"/>
      <c r="R48" s="38"/>
      <c r="S48" s="38"/>
      <c r="T48" s="38"/>
      <c r="V48" s="93"/>
      <c r="W48" s="53"/>
      <c r="X48" s="38"/>
      <c r="Y48" s="72">
        <f t="shared" si="0"/>
        <v>0</v>
      </c>
      <c r="Z48" s="19"/>
      <c r="AA48" s="79">
        <v>0</v>
      </c>
      <c r="AB48" s="80">
        <f t="shared" si="1"/>
        <v>0</v>
      </c>
      <c r="AC48" s="81">
        <v>0</v>
      </c>
      <c r="AD48" s="82">
        <f t="shared" si="2"/>
        <v>0</v>
      </c>
      <c r="AE48" s="133">
        <f t="shared" si="3"/>
        <v>0</v>
      </c>
    </row>
    <row r="49" spans="1:31" ht="105.75" thickBot="1" x14ac:dyDescent="0.3">
      <c r="A49" s="16"/>
      <c r="B49" s="88" t="s">
        <v>438</v>
      </c>
      <c r="C49" s="89" t="s">
        <v>341</v>
      </c>
      <c r="D49" s="90" t="s">
        <v>25</v>
      </c>
      <c r="E49" s="91" t="s">
        <v>350</v>
      </c>
      <c r="F49" s="10"/>
      <c r="G49" s="10"/>
      <c r="H49" s="92">
        <v>13</v>
      </c>
      <c r="I49" s="10"/>
      <c r="J49" s="91" t="s">
        <v>351</v>
      </c>
      <c r="K49" s="10" t="s">
        <v>311</v>
      </c>
      <c r="L49" s="95">
        <v>2</v>
      </c>
      <c r="M49" s="94">
        <v>222.2</v>
      </c>
      <c r="N49" s="96">
        <v>444.4</v>
      </c>
      <c r="O49" s="19"/>
      <c r="P49" s="13" t="e">
        <v>#VALUE!</v>
      </c>
      <c r="Q49" s="14" t="e">
        <f t="shared" ref="Q49:Q61" si="6">IF(J49="PROV SUM",N49,L49*P49)</f>
        <v>#VALUE!</v>
      </c>
      <c r="R49" s="40">
        <v>0</v>
      </c>
      <c r="S49" s="41">
        <v>196.98029999999997</v>
      </c>
      <c r="T49" s="14">
        <f t="shared" ref="T49:T61" si="7">IF(J49="SC024",N49,IF(ISERROR(S49),"",IF(J49="PROV SUM",N49,L49*S49)))</f>
        <v>393.96059999999994</v>
      </c>
      <c r="V49" s="10" t="s">
        <v>311</v>
      </c>
      <c r="W49" s="95">
        <v>2</v>
      </c>
      <c r="X49" s="41">
        <v>196.98029999999997</v>
      </c>
      <c r="Y49" s="72">
        <f t="shared" si="0"/>
        <v>393.96059999999994</v>
      </c>
      <c r="Z49" s="19"/>
      <c r="AA49" s="79">
        <v>0</v>
      </c>
      <c r="AB49" s="80">
        <f t="shared" si="1"/>
        <v>0</v>
      </c>
      <c r="AC49" s="81">
        <v>0</v>
      </c>
      <c r="AD49" s="82">
        <f t="shared" si="2"/>
        <v>0</v>
      </c>
      <c r="AE49" s="133">
        <f t="shared" si="3"/>
        <v>0</v>
      </c>
    </row>
    <row r="50" spans="1:31" ht="105.75" thickBot="1" x14ac:dyDescent="0.3">
      <c r="A50" s="16"/>
      <c r="B50" s="88" t="s">
        <v>438</v>
      </c>
      <c r="C50" s="89" t="s">
        <v>341</v>
      </c>
      <c r="D50" s="90" t="s">
        <v>25</v>
      </c>
      <c r="E50" s="91" t="s">
        <v>356</v>
      </c>
      <c r="F50" s="7"/>
      <c r="G50" s="7"/>
      <c r="H50" s="92">
        <v>27</v>
      </c>
      <c r="I50" s="7"/>
      <c r="J50" s="91" t="s">
        <v>357</v>
      </c>
      <c r="K50" s="93" t="s">
        <v>311</v>
      </c>
      <c r="L50" s="95">
        <v>1</v>
      </c>
      <c r="M50" s="94">
        <v>22.53</v>
      </c>
      <c r="N50" s="96">
        <v>22.53</v>
      </c>
      <c r="O50" s="19"/>
      <c r="P50" s="13" t="e">
        <v>#VALUE!</v>
      </c>
      <c r="Q50" s="14" t="e">
        <f t="shared" si="6"/>
        <v>#VALUE!</v>
      </c>
      <c r="R50" s="40">
        <v>0</v>
      </c>
      <c r="S50" s="41">
        <v>19.150500000000001</v>
      </c>
      <c r="T50" s="14">
        <f t="shared" si="7"/>
        <v>19.150500000000001</v>
      </c>
      <c r="V50" s="93" t="s">
        <v>311</v>
      </c>
      <c r="W50" s="95">
        <v>1</v>
      </c>
      <c r="X50" s="41">
        <v>19.150500000000001</v>
      </c>
      <c r="Y50" s="72">
        <f t="shared" si="0"/>
        <v>19.150500000000001</v>
      </c>
      <c r="Z50" s="19"/>
      <c r="AA50" s="79">
        <v>0</v>
      </c>
      <c r="AB50" s="80">
        <f t="shared" si="1"/>
        <v>0</v>
      </c>
      <c r="AC50" s="81">
        <v>0</v>
      </c>
      <c r="AD50" s="82">
        <f t="shared" si="2"/>
        <v>0</v>
      </c>
      <c r="AE50" s="133">
        <f t="shared" si="3"/>
        <v>0</v>
      </c>
    </row>
    <row r="51" spans="1:31" ht="120.75" thickBot="1" x14ac:dyDescent="0.3">
      <c r="A51" s="16"/>
      <c r="B51" s="88" t="s">
        <v>438</v>
      </c>
      <c r="C51" s="89" t="s">
        <v>341</v>
      </c>
      <c r="D51" s="90" t="s">
        <v>25</v>
      </c>
      <c r="E51" s="91" t="s">
        <v>358</v>
      </c>
      <c r="F51" s="7"/>
      <c r="G51" s="7"/>
      <c r="H51" s="92">
        <v>41</v>
      </c>
      <c r="I51" s="7"/>
      <c r="J51" s="91" t="s">
        <v>359</v>
      </c>
      <c r="K51" s="93" t="s">
        <v>311</v>
      </c>
      <c r="L51" s="95">
        <v>1</v>
      </c>
      <c r="M51" s="94">
        <v>29.34</v>
      </c>
      <c r="N51" s="96">
        <v>29.34</v>
      </c>
      <c r="O51" s="19"/>
      <c r="P51" s="13" t="e">
        <v>#VALUE!</v>
      </c>
      <c r="Q51" s="14" t="e">
        <f t="shared" si="6"/>
        <v>#VALUE!</v>
      </c>
      <c r="R51" s="40">
        <v>0</v>
      </c>
      <c r="S51" s="41">
        <v>24.939</v>
      </c>
      <c r="T51" s="14">
        <f t="shared" si="7"/>
        <v>24.939</v>
      </c>
      <c r="V51" s="93" t="s">
        <v>311</v>
      </c>
      <c r="W51" s="95">
        <v>1</v>
      </c>
      <c r="X51" s="41">
        <v>24.939</v>
      </c>
      <c r="Y51" s="72">
        <f t="shared" si="0"/>
        <v>24.939</v>
      </c>
      <c r="Z51" s="19"/>
      <c r="AA51" s="79">
        <v>0</v>
      </c>
      <c r="AB51" s="80">
        <f t="shared" si="1"/>
        <v>0</v>
      </c>
      <c r="AC51" s="81">
        <v>0</v>
      </c>
      <c r="AD51" s="82">
        <f t="shared" si="2"/>
        <v>0</v>
      </c>
      <c r="AE51" s="133">
        <f t="shared" si="3"/>
        <v>0</v>
      </c>
    </row>
    <row r="52" spans="1:31" ht="45.75" thickBot="1" x14ac:dyDescent="0.3">
      <c r="A52" s="16"/>
      <c r="B52" s="88" t="s">
        <v>438</v>
      </c>
      <c r="C52" s="89" t="s">
        <v>341</v>
      </c>
      <c r="D52" s="90" t="s">
        <v>25</v>
      </c>
      <c r="E52" s="91" t="s">
        <v>364</v>
      </c>
      <c r="F52" s="7"/>
      <c r="G52" s="7"/>
      <c r="H52" s="92">
        <v>93</v>
      </c>
      <c r="I52" s="7"/>
      <c r="J52" s="91" t="s">
        <v>365</v>
      </c>
      <c r="K52" s="93" t="s">
        <v>311</v>
      </c>
      <c r="L52" s="95">
        <v>1</v>
      </c>
      <c r="M52" s="94">
        <v>550</v>
      </c>
      <c r="N52" s="96">
        <v>550</v>
      </c>
      <c r="O52" s="19"/>
      <c r="P52" s="13" t="e">
        <v>#VALUE!</v>
      </c>
      <c r="Q52" s="14" t="e">
        <f t="shared" si="6"/>
        <v>#VALUE!</v>
      </c>
      <c r="R52" s="40">
        <v>0</v>
      </c>
      <c r="S52" s="41">
        <v>440</v>
      </c>
      <c r="T52" s="14">
        <f t="shared" si="7"/>
        <v>440</v>
      </c>
      <c r="V52" s="93" t="s">
        <v>311</v>
      </c>
      <c r="W52" s="95">
        <v>1</v>
      </c>
      <c r="X52" s="41">
        <v>440</v>
      </c>
      <c r="Y52" s="72">
        <f t="shared" si="0"/>
        <v>440</v>
      </c>
      <c r="Z52" s="19"/>
      <c r="AA52" s="79">
        <v>0</v>
      </c>
      <c r="AB52" s="80">
        <f t="shared" si="1"/>
        <v>0</v>
      </c>
      <c r="AC52" s="81">
        <v>0</v>
      </c>
      <c r="AD52" s="82">
        <f t="shared" si="2"/>
        <v>0</v>
      </c>
      <c r="AE52" s="133">
        <f t="shared" si="3"/>
        <v>0</v>
      </c>
    </row>
    <row r="53" spans="1:31" ht="45.75" thickBot="1" x14ac:dyDescent="0.3">
      <c r="A53" s="16"/>
      <c r="B53" s="88" t="s">
        <v>438</v>
      </c>
      <c r="C53" s="89" t="s">
        <v>341</v>
      </c>
      <c r="D53" s="90" t="s">
        <v>25</v>
      </c>
      <c r="E53" s="91" t="s">
        <v>352</v>
      </c>
      <c r="F53" s="7"/>
      <c r="G53" s="7"/>
      <c r="H53" s="92">
        <v>104</v>
      </c>
      <c r="I53" s="7"/>
      <c r="J53" s="91" t="s">
        <v>353</v>
      </c>
      <c r="K53" s="93" t="s">
        <v>311</v>
      </c>
      <c r="L53" s="95">
        <v>2</v>
      </c>
      <c r="M53" s="94">
        <v>3.44</v>
      </c>
      <c r="N53" s="96">
        <v>6.88</v>
      </c>
      <c r="O53" s="19"/>
      <c r="P53" s="13" t="e">
        <v>#VALUE!</v>
      </c>
      <c r="Q53" s="14" t="e">
        <f t="shared" si="6"/>
        <v>#VALUE!</v>
      </c>
      <c r="R53" s="40">
        <v>0</v>
      </c>
      <c r="S53" s="41">
        <v>3.0495599999999996</v>
      </c>
      <c r="T53" s="14">
        <f t="shared" si="7"/>
        <v>6.0991199999999992</v>
      </c>
      <c r="V53" s="93" t="s">
        <v>311</v>
      </c>
      <c r="W53" s="95">
        <v>2</v>
      </c>
      <c r="X53" s="94">
        <v>3.0495599999999996</v>
      </c>
      <c r="Y53" s="72">
        <f t="shared" si="0"/>
        <v>6.0991199999999992</v>
      </c>
      <c r="Z53" s="19"/>
      <c r="AA53" s="79">
        <v>0</v>
      </c>
      <c r="AB53" s="80">
        <f t="shared" ref="AB53:AB60" si="8">Y53*AA53</f>
        <v>0</v>
      </c>
      <c r="AC53" s="81">
        <v>0</v>
      </c>
      <c r="AD53" s="82">
        <f t="shared" ref="AD53:AD61" si="9">Y53*AC53</f>
        <v>0</v>
      </c>
      <c r="AE53" s="133">
        <f t="shared" si="3"/>
        <v>0</v>
      </c>
    </row>
    <row r="54" spans="1:31" ht="90.75" thickBot="1" x14ac:dyDescent="0.3">
      <c r="A54" s="16"/>
      <c r="B54" s="88" t="s">
        <v>438</v>
      </c>
      <c r="C54" s="89" t="s">
        <v>341</v>
      </c>
      <c r="D54" s="90" t="s">
        <v>25</v>
      </c>
      <c r="E54" s="91" t="s">
        <v>366</v>
      </c>
      <c r="F54" s="7"/>
      <c r="G54" s="7"/>
      <c r="H54" s="92">
        <v>115</v>
      </c>
      <c r="I54" s="7"/>
      <c r="J54" s="91" t="s">
        <v>367</v>
      </c>
      <c r="K54" s="93" t="s">
        <v>311</v>
      </c>
      <c r="L54" s="95">
        <v>2</v>
      </c>
      <c r="M54" s="94">
        <v>70.11</v>
      </c>
      <c r="N54" s="96">
        <v>140.22</v>
      </c>
      <c r="O54" s="19"/>
      <c r="P54" s="13" t="e">
        <v>#VALUE!</v>
      </c>
      <c r="Q54" s="14" t="e">
        <f t="shared" si="6"/>
        <v>#VALUE!</v>
      </c>
      <c r="R54" s="40">
        <v>0</v>
      </c>
      <c r="S54" s="41">
        <v>56.088000000000001</v>
      </c>
      <c r="T54" s="14">
        <f t="shared" si="7"/>
        <v>112.176</v>
      </c>
      <c r="V54" s="93" t="s">
        <v>311</v>
      </c>
      <c r="W54" s="95">
        <v>2</v>
      </c>
      <c r="X54" s="94">
        <v>56.088000000000001</v>
      </c>
      <c r="Y54" s="72">
        <f t="shared" si="0"/>
        <v>112.176</v>
      </c>
      <c r="Z54" s="19"/>
      <c r="AA54" s="79">
        <v>0</v>
      </c>
      <c r="AB54" s="80">
        <f t="shared" si="8"/>
        <v>0</v>
      </c>
      <c r="AC54" s="81">
        <v>0</v>
      </c>
      <c r="AD54" s="82">
        <f t="shared" si="9"/>
        <v>0</v>
      </c>
      <c r="AE54" s="133">
        <f t="shared" si="3"/>
        <v>0</v>
      </c>
    </row>
    <row r="55" spans="1:31" ht="76.5" thickBot="1" x14ac:dyDescent="0.3">
      <c r="A55" s="16"/>
      <c r="B55" s="88" t="s">
        <v>438</v>
      </c>
      <c r="C55" s="89" t="s">
        <v>341</v>
      </c>
      <c r="D55" s="90" t="s">
        <v>25</v>
      </c>
      <c r="E55" s="97" t="s">
        <v>342</v>
      </c>
      <c r="F55" s="7"/>
      <c r="G55" s="7"/>
      <c r="H55" s="92">
        <v>180</v>
      </c>
      <c r="I55" s="7"/>
      <c r="J55" s="98" t="s">
        <v>343</v>
      </c>
      <c r="K55" s="93" t="s">
        <v>311</v>
      </c>
      <c r="L55" s="95">
        <v>1</v>
      </c>
      <c r="M55" s="94">
        <v>62.11</v>
      </c>
      <c r="N55" s="96">
        <v>62.11</v>
      </c>
      <c r="O55" s="19"/>
      <c r="P55" s="13" t="e">
        <v>#VALUE!</v>
      </c>
      <c r="Q55" s="14" t="e">
        <f t="shared" si="6"/>
        <v>#VALUE!</v>
      </c>
      <c r="R55" s="40">
        <v>0</v>
      </c>
      <c r="S55" s="41">
        <v>55.060514999999995</v>
      </c>
      <c r="T55" s="14">
        <f t="shared" si="7"/>
        <v>55.060514999999995</v>
      </c>
      <c r="V55" s="93" t="s">
        <v>311</v>
      </c>
      <c r="W55" s="95">
        <v>1</v>
      </c>
      <c r="X55" s="94">
        <v>55.060514999999995</v>
      </c>
      <c r="Y55" s="72">
        <f t="shared" si="0"/>
        <v>55.060514999999995</v>
      </c>
      <c r="Z55" s="19"/>
      <c r="AA55" s="79">
        <v>0</v>
      </c>
      <c r="AB55" s="80">
        <f t="shared" si="8"/>
        <v>0</v>
      </c>
      <c r="AC55" s="81">
        <v>0</v>
      </c>
      <c r="AD55" s="82">
        <f t="shared" si="9"/>
        <v>0</v>
      </c>
      <c r="AE55" s="133">
        <f t="shared" si="3"/>
        <v>0</v>
      </c>
    </row>
    <row r="56" spans="1:31" ht="91.5" thickBot="1" x14ac:dyDescent="0.3">
      <c r="A56" s="16"/>
      <c r="B56" s="88" t="s">
        <v>438</v>
      </c>
      <c r="C56" s="89" t="s">
        <v>341</v>
      </c>
      <c r="D56" s="90" t="s">
        <v>25</v>
      </c>
      <c r="E56" s="97" t="s">
        <v>370</v>
      </c>
      <c r="F56" s="7"/>
      <c r="G56" s="7"/>
      <c r="H56" s="92">
        <v>186</v>
      </c>
      <c r="I56" s="7"/>
      <c r="J56" s="99" t="s">
        <v>371</v>
      </c>
      <c r="K56" s="93" t="s">
        <v>311</v>
      </c>
      <c r="L56" s="95">
        <v>1</v>
      </c>
      <c r="M56" s="94">
        <v>86.88</v>
      </c>
      <c r="N56" s="96">
        <v>86.88</v>
      </c>
      <c r="O56" s="19"/>
      <c r="P56" s="13" t="e">
        <v>#VALUE!</v>
      </c>
      <c r="Q56" s="14" t="e">
        <f t="shared" si="6"/>
        <v>#VALUE!</v>
      </c>
      <c r="R56" s="40">
        <v>0</v>
      </c>
      <c r="S56" s="41">
        <v>69.504000000000005</v>
      </c>
      <c r="T56" s="14">
        <f t="shared" si="7"/>
        <v>69.504000000000005</v>
      </c>
      <c r="V56" s="93" t="s">
        <v>311</v>
      </c>
      <c r="W56" s="95">
        <v>1</v>
      </c>
      <c r="X56" s="94">
        <v>69.504000000000005</v>
      </c>
      <c r="Y56" s="72">
        <f t="shared" si="0"/>
        <v>69.504000000000005</v>
      </c>
      <c r="Z56" s="19"/>
      <c r="AA56" s="79">
        <v>0</v>
      </c>
      <c r="AB56" s="80">
        <f t="shared" si="8"/>
        <v>0</v>
      </c>
      <c r="AC56" s="81">
        <v>0</v>
      </c>
      <c r="AD56" s="82">
        <f t="shared" si="9"/>
        <v>0</v>
      </c>
      <c r="AE56" s="133">
        <f>AB56-AD56</f>
        <v>0</v>
      </c>
    </row>
    <row r="57" spans="1:31" ht="16.5" thickBot="1" x14ac:dyDescent="0.3">
      <c r="A57" s="22"/>
      <c r="B57" s="88" t="s">
        <v>438</v>
      </c>
      <c r="C57" s="89" t="s">
        <v>341</v>
      </c>
      <c r="D57" s="90" t="s">
        <v>25</v>
      </c>
      <c r="E57" s="100" t="s">
        <v>424</v>
      </c>
      <c r="F57" s="30"/>
      <c r="G57" s="30"/>
      <c r="H57" s="92">
        <v>190</v>
      </c>
      <c r="I57" s="30"/>
      <c r="J57" s="101" t="s">
        <v>379</v>
      </c>
      <c r="K57" s="93" t="s">
        <v>311</v>
      </c>
      <c r="L57" s="95">
        <v>1</v>
      </c>
      <c r="M57" s="102">
        <v>1500</v>
      </c>
      <c r="N57" s="96">
        <v>1500</v>
      </c>
      <c r="O57" s="19"/>
      <c r="P57" s="13" t="e">
        <v>#VALUE!</v>
      </c>
      <c r="Q57" s="14">
        <f t="shared" si="6"/>
        <v>1500</v>
      </c>
      <c r="R57" s="40" t="s">
        <v>381</v>
      </c>
      <c r="S57" s="41" t="s">
        <v>381</v>
      </c>
      <c r="T57" s="14">
        <f t="shared" si="7"/>
        <v>1500</v>
      </c>
      <c r="V57" s="93" t="s">
        <v>311</v>
      </c>
      <c r="W57" s="95">
        <v>1</v>
      </c>
      <c r="X57" s="102" t="s">
        <v>381</v>
      </c>
      <c r="Y57" s="72">
        <v>1500</v>
      </c>
      <c r="Z57" s="19"/>
      <c r="AA57" s="79">
        <v>0</v>
      </c>
      <c r="AB57" s="80">
        <f t="shared" si="8"/>
        <v>0</v>
      </c>
      <c r="AC57" s="81">
        <v>0</v>
      </c>
      <c r="AD57" s="82">
        <f t="shared" si="9"/>
        <v>0</v>
      </c>
      <c r="AE57" s="133">
        <f t="shared" si="3"/>
        <v>0</v>
      </c>
    </row>
    <row r="58" spans="1:31" ht="27" thickBot="1" x14ac:dyDescent="0.3">
      <c r="A58" s="22"/>
      <c r="B58" s="88" t="s">
        <v>438</v>
      </c>
      <c r="C58" s="89" t="s">
        <v>341</v>
      </c>
      <c r="D58" s="90" t="s">
        <v>25</v>
      </c>
      <c r="E58" s="103" t="s">
        <v>425</v>
      </c>
      <c r="F58" s="30"/>
      <c r="G58" s="30"/>
      <c r="H58" s="92">
        <v>191</v>
      </c>
      <c r="I58" s="30"/>
      <c r="J58" s="101" t="s">
        <v>379</v>
      </c>
      <c r="K58" s="93" t="s">
        <v>311</v>
      </c>
      <c r="L58" s="95">
        <v>1</v>
      </c>
      <c r="M58" s="102">
        <v>100</v>
      </c>
      <c r="N58" s="96">
        <v>100</v>
      </c>
      <c r="O58" s="19"/>
      <c r="P58" s="13" t="e">
        <v>#VALUE!</v>
      </c>
      <c r="Q58" s="14">
        <f t="shared" si="6"/>
        <v>100</v>
      </c>
      <c r="R58" s="40" t="s">
        <v>381</v>
      </c>
      <c r="S58" s="41" t="s">
        <v>381</v>
      </c>
      <c r="T58" s="14">
        <f t="shared" si="7"/>
        <v>100</v>
      </c>
      <c r="V58" s="93" t="s">
        <v>311</v>
      </c>
      <c r="W58" s="95">
        <v>1</v>
      </c>
      <c r="X58" s="102" t="s">
        <v>381</v>
      </c>
      <c r="Y58" s="72">
        <v>100</v>
      </c>
      <c r="Z58" s="19"/>
      <c r="AA58" s="79">
        <v>0</v>
      </c>
      <c r="AB58" s="80">
        <f t="shared" si="8"/>
        <v>0</v>
      </c>
      <c r="AC58" s="81">
        <v>0</v>
      </c>
      <c r="AD58" s="82">
        <f t="shared" si="9"/>
        <v>0</v>
      </c>
      <c r="AE58" s="133">
        <f t="shared" si="3"/>
        <v>0</v>
      </c>
    </row>
    <row r="59" spans="1:31" ht="16.5" thickBot="1" x14ac:dyDescent="0.3">
      <c r="A59" s="22"/>
      <c r="B59" s="88" t="s">
        <v>438</v>
      </c>
      <c r="C59" s="89" t="s">
        <v>341</v>
      </c>
      <c r="D59" s="90" t="s">
        <v>25</v>
      </c>
      <c r="E59" s="103"/>
      <c r="F59" s="30"/>
      <c r="G59" s="30"/>
      <c r="H59" s="92">
        <v>192</v>
      </c>
      <c r="I59" s="30"/>
      <c r="J59" s="101" t="s">
        <v>379</v>
      </c>
      <c r="K59" s="93" t="s">
        <v>311</v>
      </c>
      <c r="L59" s="95">
        <v>1</v>
      </c>
      <c r="M59" s="102">
        <v>100</v>
      </c>
      <c r="N59" s="96">
        <v>100</v>
      </c>
      <c r="O59" s="19"/>
      <c r="P59" s="13" t="e">
        <v>#VALUE!</v>
      </c>
      <c r="Q59" s="14">
        <f t="shared" si="6"/>
        <v>100</v>
      </c>
      <c r="R59" s="40" t="s">
        <v>381</v>
      </c>
      <c r="S59" s="41" t="s">
        <v>381</v>
      </c>
      <c r="T59" s="14">
        <f t="shared" si="7"/>
        <v>100</v>
      </c>
      <c r="V59" s="93" t="s">
        <v>311</v>
      </c>
      <c r="W59" s="95">
        <v>1</v>
      </c>
      <c r="X59" s="102" t="s">
        <v>381</v>
      </c>
      <c r="Y59" s="72">
        <v>100</v>
      </c>
      <c r="Z59" s="19"/>
      <c r="AA59" s="79">
        <v>0</v>
      </c>
      <c r="AB59" s="80">
        <f t="shared" si="8"/>
        <v>0</v>
      </c>
      <c r="AC59" s="81">
        <v>0</v>
      </c>
      <c r="AD59" s="82">
        <f t="shared" si="9"/>
        <v>0</v>
      </c>
      <c r="AE59" s="133">
        <f t="shared" si="3"/>
        <v>0</v>
      </c>
    </row>
    <row r="60" spans="1:31" ht="16.5" thickBot="1" x14ac:dyDescent="0.3">
      <c r="A60" s="22"/>
      <c r="B60" s="88" t="s">
        <v>438</v>
      </c>
      <c r="C60" s="89" t="s">
        <v>341</v>
      </c>
      <c r="D60" s="90" t="s">
        <v>25</v>
      </c>
      <c r="E60" s="103" t="s">
        <v>427</v>
      </c>
      <c r="F60" s="30"/>
      <c r="G60" s="30"/>
      <c r="H60" s="92">
        <v>193</v>
      </c>
      <c r="I60" s="30"/>
      <c r="J60" s="101" t="s">
        <v>379</v>
      </c>
      <c r="K60" s="93" t="s">
        <v>311</v>
      </c>
      <c r="L60" s="95">
        <v>1</v>
      </c>
      <c r="M60" s="102">
        <v>100</v>
      </c>
      <c r="N60" s="96">
        <v>100</v>
      </c>
      <c r="O60" s="19"/>
      <c r="P60" s="13" t="e">
        <v>#VALUE!</v>
      </c>
      <c r="Q60" s="14">
        <f t="shared" si="6"/>
        <v>100</v>
      </c>
      <c r="R60" s="40" t="s">
        <v>381</v>
      </c>
      <c r="S60" s="41" t="s">
        <v>381</v>
      </c>
      <c r="T60" s="14">
        <f t="shared" si="7"/>
        <v>100</v>
      </c>
      <c r="V60" s="93" t="s">
        <v>311</v>
      </c>
      <c r="W60" s="95">
        <v>1</v>
      </c>
      <c r="X60" s="102" t="s">
        <v>381</v>
      </c>
      <c r="Y60" s="72">
        <v>100</v>
      </c>
      <c r="Z60" s="19"/>
      <c r="AA60" s="79">
        <v>0</v>
      </c>
      <c r="AB60" s="80">
        <f t="shared" si="8"/>
        <v>0</v>
      </c>
      <c r="AC60" s="81">
        <v>0</v>
      </c>
      <c r="AD60" s="82">
        <f t="shared" si="9"/>
        <v>0</v>
      </c>
      <c r="AE60" s="133">
        <f t="shared" si="3"/>
        <v>0</v>
      </c>
    </row>
    <row r="61" spans="1:31" ht="16.5" thickBot="1" x14ac:dyDescent="0.3">
      <c r="A61" s="22"/>
      <c r="B61" s="88" t="s">
        <v>438</v>
      </c>
      <c r="C61" s="89" t="s">
        <v>341</v>
      </c>
      <c r="D61" s="90" t="s">
        <v>25</v>
      </c>
      <c r="E61" s="103" t="s">
        <v>428</v>
      </c>
      <c r="F61" s="30"/>
      <c r="G61" s="30"/>
      <c r="H61" s="92">
        <v>194</v>
      </c>
      <c r="I61" s="30"/>
      <c r="J61" s="101" t="s">
        <v>379</v>
      </c>
      <c r="K61" s="93" t="s">
        <v>311</v>
      </c>
      <c r="L61" s="95">
        <v>1</v>
      </c>
      <c r="M61" s="102">
        <v>350</v>
      </c>
      <c r="N61" s="96">
        <v>350</v>
      </c>
      <c r="O61" s="19"/>
      <c r="P61" s="13" t="e">
        <v>#VALUE!</v>
      </c>
      <c r="Q61" s="14">
        <f t="shared" si="6"/>
        <v>350</v>
      </c>
      <c r="R61" s="40" t="s">
        <v>381</v>
      </c>
      <c r="S61" s="41" t="s">
        <v>381</v>
      </c>
      <c r="T61" s="14">
        <f t="shared" si="7"/>
        <v>350</v>
      </c>
      <c r="V61" s="93" t="s">
        <v>311</v>
      </c>
      <c r="W61" s="95">
        <v>1</v>
      </c>
      <c r="X61" s="102" t="s">
        <v>381</v>
      </c>
      <c r="Y61" s="72">
        <v>350</v>
      </c>
      <c r="Z61" s="19"/>
      <c r="AA61" s="79">
        <v>0</v>
      </c>
      <c r="AB61" s="80">
        <f>Y61*AA61</f>
        <v>0</v>
      </c>
      <c r="AC61" s="81">
        <v>0</v>
      </c>
      <c r="AD61" s="82">
        <f t="shared" si="9"/>
        <v>0</v>
      </c>
      <c r="AE61" s="133">
        <f t="shared" si="3"/>
        <v>0</v>
      </c>
    </row>
    <row r="62" spans="1:31" ht="15.75" thickBot="1" x14ac:dyDescent="0.3">
      <c r="A62" s="22"/>
      <c r="B62" s="23"/>
      <c r="C62" s="24"/>
      <c r="D62" s="25"/>
      <c r="E62" s="26"/>
      <c r="F62" s="22"/>
      <c r="G62" s="22"/>
      <c r="H62" s="27"/>
      <c r="I62" s="22"/>
      <c r="J62" s="28"/>
      <c r="K62" s="22"/>
      <c r="L62" s="29"/>
      <c r="M62" s="28"/>
      <c r="N62" s="18"/>
      <c r="O62" s="19"/>
      <c r="P62" s="17"/>
      <c r="Q62" s="38"/>
      <c r="R62" s="38"/>
      <c r="S62" s="38"/>
      <c r="T62" s="38"/>
    </row>
    <row r="63" spans="1:31" ht="15.75" thickBot="1" x14ac:dyDescent="0.3">
      <c r="S63" s="69" t="s">
        <v>5</v>
      </c>
      <c r="T63" s="70">
        <f>SUM(T11:T61)</f>
        <v>16297.967547</v>
      </c>
      <c r="U63" s="66"/>
      <c r="V63" s="22"/>
      <c r="W63" s="29"/>
      <c r="X63" s="69" t="s">
        <v>5</v>
      </c>
      <c r="Y63" s="70">
        <f>SUM(Y11:Y61)</f>
        <v>16297.967547</v>
      </c>
      <c r="Z63" s="19"/>
      <c r="AA63" s="78"/>
      <c r="AB63" s="119">
        <f>SUM(AB11:AB61)</f>
        <v>7566.9691199999988</v>
      </c>
      <c r="AC63" s="78"/>
      <c r="AD63" s="120">
        <f>SUM(AD11:AD61)</f>
        <v>0</v>
      </c>
      <c r="AE63" s="134">
        <f>SUM(AE11:AE61)</f>
        <v>7566.9691199999988</v>
      </c>
    </row>
    <row r="64" spans="1:31" x14ac:dyDescent="0.25">
      <c r="D64" s="176"/>
    </row>
    <row r="65" spans="3:31" x14ac:dyDescent="0.25">
      <c r="C65" t="s">
        <v>372</v>
      </c>
      <c r="D65" s="176"/>
      <c r="T65" s="379">
        <f ca="1">SUMIF($C$10:$C$61,C65,$T$11:$T$61)</f>
        <v>399.99552</v>
      </c>
      <c r="U65" s="66"/>
      <c r="Y65" s="379">
        <f ca="1">SUMIF($C$10:$C$61,C65,$Y$11:$Y$61)</f>
        <v>399.99552</v>
      </c>
      <c r="AA65" s="400">
        <f ca="1">AB65/Y65</f>
        <v>1</v>
      </c>
      <c r="AB65" s="379">
        <f ca="1">SUMIF($C$10:$C$61,C65,$AB$11:$AB$61)</f>
        <v>399.99552</v>
      </c>
      <c r="AC65" s="400">
        <f ca="1">AD65/Y65</f>
        <v>0</v>
      </c>
      <c r="AD65" s="379">
        <f ca="1">SUMIF($C$10:$C$61,C65,$AD$11:$AD$61)</f>
        <v>0</v>
      </c>
      <c r="AE65" s="379">
        <f ca="1">SUMIF($C$10:$C$61,C65,$AE$11:$AE$61)</f>
        <v>399.99552</v>
      </c>
    </row>
    <row r="66" spans="3:31" x14ac:dyDescent="0.25">
      <c r="C66" t="s">
        <v>308</v>
      </c>
      <c r="D66" s="176"/>
      <c r="T66" s="379">
        <f t="shared" ref="T66:T73" ca="1" si="10">SUMIF($C$10:$C$61,C66,$T$11:$T$61)</f>
        <v>222.29999999999998</v>
      </c>
      <c r="U66" s="66"/>
      <c r="Y66" s="379">
        <f t="shared" ref="Y66:Y73" ca="1" si="11">SUMIF($C$10:$C$61,C66,$Y$11:$Y$61)</f>
        <v>222.29999999999998</v>
      </c>
      <c r="AA66" s="400">
        <f t="shared" ref="AA66:AA73" ca="1" si="12">AB66/Y66</f>
        <v>1</v>
      </c>
      <c r="AB66" s="379">
        <f t="shared" ref="AB66:AB73" ca="1" si="13">SUMIF($C$10:$C$61,C66,$AB$11:$AB$61)</f>
        <v>222.29999999999998</v>
      </c>
      <c r="AC66" s="400">
        <f t="shared" ref="AC66:AC73" ca="1" si="14">AD66/Y66</f>
        <v>0</v>
      </c>
      <c r="AD66" s="379">
        <f t="shared" ref="AD66:AD73" ca="1" si="15">SUMIF($C$10:$C$61,C66,$AD$11:$AD$61)</f>
        <v>0</v>
      </c>
      <c r="AE66" s="379">
        <f t="shared" ref="AE66:AE73" ca="1" si="16">SUMIF($C$10:$C$61,C66,$AE$11:$AE$61)</f>
        <v>222.29999999999998</v>
      </c>
    </row>
    <row r="67" spans="3:31" x14ac:dyDescent="0.25">
      <c r="C67" t="s">
        <v>285</v>
      </c>
      <c r="D67" s="176"/>
      <c r="T67" s="379">
        <f t="shared" ca="1" si="10"/>
        <v>0</v>
      </c>
      <c r="U67" s="68"/>
      <c r="Y67" s="379">
        <f t="shared" ca="1" si="11"/>
        <v>0</v>
      </c>
      <c r="AA67" s="400" t="e">
        <f t="shared" ca="1" si="12"/>
        <v>#DIV/0!</v>
      </c>
      <c r="AB67" s="379">
        <f t="shared" ca="1" si="13"/>
        <v>0</v>
      </c>
      <c r="AC67" s="400" t="e">
        <f t="shared" ca="1" si="14"/>
        <v>#DIV/0!</v>
      </c>
      <c r="AD67" s="379">
        <f t="shared" ca="1" si="15"/>
        <v>0</v>
      </c>
      <c r="AE67" s="379">
        <f t="shared" ca="1" si="16"/>
        <v>0</v>
      </c>
    </row>
    <row r="68" spans="3:31" x14ac:dyDescent="0.25">
      <c r="C68" t="s">
        <v>189</v>
      </c>
      <c r="D68" s="176"/>
      <c r="T68" s="379">
        <f t="shared" ca="1" si="10"/>
        <v>1803.3894999999998</v>
      </c>
      <c r="U68" s="68"/>
      <c r="Y68" s="379">
        <f t="shared" ca="1" si="11"/>
        <v>1803.3894999999998</v>
      </c>
      <c r="AA68" s="400">
        <f t="shared" ca="1" si="12"/>
        <v>0</v>
      </c>
      <c r="AB68" s="379">
        <f t="shared" ca="1" si="13"/>
        <v>0</v>
      </c>
      <c r="AC68" s="400">
        <f t="shared" ca="1" si="14"/>
        <v>0</v>
      </c>
      <c r="AD68" s="379">
        <f t="shared" ca="1" si="15"/>
        <v>0</v>
      </c>
      <c r="AE68" s="379">
        <f t="shared" ca="1" si="16"/>
        <v>0</v>
      </c>
    </row>
    <row r="69" spans="3:31" x14ac:dyDescent="0.25">
      <c r="C69" t="s">
        <v>72</v>
      </c>
      <c r="D69" s="176"/>
      <c r="T69" s="379">
        <f t="shared" ca="1" si="10"/>
        <v>4400</v>
      </c>
      <c r="U69" s="68"/>
      <c r="Y69" s="379">
        <f t="shared" ca="1" si="11"/>
        <v>4400</v>
      </c>
      <c r="AA69" s="400">
        <f t="shared" ca="1" si="12"/>
        <v>1</v>
      </c>
      <c r="AB69" s="379">
        <f t="shared" ca="1" si="13"/>
        <v>4400</v>
      </c>
      <c r="AC69" s="400">
        <f t="shared" ca="1" si="14"/>
        <v>0</v>
      </c>
      <c r="AD69" s="379">
        <f t="shared" ca="1" si="15"/>
        <v>0</v>
      </c>
      <c r="AE69" s="379">
        <f t="shared" ca="1" si="16"/>
        <v>4400</v>
      </c>
    </row>
    <row r="70" spans="3:31" x14ac:dyDescent="0.25">
      <c r="C70" t="s">
        <v>164</v>
      </c>
      <c r="D70" s="176"/>
      <c r="T70" s="379">
        <f t="shared" ca="1" si="10"/>
        <v>726.14479199999994</v>
      </c>
      <c r="U70" s="68"/>
      <c r="Y70" s="379">
        <f t="shared" ca="1" si="11"/>
        <v>726.14479199999994</v>
      </c>
      <c r="AA70" s="400">
        <f t="shared" ca="1" si="12"/>
        <v>0</v>
      </c>
      <c r="AB70" s="379">
        <f t="shared" ca="1" si="13"/>
        <v>0</v>
      </c>
      <c r="AC70" s="400">
        <f t="shared" ca="1" si="14"/>
        <v>0</v>
      </c>
      <c r="AD70" s="379">
        <f t="shared" ca="1" si="15"/>
        <v>0</v>
      </c>
      <c r="AE70" s="379">
        <f t="shared" ca="1" si="16"/>
        <v>0</v>
      </c>
    </row>
    <row r="71" spans="3:31" x14ac:dyDescent="0.25">
      <c r="C71" t="s">
        <v>24</v>
      </c>
      <c r="D71" s="176"/>
      <c r="T71" s="379">
        <f t="shared" ca="1" si="10"/>
        <v>3635.2479999999996</v>
      </c>
      <c r="U71" s="68"/>
      <c r="Y71" s="379">
        <f t="shared" ca="1" si="11"/>
        <v>3635.2479999999996</v>
      </c>
      <c r="AA71" s="400">
        <f t="shared" ca="1" si="12"/>
        <v>0.7</v>
      </c>
      <c r="AB71" s="379">
        <f t="shared" ca="1" si="13"/>
        <v>2544.6735999999996</v>
      </c>
      <c r="AC71" s="400">
        <f t="shared" ca="1" si="14"/>
        <v>0</v>
      </c>
      <c r="AD71" s="379">
        <f t="shared" ca="1" si="15"/>
        <v>0</v>
      </c>
      <c r="AE71" s="379">
        <f t="shared" ca="1" si="16"/>
        <v>2544.6735999999996</v>
      </c>
    </row>
    <row r="72" spans="3:31" x14ac:dyDescent="0.25">
      <c r="C72" t="s">
        <v>312</v>
      </c>
      <c r="D72" s="176"/>
      <c r="T72" s="379">
        <f t="shared" ca="1" si="10"/>
        <v>1840</v>
      </c>
      <c r="Y72" s="379">
        <f t="shared" ca="1" si="11"/>
        <v>1840</v>
      </c>
      <c r="AA72" s="400">
        <f t="shared" ca="1" si="12"/>
        <v>0</v>
      </c>
      <c r="AB72" s="379">
        <f t="shared" ca="1" si="13"/>
        <v>0</v>
      </c>
      <c r="AC72" s="400">
        <f t="shared" ca="1" si="14"/>
        <v>0</v>
      </c>
      <c r="AD72" s="379">
        <f t="shared" ca="1" si="15"/>
        <v>0</v>
      </c>
      <c r="AE72" s="379">
        <f t="shared" ca="1" si="16"/>
        <v>0</v>
      </c>
    </row>
    <row r="73" spans="3:31" x14ac:dyDescent="0.25">
      <c r="C73" t="s">
        <v>341</v>
      </c>
      <c r="T73" s="379">
        <f t="shared" ca="1" si="10"/>
        <v>3270.8897349999997</v>
      </c>
      <c r="Y73" s="379">
        <f t="shared" ca="1" si="11"/>
        <v>3270.8897349999997</v>
      </c>
      <c r="AA73" s="400">
        <f t="shared" ca="1" si="12"/>
        <v>0</v>
      </c>
      <c r="AB73" s="379">
        <f t="shared" ca="1" si="13"/>
        <v>0</v>
      </c>
      <c r="AC73" s="400">
        <f t="shared" ca="1" si="14"/>
        <v>0</v>
      </c>
      <c r="AD73" s="379">
        <f t="shared" ca="1" si="15"/>
        <v>0</v>
      </c>
      <c r="AE73" s="379">
        <f t="shared" ca="1" si="16"/>
        <v>0</v>
      </c>
    </row>
  </sheetData>
  <autoFilter ref="B8:AE61"/>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44:S47 S11:S12 S14 S18:S26 S28:S30 S32:S36 S38:S42 S49:S61 X44:X47 X11:X12 X14 X18:X26 X28:X30 X32:X36 X38:X42 X49:X52">
      <formula1>P11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62"/>
  <sheetViews>
    <sheetView topLeftCell="B1" zoomScale="70" zoomScaleNormal="70" workbookViewId="0">
      <pane xSplit="9" ySplit="8" topLeftCell="T48" activePane="bottomRight" state="frozen"/>
      <selection activeCell="S45" sqref="S45"/>
      <selection pane="topRight" activeCell="S45" sqref="S45"/>
      <selection pane="bottomLeft" activeCell="S45" sqref="S45"/>
      <selection pane="bottomRight" activeCell="AE54" sqref="AE54:AE62"/>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605</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16" t="s">
        <v>388</v>
      </c>
      <c r="L7" s="417"/>
      <c r="M7" s="417"/>
      <c r="N7" s="417"/>
      <c r="O7" s="417"/>
      <c r="P7" s="417"/>
      <c r="Q7" s="417"/>
      <c r="R7" s="417"/>
      <c r="S7" s="417"/>
      <c r="T7" s="418"/>
      <c r="V7" s="419" t="s">
        <v>389</v>
      </c>
      <c r="W7" s="420"/>
      <c r="X7" s="420"/>
      <c r="Y7" s="421"/>
      <c r="AA7" s="422" t="s">
        <v>390</v>
      </c>
      <c r="AB7" s="423"/>
      <c r="AC7" s="424" t="s">
        <v>393</v>
      </c>
      <c r="AD7" s="425"/>
      <c r="AE7" s="309" t="s">
        <v>391</v>
      </c>
    </row>
    <row r="8" spans="1:31" s="318" customFormat="1" ht="75.75" thickBot="1" x14ac:dyDescent="0.3">
      <c r="A8" s="310" t="s">
        <v>377</v>
      </c>
      <c r="B8" s="311" t="s">
        <v>91</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91</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91</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91</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5" si="0">W12*X12</f>
        <v>399.99552</v>
      </c>
      <c r="Z12" s="19"/>
      <c r="AA12" s="79">
        <v>0</v>
      </c>
      <c r="AB12" s="80">
        <f t="shared" ref="AB12:AB50" si="1">Y12*AA12</f>
        <v>0</v>
      </c>
      <c r="AC12" s="81">
        <v>0</v>
      </c>
      <c r="AD12" s="82">
        <f t="shared" ref="AD12:AD50" si="2">Y12*AC12</f>
        <v>0</v>
      </c>
      <c r="AE12" s="133">
        <f t="shared" ref="AE12:AE50" si="3">AB12-AD12</f>
        <v>0</v>
      </c>
    </row>
    <row r="13" spans="1:31" ht="15.75" thickBot="1" x14ac:dyDescent="0.3">
      <c r="A13" s="16"/>
      <c r="B13" s="3" t="s">
        <v>91</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91</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AB14-AD14</f>
        <v>222.29999999999998</v>
      </c>
    </row>
    <row r="15" spans="1:31" ht="15.75" thickBot="1" x14ac:dyDescent="0.3">
      <c r="A15" s="16"/>
      <c r="B15" s="3" t="s">
        <v>91</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1" ht="105.75" thickBot="1" x14ac:dyDescent="0.3">
      <c r="A16" s="16"/>
      <c r="B16" s="3" t="s">
        <v>91</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1" ht="61.5" thickBot="1" x14ac:dyDescent="0.3">
      <c r="A17" s="16"/>
      <c r="B17" s="3" t="s">
        <v>91</v>
      </c>
      <c r="C17" s="4" t="s">
        <v>285</v>
      </c>
      <c r="D17" s="5" t="s">
        <v>25</v>
      </c>
      <c r="E17" s="129" t="s">
        <v>501</v>
      </c>
      <c r="F17" s="7"/>
      <c r="G17" s="7"/>
      <c r="H17" s="8">
        <v>5.1650000000000196</v>
      </c>
      <c r="I17" s="7"/>
      <c r="J17" s="9" t="s">
        <v>302</v>
      </c>
      <c r="K17" s="10" t="s">
        <v>79</v>
      </c>
      <c r="L17" s="39">
        <v>4</v>
      </c>
      <c r="M17" s="11">
        <v>38.130000000000003</v>
      </c>
      <c r="N17" s="12">
        <v>152.52000000000001</v>
      </c>
      <c r="O17" s="19"/>
      <c r="P17" s="13" t="e">
        <v>#VALUE!</v>
      </c>
      <c r="Q17" s="14" t="e">
        <f>IF(J17="PROV SUM",N17,L17*P17)</f>
        <v>#VALUE!</v>
      </c>
      <c r="R17" s="40">
        <v>0</v>
      </c>
      <c r="S17" s="41">
        <v>32.120712000000005</v>
      </c>
      <c r="T17" s="14">
        <f>IF(J17="SC024",N17,IF(ISERROR(S17),"",IF(J17="PROV SUM",N17,L17*S17)))</f>
        <v>128.48284800000002</v>
      </c>
      <c r="V17" s="10" t="s">
        <v>79</v>
      </c>
      <c r="W17" s="39">
        <v>4</v>
      </c>
      <c r="X17" s="41">
        <v>32.120712000000005</v>
      </c>
      <c r="Y17" s="72">
        <f t="shared" si="0"/>
        <v>128.48284800000002</v>
      </c>
      <c r="Z17" s="19"/>
      <c r="AA17" s="79">
        <v>0</v>
      </c>
      <c r="AB17" s="80">
        <f t="shared" si="1"/>
        <v>0</v>
      </c>
      <c r="AC17" s="81">
        <v>0</v>
      </c>
      <c r="AD17" s="82">
        <f t="shared" si="2"/>
        <v>0</v>
      </c>
      <c r="AE17" s="133">
        <f t="shared" si="3"/>
        <v>0</v>
      </c>
    </row>
    <row r="18" spans="1:31" ht="30.75" thickBot="1" x14ac:dyDescent="0.3">
      <c r="A18" s="16"/>
      <c r="B18" s="3" t="s">
        <v>91</v>
      </c>
      <c r="C18" s="4" t="s">
        <v>285</v>
      </c>
      <c r="D18" s="5" t="s">
        <v>25</v>
      </c>
      <c r="E18" s="6" t="s">
        <v>292</v>
      </c>
      <c r="F18" s="7"/>
      <c r="G18" s="7"/>
      <c r="H18" s="8">
        <v>5.1730000000000196</v>
      </c>
      <c r="I18" s="7"/>
      <c r="J18" s="9" t="s">
        <v>293</v>
      </c>
      <c r="K18" s="10" t="s">
        <v>79</v>
      </c>
      <c r="L18" s="39">
        <v>2</v>
      </c>
      <c r="M18" s="11">
        <v>12.5</v>
      </c>
      <c r="N18" s="12">
        <v>25</v>
      </c>
      <c r="O18" s="19"/>
      <c r="P18" s="13" t="e">
        <v>#VALUE!</v>
      </c>
      <c r="Q18" s="14" t="e">
        <f>IF(J18="PROV SUM",N18,L18*P18)</f>
        <v>#VALUE!</v>
      </c>
      <c r="R18" s="40">
        <v>0</v>
      </c>
      <c r="S18" s="41">
        <v>9.0625</v>
      </c>
      <c r="T18" s="14">
        <f>IF(J18="SC024",N18,IF(ISERROR(S18),"",IF(J18="PROV SUM",N18,L18*S18)))</f>
        <v>18.125</v>
      </c>
      <c r="V18" s="10" t="s">
        <v>79</v>
      </c>
      <c r="W18" s="39">
        <v>2</v>
      </c>
      <c r="X18" s="41">
        <v>9.0625</v>
      </c>
      <c r="Y18" s="72">
        <f t="shared" si="0"/>
        <v>18.125</v>
      </c>
      <c r="Z18" s="19"/>
      <c r="AA18" s="79">
        <v>0</v>
      </c>
      <c r="AB18" s="80">
        <f t="shared" si="1"/>
        <v>0</v>
      </c>
      <c r="AC18" s="81">
        <v>0</v>
      </c>
      <c r="AD18" s="82">
        <f t="shared" si="2"/>
        <v>0</v>
      </c>
      <c r="AE18" s="133">
        <f t="shared" si="3"/>
        <v>0</v>
      </c>
    </row>
    <row r="19" spans="1:31" ht="45.75" thickBot="1" x14ac:dyDescent="0.3">
      <c r="A19" s="16"/>
      <c r="B19" s="3" t="s">
        <v>91</v>
      </c>
      <c r="C19" s="4" t="s">
        <v>285</v>
      </c>
      <c r="D19" s="5" t="s">
        <v>25</v>
      </c>
      <c r="E19" s="6" t="s">
        <v>294</v>
      </c>
      <c r="F19" s="7"/>
      <c r="G19" s="7"/>
      <c r="H19" s="8">
        <v>5.1740000000000199</v>
      </c>
      <c r="I19" s="7"/>
      <c r="J19" s="9" t="s">
        <v>295</v>
      </c>
      <c r="K19" s="10" t="s">
        <v>79</v>
      </c>
      <c r="L19" s="39">
        <v>2</v>
      </c>
      <c r="M19" s="11">
        <v>20.440000000000001</v>
      </c>
      <c r="N19" s="12">
        <v>40.880000000000003</v>
      </c>
      <c r="O19" s="19"/>
      <c r="P19" s="13" t="e">
        <v>#VALUE!</v>
      </c>
      <c r="Q19" s="14" t="e">
        <f>IF(J19="PROV SUM",N19,L19*P19)</f>
        <v>#VALUE!</v>
      </c>
      <c r="R19" s="40">
        <v>0</v>
      </c>
      <c r="S19" s="41">
        <v>14.819000000000001</v>
      </c>
      <c r="T19" s="14">
        <f>IF(J19="SC024",N19,IF(ISERROR(S19),"",IF(J19="PROV SUM",N19,L19*S19)))</f>
        <v>29.638000000000002</v>
      </c>
      <c r="V19" s="10" t="s">
        <v>79</v>
      </c>
      <c r="W19" s="39">
        <v>2</v>
      </c>
      <c r="X19" s="41">
        <v>14.819000000000001</v>
      </c>
      <c r="Y19" s="72">
        <f t="shared" si="0"/>
        <v>29.638000000000002</v>
      </c>
      <c r="Z19" s="19"/>
      <c r="AA19" s="79">
        <v>0</v>
      </c>
      <c r="AB19" s="80">
        <f t="shared" si="1"/>
        <v>0</v>
      </c>
      <c r="AC19" s="81">
        <v>0</v>
      </c>
      <c r="AD19" s="82">
        <f t="shared" si="2"/>
        <v>0</v>
      </c>
      <c r="AE19" s="133">
        <f t="shared" si="3"/>
        <v>0</v>
      </c>
    </row>
    <row r="20" spans="1:31" ht="15.75" thickBot="1" x14ac:dyDescent="0.3">
      <c r="A20" s="16"/>
      <c r="B20" s="3" t="s">
        <v>91</v>
      </c>
      <c r="C20" s="42" t="s">
        <v>189</v>
      </c>
      <c r="D20" s="5" t="s">
        <v>378</v>
      </c>
      <c r="E20" s="6"/>
      <c r="F20" s="7"/>
      <c r="G20" s="7"/>
      <c r="H20" s="8"/>
      <c r="I20" s="7"/>
      <c r="J20" s="9"/>
      <c r="K20" s="10"/>
      <c r="L20" s="39"/>
      <c r="M20" s="9"/>
      <c r="N20" s="39"/>
      <c r="O20" s="19"/>
      <c r="P20" s="28"/>
      <c r="Q20" s="43"/>
      <c r="R20" s="43"/>
      <c r="S20" s="43"/>
      <c r="T20" s="43"/>
      <c r="V20" s="10"/>
      <c r="W20" s="39"/>
      <c r="X20" s="43"/>
      <c r="Y20" s="72">
        <f t="shared" si="0"/>
        <v>0</v>
      </c>
      <c r="Z20" s="19"/>
      <c r="AA20" s="79">
        <v>0</v>
      </c>
      <c r="AB20" s="80">
        <f t="shared" si="1"/>
        <v>0</v>
      </c>
      <c r="AC20" s="81">
        <v>0</v>
      </c>
      <c r="AD20" s="82">
        <f t="shared" si="2"/>
        <v>0</v>
      </c>
      <c r="AE20" s="133">
        <f t="shared" si="3"/>
        <v>0</v>
      </c>
    </row>
    <row r="21" spans="1:31" ht="30.75" thickBot="1" x14ac:dyDescent="0.3">
      <c r="A21" s="16"/>
      <c r="B21" s="3" t="s">
        <v>91</v>
      </c>
      <c r="C21" s="42" t="s">
        <v>189</v>
      </c>
      <c r="D21" s="5" t="s">
        <v>25</v>
      </c>
      <c r="E21" s="6" t="s">
        <v>337</v>
      </c>
      <c r="F21" s="7"/>
      <c r="G21" s="7"/>
      <c r="H21" s="8">
        <v>6.91</v>
      </c>
      <c r="I21" s="7"/>
      <c r="J21" s="9" t="s">
        <v>338</v>
      </c>
      <c r="K21" s="10" t="s">
        <v>79</v>
      </c>
      <c r="L21" s="39">
        <v>3</v>
      </c>
      <c r="M21" s="11">
        <v>20.13</v>
      </c>
      <c r="N21" s="39">
        <v>60.39</v>
      </c>
      <c r="O21" s="19"/>
      <c r="P21" s="13" t="e">
        <v>#VALUE!</v>
      </c>
      <c r="Q21" s="14" t="e">
        <f>IF(J21="PROV SUM",N21,L21*P21)</f>
        <v>#VALUE!</v>
      </c>
      <c r="R21" s="40">
        <v>0</v>
      </c>
      <c r="S21" s="41">
        <v>14.594249999999999</v>
      </c>
      <c r="T21" s="14">
        <f>IF(J21="SC024",N21,IF(ISERROR(S21),"",IF(J21="PROV SUM",N21,L21*S21)))</f>
        <v>43.782749999999993</v>
      </c>
      <c r="V21" s="10" t="s">
        <v>79</v>
      </c>
      <c r="W21" s="39">
        <v>3</v>
      </c>
      <c r="X21" s="41">
        <v>14.594249999999999</v>
      </c>
      <c r="Y21" s="72">
        <f t="shared" si="0"/>
        <v>43.782749999999993</v>
      </c>
      <c r="Z21" s="19"/>
      <c r="AA21" s="79">
        <v>0</v>
      </c>
      <c r="AB21" s="80">
        <f t="shared" si="1"/>
        <v>0</v>
      </c>
      <c r="AC21" s="81">
        <v>0</v>
      </c>
      <c r="AD21" s="82">
        <f t="shared" si="2"/>
        <v>0</v>
      </c>
      <c r="AE21" s="133">
        <f t="shared" si="3"/>
        <v>0</v>
      </c>
    </row>
    <row r="22" spans="1:31" ht="30.75" thickBot="1" x14ac:dyDescent="0.3">
      <c r="A22" s="16"/>
      <c r="B22" s="3" t="s">
        <v>91</v>
      </c>
      <c r="C22" s="42" t="s">
        <v>189</v>
      </c>
      <c r="D22" s="5" t="s">
        <v>25</v>
      </c>
      <c r="E22" s="6" t="s">
        <v>213</v>
      </c>
      <c r="F22" s="7"/>
      <c r="G22" s="7"/>
      <c r="H22" s="8">
        <v>6.1790000000000296</v>
      </c>
      <c r="I22" s="7"/>
      <c r="J22" s="9" t="s">
        <v>214</v>
      </c>
      <c r="K22" s="10" t="s">
        <v>79</v>
      </c>
      <c r="L22" s="39">
        <v>1</v>
      </c>
      <c r="M22" s="11">
        <v>10.36</v>
      </c>
      <c r="N22" s="39">
        <v>10.36</v>
      </c>
      <c r="O22" s="19"/>
      <c r="P22" s="13" t="e">
        <v>#VALUE!</v>
      </c>
      <c r="Q22" s="14" t="e">
        <f>IF(J22="PROV SUM",N22,L22*P22)</f>
        <v>#VALUE!</v>
      </c>
      <c r="R22" s="40">
        <v>0</v>
      </c>
      <c r="S22" s="41">
        <v>8.8059999999999992</v>
      </c>
      <c r="T22" s="14">
        <f>IF(J22="SC024",N22,IF(ISERROR(S22),"",IF(J22="PROV SUM",N22,L22*S22)))</f>
        <v>8.8059999999999992</v>
      </c>
      <c r="V22" s="10" t="s">
        <v>79</v>
      </c>
      <c r="W22" s="39">
        <v>1</v>
      </c>
      <c r="X22" s="41">
        <v>8.8059999999999992</v>
      </c>
      <c r="Y22" s="72">
        <f t="shared" si="0"/>
        <v>8.8059999999999992</v>
      </c>
      <c r="Z22" s="19"/>
      <c r="AA22" s="79">
        <v>0</v>
      </c>
      <c r="AB22" s="80">
        <f t="shared" si="1"/>
        <v>0</v>
      </c>
      <c r="AC22" s="81">
        <v>0</v>
      </c>
      <c r="AD22" s="82">
        <f t="shared" si="2"/>
        <v>0</v>
      </c>
      <c r="AE22" s="133">
        <f t="shared" si="3"/>
        <v>0</v>
      </c>
    </row>
    <row r="23" spans="1:31" ht="45.75" thickBot="1" x14ac:dyDescent="0.3">
      <c r="A23" s="16"/>
      <c r="B23" s="3" t="s">
        <v>91</v>
      </c>
      <c r="C23" s="42" t="s">
        <v>189</v>
      </c>
      <c r="D23" s="5" t="s">
        <v>25</v>
      </c>
      <c r="E23" s="6" t="s">
        <v>232</v>
      </c>
      <c r="F23" s="7"/>
      <c r="G23" s="7"/>
      <c r="H23" s="8">
        <v>6.2030000000000296</v>
      </c>
      <c r="I23" s="7"/>
      <c r="J23" s="9" t="s">
        <v>233</v>
      </c>
      <c r="K23" s="10" t="s">
        <v>139</v>
      </c>
      <c r="L23" s="39">
        <v>1</v>
      </c>
      <c r="M23" s="11">
        <v>21.61</v>
      </c>
      <c r="N23" s="39">
        <v>21.61</v>
      </c>
      <c r="O23" s="19"/>
      <c r="P23" s="13" t="e">
        <v>#VALUE!</v>
      </c>
      <c r="Q23" s="14" t="e">
        <f>IF(J23="PROV SUM",N23,L23*P23)</f>
        <v>#VALUE!</v>
      </c>
      <c r="R23" s="40">
        <v>0</v>
      </c>
      <c r="S23" s="41">
        <v>18.368499999999997</v>
      </c>
      <c r="T23" s="14">
        <f>IF(J23="SC024",N23,IF(ISERROR(S23),"",IF(J23="PROV SUM",N23,L23*S23)))</f>
        <v>18.368499999999997</v>
      </c>
      <c r="V23" s="10" t="s">
        <v>139</v>
      </c>
      <c r="W23" s="39">
        <v>1</v>
      </c>
      <c r="X23" s="41">
        <v>18.368499999999997</v>
      </c>
      <c r="Y23" s="72">
        <f t="shared" si="0"/>
        <v>18.368499999999997</v>
      </c>
      <c r="Z23" s="19"/>
      <c r="AA23" s="79">
        <v>0</v>
      </c>
      <c r="AB23" s="80">
        <f t="shared" si="1"/>
        <v>0</v>
      </c>
      <c r="AC23" s="81">
        <v>0</v>
      </c>
      <c r="AD23" s="82">
        <f t="shared" si="2"/>
        <v>0</v>
      </c>
      <c r="AE23" s="133">
        <f t="shared" si="3"/>
        <v>0</v>
      </c>
    </row>
    <row r="24" spans="1:31" ht="30.75" thickBot="1" x14ac:dyDescent="0.3">
      <c r="A24" s="16"/>
      <c r="B24" s="3" t="s">
        <v>91</v>
      </c>
      <c r="C24" s="42" t="s">
        <v>189</v>
      </c>
      <c r="D24" s="5" t="s">
        <v>25</v>
      </c>
      <c r="E24" s="6" t="s">
        <v>411</v>
      </c>
      <c r="F24" s="7"/>
      <c r="G24" s="7"/>
      <c r="H24" s="8">
        <v>6.2360000000000504</v>
      </c>
      <c r="I24" s="7"/>
      <c r="J24" s="9" t="s">
        <v>251</v>
      </c>
      <c r="K24" s="10" t="s">
        <v>79</v>
      </c>
      <c r="L24" s="39">
        <v>22</v>
      </c>
      <c r="M24" s="11">
        <v>25.87</v>
      </c>
      <c r="N24" s="39">
        <v>569.14</v>
      </c>
      <c r="O24" s="19"/>
      <c r="P24" s="13" t="e">
        <v>#VALUE!</v>
      </c>
      <c r="Q24" s="14" t="e">
        <f>IF(J24="PROV SUM",N24,L24*P24)</f>
        <v>#VALUE!</v>
      </c>
      <c r="R24" s="40">
        <v>0</v>
      </c>
      <c r="S24" s="41">
        <v>21.9895</v>
      </c>
      <c r="T24" s="14">
        <f>IF(J24="SC024",N24,IF(ISERROR(S24),"",IF(J24="PROV SUM",N24,L24*S24)))</f>
        <v>483.76900000000001</v>
      </c>
      <c r="V24" s="10" t="s">
        <v>79</v>
      </c>
      <c r="W24" s="39">
        <v>22</v>
      </c>
      <c r="X24" s="41">
        <v>21.9895</v>
      </c>
      <c r="Y24" s="72">
        <f t="shared" si="0"/>
        <v>483.76900000000001</v>
      </c>
      <c r="Z24" s="19"/>
      <c r="AA24" s="79">
        <v>0</v>
      </c>
      <c r="AB24" s="80">
        <f t="shared" si="1"/>
        <v>0</v>
      </c>
      <c r="AC24" s="81">
        <v>0</v>
      </c>
      <c r="AD24" s="82">
        <f t="shared" si="2"/>
        <v>0</v>
      </c>
      <c r="AE24" s="133">
        <f t="shared" si="3"/>
        <v>0</v>
      </c>
    </row>
    <row r="25" spans="1:31" ht="30.75" thickBot="1" x14ac:dyDescent="0.3">
      <c r="A25" s="16"/>
      <c r="B25" s="3" t="s">
        <v>91</v>
      </c>
      <c r="C25" s="42" t="s">
        <v>189</v>
      </c>
      <c r="D25" s="5" t="s">
        <v>25</v>
      </c>
      <c r="E25" s="6" t="s">
        <v>412</v>
      </c>
      <c r="F25" s="7"/>
      <c r="G25" s="7"/>
      <c r="H25" s="8">
        <v>6.2370000000000498</v>
      </c>
      <c r="I25" s="7"/>
      <c r="J25" s="9" t="s">
        <v>253</v>
      </c>
      <c r="K25" s="10" t="s">
        <v>104</v>
      </c>
      <c r="L25" s="39">
        <v>6</v>
      </c>
      <c r="M25" s="11">
        <v>6.28</v>
      </c>
      <c r="N25" s="39">
        <v>37.68</v>
      </c>
      <c r="O25" s="19"/>
      <c r="P25" s="13" t="e">
        <v>#VALUE!</v>
      </c>
      <c r="Q25" s="14" t="e">
        <f>IF(J25="PROV SUM",N25,L25*P25)</f>
        <v>#VALUE!</v>
      </c>
      <c r="R25" s="40">
        <v>0</v>
      </c>
      <c r="S25" s="41">
        <v>5.3380000000000001</v>
      </c>
      <c r="T25" s="14">
        <f>IF(J25="SC024",N25,IF(ISERROR(S25),"",IF(J25="PROV SUM",N25,L25*S25)))</f>
        <v>32.027999999999999</v>
      </c>
      <c r="V25" s="10" t="s">
        <v>104</v>
      </c>
      <c r="W25" s="39">
        <v>6</v>
      </c>
      <c r="X25" s="41">
        <v>5.3380000000000001</v>
      </c>
      <c r="Y25" s="72">
        <f t="shared" si="0"/>
        <v>32.027999999999999</v>
      </c>
      <c r="Z25" s="19"/>
      <c r="AA25" s="79">
        <v>0</v>
      </c>
      <c r="AB25" s="80">
        <f t="shared" si="1"/>
        <v>0</v>
      </c>
      <c r="AC25" s="81">
        <v>0</v>
      </c>
      <c r="AD25" s="82">
        <f t="shared" si="2"/>
        <v>0</v>
      </c>
      <c r="AE25" s="133">
        <f>AB25-AD25</f>
        <v>0</v>
      </c>
    </row>
    <row r="26" spans="1:31" ht="15.75" thickBot="1" x14ac:dyDescent="0.3">
      <c r="A26" s="16"/>
      <c r="B26" s="3" t="s">
        <v>91</v>
      </c>
      <c r="C26" s="42" t="s">
        <v>72</v>
      </c>
      <c r="D26" s="5" t="s">
        <v>378</v>
      </c>
      <c r="E26" s="6"/>
      <c r="F26" s="7"/>
      <c r="G26" s="7"/>
      <c r="H26" s="8"/>
      <c r="I26" s="7"/>
      <c r="J26" s="9"/>
      <c r="K26" s="10"/>
      <c r="L26" s="39"/>
      <c r="M26" s="9"/>
      <c r="N26" s="39"/>
      <c r="O26" s="44"/>
      <c r="P26" s="28"/>
      <c r="Q26" s="43"/>
      <c r="R26" s="43"/>
      <c r="S26" s="43"/>
      <c r="T26" s="43"/>
      <c r="V26" s="10"/>
      <c r="W26" s="39"/>
      <c r="X26" s="43"/>
      <c r="Y26" s="72">
        <f t="shared" si="0"/>
        <v>0</v>
      </c>
      <c r="Z26" s="19"/>
      <c r="AA26" s="79">
        <v>0</v>
      </c>
      <c r="AB26" s="80">
        <f t="shared" si="1"/>
        <v>0</v>
      </c>
      <c r="AC26" s="81">
        <v>0</v>
      </c>
      <c r="AD26" s="82">
        <f t="shared" si="2"/>
        <v>0</v>
      </c>
      <c r="AE26" s="133">
        <f t="shared" si="3"/>
        <v>0</v>
      </c>
    </row>
    <row r="27" spans="1:31" ht="30.75" thickBot="1" x14ac:dyDescent="0.3">
      <c r="A27" s="16"/>
      <c r="B27" s="3" t="s">
        <v>91</v>
      </c>
      <c r="C27" s="42" t="s">
        <v>72</v>
      </c>
      <c r="D27" s="5" t="s">
        <v>25</v>
      </c>
      <c r="E27" s="6" t="s">
        <v>111</v>
      </c>
      <c r="F27" s="7"/>
      <c r="G27" s="7"/>
      <c r="H27" s="8">
        <v>3.14</v>
      </c>
      <c r="I27" s="7"/>
      <c r="J27" s="9" t="s">
        <v>112</v>
      </c>
      <c r="K27" s="10" t="s">
        <v>104</v>
      </c>
      <c r="L27" s="39">
        <v>4</v>
      </c>
      <c r="M27" s="11">
        <v>22.84</v>
      </c>
      <c r="N27" s="39">
        <v>91.36</v>
      </c>
      <c r="O27" s="44"/>
      <c r="P27" s="13" t="e">
        <v>#VALUE!</v>
      </c>
      <c r="Q27" s="14" t="e">
        <f>IF(J27="PROV SUM",N27,L27*P27)</f>
        <v>#VALUE!</v>
      </c>
      <c r="R27" s="40">
        <v>0</v>
      </c>
      <c r="S27" s="41">
        <v>18.272000000000002</v>
      </c>
      <c r="T27" s="14">
        <f>IF(J27="SC024",N27,IF(ISERROR(S27),"",IF(J27="PROV SUM",N27,L27*S27)))</f>
        <v>73.088000000000008</v>
      </c>
      <c r="V27" s="10" t="s">
        <v>104</v>
      </c>
      <c r="W27" s="39">
        <v>4</v>
      </c>
      <c r="X27" s="41">
        <v>18.272000000000002</v>
      </c>
      <c r="Y27" s="72">
        <f t="shared" si="0"/>
        <v>73.088000000000008</v>
      </c>
      <c r="Z27" s="19"/>
      <c r="AA27" s="79">
        <v>0</v>
      </c>
      <c r="AB27" s="80">
        <f t="shared" si="1"/>
        <v>0</v>
      </c>
      <c r="AC27" s="81">
        <v>0</v>
      </c>
      <c r="AD27" s="82">
        <f t="shared" si="2"/>
        <v>0</v>
      </c>
      <c r="AE27" s="133">
        <f t="shared" si="3"/>
        <v>0</v>
      </c>
    </row>
    <row r="28" spans="1:31" ht="45.75" thickBot="1" x14ac:dyDescent="0.3">
      <c r="A28" s="16"/>
      <c r="B28" s="3" t="s">
        <v>91</v>
      </c>
      <c r="C28" s="42" t="s">
        <v>72</v>
      </c>
      <c r="D28" s="5" t="s">
        <v>25</v>
      </c>
      <c r="E28" s="6" t="s">
        <v>124</v>
      </c>
      <c r="F28" s="7"/>
      <c r="G28" s="7"/>
      <c r="H28" s="8">
        <v>3.17099999999999</v>
      </c>
      <c r="I28" s="7"/>
      <c r="J28" s="9" t="s">
        <v>125</v>
      </c>
      <c r="K28" s="10" t="s">
        <v>104</v>
      </c>
      <c r="L28" s="39">
        <v>2</v>
      </c>
      <c r="M28" s="11">
        <v>91.63</v>
      </c>
      <c r="N28" s="39">
        <v>183.26</v>
      </c>
      <c r="O28" s="44"/>
      <c r="P28" s="13" t="e">
        <v>#VALUE!</v>
      </c>
      <c r="Q28" s="14" t="e">
        <f>IF(J28="PROV SUM",N28,L28*P28)</f>
        <v>#VALUE!</v>
      </c>
      <c r="R28" s="40">
        <v>0</v>
      </c>
      <c r="S28" s="41">
        <v>73.304000000000002</v>
      </c>
      <c r="T28" s="14">
        <f>IF(J28="SC024",N28,IF(ISERROR(S28),"",IF(J28="PROV SUM",N28,L28*S28)))</f>
        <v>146.608</v>
      </c>
      <c r="V28" s="10" t="s">
        <v>104</v>
      </c>
      <c r="W28" s="39">
        <v>2</v>
      </c>
      <c r="X28" s="41">
        <v>73.304000000000002</v>
      </c>
      <c r="Y28" s="72">
        <f t="shared" si="0"/>
        <v>146.608</v>
      </c>
      <c r="Z28" s="19"/>
      <c r="AA28" s="79">
        <v>0</v>
      </c>
      <c r="AB28" s="80">
        <f t="shared" si="1"/>
        <v>0</v>
      </c>
      <c r="AC28" s="81">
        <v>0</v>
      </c>
      <c r="AD28" s="82">
        <f t="shared" si="2"/>
        <v>0</v>
      </c>
      <c r="AE28" s="133">
        <f t="shared" si="3"/>
        <v>0</v>
      </c>
    </row>
    <row r="29" spans="1:31" ht="75.75" thickBot="1" x14ac:dyDescent="0.3">
      <c r="A29" s="16"/>
      <c r="B29" s="3" t="s">
        <v>91</v>
      </c>
      <c r="C29" s="42" t="s">
        <v>72</v>
      </c>
      <c r="D29" s="5" t="s">
        <v>25</v>
      </c>
      <c r="E29" s="6" t="s">
        <v>92</v>
      </c>
      <c r="F29" s="7"/>
      <c r="G29" s="7"/>
      <c r="H29" s="8">
        <v>3.2149999999999901</v>
      </c>
      <c r="I29" s="7"/>
      <c r="J29" s="9" t="s">
        <v>93</v>
      </c>
      <c r="K29" s="10" t="s">
        <v>79</v>
      </c>
      <c r="L29" s="39">
        <v>5</v>
      </c>
      <c r="M29" s="11">
        <v>30.56</v>
      </c>
      <c r="N29" s="39">
        <v>152.80000000000001</v>
      </c>
      <c r="O29" s="44"/>
      <c r="P29" s="13" t="e">
        <v>#VALUE!</v>
      </c>
      <c r="Q29" s="14" t="e">
        <f>IF(J29="PROV SUM",N29,L29*P29)</f>
        <v>#VALUE!</v>
      </c>
      <c r="R29" s="40">
        <v>0</v>
      </c>
      <c r="S29" s="41">
        <v>24.448</v>
      </c>
      <c r="T29" s="14">
        <f>IF(J29="SC024",N29,IF(ISERROR(S29),"",IF(J29="PROV SUM",N29,L29*S29)))</f>
        <v>122.24000000000001</v>
      </c>
      <c r="V29" s="10" t="s">
        <v>79</v>
      </c>
      <c r="W29" s="39">
        <v>5</v>
      </c>
      <c r="X29" s="41">
        <v>24.448</v>
      </c>
      <c r="Y29" s="72">
        <f t="shared" si="0"/>
        <v>122.24000000000001</v>
      </c>
      <c r="Z29" s="19"/>
      <c r="AA29" s="79">
        <v>0</v>
      </c>
      <c r="AB29" s="80">
        <f t="shared" si="1"/>
        <v>0</v>
      </c>
      <c r="AC29" s="81">
        <v>0</v>
      </c>
      <c r="AD29" s="82">
        <f t="shared" si="2"/>
        <v>0</v>
      </c>
      <c r="AE29" s="133">
        <f t="shared" si="3"/>
        <v>0</v>
      </c>
    </row>
    <row r="30" spans="1:31" ht="15.75" thickBot="1" x14ac:dyDescent="0.3">
      <c r="A30" s="16"/>
      <c r="B30" s="3" t="s">
        <v>91</v>
      </c>
      <c r="C30" s="42" t="s">
        <v>164</v>
      </c>
      <c r="D30" s="5" t="s">
        <v>378</v>
      </c>
      <c r="E30" s="6"/>
      <c r="F30" s="7"/>
      <c r="G30" s="7"/>
      <c r="H30" s="8"/>
      <c r="I30" s="7"/>
      <c r="J30" s="9"/>
      <c r="K30" s="10"/>
      <c r="L30" s="39"/>
      <c r="M30" s="9"/>
      <c r="N30" s="39"/>
      <c r="O30" s="44"/>
      <c r="P30" s="28"/>
      <c r="Q30" s="43"/>
      <c r="R30" s="43"/>
      <c r="S30" s="43"/>
      <c r="T30" s="43"/>
      <c r="V30" s="10"/>
      <c r="W30" s="39"/>
      <c r="X30" s="43"/>
      <c r="Y30" s="72">
        <f t="shared" si="0"/>
        <v>0</v>
      </c>
      <c r="Z30" s="19"/>
      <c r="AA30" s="79">
        <v>0</v>
      </c>
      <c r="AB30" s="80">
        <f t="shared" si="1"/>
        <v>0</v>
      </c>
      <c r="AC30" s="81">
        <v>0</v>
      </c>
      <c r="AD30" s="82">
        <f t="shared" si="2"/>
        <v>0</v>
      </c>
      <c r="AE30" s="133">
        <f t="shared" si="3"/>
        <v>0</v>
      </c>
    </row>
    <row r="31" spans="1:31" ht="90.75" thickBot="1" x14ac:dyDescent="0.3">
      <c r="A31" s="16"/>
      <c r="B31" s="3" t="s">
        <v>91</v>
      </c>
      <c r="C31" s="42" t="s">
        <v>164</v>
      </c>
      <c r="D31" s="5" t="s">
        <v>25</v>
      </c>
      <c r="E31" s="6" t="s">
        <v>171</v>
      </c>
      <c r="F31" s="7"/>
      <c r="G31" s="7"/>
      <c r="H31" s="8">
        <v>4.8999999999999799</v>
      </c>
      <c r="I31" s="7"/>
      <c r="J31" s="9" t="s">
        <v>172</v>
      </c>
      <c r="K31" s="10" t="s">
        <v>75</v>
      </c>
      <c r="L31" s="39">
        <v>6</v>
      </c>
      <c r="M31" s="11">
        <v>35.61</v>
      </c>
      <c r="N31" s="39">
        <v>213.66</v>
      </c>
      <c r="O31" s="44"/>
      <c r="P31" s="13" t="e">
        <v>#VALUE!</v>
      </c>
      <c r="Q31" s="14" t="e">
        <f>IF(J31="PROV SUM",N31,L31*P31)</f>
        <v>#VALUE!</v>
      </c>
      <c r="R31" s="40">
        <v>0</v>
      </c>
      <c r="S31" s="41">
        <v>31.568264999999997</v>
      </c>
      <c r="T31" s="14">
        <f>IF(J31="SC024",N31,IF(ISERROR(S31),"",IF(J31="PROV SUM",N31,L31*S31)))</f>
        <v>189.40958999999998</v>
      </c>
      <c r="V31" s="10" t="s">
        <v>75</v>
      </c>
      <c r="W31" s="39">
        <v>6</v>
      </c>
      <c r="X31" s="41">
        <v>31.568264999999997</v>
      </c>
      <c r="Y31" s="72">
        <f t="shared" si="0"/>
        <v>189.40958999999998</v>
      </c>
      <c r="Z31" s="19"/>
      <c r="AA31" s="79">
        <v>0</v>
      </c>
      <c r="AB31" s="80">
        <f t="shared" si="1"/>
        <v>0</v>
      </c>
      <c r="AC31" s="81">
        <v>0</v>
      </c>
      <c r="AD31" s="82">
        <f t="shared" si="2"/>
        <v>0</v>
      </c>
      <c r="AE31" s="133">
        <f t="shared" si="3"/>
        <v>0</v>
      </c>
    </row>
    <row r="32" spans="1:31" ht="90.75" thickBot="1" x14ac:dyDescent="0.3">
      <c r="A32" s="16"/>
      <c r="B32" s="45" t="s">
        <v>91</v>
      </c>
      <c r="C32" s="46" t="s">
        <v>164</v>
      </c>
      <c r="D32" s="47" t="s">
        <v>25</v>
      </c>
      <c r="E32" s="48" t="s">
        <v>173</v>
      </c>
      <c r="F32" s="49"/>
      <c r="G32" s="49"/>
      <c r="H32" s="50">
        <v>4.9099999999999797</v>
      </c>
      <c r="I32" s="49"/>
      <c r="J32" s="51" t="s">
        <v>174</v>
      </c>
      <c r="K32" s="52" t="s">
        <v>75</v>
      </c>
      <c r="L32" s="53">
        <v>3</v>
      </c>
      <c r="M32" s="54">
        <v>98.99</v>
      </c>
      <c r="N32" s="53">
        <v>296.97000000000003</v>
      </c>
      <c r="O32" s="44"/>
      <c r="P32" s="13" t="e">
        <v>#VALUE!</v>
      </c>
      <c r="Q32" s="14" t="e">
        <f>IF(J32="PROV SUM",N32,L32*P32)</f>
        <v>#VALUE!</v>
      </c>
      <c r="R32" s="40">
        <v>0</v>
      </c>
      <c r="S32" s="41">
        <v>87.754634999999993</v>
      </c>
      <c r="T32" s="14">
        <f>IF(J32="SC024",N32,IF(ISERROR(S32),"",IF(J32="PROV SUM",N32,L32*S32)))</f>
        <v>263.26390499999997</v>
      </c>
      <c r="V32" s="52" t="s">
        <v>75</v>
      </c>
      <c r="W32" s="53">
        <v>3</v>
      </c>
      <c r="X32" s="41">
        <v>87.754634999999993</v>
      </c>
      <c r="Y32" s="72">
        <f t="shared" si="0"/>
        <v>263.26390499999997</v>
      </c>
      <c r="Z32" s="19"/>
      <c r="AA32" s="79">
        <v>0</v>
      </c>
      <c r="AB32" s="80">
        <f t="shared" si="1"/>
        <v>0</v>
      </c>
      <c r="AC32" s="81">
        <v>0</v>
      </c>
      <c r="AD32" s="82">
        <f t="shared" si="2"/>
        <v>0</v>
      </c>
      <c r="AE32" s="133">
        <f t="shared" si="3"/>
        <v>0</v>
      </c>
    </row>
    <row r="33" spans="1:31" ht="15.75" thickBot="1" x14ac:dyDescent="0.3">
      <c r="A33" s="16"/>
      <c r="B33" s="45" t="s">
        <v>91</v>
      </c>
      <c r="C33" s="46" t="s">
        <v>24</v>
      </c>
      <c r="D33" s="47" t="s">
        <v>378</v>
      </c>
      <c r="E33" s="48"/>
      <c r="F33" s="49"/>
      <c r="G33" s="49"/>
      <c r="H33" s="50"/>
      <c r="I33" s="49"/>
      <c r="J33" s="51"/>
      <c r="K33" s="52"/>
      <c r="L33" s="53"/>
      <c r="M33" s="51"/>
      <c r="N33" s="53"/>
      <c r="O33" s="44"/>
      <c r="P33" s="28"/>
      <c r="Q33" s="43"/>
      <c r="R33" s="43"/>
      <c r="S33" s="43"/>
      <c r="T33" s="43"/>
      <c r="V33" s="52"/>
      <c r="W33" s="53"/>
      <c r="X33" s="43"/>
      <c r="Y33" s="72">
        <f t="shared" si="0"/>
        <v>0</v>
      </c>
      <c r="Z33" s="19"/>
      <c r="AA33" s="79">
        <v>0</v>
      </c>
      <c r="AB33" s="80">
        <f t="shared" si="1"/>
        <v>0</v>
      </c>
      <c r="AC33" s="81">
        <v>0</v>
      </c>
      <c r="AD33" s="82">
        <f t="shared" si="2"/>
        <v>0</v>
      </c>
      <c r="AE33" s="133">
        <f t="shared" si="3"/>
        <v>0</v>
      </c>
    </row>
    <row r="34" spans="1:31" ht="120.75" thickBot="1" x14ac:dyDescent="0.3">
      <c r="A34" s="22"/>
      <c r="B34" s="55" t="s">
        <v>91</v>
      </c>
      <c r="C34" s="55" t="s">
        <v>24</v>
      </c>
      <c r="D34" s="56" t="s">
        <v>25</v>
      </c>
      <c r="E34" s="57" t="s">
        <v>26</v>
      </c>
      <c r="F34" s="58"/>
      <c r="G34" s="58"/>
      <c r="H34" s="59">
        <v>2.1</v>
      </c>
      <c r="I34" s="58"/>
      <c r="J34" s="60" t="s">
        <v>27</v>
      </c>
      <c r="K34" s="58" t="s">
        <v>28</v>
      </c>
      <c r="L34" s="61">
        <v>99</v>
      </c>
      <c r="M34" s="62">
        <v>12.92</v>
      </c>
      <c r="N34" s="63">
        <v>1279.08</v>
      </c>
      <c r="O34" s="19"/>
      <c r="P34" s="13" t="e">
        <v>#VALUE!</v>
      </c>
      <c r="Q34" s="14" t="e">
        <f>IF(J34="PROV SUM",N34,L34*P34)</f>
        <v>#VALUE!</v>
      </c>
      <c r="R34" s="40">
        <v>0</v>
      </c>
      <c r="S34" s="41">
        <v>16.4084</v>
      </c>
      <c r="T34" s="14">
        <f>IF(J34="SC024",N34,IF(ISERROR(S34),"",IF(J34="PROV SUM",N34,L34*S34)))</f>
        <v>1624.4316000000001</v>
      </c>
      <c r="V34" s="58" t="s">
        <v>28</v>
      </c>
      <c r="W34" s="61">
        <v>99</v>
      </c>
      <c r="X34" s="41">
        <v>16.4084</v>
      </c>
      <c r="Y34" s="72">
        <f t="shared" si="0"/>
        <v>1624.4316000000001</v>
      </c>
      <c r="Z34" s="19"/>
      <c r="AA34" s="79">
        <v>0.7</v>
      </c>
      <c r="AB34" s="80">
        <f t="shared" si="1"/>
        <v>1137.10212</v>
      </c>
      <c r="AC34" s="81">
        <v>0</v>
      </c>
      <c r="AD34" s="82">
        <f t="shared" si="2"/>
        <v>0</v>
      </c>
      <c r="AE34" s="133">
        <f t="shared" si="3"/>
        <v>1137.10212</v>
      </c>
    </row>
    <row r="35" spans="1:31" ht="30.75" thickBot="1" x14ac:dyDescent="0.3">
      <c r="A35" s="22"/>
      <c r="B35" s="55" t="s">
        <v>91</v>
      </c>
      <c r="C35" s="55" t="s">
        <v>24</v>
      </c>
      <c r="D35" s="56" t="s">
        <v>25</v>
      </c>
      <c r="E35" s="57" t="s">
        <v>29</v>
      </c>
      <c r="F35" s="58"/>
      <c r="G35" s="58"/>
      <c r="H35" s="59">
        <v>2.5</v>
      </c>
      <c r="I35" s="58"/>
      <c r="J35" s="60" t="s">
        <v>30</v>
      </c>
      <c r="K35" s="58" t="s">
        <v>31</v>
      </c>
      <c r="L35" s="61">
        <v>1</v>
      </c>
      <c r="M35" s="62">
        <v>420</v>
      </c>
      <c r="N35" s="63">
        <v>420</v>
      </c>
      <c r="O35" s="19"/>
      <c r="P35" s="13" t="e">
        <v>#VALUE!</v>
      </c>
      <c r="Q35" s="14" t="e">
        <f>IF(J35="PROV SUM",N35,L35*P35)</f>
        <v>#VALUE!</v>
      </c>
      <c r="R35" s="40">
        <v>0</v>
      </c>
      <c r="S35" s="41">
        <v>533.4</v>
      </c>
      <c r="T35" s="14">
        <f>IF(J35="SC024",N35,IF(ISERROR(S35),"",IF(J35="PROV SUM",N35,L35*S35)))</f>
        <v>533.4</v>
      </c>
      <c r="V35" s="58" t="s">
        <v>31</v>
      </c>
      <c r="W35" s="61">
        <v>1</v>
      </c>
      <c r="X35" s="41">
        <v>533.4</v>
      </c>
      <c r="Y35" s="72">
        <f t="shared" si="0"/>
        <v>533.4</v>
      </c>
      <c r="Z35" s="19"/>
      <c r="AA35" s="79">
        <v>0.7</v>
      </c>
      <c r="AB35" s="80">
        <f t="shared" si="1"/>
        <v>373.37999999999994</v>
      </c>
      <c r="AC35" s="81">
        <v>0</v>
      </c>
      <c r="AD35" s="82">
        <f t="shared" si="2"/>
        <v>0</v>
      </c>
      <c r="AE35" s="133">
        <f t="shared" si="3"/>
        <v>373.37999999999994</v>
      </c>
    </row>
    <row r="36" spans="1:31" ht="15.75" thickBot="1" x14ac:dyDescent="0.3">
      <c r="A36" s="22"/>
      <c r="B36" s="55" t="s">
        <v>91</v>
      </c>
      <c r="C36" s="55" t="s">
        <v>24</v>
      </c>
      <c r="D36" s="56" t="s">
        <v>25</v>
      </c>
      <c r="E36" s="57" t="s">
        <v>32</v>
      </c>
      <c r="F36" s="58"/>
      <c r="G36" s="58"/>
      <c r="H36" s="59">
        <v>2.6</v>
      </c>
      <c r="I36" s="58"/>
      <c r="J36" s="60" t="s">
        <v>33</v>
      </c>
      <c r="K36" s="58" t="s">
        <v>31</v>
      </c>
      <c r="L36" s="61">
        <v>1</v>
      </c>
      <c r="M36" s="62">
        <v>50</v>
      </c>
      <c r="N36" s="63">
        <v>50</v>
      </c>
      <c r="O36" s="19"/>
      <c r="P36" s="13" t="e">
        <v>#VALUE!</v>
      </c>
      <c r="Q36" s="14" t="e">
        <f>IF(J36="PROV SUM",N36,L36*P36)</f>
        <v>#VALUE!</v>
      </c>
      <c r="R36" s="40">
        <v>0</v>
      </c>
      <c r="S36" s="41">
        <v>63.5</v>
      </c>
      <c r="T36" s="14">
        <f>IF(J36="SC024",N36,IF(ISERROR(S36),"",IF(J36="PROV SUM",N36,L36*S36)))</f>
        <v>63.5</v>
      </c>
      <c r="V36" s="58" t="s">
        <v>31</v>
      </c>
      <c r="W36" s="61">
        <v>1</v>
      </c>
      <c r="X36" s="41">
        <v>63.5</v>
      </c>
      <c r="Y36" s="72">
        <f t="shared" si="0"/>
        <v>63.5</v>
      </c>
      <c r="Z36" s="19"/>
      <c r="AA36" s="79">
        <v>0.7</v>
      </c>
      <c r="AB36" s="80">
        <f t="shared" si="1"/>
        <v>44.449999999999996</v>
      </c>
      <c r="AC36" s="81">
        <v>0</v>
      </c>
      <c r="AD36" s="82">
        <f t="shared" si="2"/>
        <v>0</v>
      </c>
      <c r="AE36" s="133">
        <f t="shared" si="3"/>
        <v>44.449999999999996</v>
      </c>
    </row>
    <row r="37" spans="1:31" ht="15.75" thickBot="1" x14ac:dyDescent="0.3">
      <c r="A37" s="22"/>
      <c r="B37" s="55" t="s">
        <v>91</v>
      </c>
      <c r="C37" s="55" t="s">
        <v>24</v>
      </c>
      <c r="D37" s="56" t="s">
        <v>25</v>
      </c>
      <c r="E37" s="57" t="s">
        <v>41</v>
      </c>
      <c r="F37" s="58"/>
      <c r="G37" s="58"/>
      <c r="H37" s="59">
        <v>2.16</v>
      </c>
      <c r="I37" s="58"/>
      <c r="J37" s="60" t="s">
        <v>42</v>
      </c>
      <c r="K37" s="58" t="s">
        <v>31</v>
      </c>
      <c r="L37" s="61">
        <v>1</v>
      </c>
      <c r="M37" s="62">
        <v>379.8</v>
      </c>
      <c r="N37" s="63">
        <v>379.8</v>
      </c>
      <c r="O37" s="19"/>
      <c r="P37" s="13" t="e">
        <v>#VALUE!</v>
      </c>
      <c r="Q37" s="14" t="e">
        <f>IF(J37="PROV SUM",N37,L37*P37)</f>
        <v>#VALUE!</v>
      </c>
      <c r="R37" s="40">
        <v>0</v>
      </c>
      <c r="S37" s="41">
        <v>482.346</v>
      </c>
      <c r="T37" s="14">
        <f>IF(J37="SC024",N37,IF(ISERROR(S37),"",IF(J37="PROV SUM",N37,L37*S37)))</f>
        <v>482.346</v>
      </c>
      <c r="V37" s="58" t="s">
        <v>31</v>
      </c>
      <c r="W37" s="61">
        <v>1</v>
      </c>
      <c r="X37" s="41">
        <v>482.346</v>
      </c>
      <c r="Y37" s="72">
        <f t="shared" si="0"/>
        <v>482.346</v>
      </c>
      <c r="Z37" s="19"/>
      <c r="AA37" s="79">
        <v>0.7</v>
      </c>
      <c r="AB37" s="80">
        <f t="shared" si="1"/>
        <v>337.6422</v>
      </c>
      <c r="AC37" s="81">
        <v>0</v>
      </c>
      <c r="AD37" s="82">
        <f t="shared" si="2"/>
        <v>0</v>
      </c>
      <c r="AE37" s="133">
        <f t="shared" si="3"/>
        <v>337.6422</v>
      </c>
    </row>
    <row r="38" spans="1:31" ht="60.75" thickBot="1" x14ac:dyDescent="0.3">
      <c r="A38" s="22"/>
      <c r="B38" s="55" t="s">
        <v>91</v>
      </c>
      <c r="C38" s="55" t="s">
        <v>24</v>
      </c>
      <c r="D38" s="56" t="s">
        <v>25</v>
      </c>
      <c r="E38" s="57" t="s">
        <v>382</v>
      </c>
      <c r="F38" s="58"/>
      <c r="G38" s="58"/>
      <c r="H38" s="59"/>
      <c r="I38" s="58"/>
      <c r="J38" s="60" t="s">
        <v>383</v>
      </c>
      <c r="K38" s="58" t="s">
        <v>31</v>
      </c>
      <c r="L38" s="61"/>
      <c r="M38" s="62">
        <v>4.8300000000000003E-2</v>
      </c>
      <c r="N38" s="63">
        <v>0</v>
      </c>
      <c r="O38" s="19"/>
      <c r="P38" s="13" t="e">
        <v>#VALUE!</v>
      </c>
      <c r="Q38" s="14" t="e">
        <f>IF(J38="PROV SUM",N38,L38*P38)</f>
        <v>#VALUE!</v>
      </c>
      <c r="R38" s="40" t="e">
        <v>#N/A</v>
      </c>
      <c r="S38" s="41" t="e">
        <v>#N/A</v>
      </c>
      <c r="T38" s="14">
        <f>IF(J38="SC024",N38,IF(ISERROR(S38),"",IF(J38="PROV SUM",N38,L38*S38)))</f>
        <v>0</v>
      </c>
      <c r="V38" s="58" t="s">
        <v>31</v>
      </c>
      <c r="W38" s="61"/>
      <c r="X38" s="41" t="e">
        <v>#N/A</v>
      </c>
      <c r="Y38" s="72"/>
      <c r="Z38" s="19"/>
      <c r="AA38" s="79">
        <v>0</v>
      </c>
      <c r="AB38" s="80">
        <f t="shared" si="1"/>
        <v>0</v>
      </c>
      <c r="AC38" s="81">
        <v>0</v>
      </c>
      <c r="AD38" s="82">
        <f t="shared" si="2"/>
        <v>0</v>
      </c>
      <c r="AE38" s="133">
        <f t="shared" si="3"/>
        <v>0</v>
      </c>
    </row>
    <row r="39" spans="1:31" ht="15.75" thickBot="1" x14ac:dyDescent="0.3">
      <c r="A39" s="22"/>
      <c r="B39" s="64" t="s">
        <v>91</v>
      </c>
      <c r="C39" s="55" t="s">
        <v>312</v>
      </c>
      <c r="D39" s="56" t="s">
        <v>378</v>
      </c>
      <c r="E39" s="57"/>
      <c r="F39" s="58"/>
      <c r="G39" s="58"/>
      <c r="H39" s="59"/>
      <c r="I39" s="58"/>
      <c r="J39" s="60"/>
      <c r="K39" s="58"/>
      <c r="L39" s="61"/>
      <c r="M39" s="60"/>
      <c r="N39" s="63"/>
      <c r="O39" s="19"/>
      <c r="P39" s="17"/>
      <c r="Q39" s="38"/>
      <c r="R39" s="38"/>
      <c r="S39" s="38"/>
      <c r="T39" s="38"/>
      <c r="V39" s="58"/>
      <c r="W39" s="61"/>
      <c r="X39" s="38"/>
      <c r="Y39" s="72">
        <f t="shared" si="0"/>
        <v>0</v>
      </c>
      <c r="Z39" s="19"/>
      <c r="AA39" s="79">
        <v>0</v>
      </c>
      <c r="AB39" s="80">
        <f t="shared" si="1"/>
        <v>0</v>
      </c>
      <c r="AC39" s="81">
        <v>0</v>
      </c>
      <c r="AD39" s="82">
        <f t="shared" si="2"/>
        <v>0</v>
      </c>
      <c r="AE39" s="133">
        <f t="shared" si="3"/>
        <v>0</v>
      </c>
    </row>
    <row r="40" spans="1:31" ht="31.5" thickBot="1" x14ac:dyDescent="0.3">
      <c r="A40" s="22"/>
      <c r="B40" s="64" t="s">
        <v>91</v>
      </c>
      <c r="C40" s="55" t="s">
        <v>312</v>
      </c>
      <c r="D40" s="56" t="s">
        <v>25</v>
      </c>
      <c r="E40" s="57" t="s">
        <v>447</v>
      </c>
      <c r="F40" s="58"/>
      <c r="G40" s="58"/>
      <c r="H40" s="59">
        <v>7.3159999999999998</v>
      </c>
      <c r="I40" s="58"/>
      <c r="J40" s="60" t="s">
        <v>379</v>
      </c>
      <c r="K40" s="58" t="s">
        <v>380</v>
      </c>
      <c r="L40" s="61">
        <v>1</v>
      </c>
      <c r="M40" s="65">
        <v>400</v>
      </c>
      <c r="N40" s="63">
        <v>400</v>
      </c>
      <c r="O40" s="19"/>
      <c r="P40" s="13" t="e">
        <v>#VALUE!</v>
      </c>
      <c r="Q40" s="14">
        <f>IF(J40="PROV SUM",N40,L40*P40)</f>
        <v>400</v>
      </c>
      <c r="R40" s="40" t="s">
        <v>381</v>
      </c>
      <c r="S40" s="41" t="s">
        <v>381</v>
      </c>
      <c r="T40" s="14">
        <f>IF(J40="SC024",N40,IF(ISERROR(S40),"",IF(J40="PROV SUM",N40,L40*S40)))</f>
        <v>400</v>
      </c>
      <c r="V40" s="58" t="s">
        <v>380</v>
      </c>
      <c r="W40" s="61">
        <v>1</v>
      </c>
      <c r="X40" s="41" t="s">
        <v>381</v>
      </c>
      <c r="Y40" s="72">
        <v>400</v>
      </c>
      <c r="Z40" s="19"/>
      <c r="AA40" s="79">
        <v>0</v>
      </c>
      <c r="AB40" s="80">
        <f t="shared" si="1"/>
        <v>0</v>
      </c>
      <c r="AC40" s="81">
        <v>0</v>
      </c>
      <c r="AD40" s="82">
        <f t="shared" si="2"/>
        <v>0</v>
      </c>
      <c r="AE40" s="133">
        <f t="shared" si="3"/>
        <v>0</v>
      </c>
    </row>
    <row r="41" spans="1:31" ht="16.5" thickBot="1" x14ac:dyDescent="0.3">
      <c r="A41" s="16"/>
      <c r="B41" s="88" t="s">
        <v>91</v>
      </c>
      <c r="C41" s="89" t="s">
        <v>341</v>
      </c>
      <c r="D41" s="90" t="s">
        <v>378</v>
      </c>
      <c r="E41" s="91"/>
      <c r="F41" s="7"/>
      <c r="G41" s="7"/>
      <c r="H41" s="92"/>
      <c r="I41" s="7"/>
      <c r="J41" s="91"/>
      <c r="K41" s="93"/>
      <c r="L41" s="53"/>
      <c r="M41" s="94"/>
      <c r="N41" s="12"/>
      <c r="O41" s="19"/>
      <c r="P41" s="17"/>
      <c r="Q41" s="38"/>
      <c r="R41" s="38"/>
      <c r="S41" s="38"/>
      <c r="T41" s="38"/>
      <c r="V41" s="93"/>
      <c r="W41" s="53"/>
      <c r="X41" s="38"/>
      <c r="Y41" s="72">
        <f t="shared" si="0"/>
        <v>0</v>
      </c>
      <c r="Z41" s="19"/>
      <c r="AA41" s="79">
        <v>0</v>
      </c>
      <c r="AB41" s="80">
        <f t="shared" si="1"/>
        <v>0</v>
      </c>
      <c r="AC41" s="81">
        <v>0</v>
      </c>
      <c r="AD41" s="82">
        <f t="shared" si="2"/>
        <v>0</v>
      </c>
      <c r="AE41" s="133">
        <f t="shared" si="3"/>
        <v>0</v>
      </c>
    </row>
    <row r="42" spans="1:31" ht="45.75" thickBot="1" x14ac:dyDescent="0.3">
      <c r="A42" s="16"/>
      <c r="B42" s="88" t="s">
        <v>91</v>
      </c>
      <c r="C42" s="89" t="s">
        <v>341</v>
      </c>
      <c r="D42" s="90" t="s">
        <v>25</v>
      </c>
      <c r="E42" s="91" t="s">
        <v>352</v>
      </c>
      <c r="F42" s="10"/>
      <c r="G42" s="10"/>
      <c r="H42" s="92">
        <v>104</v>
      </c>
      <c r="I42" s="10"/>
      <c r="J42" s="91" t="s">
        <v>353</v>
      </c>
      <c r="K42" s="10" t="s">
        <v>311</v>
      </c>
      <c r="L42" s="95">
        <v>2</v>
      </c>
      <c r="M42" s="94">
        <v>3.44</v>
      </c>
      <c r="N42" s="96">
        <v>6.88</v>
      </c>
      <c r="O42" s="19"/>
      <c r="P42" s="13" t="e">
        <v>#VALUE!</v>
      </c>
      <c r="Q42" s="14" t="e">
        <f t="shared" ref="Q42:Q50" si="4">IF(J42="PROV SUM",N42,L42*P42)</f>
        <v>#VALUE!</v>
      </c>
      <c r="R42" s="40">
        <v>0</v>
      </c>
      <c r="S42" s="41">
        <v>3.0495599999999996</v>
      </c>
      <c r="T42" s="14">
        <f t="shared" ref="T42:T50" si="5">IF(J42="SC024",N42,IF(ISERROR(S42),"",IF(J42="PROV SUM",N42,L42*S42)))</f>
        <v>6.0991199999999992</v>
      </c>
      <c r="V42" s="10" t="s">
        <v>311</v>
      </c>
      <c r="W42" s="95">
        <v>2</v>
      </c>
      <c r="X42" s="41">
        <v>3.0495599999999996</v>
      </c>
      <c r="Y42" s="72">
        <f t="shared" si="0"/>
        <v>6.0991199999999992</v>
      </c>
      <c r="Z42" s="19"/>
      <c r="AA42" s="79">
        <v>0</v>
      </c>
      <c r="AB42" s="80">
        <f t="shared" si="1"/>
        <v>0</v>
      </c>
      <c r="AC42" s="81">
        <v>0</v>
      </c>
      <c r="AD42" s="82">
        <f t="shared" si="2"/>
        <v>0</v>
      </c>
      <c r="AE42" s="133">
        <f t="shared" si="3"/>
        <v>0</v>
      </c>
    </row>
    <row r="43" spans="1:31" ht="90.75" thickBot="1" x14ac:dyDescent="0.3">
      <c r="A43" s="16"/>
      <c r="B43" s="88" t="s">
        <v>91</v>
      </c>
      <c r="C43" s="89" t="s">
        <v>341</v>
      </c>
      <c r="D43" s="90" t="s">
        <v>25</v>
      </c>
      <c r="E43" s="91" t="s">
        <v>366</v>
      </c>
      <c r="F43" s="7"/>
      <c r="G43" s="7"/>
      <c r="H43" s="92">
        <v>115</v>
      </c>
      <c r="I43" s="7"/>
      <c r="J43" s="91" t="s">
        <v>367</v>
      </c>
      <c r="K43" s="93" t="s">
        <v>311</v>
      </c>
      <c r="L43" s="95">
        <v>2</v>
      </c>
      <c r="M43" s="94">
        <v>70.11</v>
      </c>
      <c r="N43" s="96">
        <v>140.22</v>
      </c>
      <c r="O43" s="19"/>
      <c r="P43" s="13" t="e">
        <v>#VALUE!</v>
      </c>
      <c r="Q43" s="14" t="e">
        <f t="shared" si="4"/>
        <v>#VALUE!</v>
      </c>
      <c r="R43" s="40">
        <v>0</v>
      </c>
      <c r="S43" s="41">
        <v>56.088000000000001</v>
      </c>
      <c r="T43" s="14">
        <f t="shared" si="5"/>
        <v>112.176</v>
      </c>
      <c r="V43" s="93" t="s">
        <v>311</v>
      </c>
      <c r="W43" s="95">
        <v>2</v>
      </c>
      <c r="X43" s="41">
        <v>56.088000000000001</v>
      </c>
      <c r="Y43" s="72">
        <f t="shared" si="0"/>
        <v>112.176</v>
      </c>
      <c r="Z43" s="19"/>
      <c r="AA43" s="79">
        <v>0</v>
      </c>
      <c r="AB43" s="80">
        <f t="shared" si="1"/>
        <v>0</v>
      </c>
      <c r="AC43" s="81">
        <v>0</v>
      </c>
      <c r="AD43" s="82">
        <f t="shared" si="2"/>
        <v>0</v>
      </c>
      <c r="AE43" s="133">
        <f t="shared" si="3"/>
        <v>0</v>
      </c>
    </row>
    <row r="44" spans="1:31" ht="91.5" thickBot="1" x14ac:dyDescent="0.3">
      <c r="A44" s="16"/>
      <c r="B44" s="88" t="s">
        <v>91</v>
      </c>
      <c r="C44" s="89" t="s">
        <v>341</v>
      </c>
      <c r="D44" s="90" t="s">
        <v>25</v>
      </c>
      <c r="E44" s="97" t="s">
        <v>370</v>
      </c>
      <c r="F44" s="7"/>
      <c r="G44" s="7"/>
      <c r="H44" s="92">
        <v>186</v>
      </c>
      <c r="I44" s="7"/>
      <c r="J44" s="99" t="s">
        <v>371</v>
      </c>
      <c r="K44" s="93" t="s">
        <v>311</v>
      </c>
      <c r="L44" s="95">
        <v>1</v>
      </c>
      <c r="M44" s="94">
        <v>86.88</v>
      </c>
      <c r="N44" s="96">
        <v>86.88</v>
      </c>
      <c r="O44" s="19"/>
      <c r="P44" s="13" t="e">
        <v>#VALUE!</v>
      </c>
      <c r="Q44" s="14" t="e">
        <f t="shared" si="4"/>
        <v>#VALUE!</v>
      </c>
      <c r="R44" s="40">
        <v>0</v>
      </c>
      <c r="S44" s="41">
        <v>69.504000000000005</v>
      </c>
      <c r="T44" s="14">
        <f t="shared" si="5"/>
        <v>69.504000000000005</v>
      </c>
      <c r="V44" s="93" t="s">
        <v>311</v>
      </c>
      <c r="W44" s="95">
        <v>1</v>
      </c>
      <c r="X44" s="41">
        <v>69.504000000000005</v>
      </c>
      <c r="Y44" s="72">
        <f t="shared" si="0"/>
        <v>69.504000000000005</v>
      </c>
      <c r="Z44" s="19"/>
      <c r="AA44" s="79">
        <v>0</v>
      </c>
      <c r="AB44" s="80">
        <f t="shared" si="1"/>
        <v>0</v>
      </c>
      <c r="AC44" s="81">
        <v>0</v>
      </c>
      <c r="AD44" s="82">
        <f t="shared" si="2"/>
        <v>0</v>
      </c>
      <c r="AE44" s="133">
        <f t="shared" si="3"/>
        <v>0</v>
      </c>
    </row>
    <row r="45" spans="1:31" ht="90.75" thickBot="1" x14ac:dyDescent="0.3">
      <c r="A45" s="16"/>
      <c r="B45" s="88" t="s">
        <v>91</v>
      </c>
      <c r="C45" s="89" t="s">
        <v>341</v>
      </c>
      <c r="D45" s="90" t="s">
        <v>25</v>
      </c>
      <c r="E45" s="100" t="s">
        <v>348</v>
      </c>
      <c r="F45" s="7"/>
      <c r="G45" s="7"/>
      <c r="H45" s="92">
        <v>189</v>
      </c>
      <c r="I45" s="7"/>
      <c r="J45" s="113" t="s">
        <v>349</v>
      </c>
      <c r="K45" s="93" t="s">
        <v>311</v>
      </c>
      <c r="L45" s="95">
        <v>1</v>
      </c>
      <c r="M45" s="114">
        <v>152.85</v>
      </c>
      <c r="N45" s="96">
        <v>152.85</v>
      </c>
      <c r="O45" s="19"/>
      <c r="P45" s="13" t="e">
        <v>#VALUE!</v>
      </c>
      <c r="Q45" s="14" t="e">
        <f t="shared" si="4"/>
        <v>#VALUE!</v>
      </c>
      <c r="R45" s="40">
        <v>0</v>
      </c>
      <c r="S45" s="41">
        <v>135.50152499999999</v>
      </c>
      <c r="T45" s="14">
        <f t="shared" si="5"/>
        <v>135.50152499999999</v>
      </c>
      <c r="V45" s="93" t="s">
        <v>311</v>
      </c>
      <c r="W45" s="95">
        <v>1</v>
      </c>
      <c r="X45" s="41">
        <v>135.50152499999999</v>
      </c>
      <c r="Y45" s="72">
        <f t="shared" si="0"/>
        <v>135.50152499999999</v>
      </c>
      <c r="Z45" s="19"/>
      <c r="AA45" s="79">
        <v>0</v>
      </c>
      <c r="AB45" s="80">
        <f t="shared" si="1"/>
        <v>0</v>
      </c>
      <c r="AC45" s="81">
        <v>0</v>
      </c>
      <c r="AD45" s="82">
        <f t="shared" si="2"/>
        <v>0</v>
      </c>
      <c r="AE45" s="133">
        <f t="shared" si="3"/>
        <v>0</v>
      </c>
    </row>
    <row r="46" spans="1:31" ht="16.5" thickBot="1" x14ac:dyDescent="0.3">
      <c r="A46" s="16"/>
      <c r="B46" s="88" t="s">
        <v>91</v>
      </c>
      <c r="C46" s="89" t="s">
        <v>341</v>
      </c>
      <c r="D46" s="90" t="s">
        <v>25</v>
      </c>
      <c r="E46" s="100" t="s">
        <v>424</v>
      </c>
      <c r="F46" s="7"/>
      <c r="G46" s="7"/>
      <c r="H46" s="92">
        <v>190</v>
      </c>
      <c r="I46" s="7"/>
      <c r="J46" s="101" t="s">
        <v>379</v>
      </c>
      <c r="K46" s="93" t="s">
        <v>311</v>
      </c>
      <c r="L46" s="95">
        <v>1</v>
      </c>
      <c r="M46" s="102">
        <v>1500</v>
      </c>
      <c r="N46" s="96">
        <v>1500</v>
      </c>
      <c r="O46" s="19"/>
      <c r="P46" s="13" t="e">
        <v>#VALUE!</v>
      </c>
      <c r="Q46" s="14">
        <f t="shared" si="4"/>
        <v>1500</v>
      </c>
      <c r="R46" s="40" t="s">
        <v>381</v>
      </c>
      <c r="S46" s="41" t="s">
        <v>381</v>
      </c>
      <c r="T46" s="14">
        <f t="shared" si="5"/>
        <v>1500</v>
      </c>
      <c r="V46" s="93" t="s">
        <v>311</v>
      </c>
      <c r="W46" s="95">
        <v>1</v>
      </c>
      <c r="X46" s="41" t="s">
        <v>381</v>
      </c>
      <c r="Y46" s="72">
        <v>1500</v>
      </c>
      <c r="Z46" s="19"/>
      <c r="AA46" s="79">
        <v>0</v>
      </c>
      <c r="AB46" s="80">
        <f t="shared" si="1"/>
        <v>0</v>
      </c>
      <c r="AC46" s="81">
        <v>0</v>
      </c>
      <c r="AD46" s="82">
        <f t="shared" si="2"/>
        <v>0</v>
      </c>
      <c r="AE46" s="133">
        <f t="shared" si="3"/>
        <v>0</v>
      </c>
    </row>
    <row r="47" spans="1:31" ht="27" thickBot="1" x14ac:dyDescent="0.3">
      <c r="A47" s="16"/>
      <c r="B47" s="88" t="s">
        <v>91</v>
      </c>
      <c r="C47" s="89" t="s">
        <v>341</v>
      </c>
      <c r="D47" s="90" t="s">
        <v>25</v>
      </c>
      <c r="E47" s="103" t="s">
        <v>425</v>
      </c>
      <c r="F47" s="7"/>
      <c r="G47" s="7"/>
      <c r="H47" s="92">
        <v>191</v>
      </c>
      <c r="I47" s="7"/>
      <c r="J47" s="101" t="s">
        <v>379</v>
      </c>
      <c r="K47" s="93" t="s">
        <v>311</v>
      </c>
      <c r="L47" s="95">
        <v>1</v>
      </c>
      <c r="M47" s="102">
        <v>100</v>
      </c>
      <c r="N47" s="96">
        <v>100</v>
      </c>
      <c r="O47" s="19"/>
      <c r="P47" s="13" t="e">
        <v>#VALUE!</v>
      </c>
      <c r="Q47" s="14">
        <f t="shared" si="4"/>
        <v>100</v>
      </c>
      <c r="R47" s="40" t="s">
        <v>381</v>
      </c>
      <c r="S47" s="41" t="s">
        <v>381</v>
      </c>
      <c r="T47" s="14">
        <f t="shared" si="5"/>
        <v>100</v>
      </c>
      <c r="V47" s="93" t="s">
        <v>311</v>
      </c>
      <c r="W47" s="95">
        <v>1</v>
      </c>
      <c r="X47" s="41" t="s">
        <v>381</v>
      </c>
      <c r="Y47" s="72">
        <v>100</v>
      </c>
      <c r="Z47" s="19"/>
      <c r="AA47" s="79">
        <v>0</v>
      </c>
      <c r="AB47" s="80">
        <f t="shared" si="1"/>
        <v>0</v>
      </c>
      <c r="AC47" s="81">
        <v>0</v>
      </c>
      <c r="AD47" s="82">
        <f t="shared" si="2"/>
        <v>0</v>
      </c>
      <c r="AE47" s="133">
        <f t="shared" si="3"/>
        <v>0</v>
      </c>
    </row>
    <row r="48" spans="1:31" ht="16.5" thickBot="1" x14ac:dyDescent="0.3">
      <c r="A48" s="16"/>
      <c r="B48" s="88" t="s">
        <v>91</v>
      </c>
      <c r="C48" s="89" t="s">
        <v>341</v>
      </c>
      <c r="D48" s="90" t="s">
        <v>25</v>
      </c>
      <c r="E48" s="103" t="s">
        <v>426</v>
      </c>
      <c r="F48" s="7"/>
      <c r="G48" s="7"/>
      <c r="H48" s="92">
        <v>192</v>
      </c>
      <c r="I48" s="7"/>
      <c r="J48" s="101" t="s">
        <v>379</v>
      </c>
      <c r="K48" s="93" t="s">
        <v>311</v>
      </c>
      <c r="L48" s="95">
        <v>1</v>
      </c>
      <c r="M48" s="102">
        <v>100</v>
      </c>
      <c r="N48" s="96">
        <v>100</v>
      </c>
      <c r="O48" s="19"/>
      <c r="P48" s="13" t="e">
        <v>#VALUE!</v>
      </c>
      <c r="Q48" s="14">
        <f t="shared" si="4"/>
        <v>100</v>
      </c>
      <c r="R48" s="40" t="s">
        <v>381</v>
      </c>
      <c r="S48" s="41" t="s">
        <v>381</v>
      </c>
      <c r="T48" s="14">
        <f t="shared" si="5"/>
        <v>100</v>
      </c>
      <c r="V48" s="93" t="s">
        <v>311</v>
      </c>
      <c r="W48" s="95">
        <v>1</v>
      </c>
      <c r="X48" s="41" t="s">
        <v>381</v>
      </c>
      <c r="Y48" s="72">
        <v>100</v>
      </c>
      <c r="Z48" s="19"/>
      <c r="AA48" s="79">
        <v>0</v>
      </c>
      <c r="AB48" s="80">
        <f t="shared" si="1"/>
        <v>0</v>
      </c>
      <c r="AC48" s="81">
        <v>0</v>
      </c>
      <c r="AD48" s="82">
        <f t="shared" si="2"/>
        <v>0</v>
      </c>
      <c r="AE48" s="133">
        <f t="shared" si="3"/>
        <v>0</v>
      </c>
    </row>
    <row r="49" spans="1:31" ht="16.5" thickBot="1" x14ac:dyDescent="0.3">
      <c r="A49" s="16"/>
      <c r="B49" s="88" t="s">
        <v>91</v>
      </c>
      <c r="C49" s="89" t="s">
        <v>341</v>
      </c>
      <c r="D49" s="90" t="s">
        <v>25</v>
      </c>
      <c r="E49" s="103" t="s">
        <v>427</v>
      </c>
      <c r="F49" s="7"/>
      <c r="G49" s="7"/>
      <c r="H49" s="92">
        <v>193</v>
      </c>
      <c r="I49" s="7"/>
      <c r="J49" s="101" t="s">
        <v>379</v>
      </c>
      <c r="K49" s="93" t="s">
        <v>311</v>
      </c>
      <c r="L49" s="95">
        <v>1</v>
      </c>
      <c r="M49" s="102">
        <v>100</v>
      </c>
      <c r="N49" s="96">
        <v>100</v>
      </c>
      <c r="O49" s="19"/>
      <c r="P49" s="13" t="e">
        <v>#VALUE!</v>
      </c>
      <c r="Q49" s="14">
        <f t="shared" si="4"/>
        <v>100</v>
      </c>
      <c r="R49" s="40" t="s">
        <v>381</v>
      </c>
      <c r="S49" s="41" t="s">
        <v>381</v>
      </c>
      <c r="T49" s="14">
        <f t="shared" si="5"/>
        <v>100</v>
      </c>
      <c r="V49" s="93" t="s">
        <v>311</v>
      </c>
      <c r="W49" s="95">
        <v>1</v>
      </c>
      <c r="X49" s="41" t="s">
        <v>381</v>
      </c>
      <c r="Y49" s="72">
        <v>100</v>
      </c>
      <c r="Z49" s="19"/>
      <c r="AA49" s="79">
        <v>0</v>
      </c>
      <c r="AB49" s="80">
        <f t="shared" si="1"/>
        <v>0</v>
      </c>
      <c r="AC49" s="81">
        <v>0</v>
      </c>
      <c r="AD49" s="82">
        <f t="shared" si="2"/>
        <v>0</v>
      </c>
      <c r="AE49" s="133">
        <f t="shared" si="3"/>
        <v>0</v>
      </c>
    </row>
    <row r="50" spans="1:31" ht="16.5" thickBot="1" x14ac:dyDescent="0.3">
      <c r="A50" s="22"/>
      <c r="B50" s="88" t="s">
        <v>91</v>
      </c>
      <c r="C50" s="89" t="s">
        <v>341</v>
      </c>
      <c r="D50" s="90" t="s">
        <v>25</v>
      </c>
      <c r="E50" s="103" t="s">
        <v>428</v>
      </c>
      <c r="F50" s="30"/>
      <c r="G50" s="30"/>
      <c r="H50" s="92">
        <v>194</v>
      </c>
      <c r="I50" s="30"/>
      <c r="J50" s="101" t="s">
        <v>379</v>
      </c>
      <c r="K50" s="93" t="s">
        <v>311</v>
      </c>
      <c r="L50" s="95">
        <v>1</v>
      </c>
      <c r="M50" s="102">
        <v>350</v>
      </c>
      <c r="N50" s="96">
        <v>350</v>
      </c>
      <c r="O50" s="19"/>
      <c r="P50" s="13" t="e">
        <v>#VALUE!</v>
      </c>
      <c r="Q50" s="14">
        <f t="shared" si="4"/>
        <v>350</v>
      </c>
      <c r="R50" s="40" t="s">
        <v>381</v>
      </c>
      <c r="S50" s="41" t="str">
        <f t="shared" ref="S50" si="6">IF(R50&gt;0,R50,P50)</f>
        <v/>
      </c>
      <c r="T50" s="14">
        <f t="shared" si="5"/>
        <v>350</v>
      </c>
      <c r="V50" s="93" t="s">
        <v>311</v>
      </c>
      <c r="W50" s="95">
        <v>1</v>
      </c>
      <c r="X50" s="41" t="s">
        <v>381</v>
      </c>
      <c r="Y50" s="72">
        <v>350</v>
      </c>
      <c r="Z50" s="19"/>
      <c r="AA50" s="79">
        <v>0</v>
      </c>
      <c r="AB50" s="80">
        <f t="shared" si="1"/>
        <v>0</v>
      </c>
      <c r="AC50" s="81">
        <v>0</v>
      </c>
      <c r="AD50" s="82">
        <f t="shared" si="2"/>
        <v>0</v>
      </c>
      <c r="AE50" s="133">
        <f t="shared" si="3"/>
        <v>0</v>
      </c>
    </row>
    <row r="51" spans="1:31" ht="15.75" thickBot="1" x14ac:dyDescent="0.3"/>
    <row r="52" spans="1:31" ht="15.75" thickBot="1" x14ac:dyDescent="0.3">
      <c r="S52" s="69" t="s">
        <v>5</v>
      </c>
      <c r="T52" s="70">
        <f>SUM(T11:T50)</f>
        <v>8164.8633579999996</v>
      </c>
      <c r="U52" s="66"/>
      <c r="V52" s="22"/>
      <c r="W52" s="29"/>
      <c r="X52" s="69" t="s">
        <v>5</v>
      </c>
      <c r="Y52" s="70">
        <f>SUM(Y11:Y50)</f>
        <v>8164.8633579999996</v>
      </c>
      <c r="Z52" s="19"/>
      <c r="AA52" s="78"/>
      <c r="AB52" s="119">
        <f>SUM(AB11:AB50)</f>
        <v>2114.8743199999999</v>
      </c>
      <c r="AC52" s="78"/>
      <c r="AD52" s="120">
        <f>SUM(AD11:AD50)</f>
        <v>0</v>
      </c>
      <c r="AE52" s="134">
        <f>SUM(AE11:AE50)</f>
        <v>2114.8743199999999</v>
      </c>
    </row>
    <row r="54" spans="1:31" x14ac:dyDescent="0.25">
      <c r="C54" t="s">
        <v>372</v>
      </c>
      <c r="D54" s="176"/>
      <c r="T54" s="379">
        <f ca="1">SUMIF($C$10:$C$50,C54,$T$11:$T$50)</f>
        <v>399.99552</v>
      </c>
      <c r="U54" s="66"/>
      <c r="Y54" s="379">
        <f ca="1">SUMIF($C$10:$C$50,C54,$Y$11:$Y$50)</f>
        <v>399.99552</v>
      </c>
      <c r="AA54" s="400">
        <f ca="1">AB54/Y54</f>
        <v>0</v>
      </c>
      <c r="AB54" s="379">
        <f ca="1">SUMIF($C$10:$C$50,C54,$AB$11:$AB$50)</f>
        <v>0</v>
      </c>
      <c r="AC54" s="400">
        <f ca="1">AD54/Y54</f>
        <v>0</v>
      </c>
      <c r="AD54" s="379">
        <f ca="1">SUMIF($C$10:$C$50,C54,$AD$11:$AD$50)</f>
        <v>0</v>
      </c>
      <c r="AE54" s="379">
        <f ca="1">SUMIF($C$10:$C$50,C54,$AE$11:$AE$50)</f>
        <v>0</v>
      </c>
    </row>
    <row r="55" spans="1:31" x14ac:dyDescent="0.25">
      <c r="C55" t="s">
        <v>308</v>
      </c>
      <c r="D55" s="176"/>
      <c r="T55" s="379">
        <f t="shared" ref="T55:T62" ca="1" si="7">SUMIF($C$10:$C$50,C55,$T$11:$T$50)</f>
        <v>222.29999999999998</v>
      </c>
      <c r="U55" s="66"/>
      <c r="Y55" s="379">
        <f t="shared" ref="Y55:Y62" ca="1" si="8">SUMIF($C$10:$C$50,C55,$Y$11:$Y$50)</f>
        <v>222.29999999999998</v>
      </c>
      <c r="AA55" s="400">
        <f t="shared" ref="AA55:AA62" ca="1" si="9">AB55/Y55</f>
        <v>1</v>
      </c>
      <c r="AB55" s="379">
        <f t="shared" ref="AB55:AB62" ca="1" si="10">SUMIF($C$10:$C$50,C55,$AB$11:$AB$50)</f>
        <v>222.29999999999998</v>
      </c>
      <c r="AC55" s="400">
        <f t="shared" ref="AC55:AC62" ca="1" si="11">AD55/Y55</f>
        <v>0</v>
      </c>
      <c r="AD55" s="379">
        <f t="shared" ref="AD55:AD62" ca="1" si="12">SUMIF($C$10:$C$50,C55,$AD$11:$AD$50)</f>
        <v>0</v>
      </c>
      <c r="AE55" s="379">
        <f t="shared" ref="AE55:AE62" ca="1" si="13">SUMIF($C$10:$C$50,C55,$AE$11:$AE$50)</f>
        <v>222.29999999999998</v>
      </c>
    </row>
    <row r="56" spans="1:31" x14ac:dyDescent="0.25">
      <c r="C56" t="s">
        <v>285</v>
      </c>
      <c r="D56" s="176"/>
      <c r="T56" s="379">
        <f t="shared" ca="1" si="7"/>
        <v>584.24584800000002</v>
      </c>
      <c r="U56" s="68"/>
      <c r="Y56" s="379">
        <f t="shared" ca="1" si="8"/>
        <v>584.24584800000002</v>
      </c>
      <c r="AA56" s="400">
        <f t="shared" ca="1" si="9"/>
        <v>0</v>
      </c>
      <c r="AB56" s="379">
        <f t="shared" ca="1" si="10"/>
        <v>0</v>
      </c>
      <c r="AC56" s="400">
        <f t="shared" ca="1" si="11"/>
        <v>0</v>
      </c>
      <c r="AD56" s="379">
        <f t="shared" ca="1" si="12"/>
        <v>0</v>
      </c>
      <c r="AE56" s="379">
        <f t="shared" ca="1" si="13"/>
        <v>0</v>
      </c>
    </row>
    <row r="57" spans="1:31" x14ac:dyDescent="0.25">
      <c r="C57" t="s">
        <v>189</v>
      </c>
      <c r="D57" s="176"/>
      <c r="T57" s="379">
        <f t="shared" ca="1" si="7"/>
        <v>586.75424999999996</v>
      </c>
      <c r="U57" s="68"/>
      <c r="Y57" s="379">
        <f t="shared" ca="1" si="8"/>
        <v>586.75424999999996</v>
      </c>
      <c r="AA57" s="400">
        <f t="shared" ca="1" si="9"/>
        <v>0</v>
      </c>
      <c r="AB57" s="379">
        <f t="shared" ca="1" si="10"/>
        <v>0</v>
      </c>
      <c r="AC57" s="400">
        <f t="shared" ca="1" si="11"/>
        <v>0</v>
      </c>
      <c r="AD57" s="379">
        <f t="shared" ca="1" si="12"/>
        <v>0</v>
      </c>
      <c r="AE57" s="379">
        <f t="shared" ca="1" si="13"/>
        <v>0</v>
      </c>
    </row>
    <row r="58" spans="1:31" x14ac:dyDescent="0.25">
      <c r="C58" t="s">
        <v>72</v>
      </c>
      <c r="D58" s="176"/>
      <c r="T58" s="379">
        <f t="shared" ca="1" si="7"/>
        <v>341.93600000000004</v>
      </c>
      <c r="U58" s="68"/>
      <c r="Y58" s="379">
        <f t="shared" ca="1" si="8"/>
        <v>341.93600000000004</v>
      </c>
      <c r="AA58" s="400">
        <f t="shared" ca="1" si="9"/>
        <v>0</v>
      </c>
      <c r="AB58" s="379">
        <f t="shared" ca="1" si="10"/>
        <v>0</v>
      </c>
      <c r="AC58" s="400">
        <f t="shared" ca="1" si="11"/>
        <v>0</v>
      </c>
      <c r="AD58" s="379">
        <f t="shared" ca="1" si="12"/>
        <v>0</v>
      </c>
      <c r="AE58" s="379">
        <f t="shared" ca="1" si="13"/>
        <v>0</v>
      </c>
    </row>
    <row r="59" spans="1:31" x14ac:dyDescent="0.25">
      <c r="C59" t="s">
        <v>164</v>
      </c>
      <c r="D59" s="176"/>
      <c r="T59" s="379">
        <f t="shared" ca="1" si="7"/>
        <v>452.67349499999995</v>
      </c>
      <c r="U59" s="68"/>
      <c r="Y59" s="379">
        <f t="shared" ca="1" si="8"/>
        <v>452.67349499999995</v>
      </c>
      <c r="AA59" s="400">
        <f t="shared" ca="1" si="9"/>
        <v>0</v>
      </c>
      <c r="AB59" s="379">
        <f t="shared" ca="1" si="10"/>
        <v>0</v>
      </c>
      <c r="AC59" s="400">
        <f t="shared" ca="1" si="11"/>
        <v>0</v>
      </c>
      <c r="AD59" s="379">
        <f t="shared" ca="1" si="12"/>
        <v>0</v>
      </c>
      <c r="AE59" s="379">
        <f t="shared" ca="1" si="13"/>
        <v>0</v>
      </c>
    </row>
    <row r="60" spans="1:31" x14ac:dyDescent="0.25">
      <c r="C60" t="s">
        <v>24</v>
      </c>
      <c r="D60" s="176"/>
      <c r="T60" s="379">
        <f t="shared" ca="1" si="7"/>
        <v>2703.6776</v>
      </c>
      <c r="U60" s="68"/>
      <c r="Y60" s="379">
        <f t="shared" ca="1" si="8"/>
        <v>2703.6776</v>
      </c>
      <c r="AA60" s="400">
        <f t="shared" ca="1" si="9"/>
        <v>0.7</v>
      </c>
      <c r="AB60" s="379">
        <f t="shared" ca="1" si="10"/>
        <v>1892.5743199999999</v>
      </c>
      <c r="AC60" s="400">
        <f t="shared" ca="1" si="11"/>
        <v>0</v>
      </c>
      <c r="AD60" s="379">
        <f t="shared" ca="1" si="12"/>
        <v>0</v>
      </c>
      <c r="AE60" s="379">
        <f t="shared" ca="1" si="13"/>
        <v>1892.5743199999999</v>
      </c>
    </row>
    <row r="61" spans="1:31" x14ac:dyDescent="0.25">
      <c r="C61" t="s">
        <v>312</v>
      </c>
      <c r="D61" s="176"/>
      <c r="T61" s="379">
        <f t="shared" ca="1" si="7"/>
        <v>400</v>
      </c>
      <c r="Y61" s="379">
        <f t="shared" ca="1" si="8"/>
        <v>400</v>
      </c>
      <c r="AA61" s="400">
        <f t="shared" ca="1" si="9"/>
        <v>0</v>
      </c>
      <c r="AB61" s="379">
        <f t="shared" ca="1" si="10"/>
        <v>0</v>
      </c>
      <c r="AC61" s="400">
        <f t="shared" ca="1" si="11"/>
        <v>0</v>
      </c>
      <c r="AD61" s="379">
        <f t="shared" ca="1" si="12"/>
        <v>0</v>
      </c>
      <c r="AE61" s="379">
        <f t="shared" ca="1" si="13"/>
        <v>0</v>
      </c>
    </row>
    <row r="62" spans="1:31" x14ac:dyDescent="0.25">
      <c r="C62" t="s">
        <v>341</v>
      </c>
      <c r="D62" s="176"/>
      <c r="T62" s="379">
        <f t="shared" ca="1" si="7"/>
        <v>2473.2806449999998</v>
      </c>
      <c r="Y62" s="379">
        <f t="shared" ca="1" si="8"/>
        <v>2473.2806449999998</v>
      </c>
      <c r="AA62" s="400">
        <f t="shared" ca="1" si="9"/>
        <v>0</v>
      </c>
      <c r="AB62" s="379">
        <f t="shared" ca="1" si="10"/>
        <v>0</v>
      </c>
      <c r="AC62" s="400">
        <f t="shared" ca="1" si="11"/>
        <v>0</v>
      </c>
      <c r="AD62" s="379">
        <f t="shared" ca="1" si="12"/>
        <v>0</v>
      </c>
      <c r="AE62" s="379">
        <f t="shared" ca="1" si="13"/>
        <v>0</v>
      </c>
    </row>
  </sheetData>
  <autoFilter ref="B8:AE5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 S11:S12 S14 S16:S19 S21:S25 S27:S29 S31:S32 S34:S38 S42:S50 X40 X11:X12 X14 X16:X19 X21:X25 X27:X29 X31:X32 X34:X38 X42:X50">
      <formula1>P11</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64"/>
  <sheetViews>
    <sheetView topLeftCell="B1" zoomScale="70" zoomScaleNormal="70" workbookViewId="0">
      <pane xSplit="9" ySplit="8" topLeftCell="K48" activePane="bottomRight" state="frozen"/>
      <selection activeCell="S45" sqref="S45"/>
      <selection pane="topRight" activeCell="S45" sqref="S45"/>
      <selection pane="bottomLeft" activeCell="S45" sqref="S45"/>
      <selection pane="bottomRight" activeCell="AC67" sqref="AC67"/>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606</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16" t="s">
        <v>388</v>
      </c>
      <c r="L7" s="417"/>
      <c r="M7" s="417"/>
      <c r="N7" s="417"/>
      <c r="O7" s="417"/>
      <c r="P7" s="417"/>
      <c r="Q7" s="417"/>
      <c r="R7" s="417"/>
      <c r="S7" s="417"/>
      <c r="T7" s="418"/>
      <c r="V7" s="419" t="s">
        <v>389</v>
      </c>
      <c r="W7" s="420"/>
      <c r="X7" s="420"/>
      <c r="Y7" s="421"/>
      <c r="AA7" s="422" t="s">
        <v>390</v>
      </c>
      <c r="AB7" s="423"/>
      <c r="AC7" s="424" t="s">
        <v>393</v>
      </c>
      <c r="AD7" s="425"/>
      <c r="AE7" s="309" t="s">
        <v>391</v>
      </c>
    </row>
    <row r="8" spans="1:31" s="318" customFormat="1" ht="75.75" thickBot="1" x14ac:dyDescent="0.3">
      <c r="A8" s="310" t="s">
        <v>377</v>
      </c>
      <c r="B8" s="311" t="s">
        <v>229</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229</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229</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229</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6" si="0">W12*X12</f>
        <v>399.99552</v>
      </c>
      <c r="Z12" s="19"/>
      <c r="AA12" s="79">
        <v>1</v>
      </c>
      <c r="AB12" s="80">
        <f t="shared" ref="AB12:AB51" si="1">Y12*AA12</f>
        <v>399.99552</v>
      </c>
      <c r="AC12" s="81">
        <v>0</v>
      </c>
      <c r="AD12" s="82">
        <f t="shared" ref="AD12:AD51" si="2">Y12*AC12</f>
        <v>0</v>
      </c>
      <c r="AE12" s="133">
        <f t="shared" ref="AE12:AE51" si="3">AB12-AD12</f>
        <v>399.99552</v>
      </c>
    </row>
    <row r="13" spans="1:31" ht="15.75" thickBot="1" x14ac:dyDescent="0.3">
      <c r="A13" s="16"/>
      <c r="B13" s="3" t="s">
        <v>229</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229</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229</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1" ht="105.75" thickBot="1" x14ac:dyDescent="0.3">
      <c r="A16" s="16"/>
      <c r="B16" s="3" t="s">
        <v>229</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1" ht="61.5" thickBot="1" x14ac:dyDescent="0.3">
      <c r="A17" s="16"/>
      <c r="B17" s="3" t="s">
        <v>229</v>
      </c>
      <c r="C17" s="4" t="s">
        <v>285</v>
      </c>
      <c r="D17" s="5" t="s">
        <v>25</v>
      </c>
      <c r="E17" s="129" t="s">
        <v>501</v>
      </c>
      <c r="F17" s="7"/>
      <c r="G17" s="7"/>
      <c r="H17" s="8">
        <v>5.1480000000000201</v>
      </c>
      <c r="I17" s="7"/>
      <c r="J17" s="9" t="s">
        <v>299</v>
      </c>
      <c r="K17" s="10" t="s">
        <v>79</v>
      </c>
      <c r="L17" s="39">
        <v>2</v>
      </c>
      <c r="M17" s="11">
        <v>40.94</v>
      </c>
      <c r="N17" s="12">
        <v>81.88</v>
      </c>
      <c r="O17" s="19"/>
      <c r="P17" s="13" t="e">
        <v>#VALUE!</v>
      </c>
      <c r="Q17" s="14" t="e">
        <f>IF(J17="PROV SUM",N17,L17*P17)</f>
        <v>#VALUE!</v>
      </c>
      <c r="R17" s="40">
        <v>0</v>
      </c>
      <c r="S17" s="41">
        <v>34.487856000000001</v>
      </c>
      <c r="T17" s="14">
        <f>IF(J17="SC024",N17,IF(ISERROR(S17),"",IF(J17="PROV SUM",N17,L17*S17)))</f>
        <v>68.975712000000001</v>
      </c>
      <c r="V17" s="10" t="s">
        <v>79</v>
      </c>
      <c r="W17" s="39">
        <v>2</v>
      </c>
      <c r="X17" s="41">
        <v>34.487856000000001</v>
      </c>
      <c r="Y17" s="72">
        <f t="shared" si="0"/>
        <v>68.975712000000001</v>
      </c>
      <c r="Z17" s="19"/>
      <c r="AA17" s="79">
        <v>0</v>
      </c>
      <c r="AB17" s="80">
        <f t="shared" si="1"/>
        <v>0</v>
      </c>
      <c r="AC17" s="81">
        <v>0</v>
      </c>
      <c r="AD17" s="82">
        <f t="shared" si="2"/>
        <v>0</v>
      </c>
      <c r="AE17" s="133">
        <f t="shared" si="3"/>
        <v>0</v>
      </c>
    </row>
    <row r="18" spans="1:31" ht="15.75" thickBot="1" x14ac:dyDescent="0.3">
      <c r="A18" s="16"/>
      <c r="B18" s="3" t="s">
        <v>229</v>
      </c>
      <c r="C18" s="42" t="s">
        <v>189</v>
      </c>
      <c r="D18" s="5" t="s">
        <v>378</v>
      </c>
      <c r="E18" s="6"/>
      <c r="F18" s="7"/>
      <c r="G18" s="7"/>
      <c r="H18" s="8"/>
      <c r="I18" s="7"/>
      <c r="J18" s="9"/>
      <c r="K18" s="10"/>
      <c r="L18" s="39"/>
      <c r="M18" s="9"/>
      <c r="N18" s="39"/>
      <c r="O18" s="19"/>
      <c r="P18" s="28"/>
      <c r="Q18" s="43"/>
      <c r="R18" s="43"/>
      <c r="S18" s="43"/>
      <c r="T18" s="43"/>
      <c r="V18" s="10"/>
      <c r="W18" s="39"/>
      <c r="X18" s="43"/>
      <c r="Y18" s="72">
        <f t="shared" si="0"/>
        <v>0</v>
      </c>
      <c r="Z18" s="19"/>
      <c r="AA18" s="79">
        <v>0</v>
      </c>
      <c r="AB18" s="80">
        <f t="shared" si="1"/>
        <v>0</v>
      </c>
      <c r="AC18" s="81">
        <v>0</v>
      </c>
      <c r="AD18" s="82">
        <f t="shared" si="2"/>
        <v>0</v>
      </c>
      <c r="AE18" s="133">
        <f t="shared" si="3"/>
        <v>0</v>
      </c>
    </row>
    <row r="19" spans="1:31" ht="30.75" thickBot="1" x14ac:dyDescent="0.3">
      <c r="A19" s="16"/>
      <c r="B19" s="3" t="s">
        <v>229</v>
      </c>
      <c r="C19" s="42" t="s">
        <v>189</v>
      </c>
      <c r="D19" s="5" t="s">
        <v>25</v>
      </c>
      <c r="E19" s="6" t="s">
        <v>337</v>
      </c>
      <c r="F19" s="7"/>
      <c r="G19" s="7"/>
      <c r="H19" s="8">
        <v>6.91</v>
      </c>
      <c r="I19" s="7"/>
      <c r="J19" s="9" t="s">
        <v>338</v>
      </c>
      <c r="K19" s="10" t="s">
        <v>79</v>
      </c>
      <c r="L19" s="39">
        <v>2</v>
      </c>
      <c r="M19" s="11">
        <v>20.13</v>
      </c>
      <c r="N19" s="39">
        <v>40.26</v>
      </c>
      <c r="O19" s="19"/>
      <c r="P19" s="13" t="e">
        <v>#VALUE!</v>
      </c>
      <c r="Q19" s="14" t="e">
        <f t="shared" ref="Q19:Q25" si="4">IF(J19="PROV SUM",N19,L19*P19)</f>
        <v>#VALUE!</v>
      </c>
      <c r="R19" s="40">
        <v>0</v>
      </c>
      <c r="S19" s="41">
        <v>14.594249999999999</v>
      </c>
      <c r="T19" s="14">
        <f t="shared" ref="T19:T25" si="5">IF(J19="SC024",N19,IF(ISERROR(S19),"",IF(J19="PROV SUM",N19,L19*S19)))</f>
        <v>29.188499999999998</v>
      </c>
      <c r="V19" s="10" t="s">
        <v>79</v>
      </c>
      <c r="W19" s="39">
        <v>2</v>
      </c>
      <c r="X19" s="41">
        <v>14.594249999999999</v>
      </c>
      <c r="Y19" s="72">
        <f t="shared" si="0"/>
        <v>29.188499999999998</v>
      </c>
      <c r="Z19" s="19"/>
      <c r="AA19" s="79">
        <v>0</v>
      </c>
      <c r="AB19" s="80">
        <f t="shared" si="1"/>
        <v>0</v>
      </c>
      <c r="AC19" s="81">
        <v>0</v>
      </c>
      <c r="AD19" s="82">
        <f t="shared" si="2"/>
        <v>0</v>
      </c>
      <c r="AE19" s="133">
        <f t="shared" si="3"/>
        <v>0</v>
      </c>
    </row>
    <row r="20" spans="1:31" ht="30.75" thickBot="1" x14ac:dyDescent="0.3">
      <c r="A20" s="16"/>
      <c r="B20" s="3" t="s">
        <v>229</v>
      </c>
      <c r="C20" s="42" t="s">
        <v>189</v>
      </c>
      <c r="D20" s="5" t="s">
        <v>25</v>
      </c>
      <c r="E20" s="6" t="s">
        <v>230</v>
      </c>
      <c r="F20" s="7"/>
      <c r="G20" s="7"/>
      <c r="H20" s="8">
        <v>6.1970000000000303</v>
      </c>
      <c r="I20" s="7"/>
      <c r="J20" s="9" t="s">
        <v>231</v>
      </c>
      <c r="K20" s="10" t="s">
        <v>79</v>
      </c>
      <c r="L20" s="39">
        <v>8</v>
      </c>
      <c r="M20" s="11">
        <v>15.71</v>
      </c>
      <c r="N20" s="39">
        <v>125.68</v>
      </c>
      <c r="O20" s="19"/>
      <c r="P20" s="13" t="e">
        <v>#VALUE!</v>
      </c>
      <c r="Q20" s="14" t="e">
        <f t="shared" si="4"/>
        <v>#VALUE!</v>
      </c>
      <c r="R20" s="40">
        <v>0</v>
      </c>
      <c r="S20" s="41">
        <v>13.3535</v>
      </c>
      <c r="T20" s="14">
        <f t="shared" si="5"/>
        <v>106.828</v>
      </c>
      <c r="V20" s="10" t="s">
        <v>79</v>
      </c>
      <c r="W20" s="39">
        <v>8</v>
      </c>
      <c r="X20" s="41">
        <v>13.3535</v>
      </c>
      <c r="Y20" s="72">
        <f t="shared" si="0"/>
        <v>106.828</v>
      </c>
      <c r="Z20" s="19"/>
      <c r="AA20" s="79">
        <v>0</v>
      </c>
      <c r="AB20" s="80">
        <f t="shared" si="1"/>
        <v>0</v>
      </c>
      <c r="AC20" s="81">
        <v>0</v>
      </c>
      <c r="AD20" s="82">
        <f t="shared" si="2"/>
        <v>0</v>
      </c>
      <c r="AE20" s="133">
        <f t="shared" si="3"/>
        <v>0</v>
      </c>
    </row>
    <row r="21" spans="1:31" ht="45.75" thickBot="1" x14ac:dyDescent="0.3">
      <c r="A21" s="16"/>
      <c r="B21" s="3" t="s">
        <v>229</v>
      </c>
      <c r="C21" s="42" t="s">
        <v>189</v>
      </c>
      <c r="D21" s="5" t="s">
        <v>25</v>
      </c>
      <c r="E21" s="6" t="s">
        <v>232</v>
      </c>
      <c r="F21" s="7"/>
      <c r="G21" s="7"/>
      <c r="H21" s="8">
        <v>6.2030000000000296</v>
      </c>
      <c r="I21" s="7"/>
      <c r="J21" s="9" t="s">
        <v>233</v>
      </c>
      <c r="K21" s="10" t="s">
        <v>139</v>
      </c>
      <c r="L21" s="39">
        <v>1</v>
      </c>
      <c r="M21" s="11">
        <v>21.61</v>
      </c>
      <c r="N21" s="39">
        <v>21.61</v>
      </c>
      <c r="O21" s="19"/>
      <c r="P21" s="13" t="e">
        <v>#VALUE!</v>
      </c>
      <c r="Q21" s="14" t="e">
        <f t="shared" si="4"/>
        <v>#VALUE!</v>
      </c>
      <c r="R21" s="40">
        <v>0</v>
      </c>
      <c r="S21" s="41">
        <v>18.368499999999997</v>
      </c>
      <c r="T21" s="14">
        <f t="shared" si="5"/>
        <v>18.368499999999997</v>
      </c>
      <c r="V21" s="10" t="s">
        <v>139</v>
      </c>
      <c r="W21" s="39">
        <v>1</v>
      </c>
      <c r="X21" s="41">
        <v>18.368499999999997</v>
      </c>
      <c r="Y21" s="72">
        <f t="shared" si="0"/>
        <v>18.368499999999997</v>
      </c>
      <c r="Z21" s="19"/>
      <c r="AA21" s="79">
        <v>0</v>
      </c>
      <c r="AB21" s="80">
        <f t="shared" si="1"/>
        <v>0</v>
      </c>
      <c r="AC21" s="81">
        <v>0</v>
      </c>
      <c r="AD21" s="82">
        <f t="shared" si="2"/>
        <v>0</v>
      </c>
      <c r="AE21" s="133">
        <f t="shared" si="3"/>
        <v>0</v>
      </c>
    </row>
    <row r="22" spans="1:31" ht="45.75" thickBot="1" x14ac:dyDescent="0.3">
      <c r="A22" s="16"/>
      <c r="B22" s="3" t="s">
        <v>229</v>
      </c>
      <c r="C22" s="42" t="s">
        <v>189</v>
      </c>
      <c r="D22" s="5" t="s">
        <v>25</v>
      </c>
      <c r="E22" s="6" t="s">
        <v>234</v>
      </c>
      <c r="F22" s="7"/>
      <c r="G22" s="7"/>
      <c r="H22" s="8">
        <v>6.2040000000000299</v>
      </c>
      <c r="I22" s="7"/>
      <c r="J22" s="9" t="s">
        <v>235</v>
      </c>
      <c r="K22" s="10" t="s">
        <v>79</v>
      </c>
      <c r="L22" s="39">
        <v>8</v>
      </c>
      <c r="M22" s="11">
        <v>20.51</v>
      </c>
      <c r="N22" s="39">
        <v>164.08</v>
      </c>
      <c r="O22" s="19"/>
      <c r="P22" s="13" t="e">
        <v>#VALUE!</v>
      </c>
      <c r="Q22" s="14" t="e">
        <f t="shared" si="4"/>
        <v>#VALUE!</v>
      </c>
      <c r="R22" s="40">
        <v>0</v>
      </c>
      <c r="S22" s="41">
        <v>17.433500000000002</v>
      </c>
      <c r="T22" s="14">
        <f t="shared" si="5"/>
        <v>139.46800000000002</v>
      </c>
      <c r="V22" s="10" t="s">
        <v>79</v>
      </c>
      <c r="W22" s="39">
        <v>8</v>
      </c>
      <c r="X22" s="41">
        <v>17.433500000000002</v>
      </c>
      <c r="Y22" s="72">
        <f t="shared" si="0"/>
        <v>139.46800000000002</v>
      </c>
      <c r="Z22" s="19"/>
      <c r="AA22" s="79">
        <v>0</v>
      </c>
      <c r="AB22" s="80">
        <f t="shared" si="1"/>
        <v>0</v>
      </c>
      <c r="AC22" s="81">
        <v>0</v>
      </c>
      <c r="AD22" s="82">
        <f t="shared" si="2"/>
        <v>0</v>
      </c>
      <c r="AE22" s="133">
        <f t="shared" si="3"/>
        <v>0</v>
      </c>
    </row>
    <row r="23" spans="1:31" ht="30.75" thickBot="1" x14ac:dyDescent="0.3">
      <c r="A23" s="16"/>
      <c r="B23" s="3" t="s">
        <v>229</v>
      </c>
      <c r="C23" s="42" t="s">
        <v>189</v>
      </c>
      <c r="D23" s="5" t="s">
        <v>25</v>
      </c>
      <c r="E23" s="6" t="s">
        <v>411</v>
      </c>
      <c r="F23" s="7"/>
      <c r="G23" s="7"/>
      <c r="H23" s="8">
        <v>6.2360000000000504</v>
      </c>
      <c r="I23" s="7"/>
      <c r="J23" s="9" t="s">
        <v>251</v>
      </c>
      <c r="K23" s="10" t="s">
        <v>79</v>
      </c>
      <c r="L23" s="39">
        <v>10</v>
      </c>
      <c r="M23" s="11">
        <v>25.87</v>
      </c>
      <c r="N23" s="39">
        <v>258.7</v>
      </c>
      <c r="O23" s="19"/>
      <c r="P23" s="13" t="e">
        <v>#VALUE!</v>
      </c>
      <c r="Q23" s="14" t="e">
        <f t="shared" si="4"/>
        <v>#VALUE!</v>
      </c>
      <c r="R23" s="40">
        <v>0</v>
      </c>
      <c r="S23" s="41">
        <v>21.9895</v>
      </c>
      <c r="T23" s="14">
        <f t="shared" si="5"/>
        <v>219.89499999999998</v>
      </c>
      <c r="V23" s="10" t="s">
        <v>79</v>
      </c>
      <c r="W23" s="39">
        <v>10</v>
      </c>
      <c r="X23" s="41">
        <v>21.9895</v>
      </c>
      <c r="Y23" s="72">
        <f t="shared" si="0"/>
        <v>219.89499999999998</v>
      </c>
      <c r="Z23" s="19"/>
      <c r="AA23" s="79">
        <v>0</v>
      </c>
      <c r="AB23" s="80">
        <f t="shared" si="1"/>
        <v>0</v>
      </c>
      <c r="AC23" s="81">
        <v>0</v>
      </c>
      <c r="AD23" s="82">
        <f t="shared" si="2"/>
        <v>0</v>
      </c>
      <c r="AE23" s="133">
        <f t="shared" si="3"/>
        <v>0</v>
      </c>
    </row>
    <row r="24" spans="1:31" ht="30.75" thickBot="1" x14ac:dyDescent="0.3">
      <c r="A24" s="16"/>
      <c r="B24" s="3" t="s">
        <v>229</v>
      </c>
      <c r="C24" s="42" t="s">
        <v>189</v>
      </c>
      <c r="D24" s="5" t="s">
        <v>25</v>
      </c>
      <c r="E24" s="6" t="s">
        <v>412</v>
      </c>
      <c r="F24" s="7"/>
      <c r="G24" s="7"/>
      <c r="H24" s="8">
        <v>6.2370000000000498</v>
      </c>
      <c r="I24" s="7"/>
      <c r="J24" s="9" t="s">
        <v>253</v>
      </c>
      <c r="K24" s="10" t="s">
        <v>104</v>
      </c>
      <c r="L24" s="39">
        <v>14</v>
      </c>
      <c r="M24" s="11">
        <v>6.28</v>
      </c>
      <c r="N24" s="39">
        <v>87.92</v>
      </c>
      <c r="O24" s="19"/>
      <c r="P24" s="13" t="e">
        <v>#VALUE!</v>
      </c>
      <c r="Q24" s="14" t="e">
        <f t="shared" si="4"/>
        <v>#VALUE!</v>
      </c>
      <c r="R24" s="40">
        <v>0</v>
      </c>
      <c r="S24" s="41">
        <v>5.3380000000000001</v>
      </c>
      <c r="T24" s="14">
        <f t="shared" si="5"/>
        <v>74.731999999999999</v>
      </c>
      <c r="V24" s="10" t="s">
        <v>104</v>
      </c>
      <c r="W24" s="39">
        <v>14</v>
      </c>
      <c r="X24" s="41">
        <v>5.3380000000000001</v>
      </c>
      <c r="Y24" s="72">
        <f t="shared" si="0"/>
        <v>74.731999999999999</v>
      </c>
      <c r="Z24" s="19"/>
      <c r="AA24" s="79">
        <v>0</v>
      </c>
      <c r="AB24" s="80">
        <f t="shared" si="1"/>
        <v>0</v>
      </c>
      <c r="AC24" s="81">
        <v>0</v>
      </c>
      <c r="AD24" s="82">
        <f t="shared" si="2"/>
        <v>0</v>
      </c>
      <c r="AE24" s="133">
        <f t="shared" si="3"/>
        <v>0</v>
      </c>
    </row>
    <row r="25" spans="1:31" ht="45.75" thickBot="1" x14ac:dyDescent="0.3">
      <c r="A25" s="16"/>
      <c r="B25" s="3" t="s">
        <v>229</v>
      </c>
      <c r="C25" s="42" t="s">
        <v>189</v>
      </c>
      <c r="D25" s="5" t="s">
        <v>25</v>
      </c>
      <c r="E25" s="6" t="s">
        <v>413</v>
      </c>
      <c r="F25" s="7"/>
      <c r="G25" s="7"/>
      <c r="H25" s="8">
        <v>6.2380000000000502</v>
      </c>
      <c r="I25" s="7"/>
      <c r="J25" s="9" t="s">
        <v>255</v>
      </c>
      <c r="K25" s="10" t="s">
        <v>139</v>
      </c>
      <c r="L25" s="39">
        <v>3</v>
      </c>
      <c r="M25" s="11">
        <v>20.71</v>
      </c>
      <c r="N25" s="39">
        <v>62.13</v>
      </c>
      <c r="O25" s="19"/>
      <c r="P25" s="13" t="e">
        <v>#VALUE!</v>
      </c>
      <c r="Q25" s="14" t="e">
        <f t="shared" si="4"/>
        <v>#VALUE!</v>
      </c>
      <c r="R25" s="40">
        <v>0</v>
      </c>
      <c r="S25" s="41">
        <v>17.6035</v>
      </c>
      <c r="T25" s="14">
        <f t="shared" si="5"/>
        <v>52.810500000000005</v>
      </c>
      <c r="V25" s="10" t="s">
        <v>139</v>
      </c>
      <c r="W25" s="39">
        <v>3</v>
      </c>
      <c r="X25" s="41">
        <v>17.6035</v>
      </c>
      <c r="Y25" s="72">
        <f t="shared" si="0"/>
        <v>52.810500000000005</v>
      </c>
      <c r="Z25" s="19"/>
      <c r="AA25" s="79">
        <v>0</v>
      </c>
      <c r="AB25" s="80">
        <f t="shared" si="1"/>
        <v>0</v>
      </c>
      <c r="AC25" s="81">
        <v>0</v>
      </c>
      <c r="AD25" s="82">
        <f t="shared" si="2"/>
        <v>0</v>
      </c>
      <c r="AE25" s="133">
        <f t="shared" si="3"/>
        <v>0</v>
      </c>
    </row>
    <row r="26" spans="1:31" ht="15.75" thickBot="1" x14ac:dyDescent="0.3">
      <c r="A26" s="16"/>
      <c r="B26" s="3" t="s">
        <v>229</v>
      </c>
      <c r="C26" s="42" t="s">
        <v>72</v>
      </c>
      <c r="D26" s="5" t="s">
        <v>378</v>
      </c>
      <c r="E26" s="6"/>
      <c r="F26" s="7"/>
      <c r="G26" s="7"/>
      <c r="H26" s="8"/>
      <c r="I26" s="7"/>
      <c r="J26" s="9"/>
      <c r="K26" s="10"/>
      <c r="L26" s="39"/>
      <c r="M26" s="9"/>
      <c r="N26" s="39"/>
      <c r="O26" s="44"/>
      <c r="P26" s="28"/>
      <c r="Q26" s="43"/>
      <c r="R26" s="43"/>
      <c r="S26" s="43"/>
      <c r="T26" s="43"/>
      <c r="V26" s="10"/>
      <c r="W26" s="39"/>
      <c r="X26" s="43"/>
      <c r="Y26" s="72">
        <f t="shared" si="0"/>
        <v>0</v>
      </c>
      <c r="Z26" s="19"/>
      <c r="AA26" s="79">
        <v>0</v>
      </c>
      <c r="AB26" s="80">
        <f t="shared" si="1"/>
        <v>0</v>
      </c>
      <c r="AC26" s="81">
        <v>0</v>
      </c>
      <c r="AD26" s="82">
        <f t="shared" si="2"/>
        <v>0</v>
      </c>
      <c r="AE26" s="133">
        <f t="shared" si="3"/>
        <v>0</v>
      </c>
    </row>
    <row r="27" spans="1:31" ht="15.75" thickBot="1" x14ac:dyDescent="0.3">
      <c r="A27" s="16"/>
      <c r="B27" s="3" t="s">
        <v>229</v>
      </c>
      <c r="C27" s="42"/>
      <c r="D27" s="5"/>
      <c r="E27" s="6"/>
      <c r="F27" s="7"/>
      <c r="G27" s="7"/>
      <c r="H27" s="8"/>
      <c r="I27" s="7"/>
      <c r="J27" s="9"/>
      <c r="K27" s="10"/>
      <c r="L27" s="39"/>
      <c r="M27" s="11"/>
      <c r="N27" s="39"/>
      <c r="O27" s="44"/>
      <c r="P27" s="28"/>
      <c r="Q27" s="43"/>
      <c r="R27" s="43"/>
      <c r="S27" s="43"/>
      <c r="T27" s="43"/>
      <c r="V27" s="10"/>
      <c r="W27" s="39"/>
      <c r="X27" s="43"/>
      <c r="Y27" s="72">
        <f t="shared" si="0"/>
        <v>0</v>
      </c>
      <c r="Z27" s="19"/>
      <c r="AA27" s="79">
        <v>0</v>
      </c>
      <c r="AB27" s="80">
        <f t="shared" si="1"/>
        <v>0</v>
      </c>
      <c r="AC27" s="81">
        <v>0</v>
      </c>
      <c r="AD27" s="82">
        <f t="shared" si="2"/>
        <v>0</v>
      </c>
      <c r="AE27" s="133">
        <f t="shared" si="3"/>
        <v>0</v>
      </c>
    </row>
    <row r="28" spans="1:31" ht="15.75" thickBot="1" x14ac:dyDescent="0.3">
      <c r="A28" s="16"/>
      <c r="B28" s="3" t="s">
        <v>229</v>
      </c>
      <c r="C28" s="42" t="s">
        <v>164</v>
      </c>
      <c r="D28" s="5" t="s">
        <v>378</v>
      </c>
      <c r="E28" s="6"/>
      <c r="F28" s="7"/>
      <c r="G28" s="7"/>
      <c r="H28" s="8"/>
      <c r="I28" s="7"/>
      <c r="J28" s="9"/>
      <c r="K28" s="10"/>
      <c r="L28" s="39"/>
      <c r="M28" s="9"/>
      <c r="N28" s="39"/>
      <c r="O28" s="44"/>
      <c r="P28" s="28"/>
      <c r="Q28" s="43"/>
      <c r="R28" s="43"/>
      <c r="S28" s="43"/>
      <c r="T28" s="43"/>
      <c r="V28" s="10"/>
      <c r="W28" s="39"/>
      <c r="X28" s="43"/>
      <c r="Y28" s="72">
        <f t="shared" si="0"/>
        <v>0</v>
      </c>
      <c r="Z28" s="19"/>
      <c r="AA28" s="79">
        <v>0</v>
      </c>
      <c r="AB28" s="80">
        <f t="shared" si="1"/>
        <v>0</v>
      </c>
      <c r="AC28" s="81">
        <v>0</v>
      </c>
      <c r="AD28" s="82">
        <f t="shared" si="2"/>
        <v>0</v>
      </c>
      <c r="AE28" s="133">
        <f t="shared" si="3"/>
        <v>0</v>
      </c>
    </row>
    <row r="29" spans="1:31" ht="90.75" thickBot="1" x14ac:dyDescent="0.3">
      <c r="A29" s="16"/>
      <c r="B29" s="3" t="s">
        <v>229</v>
      </c>
      <c r="C29" s="42" t="s">
        <v>164</v>
      </c>
      <c r="D29" s="5" t="s">
        <v>25</v>
      </c>
      <c r="E29" s="6" t="s">
        <v>169</v>
      </c>
      <c r="F29" s="7"/>
      <c r="G29" s="7"/>
      <c r="H29" s="8">
        <v>4.8899999999999801</v>
      </c>
      <c r="I29" s="7"/>
      <c r="J29" s="9" t="s">
        <v>170</v>
      </c>
      <c r="K29" s="10" t="s">
        <v>75</v>
      </c>
      <c r="L29" s="39">
        <v>1</v>
      </c>
      <c r="M29" s="11">
        <v>29.05</v>
      </c>
      <c r="N29" s="39">
        <v>29.05</v>
      </c>
      <c r="O29" s="44"/>
      <c r="P29" s="13" t="e">
        <v>#VALUE!</v>
      </c>
      <c r="Q29" s="14" t="e">
        <f>IF(J29="PROV SUM",N29,L29*P29)</f>
        <v>#VALUE!</v>
      </c>
      <c r="R29" s="40">
        <v>0</v>
      </c>
      <c r="S29" s="41">
        <v>25.752824999999998</v>
      </c>
      <c r="T29" s="14">
        <f>IF(J29="SC024",N29,IF(ISERROR(S29),"",IF(J29="PROV SUM",N29,L29*S29)))</f>
        <v>25.752824999999998</v>
      </c>
      <c r="V29" s="10" t="s">
        <v>75</v>
      </c>
      <c r="W29" s="39">
        <v>1</v>
      </c>
      <c r="X29" s="41">
        <v>25.752824999999998</v>
      </c>
      <c r="Y29" s="72">
        <f t="shared" si="0"/>
        <v>25.752824999999998</v>
      </c>
      <c r="Z29" s="19"/>
      <c r="AA29" s="79">
        <v>0</v>
      </c>
      <c r="AB29" s="80">
        <f t="shared" si="1"/>
        <v>0</v>
      </c>
      <c r="AC29" s="81">
        <v>0</v>
      </c>
      <c r="AD29" s="82">
        <f t="shared" si="2"/>
        <v>0</v>
      </c>
      <c r="AE29" s="133">
        <f t="shared" si="3"/>
        <v>0</v>
      </c>
    </row>
    <row r="30" spans="1:31" ht="90.75" thickBot="1" x14ac:dyDescent="0.3">
      <c r="A30" s="16"/>
      <c r="B30" s="45" t="s">
        <v>229</v>
      </c>
      <c r="C30" s="46" t="s">
        <v>164</v>
      </c>
      <c r="D30" s="47" t="s">
        <v>25</v>
      </c>
      <c r="E30" s="48" t="s">
        <v>171</v>
      </c>
      <c r="F30" s="49"/>
      <c r="G30" s="49"/>
      <c r="H30" s="50">
        <v>4.8999999999999799</v>
      </c>
      <c r="I30" s="49"/>
      <c r="J30" s="51" t="s">
        <v>172</v>
      </c>
      <c r="K30" s="52" t="s">
        <v>75</v>
      </c>
      <c r="L30" s="53">
        <v>5</v>
      </c>
      <c r="M30" s="54">
        <v>35.61</v>
      </c>
      <c r="N30" s="53">
        <v>178.05</v>
      </c>
      <c r="O30" s="44"/>
      <c r="P30" s="13" t="e">
        <v>#VALUE!</v>
      </c>
      <c r="Q30" s="14" t="e">
        <f>IF(J30="PROV SUM",N30,L30*P30)</f>
        <v>#VALUE!</v>
      </c>
      <c r="R30" s="40">
        <v>0</v>
      </c>
      <c r="S30" s="41">
        <v>31.568264999999997</v>
      </c>
      <c r="T30" s="14">
        <f>IF(J30="SC024",N30,IF(ISERROR(S30),"",IF(J30="PROV SUM",N30,L30*S30)))</f>
        <v>157.84132499999998</v>
      </c>
      <c r="V30" s="52" t="s">
        <v>75</v>
      </c>
      <c r="W30" s="53">
        <v>5</v>
      </c>
      <c r="X30" s="41">
        <v>31.568264999999997</v>
      </c>
      <c r="Y30" s="72">
        <f t="shared" si="0"/>
        <v>157.84132499999998</v>
      </c>
      <c r="Z30" s="19"/>
      <c r="AA30" s="79">
        <v>0</v>
      </c>
      <c r="AB30" s="80">
        <f t="shared" si="1"/>
        <v>0</v>
      </c>
      <c r="AC30" s="81">
        <v>0</v>
      </c>
      <c r="AD30" s="82">
        <f t="shared" si="2"/>
        <v>0</v>
      </c>
      <c r="AE30" s="133">
        <f t="shared" si="3"/>
        <v>0</v>
      </c>
    </row>
    <row r="31" spans="1:31" ht="15.75" thickBot="1" x14ac:dyDescent="0.3">
      <c r="A31" s="16"/>
      <c r="B31" s="45" t="s">
        <v>229</v>
      </c>
      <c r="C31" s="46" t="s">
        <v>24</v>
      </c>
      <c r="D31" s="47" t="s">
        <v>378</v>
      </c>
      <c r="E31" s="48"/>
      <c r="F31" s="49"/>
      <c r="G31" s="49"/>
      <c r="H31" s="50"/>
      <c r="I31" s="49"/>
      <c r="J31" s="51"/>
      <c r="K31" s="52"/>
      <c r="L31" s="53"/>
      <c r="M31" s="51"/>
      <c r="N31" s="53"/>
      <c r="O31" s="44"/>
      <c r="P31" s="28"/>
      <c r="Q31" s="43"/>
      <c r="R31" s="43"/>
      <c r="S31" s="43"/>
      <c r="T31" s="43"/>
      <c r="V31" s="52"/>
      <c r="W31" s="53"/>
      <c r="X31" s="43"/>
      <c r="Y31" s="72">
        <f t="shared" si="0"/>
        <v>0</v>
      </c>
      <c r="Z31" s="19"/>
      <c r="AA31" s="79">
        <v>0</v>
      </c>
      <c r="AB31" s="80">
        <f t="shared" si="1"/>
        <v>0</v>
      </c>
      <c r="AC31" s="81">
        <v>0</v>
      </c>
      <c r="AD31" s="82">
        <f t="shared" si="2"/>
        <v>0</v>
      </c>
      <c r="AE31" s="133">
        <f t="shared" si="3"/>
        <v>0</v>
      </c>
    </row>
    <row r="32" spans="1:31" ht="120.75" thickBot="1" x14ac:dyDescent="0.3">
      <c r="A32" s="22"/>
      <c r="B32" s="55" t="s">
        <v>229</v>
      </c>
      <c r="C32" s="55" t="s">
        <v>24</v>
      </c>
      <c r="D32" s="56" t="s">
        <v>25</v>
      </c>
      <c r="E32" s="57" t="s">
        <v>26</v>
      </c>
      <c r="F32" s="58"/>
      <c r="G32" s="58"/>
      <c r="H32" s="59">
        <v>2.1</v>
      </c>
      <c r="I32" s="58"/>
      <c r="J32" s="60" t="s">
        <v>27</v>
      </c>
      <c r="K32" s="58" t="s">
        <v>28</v>
      </c>
      <c r="L32" s="61">
        <v>140</v>
      </c>
      <c r="M32" s="62">
        <v>12.92</v>
      </c>
      <c r="N32" s="63">
        <v>1808.8</v>
      </c>
      <c r="O32" s="19"/>
      <c r="P32" s="13" t="e">
        <v>#VALUE!</v>
      </c>
      <c r="Q32" s="14" t="e">
        <f>IF(J32="PROV SUM",N32,L32*P32)</f>
        <v>#VALUE!</v>
      </c>
      <c r="R32" s="40">
        <v>0</v>
      </c>
      <c r="S32" s="41">
        <v>16.4084</v>
      </c>
      <c r="T32" s="14">
        <f>IF(J32="SC024",N32,IF(ISERROR(S32),"",IF(J32="PROV SUM",N32,L32*S32)))</f>
        <v>2297.1759999999999</v>
      </c>
      <c r="V32" s="58" t="s">
        <v>28</v>
      </c>
      <c r="W32" s="61">
        <v>140</v>
      </c>
      <c r="X32" s="41">
        <v>16.4084</v>
      </c>
      <c r="Y32" s="72">
        <f t="shared" si="0"/>
        <v>2297.1759999999999</v>
      </c>
      <c r="Z32" s="19"/>
      <c r="AA32" s="79">
        <v>0.7</v>
      </c>
      <c r="AB32" s="80">
        <f t="shared" si="1"/>
        <v>1608.0231999999999</v>
      </c>
      <c r="AC32" s="81">
        <v>0</v>
      </c>
      <c r="AD32" s="82">
        <f t="shared" si="2"/>
        <v>0</v>
      </c>
      <c r="AE32" s="133">
        <f t="shared" si="3"/>
        <v>1608.0231999999999</v>
      </c>
    </row>
    <row r="33" spans="1:31" ht="30.75" thickBot="1" x14ac:dyDescent="0.3">
      <c r="A33" s="22"/>
      <c r="B33" s="55" t="s">
        <v>229</v>
      </c>
      <c r="C33" s="55" t="s">
        <v>24</v>
      </c>
      <c r="D33" s="56" t="s">
        <v>25</v>
      </c>
      <c r="E33" s="57" t="s">
        <v>29</v>
      </c>
      <c r="F33" s="58"/>
      <c r="G33" s="58"/>
      <c r="H33" s="59">
        <v>2.5</v>
      </c>
      <c r="I33" s="58"/>
      <c r="J33" s="60" t="s">
        <v>30</v>
      </c>
      <c r="K33" s="58" t="s">
        <v>31</v>
      </c>
      <c r="L33" s="61">
        <v>1</v>
      </c>
      <c r="M33" s="62">
        <v>420</v>
      </c>
      <c r="N33" s="63">
        <v>420</v>
      </c>
      <c r="O33" s="19"/>
      <c r="P33" s="13" t="e">
        <v>#VALUE!</v>
      </c>
      <c r="Q33" s="14" t="e">
        <f>IF(J33="PROV SUM",N33,L33*P33)</f>
        <v>#VALUE!</v>
      </c>
      <c r="R33" s="40">
        <v>0</v>
      </c>
      <c r="S33" s="41">
        <v>533.4</v>
      </c>
      <c r="T33" s="14">
        <f>IF(J33="SC024",N33,IF(ISERROR(S33),"",IF(J33="PROV SUM",N33,L33*S33)))</f>
        <v>533.4</v>
      </c>
      <c r="V33" s="58" t="s">
        <v>31</v>
      </c>
      <c r="W33" s="61">
        <v>1</v>
      </c>
      <c r="X33" s="41">
        <v>533.4</v>
      </c>
      <c r="Y33" s="72">
        <f t="shared" si="0"/>
        <v>533.4</v>
      </c>
      <c r="Z33" s="19"/>
      <c r="AA33" s="79">
        <v>0.7</v>
      </c>
      <c r="AB33" s="80">
        <f t="shared" si="1"/>
        <v>373.37999999999994</v>
      </c>
      <c r="AC33" s="81">
        <v>0</v>
      </c>
      <c r="AD33" s="82">
        <f t="shared" si="2"/>
        <v>0</v>
      </c>
      <c r="AE33" s="133">
        <f t="shared" si="3"/>
        <v>373.37999999999994</v>
      </c>
    </row>
    <row r="34" spans="1:31" ht="15.75" thickBot="1" x14ac:dyDescent="0.3">
      <c r="A34" s="22"/>
      <c r="B34" s="55" t="s">
        <v>229</v>
      </c>
      <c r="C34" s="55" t="s">
        <v>24</v>
      </c>
      <c r="D34" s="56" t="s">
        <v>25</v>
      </c>
      <c r="E34" s="57" t="s">
        <v>32</v>
      </c>
      <c r="F34" s="58"/>
      <c r="G34" s="58"/>
      <c r="H34" s="59">
        <v>2.6</v>
      </c>
      <c r="I34" s="58"/>
      <c r="J34" s="60" t="s">
        <v>33</v>
      </c>
      <c r="K34" s="58" t="s">
        <v>31</v>
      </c>
      <c r="L34" s="61">
        <v>1</v>
      </c>
      <c r="M34" s="62">
        <v>50</v>
      </c>
      <c r="N34" s="63">
        <v>50</v>
      </c>
      <c r="O34" s="19"/>
      <c r="P34" s="13" t="e">
        <v>#VALUE!</v>
      </c>
      <c r="Q34" s="14" t="e">
        <f>IF(J34="PROV SUM",N34,L34*P34)</f>
        <v>#VALUE!</v>
      </c>
      <c r="R34" s="40">
        <v>0</v>
      </c>
      <c r="S34" s="41">
        <v>63.5</v>
      </c>
      <c r="T34" s="14">
        <f>IF(J34="SC024",N34,IF(ISERROR(S34),"",IF(J34="PROV SUM",N34,L34*S34)))</f>
        <v>63.5</v>
      </c>
      <c r="V34" s="58" t="s">
        <v>31</v>
      </c>
      <c r="W34" s="61">
        <v>1</v>
      </c>
      <c r="X34" s="41">
        <v>63.5</v>
      </c>
      <c r="Y34" s="72">
        <f t="shared" si="0"/>
        <v>63.5</v>
      </c>
      <c r="Z34" s="19"/>
      <c r="AA34" s="79">
        <v>0.7</v>
      </c>
      <c r="AB34" s="80">
        <f t="shared" si="1"/>
        <v>44.449999999999996</v>
      </c>
      <c r="AC34" s="81">
        <v>0</v>
      </c>
      <c r="AD34" s="82">
        <f t="shared" si="2"/>
        <v>0</v>
      </c>
      <c r="AE34" s="133">
        <f t="shared" si="3"/>
        <v>44.449999999999996</v>
      </c>
    </row>
    <row r="35" spans="1:31" ht="60.75" thickBot="1" x14ac:dyDescent="0.3">
      <c r="A35" s="22"/>
      <c r="B35" s="55" t="s">
        <v>229</v>
      </c>
      <c r="C35" s="55" t="s">
        <v>24</v>
      </c>
      <c r="D35" s="56" t="s">
        <v>25</v>
      </c>
      <c r="E35" s="57" t="s">
        <v>382</v>
      </c>
      <c r="F35" s="58"/>
      <c r="G35" s="58"/>
      <c r="H35" s="59"/>
      <c r="I35" s="58"/>
      <c r="J35" s="60" t="s">
        <v>383</v>
      </c>
      <c r="K35" s="58" t="s">
        <v>31</v>
      </c>
      <c r="L35" s="61"/>
      <c r="M35" s="62">
        <v>4.8300000000000003E-2</v>
      </c>
      <c r="N35" s="63">
        <v>0</v>
      </c>
      <c r="O35" s="19"/>
      <c r="P35" s="13" t="e">
        <v>#VALUE!</v>
      </c>
      <c r="Q35" s="14" t="e">
        <f>IF(J35="PROV SUM",N35,L35*P35)</f>
        <v>#VALUE!</v>
      </c>
      <c r="R35" s="40" t="e">
        <v>#N/A</v>
      </c>
      <c r="S35" s="41" t="e">
        <v>#N/A</v>
      </c>
      <c r="T35" s="14">
        <f>IF(J35="SC024",N35,IF(ISERROR(S35),"",IF(J35="PROV SUM",N35,L35*S35)))</f>
        <v>0</v>
      </c>
      <c r="V35" s="58" t="s">
        <v>31</v>
      </c>
      <c r="W35" s="61"/>
      <c r="X35" s="41" t="e">
        <v>#N/A</v>
      </c>
      <c r="Y35" s="72"/>
      <c r="Z35" s="19"/>
      <c r="AA35" s="79">
        <v>0</v>
      </c>
      <c r="AB35" s="80">
        <f t="shared" si="1"/>
        <v>0</v>
      </c>
      <c r="AC35" s="81">
        <v>0</v>
      </c>
      <c r="AD35" s="82">
        <f t="shared" si="2"/>
        <v>0</v>
      </c>
      <c r="AE35" s="133">
        <f t="shared" si="3"/>
        <v>0</v>
      </c>
    </row>
    <row r="36" spans="1:31" ht="15.75" thickBot="1" x14ac:dyDescent="0.3">
      <c r="A36" s="22"/>
      <c r="B36" s="64" t="s">
        <v>229</v>
      </c>
      <c r="C36" s="55" t="s">
        <v>312</v>
      </c>
      <c r="D36" s="56" t="s">
        <v>378</v>
      </c>
      <c r="E36" s="57"/>
      <c r="F36" s="58"/>
      <c r="G36" s="58"/>
      <c r="H36" s="59"/>
      <c r="I36" s="58"/>
      <c r="J36" s="60"/>
      <c r="K36" s="58"/>
      <c r="L36" s="61"/>
      <c r="M36" s="60"/>
      <c r="N36" s="63"/>
      <c r="O36" s="19"/>
      <c r="P36" s="17"/>
      <c r="Q36" s="38"/>
      <c r="R36" s="38"/>
      <c r="S36" s="38"/>
      <c r="T36" s="38"/>
      <c r="V36" s="58"/>
      <c r="W36" s="61"/>
      <c r="X36" s="38"/>
      <c r="Y36" s="72">
        <f t="shared" si="0"/>
        <v>0</v>
      </c>
      <c r="Z36" s="19"/>
      <c r="AA36" s="79">
        <v>0</v>
      </c>
      <c r="AB36" s="80">
        <f t="shared" si="1"/>
        <v>0</v>
      </c>
      <c r="AC36" s="81">
        <v>0</v>
      </c>
      <c r="AD36" s="82">
        <f t="shared" si="2"/>
        <v>0</v>
      </c>
      <c r="AE36" s="133">
        <f t="shared" si="3"/>
        <v>0</v>
      </c>
    </row>
    <row r="37" spans="1:31" ht="16.5" thickBot="1" x14ac:dyDescent="0.3">
      <c r="A37" s="16"/>
      <c r="B37" s="88" t="s">
        <v>229</v>
      </c>
      <c r="C37" s="89" t="s">
        <v>341</v>
      </c>
      <c r="D37" s="90" t="s">
        <v>378</v>
      </c>
      <c r="E37" s="91"/>
      <c r="F37" s="7"/>
      <c r="G37" s="7"/>
      <c r="H37" s="92"/>
      <c r="I37" s="7"/>
      <c r="J37" s="91"/>
      <c r="K37" s="93"/>
      <c r="L37" s="53"/>
      <c r="M37" s="94"/>
      <c r="N37" s="12"/>
      <c r="O37" s="19"/>
      <c r="P37" s="17"/>
      <c r="Q37" s="38"/>
      <c r="R37" s="38"/>
      <c r="S37" s="38"/>
      <c r="T37" s="38"/>
      <c r="V37" s="93"/>
      <c r="W37" s="53"/>
      <c r="X37" s="38"/>
      <c r="Y37" s="72">
        <f t="shared" si="0"/>
        <v>0</v>
      </c>
      <c r="Z37" s="19"/>
      <c r="AA37" s="79">
        <v>0</v>
      </c>
      <c r="AB37" s="80">
        <f t="shared" si="1"/>
        <v>0</v>
      </c>
      <c r="AC37" s="81">
        <v>0</v>
      </c>
      <c r="AD37" s="82">
        <f t="shared" si="2"/>
        <v>0</v>
      </c>
      <c r="AE37" s="133">
        <f t="shared" si="3"/>
        <v>0</v>
      </c>
    </row>
    <row r="38" spans="1:31" ht="105.75" thickBot="1" x14ac:dyDescent="0.3">
      <c r="A38" s="16"/>
      <c r="B38" s="88" t="s">
        <v>229</v>
      </c>
      <c r="C38" s="89" t="s">
        <v>341</v>
      </c>
      <c r="D38" s="90" t="s">
        <v>25</v>
      </c>
      <c r="E38" s="91" t="s">
        <v>350</v>
      </c>
      <c r="F38" s="10"/>
      <c r="G38" s="10"/>
      <c r="H38" s="92">
        <v>13</v>
      </c>
      <c r="I38" s="10"/>
      <c r="J38" s="91" t="s">
        <v>351</v>
      </c>
      <c r="K38" s="10" t="s">
        <v>311</v>
      </c>
      <c r="L38" s="95">
        <v>2</v>
      </c>
      <c r="M38" s="94">
        <v>222.2</v>
      </c>
      <c r="N38" s="96">
        <v>444.4</v>
      </c>
      <c r="O38" s="19"/>
      <c r="P38" s="13" t="e">
        <v>#VALUE!</v>
      </c>
      <c r="Q38" s="14" t="e">
        <f t="shared" ref="Q38:Q51" si="6">IF(J38="PROV SUM",N38,L38*P38)</f>
        <v>#VALUE!</v>
      </c>
      <c r="R38" s="40">
        <v>0</v>
      </c>
      <c r="S38" s="41">
        <v>196.98029999999997</v>
      </c>
      <c r="T38" s="14">
        <f t="shared" ref="T38:T51" si="7">IF(J38="SC024",N38,IF(ISERROR(S38),"",IF(J38="PROV SUM",N38,L38*S38)))</f>
        <v>393.96059999999994</v>
      </c>
      <c r="V38" s="10" t="s">
        <v>311</v>
      </c>
      <c r="W38" s="95">
        <v>2</v>
      </c>
      <c r="X38" s="41">
        <v>196.98029999999997</v>
      </c>
      <c r="Y38" s="72">
        <f t="shared" si="0"/>
        <v>393.96059999999994</v>
      </c>
      <c r="Z38" s="19"/>
      <c r="AA38" s="79">
        <v>0</v>
      </c>
      <c r="AB38" s="80">
        <f t="shared" si="1"/>
        <v>0</v>
      </c>
      <c r="AC38" s="81">
        <v>0</v>
      </c>
      <c r="AD38" s="82">
        <f t="shared" si="2"/>
        <v>0</v>
      </c>
      <c r="AE38" s="133">
        <f t="shared" si="3"/>
        <v>0</v>
      </c>
    </row>
    <row r="39" spans="1:31" ht="105.75" thickBot="1" x14ac:dyDescent="0.3">
      <c r="A39" s="16"/>
      <c r="B39" s="88" t="s">
        <v>229</v>
      </c>
      <c r="C39" s="89" t="s">
        <v>341</v>
      </c>
      <c r="D39" s="90" t="s">
        <v>25</v>
      </c>
      <c r="E39" s="91" t="s">
        <v>356</v>
      </c>
      <c r="F39" s="7"/>
      <c r="G39" s="7"/>
      <c r="H39" s="92">
        <v>27</v>
      </c>
      <c r="I39" s="7"/>
      <c r="J39" s="91" t="s">
        <v>357</v>
      </c>
      <c r="K39" s="93" t="s">
        <v>311</v>
      </c>
      <c r="L39" s="95">
        <v>1</v>
      </c>
      <c r="M39" s="94">
        <v>22.53</v>
      </c>
      <c r="N39" s="96">
        <v>22.53</v>
      </c>
      <c r="O39" s="19"/>
      <c r="P39" s="13" t="e">
        <v>#VALUE!</v>
      </c>
      <c r="Q39" s="14" t="e">
        <f t="shared" si="6"/>
        <v>#VALUE!</v>
      </c>
      <c r="R39" s="40">
        <v>0</v>
      </c>
      <c r="S39" s="41">
        <v>19.150500000000001</v>
      </c>
      <c r="T39" s="14">
        <f t="shared" si="7"/>
        <v>19.150500000000001</v>
      </c>
      <c r="V39" s="93" t="s">
        <v>311</v>
      </c>
      <c r="W39" s="95">
        <v>1</v>
      </c>
      <c r="X39" s="41">
        <v>19.150500000000001</v>
      </c>
      <c r="Y39" s="72">
        <f t="shared" si="0"/>
        <v>19.150500000000001</v>
      </c>
      <c r="Z39" s="19"/>
      <c r="AA39" s="79">
        <v>0</v>
      </c>
      <c r="AB39" s="80">
        <f t="shared" si="1"/>
        <v>0</v>
      </c>
      <c r="AC39" s="81">
        <v>0</v>
      </c>
      <c r="AD39" s="82">
        <f t="shared" si="2"/>
        <v>0</v>
      </c>
      <c r="AE39" s="133">
        <f t="shared" si="3"/>
        <v>0</v>
      </c>
    </row>
    <row r="40" spans="1:31" ht="120.75" thickBot="1" x14ac:dyDescent="0.3">
      <c r="A40" s="16"/>
      <c r="B40" s="88" t="s">
        <v>229</v>
      </c>
      <c r="C40" s="89" t="s">
        <v>341</v>
      </c>
      <c r="D40" s="90" t="s">
        <v>25</v>
      </c>
      <c r="E40" s="91" t="s">
        <v>358</v>
      </c>
      <c r="F40" s="7"/>
      <c r="G40" s="7"/>
      <c r="H40" s="92">
        <v>41</v>
      </c>
      <c r="I40" s="7"/>
      <c r="J40" s="91" t="s">
        <v>359</v>
      </c>
      <c r="K40" s="93" t="s">
        <v>311</v>
      </c>
      <c r="L40" s="95">
        <v>1</v>
      </c>
      <c r="M40" s="94">
        <v>29.34</v>
      </c>
      <c r="N40" s="96">
        <v>29.34</v>
      </c>
      <c r="O40" s="19"/>
      <c r="P40" s="13" t="e">
        <v>#VALUE!</v>
      </c>
      <c r="Q40" s="14" t="e">
        <f t="shared" si="6"/>
        <v>#VALUE!</v>
      </c>
      <c r="R40" s="40">
        <v>0</v>
      </c>
      <c r="S40" s="41">
        <v>24.939</v>
      </c>
      <c r="T40" s="14">
        <f t="shared" si="7"/>
        <v>24.939</v>
      </c>
      <c r="V40" s="93" t="s">
        <v>311</v>
      </c>
      <c r="W40" s="95">
        <v>1</v>
      </c>
      <c r="X40" s="41">
        <v>24.939</v>
      </c>
      <c r="Y40" s="72">
        <f t="shared" si="0"/>
        <v>24.939</v>
      </c>
      <c r="Z40" s="19"/>
      <c r="AA40" s="79">
        <v>0</v>
      </c>
      <c r="AB40" s="80">
        <f t="shared" si="1"/>
        <v>0</v>
      </c>
      <c r="AC40" s="81">
        <v>0</v>
      </c>
      <c r="AD40" s="82">
        <f t="shared" si="2"/>
        <v>0</v>
      </c>
      <c r="AE40" s="133">
        <f t="shared" si="3"/>
        <v>0</v>
      </c>
    </row>
    <row r="41" spans="1:31" ht="45.75" thickBot="1" x14ac:dyDescent="0.3">
      <c r="A41" s="16"/>
      <c r="B41" s="88" t="s">
        <v>229</v>
      </c>
      <c r="C41" s="89" t="s">
        <v>341</v>
      </c>
      <c r="D41" s="90" t="s">
        <v>25</v>
      </c>
      <c r="E41" s="91" t="s">
        <v>364</v>
      </c>
      <c r="F41" s="7"/>
      <c r="G41" s="7"/>
      <c r="H41" s="92">
        <v>93</v>
      </c>
      <c r="I41" s="7"/>
      <c r="J41" s="91" t="s">
        <v>365</v>
      </c>
      <c r="K41" s="93" t="s">
        <v>311</v>
      </c>
      <c r="L41" s="95">
        <v>1</v>
      </c>
      <c r="M41" s="94">
        <v>550</v>
      </c>
      <c r="N41" s="96">
        <v>550</v>
      </c>
      <c r="O41" s="19"/>
      <c r="P41" s="13" t="e">
        <v>#VALUE!</v>
      </c>
      <c r="Q41" s="14" t="e">
        <f t="shared" si="6"/>
        <v>#VALUE!</v>
      </c>
      <c r="R41" s="40">
        <v>0</v>
      </c>
      <c r="S41" s="41">
        <v>440</v>
      </c>
      <c r="T41" s="14">
        <f t="shared" si="7"/>
        <v>440</v>
      </c>
      <c r="V41" s="93" t="s">
        <v>311</v>
      </c>
      <c r="W41" s="95">
        <v>1</v>
      </c>
      <c r="X41" s="41">
        <v>440</v>
      </c>
      <c r="Y41" s="72">
        <f t="shared" si="0"/>
        <v>440</v>
      </c>
      <c r="Z41" s="19"/>
      <c r="AA41" s="79">
        <v>0</v>
      </c>
      <c r="AB41" s="80">
        <f t="shared" si="1"/>
        <v>0</v>
      </c>
      <c r="AC41" s="81">
        <v>0</v>
      </c>
      <c r="AD41" s="82">
        <f t="shared" si="2"/>
        <v>0</v>
      </c>
      <c r="AE41" s="133">
        <f t="shared" si="3"/>
        <v>0</v>
      </c>
    </row>
    <row r="42" spans="1:31" ht="45.75" thickBot="1" x14ac:dyDescent="0.3">
      <c r="A42" s="16"/>
      <c r="B42" s="88" t="s">
        <v>229</v>
      </c>
      <c r="C42" s="89" t="s">
        <v>341</v>
      </c>
      <c r="D42" s="90" t="s">
        <v>25</v>
      </c>
      <c r="E42" s="91" t="s">
        <v>352</v>
      </c>
      <c r="F42" s="7"/>
      <c r="G42" s="7"/>
      <c r="H42" s="92">
        <v>104</v>
      </c>
      <c r="I42" s="7"/>
      <c r="J42" s="91" t="s">
        <v>353</v>
      </c>
      <c r="K42" s="93" t="s">
        <v>311</v>
      </c>
      <c r="L42" s="95">
        <v>2</v>
      </c>
      <c r="M42" s="94">
        <v>3.44</v>
      </c>
      <c r="N42" s="96">
        <v>6.88</v>
      </c>
      <c r="O42" s="19"/>
      <c r="P42" s="13" t="e">
        <v>#VALUE!</v>
      </c>
      <c r="Q42" s="14" t="e">
        <f t="shared" si="6"/>
        <v>#VALUE!</v>
      </c>
      <c r="R42" s="40">
        <v>0</v>
      </c>
      <c r="S42" s="41">
        <v>3.0495599999999996</v>
      </c>
      <c r="T42" s="14">
        <f t="shared" si="7"/>
        <v>6.0991199999999992</v>
      </c>
      <c r="V42" s="93" t="s">
        <v>311</v>
      </c>
      <c r="W42" s="95">
        <v>2</v>
      </c>
      <c r="X42" s="41">
        <v>3.0495599999999996</v>
      </c>
      <c r="Y42" s="72">
        <f t="shared" si="0"/>
        <v>6.0991199999999992</v>
      </c>
      <c r="Z42" s="19"/>
      <c r="AA42" s="79">
        <v>0</v>
      </c>
      <c r="AB42" s="80">
        <f t="shared" si="1"/>
        <v>0</v>
      </c>
      <c r="AC42" s="81">
        <v>0</v>
      </c>
      <c r="AD42" s="82">
        <f t="shared" si="2"/>
        <v>0</v>
      </c>
      <c r="AE42" s="133">
        <f t="shared" si="3"/>
        <v>0</v>
      </c>
    </row>
    <row r="43" spans="1:31" ht="90.75" thickBot="1" x14ac:dyDescent="0.3">
      <c r="A43" s="16"/>
      <c r="B43" s="88" t="s">
        <v>229</v>
      </c>
      <c r="C43" s="89" t="s">
        <v>341</v>
      </c>
      <c r="D43" s="90" t="s">
        <v>25</v>
      </c>
      <c r="E43" s="91" t="s">
        <v>366</v>
      </c>
      <c r="F43" s="7"/>
      <c r="G43" s="7"/>
      <c r="H43" s="92">
        <v>115</v>
      </c>
      <c r="I43" s="7"/>
      <c r="J43" s="91" t="s">
        <v>367</v>
      </c>
      <c r="K43" s="93" t="s">
        <v>311</v>
      </c>
      <c r="L43" s="95">
        <v>2</v>
      </c>
      <c r="M43" s="94">
        <v>70.11</v>
      </c>
      <c r="N43" s="96">
        <v>140.22</v>
      </c>
      <c r="O43" s="19"/>
      <c r="P43" s="13" t="e">
        <v>#VALUE!</v>
      </c>
      <c r="Q43" s="14" t="e">
        <f t="shared" si="6"/>
        <v>#VALUE!</v>
      </c>
      <c r="R43" s="40">
        <v>0</v>
      </c>
      <c r="S43" s="41">
        <v>56.088000000000001</v>
      </c>
      <c r="T43" s="14">
        <f t="shared" si="7"/>
        <v>112.176</v>
      </c>
      <c r="V43" s="93" t="s">
        <v>311</v>
      </c>
      <c r="W43" s="95">
        <v>2</v>
      </c>
      <c r="X43" s="41">
        <v>56.088000000000001</v>
      </c>
      <c r="Y43" s="72">
        <f t="shared" si="0"/>
        <v>112.176</v>
      </c>
      <c r="Z43" s="19"/>
      <c r="AA43" s="79">
        <v>0</v>
      </c>
      <c r="AB43" s="80">
        <f t="shared" si="1"/>
        <v>0</v>
      </c>
      <c r="AC43" s="81">
        <v>0</v>
      </c>
      <c r="AD43" s="82">
        <f t="shared" si="2"/>
        <v>0</v>
      </c>
      <c r="AE43" s="133">
        <f t="shared" si="3"/>
        <v>0</v>
      </c>
    </row>
    <row r="44" spans="1:31" ht="46.5" thickBot="1" x14ac:dyDescent="0.3">
      <c r="A44" s="16"/>
      <c r="B44" s="88" t="s">
        <v>229</v>
      </c>
      <c r="C44" s="89" t="s">
        <v>341</v>
      </c>
      <c r="D44" s="90" t="s">
        <v>25</v>
      </c>
      <c r="E44" s="97" t="s">
        <v>354</v>
      </c>
      <c r="F44" s="7"/>
      <c r="G44" s="7"/>
      <c r="H44" s="92">
        <v>175</v>
      </c>
      <c r="I44" s="7"/>
      <c r="J44" s="104" t="s">
        <v>355</v>
      </c>
      <c r="K44" s="93" t="s">
        <v>311</v>
      </c>
      <c r="L44" s="95">
        <v>2</v>
      </c>
      <c r="M44" s="94">
        <v>9.81</v>
      </c>
      <c r="N44" s="96">
        <v>19.62</v>
      </c>
      <c r="O44" s="19"/>
      <c r="P44" s="13" t="e">
        <v>#VALUE!</v>
      </c>
      <c r="Q44" s="14" t="e">
        <f t="shared" si="6"/>
        <v>#VALUE!</v>
      </c>
      <c r="R44" s="40">
        <v>0</v>
      </c>
      <c r="S44" s="41">
        <v>8.6965649999999997</v>
      </c>
      <c r="T44" s="14">
        <f t="shared" si="7"/>
        <v>17.393129999999999</v>
      </c>
      <c r="V44" s="93" t="s">
        <v>311</v>
      </c>
      <c r="W44" s="95">
        <v>2</v>
      </c>
      <c r="X44" s="41">
        <v>8.6965649999999997</v>
      </c>
      <c r="Y44" s="72">
        <f t="shared" si="0"/>
        <v>17.393129999999999</v>
      </c>
      <c r="Z44" s="19"/>
      <c r="AA44" s="79">
        <v>0</v>
      </c>
      <c r="AB44" s="80">
        <f t="shared" si="1"/>
        <v>0</v>
      </c>
      <c r="AC44" s="81">
        <v>0</v>
      </c>
      <c r="AD44" s="82">
        <f t="shared" si="2"/>
        <v>0</v>
      </c>
      <c r="AE44" s="133">
        <f t="shared" si="3"/>
        <v>0</v>
      </c>
    </row>
    <row r="45" spans="1:31" ht="76.5" thickBot="1" x14ac:dyDescent="0.3">
      <c r="A45" s="16"/>
      <c r="B45" s="88" t="s">
        <v>229</v>
      </c>
      <c r="C45" s="89" t="s">
        <v>341</v>
      </c>
      <c r="D45" s="90" t="s">
        <v>25</v>
      </c>
      <c r="E45" s="97" t="s">
        <v>342</v>
      </c>
      <c r="F45" s="7"/>
      <c r="G45" s="7"/>
      <c r="H45" s="92">
        <v>180</v>
      </c>
      <c r="I45" s="7"/>
      <c r="J45" s="98" t="s">
        <v>343</v>
      </c>
      <c r="K45" s="93" t="s">
        <v>311</v>
      </c>
      <c r="L45" s="95">
        <v>1</v>
      </c>
      <c r="M45" s="94">
        <v>62.11</v>
      </c>
      <c r="N45" s="96">
        <v>62.11</v>
      </c>
      <c r="O45" s="19"/>
      <c r="P45" s="13" t="e">
        <v>#VALUE!</v>
      </c>
      <c r="Q45" s="14" t="e">
        <f t="shared" si="6"/>
        <v>#VALUE!</v>
      </c>
      <c r="R45" s="40">
        <v>0</v>
      </c>
      <c r="S45" s="41">
        <v>55.060514999999995</v>
      </c>
      <c r="T45" s="14">
        <f t="shared" si="7"/>
        <v>55.060514999999995</v>
      </c>
      <c r="V45" s="93" t="s">
        <v>311</v>
      </c>
      <c r="W45" s="95">
        <v>1</v>
      </c>
      <c r="X45" s="41">
        <v>55.060514999999995</v>
      </c>
      <c r="Y45" s="72">
        <f t="shared" si="0"/>
        <v>55.060514999999995</v>
      </c>
      <c r="Z45" s="19"/>
      <c r="AA45" s="79">
        <v>0</v>
      </c>
      <c r="AB45" s="80">
        <f t="shared" si="1"/>
        <v>0</v>
      </c>
      <c r="AC45" s="81">
        <v>0</v>
      </c>
      <c r="AD45" s="82">
        <f t="shared" si="2"/>
        <v>0</v>
      </c>
      <c r="AE45" s="133">
        <f t="shared" si="3"/>
        <v>0</v>
      </c>
    </row>
    <row r="46" spans="1:31" ht="91.5" thickBot="1" x14ac:dyDescent="0.3">
      <c r="A46" s="22"/>
      <c r="B46" s="88" t="s">
        <v>229</v>
      </c>
      <c r="C46" s="89" t="s">
        <v>341</v>
      </c>
      <c r="D46" s="90" t="s">
        <v>25</v>
      </c>
      <c r="E46" s="97" t="s">
        <v>370</v>
      </c>
      <c r="F46" s="30"/>
      <c r="G46" s="30"/>
      <c r="H46" s="92">
        <v>186</v>
      </c>
      <c r="I46" s="30"/>
      <c r="J46" s="99" t="s">
        <v>371</v>
      </c>
      <c r="K46" s="93" t="s">
        <v>311</v>
      </c>
      <c r="L46" s="95">
        <v>1</v>
      </c>
      <c r="M46" s="94">
        <v>86.88</v>
      </c>
      <c r="N46" s="96">
        <v>86.88</v>
      </c>
      <c r="O46" s="19"/>
      <c r="P46" s="13" t="e">
        <v>#VALUE!</v>
      </c>
      <c r="Q46" s="14" t="e">
        <f t="shared" si="6"/>
        <v>#VALUE!</v>
      </c>
      <c r="R46" s="40">
        <v>0</v>
      </c>
      <c r="S46" s="41">
        <v>69.504000000000005</v>
      </c>
      <c r="T46" s="14">
        <f t="shared" si="7"/>
        <v>69.504000000000005</v>
      </c>
      <c r="V46" s="93" t="s">
        <v>311</v>
      </c>
      <c r="W46" s="95">
        <v>1</v>
      </c>
      <c r="X46" s="41">
        <v>69.504000000000005</v>
      </c>
      <c r="Y46" s="72">
        <f t="shared" si="0"/>
        <v>69.504000000000005</v>
      </c>
      <c r="Z46" s="19"/>
      <c r="AA46" s="79">
        <v>0</v>
      </c>
      <c r="AB46" s="80">
        <f t="shared" si="1"/>
        <v>0</v>
      </c>
      <c r="AC46" s="81">
        <v>0</v>
      </c>
      <c r="AD46" s="82">
        <f t="shared" si="2"/>
        <v>0</v>
      </c>
      <c r="AE46" s="133">
        <f>AB46-AD46</f>
        <v>0</v>
      </c>
    </row>
    <row r="47" spans="1:31" ht="16.5" thickBot="1" x14ac:dyDescent="0.3">
      <c r="A47" s="22"/>
      <c r="B47" s="88" t="s">
        <v>229</v>
      </c>
      <c r="C47" s="89" t="s">
        <v>341</v>
      </c>
      <c r="D47" s="90" t="s">
        <v>25</v>
      </c>
      <c r="E47" s="100" t="s">
        <v>424</v>
      </c>
      <c r="F47" s="30"/>
      <c r="G47" s="30"/>
      <c r="H47" s="92">
        <v>190</v>
      </c>
      <c r="I47" s="30"/>
      <c r="J47" s="101" t="s">
        <v>379</v>
      </c>
      <c r="K47" s="93" t="s">
        <v>311</v>
      </c>
      <c r="L47" s="95">
        <v>1</v>
      </c>
      <c r="M47" s="102">
        <v>1500</v>
      </c>
      <c r="N47" s="96">
        <v>1500</v>
      </c>
      <c r="O47" s="19"/>
      <c r="P47" s="13" t="e">
        <v>#VALUE!</v>
      </c>
      <c r="Q47" s="14">
        <f t="shared" si="6"/>
        <v>1500</v>
      </c>
      <c r="R47" s="40" t="s">
        <v>381</v>
      </c>
      <c r="S47" s="41" t="s">
        <v>381</v>
      </c>
      <c r="T47" s="14">
        <f t="shared" si="7"/>
        <v>1500</v>
      </c>
      <c r="V47" s="93" t="s">
        <v>311</v>
      </c>
      <c r="W47" s="95">
        <v>1</v>
      </c>
      <c r="X47" s="41" t="s">
        <v>381</v>
      </c>
      <c r="Y47" s="72">
        <v>1500</v>
      </c>
      <c r="Z47" s="19"/>
      <c r="AA47" s="79">
        <v>0</v>
      </c>
      <c r="AB47" s="80">
        <f t="shared" si="1"/>
        <v>0</v>
      </c>
      <c r="AC47" s="81">
        <v>0</v>
      </c>
      <c r="AD47" s="82">
        <f t="shared" si="2"/>
        <v>0</v>
      </c>
      <c r="AE47" s="133">
        <f t="shared" si="3"/>
        <v>0</v>
      </c>
    </row>
    <row r="48" spans="1:31" ht="27" thickBot="1" x14ac:dyDescent="0.3">
      <c r="A48" s="22"/>
      <c r="B48" s="88" t="s">
        <v>229</v>
      </c>
      <c r="C48" s="89" t="s">
        <v>341</v>
      </c>
      <c r="D48" s="90" t="s">
        <v>25</v>
      </c>
      <c r="E48" s="103" t="s">
        <v>425</v>
      </c>
      <c r="F48" s="30"/>
      <c r="G48" s="30"/>
      <c r="H48" s="92">
        <v>191</v>
      </c>
      <c r="I48" s="30"/>
      <c r="J48" s="101" t="s">
        <v>379</v>
      </c>
      <c r="K48" s="93" t="s">
        <v>311</v>
      </c>
      <c r="L48" s="95">
        <v>1</v>
      </c>
      <c r="M48" s="102">
        <v>100</v>
      </c>
      <c r="N48" s="96">
        <v>100</v>
      </c>
      <c r="O48" s="19"/>
      <c r="P48" s="13" t="e">
        <v>#VALUE!</v>
      </c>
      <c r="Q48" s="14">
        <f t="shared" si="6"/>
        <v>100</v>
      </c>
      <c r="R48" s="40" t="s">
        <v>381</v>
      </c>
      <c r="S48" s="41" t="s">
        <v>381</v>
      </c>
      <c r="T48" s="14">
        <f t="shared" si="7"/>
        <v>100</v>
      </c>
      <c r="V48" s="93" t="s">
        <v>311</v>
      </c>
      <c r="W48" s="95">
        <v>1</v>
      </c>
      <c r="X48" s="41" t="s">
        <v>381</v>
      </c>
      <c r="Y48" s="72">
        <v>100</v>
      </c>
      <c r="Z48" s="19"/>
      <c r="AA48" s="79">
        <v>0</v>
      </c>
      <c r="AB48" s="80">
        <f t="shared" si="1"/>
        <v>0</v>
      </c>
      <c r="AC48" s="81">
        <v>0</v>
      </c>
      <c r="AD48" s="82">
        <f>Y48*AC48</f>
        <v>0</v>
      </c>
      <c r="AE48" s="133">
        <f t="shared" si="3"/>
        <v>0</v>
      </c>
    </row>
    <row r="49" spans="1:31" ht="16.5" thickBot="1" x14ac:dyDescent="0.3">
      <c r="A49" s="22"/>
      <c r="B49" s="88" t="s">
        <v>229</v>
      </c>
      <c r="C49" s="89" t="s">
        <v>341</v>
      </c>
      <c r="D49" s="90" t="s">
        <v>25</v>
      </c>
      <c r="E49" s="103" t="s">
        <v>426</v>
      </c>
      <c r="F49" s="30"/>
      <c r="G49" s="30"/>
      <c r="H49" s="92">
        <v>192</v>
      </c>
      <c r="I49" s="30"/>
      <c r="J49" s="101" t="s">
        <v>379</v>
      </c>
      <c r="K49" s="93" t="s">
        <v>311</v>
      </c>
      <c r="L49" s="95">
        <v>1</v>
      </c>
      <c r="M49" s="102">
        <v>100</v>
      </c>
      <c r="N49" s="96">
        <v>100</v>
      </c>
      <c r="O49" s="19"/>
      <c r="P49" s="13" t="e">
        <v>#VALUE!</v>
      </c>
      <c r="Q49" s="14">
        <f t="shared" si="6"/>
        <v>100</v>
      </c>
      <c r="R49" s="40" t="s">
        <v>381</v>
      </c>
      <c r="S49" s="41" t="s">
        <v>381</v>
      </c>
      <c r="T49" s="14">
        <f t="shared" si="7"/>
        <v>100</v>
      </c>
      <c r="V49" s="93" t="s">
        <v>311</v>
      </c>
      <c r="W49" s="95">
        <v>1</v>
      </c>
      <c r="X49" s="41" t="s">
        <v>381</v>
      </c>
      <c r="Y49" s="72">
        <v>100</v>
      </c>
      <c r="Z49" s="19"/>
      <c r="AA49" s="79">
        <v>0</v>
      </c>
      <c r="AB49" s="80">
        <f t="shared" si="1"/>
        <v>0</v>
      </c>
      <c r="AC49" s="81">
        <v>0</v>
      </c>
      <c r="AD49" s="82">
        <f t="shared" si="2"/>
        <v>0</v>
      </c>
      <c r="AE49" s="133">
        <f t="shared" si="3"/>
        <v>0</v>
      </c>
    </row>
    <row r="50" spans="1:31" ht="16.5" thickBot="1" x14ac:dyDescent="0.3">
      <c r="A50" s="22"/>
      <c r="B50" s="88" t="s">
        <v>229</v>
      </c>
      <c r="C50" s="89" t="s">
        <v>341</v>
      </c>
      <c r="D50" s="90" t="s">
        <v>25</v>
      </c>
      <c r="E50" s="103" t="s">
        <v>427</v>
      </c>
      <c r="F50" s="30"/>
      <c r="G50" s="30"/>
      <c r="H50" s="92">
        <v>193</v>
      </c>
      <c r="I50" s="30"/>
      <c r="J50" s="101" t="s">
        <v>379</v>
      </c>
      <c r="K50" s="93" t="s">
        <v>311</v>
      </c>
      <c r="L50" s="95">
        <v>1</v>
      </c>
      <c r="M50" s="102">
        <v>100</v>
      </c>
      <c r="N50" s="96">
        <v>100</v>
      </c>
      <c r="O50" s="19"/>
      <c r="P50" s="13" t="e">
        <v>#VALUE!</v>
      </c>
      <c r="Q50" s="14">
        <f t="shared" si="6"/>
        <v>100</v>
      </c>
      <c r="R50" s="40" t="s">
        <v>381</v>
      </c>
      <c r="S50" s="41" t="s">
        <v>381</v>
      </c>
      <c r="T50" s="14">
        <f t="shared" si="7"/>
        <v>100</v>
      </c>
      <c r="V50" s="93" t="s">
        <v>311</v>
      </c>
      <c r="W50" s="95">
        <v>1</v>
      </c>
      <c r="X50" s="41" t="s">
        <v>381</v>
      </c>
      <c r="Y50" s="72">
        <v>100</v>
      </c>
      <c r="Z50" s="19"/>
      <c r="AA50" s="79">
        <v>0</v>
      </c>
      <c r="AB50" s="80">
        <f t="shared" si="1"/>
        <v>0</v>
      </c>
      <c r="AC50" s="81">
        <v>0</v>
      </c>
      <c r="AD50" s="82">
        <f t="shared" si="2"/>
        <v>0</v>
      </c>
      <c r="AE50" s="133">
        <f t="shared" si="3"/>
        <v>0</v>
      </c>
    </row>
    <row r="51" spans="1:31" ht="16.5" thickBot="1" x14ac:dyDescent="0.3">
      <c r="A51" s="22"/>
      <c r="B51" s="88" t="s">
        <v>229</v>
      </c>
      <c r="C51" s="89" t="s">
        <v>341</v>
      </c>
      <c r="D51" s="90" t="s">
        <v>25</v>
      </c>
      <c r="E51" s="103" t="s">
        <v>428</v>
      </c>
      <c r="F51" s="30"/>
      <c r="G51" s="30"/>
      <c r="H51" s="92">
        <v>194</v>
      </c>
      <c r="I51" s="30"/>
      <c r="J51" s="101" t="s">
        <v>379</v>
      </c>
      <c r="K51" s="93" t="s">
        <v>311</v>
      </c>
      <c r="L51" s="95">
        <v>1</v>
      </c>
      <c r="M51" s="102">
        <v>350</v>
      </c>
      <c r="N51" s="96">
        <v>350</v>
      </c>
      <c r="O51" s="19"/>
      <c r="P51" s="13" t="e">
        <v>#VALUE!</v>
      </c>
      <c r="Q51" s="14">
        <f t="shared" si="6"/>
        <v>350</v>
      </c>
      <c r="R51" s="40" t="s">
        <v>381</v>
      </c>
      <c r="S51" s="41" t="s">
        <v>381</v>
      </c>
      <c r="T51" s="14">
        <f t="shared" si="7"/>
        <v>350</v>
      </c>
      <c r="V51" s="93" t="s">
        <v>311</v>
      </c>
      <c r="W51" s="95">
        <v>1</v>
      </c>
      <c r="X51" s="41" t="s">
        <v>381</v>
      </c>
      <c r="Y51" s="72">
        <v>350</v>
      </c>
      <c r="Z51" s="19"/>
      <c r="AA51" s="79">
        <v>0</v>
      </c>
      <c r="AB51" s="80">
        <f t="shared" si="1"/>
        <v>0</v>
      </c>
      <c r="AC51" s="81">
        <v>0</v>
      </c>
      <c r="AD51" s="82">
        <f t="shared" si="2"/>
        <v>0</v>
      </c>
      <c r="AE51" s="133">
        <f t="shared" si="3"/>
        <v>0</v>
      </c>
    </row>
    <row r="52" spans="1:31" ht="15.75" thickBot="1" x14ac:dyDescent="0.3">
      <c r="A52" s="22"/>
      <c r="B52" s="23"/>
      <c r="C52" s="24"/>
      <c r="D52" s="25"/>
      <c r="E52" s="26"/>
      <c r="F52" s="22"/>
      <c r="G52" s="22"/>
      <c r="H52" s="27"/>
      <c r="I52" s="22"/>
      <c r="J52" s="28"/>
      <c r="K52" s="22"/>
      <c r="L52" s="29"/>
      <c r="M52" s="28"/>
      <c r="N52" s="18"/>
      <c r="O52" s="19"/>
      <c r="P52" s="17"/>
      <c r="Q52" s="38"/>
      <c r="R52" s="38"/>
      <c r="S52" s="38"/>
      <c r="T52" s="38"/>
    </row>
    <row r="53" spans="1:31" ht="15.75" thickBot="1" x14ac:dyDescent="0.3">
      <c r="S53" s="69" t="s">
        <v>5</v>
      </c>
      <c r="T53" s="70">
        <f>SUM(T11:T51)</f>
        <v>8106.5147470000011</v>
      </c>
      <c r="U53" s="66"/>
      <c r="V53" s="22"/>
      <c r="W53" s="29"/>
      <c r="X53" s="69" t="s">
        <v>5</v>
      </c>
      <c r="Y53" s="70">
        <f>SUM(Y11:Y51)</f>
        <v>8106.5147470000011</v>
      </c>
      <c r="Z53" s="19"/>
      <c r="AA53" s="78"/>
      <c r="AB53" s="119">
        <f>SUM(AB11:AB51)</f>
        <v>2648.1487199999997</v>
      </c>
      <c r="AC53" s="78"/>
      <c r="AD53" s="120">
        <f>SUM(AD11:AD51)</f>
        <v>0</v>
      </c>
      <c r="AE53" s="132">
        <f>SUM(AE11:AE51)</f>
        <v>2648.1487199999997</v>
      </c>
    </row>
    <row r="55" spans="1:31" x14ac:dyDescent="0.25">
      <c r="C55" t="s">
        <v>372</v>
      </c>
      <c r="T55" s="379">
        <f ca="1">SUMIF($C$10:$C$51,C55,$T$11:$T$51)</f>
        <v>399.99552</v>
      </c>
      <c r="U55" s="66"/>
      <c r="Y55" s="379">
        <f ca="1">SUMIF($C$10:$C$51,C55,$Y$11:$Y$51)</f>
        <v>399.99552</v>
      </c>
      <c r="AA55" s="400">
        <f ca="1">AB55/Y55</f>
        <v>1</v>
      </c>
      <c r="AB55" s="379">
        <f ca="1">SUMIF($C$10:$C$51,C55,$AB$11:$AB$51)</f>
        <v>399.99552</v>
      </c>
      <c r="AC55" s="400">
        <f ca="1">AD55/Y55</f>
        <v>0</v>
      </c>
      <c r="AD55" s="379">
        <f ca="1">SUMIF($C$10:$C$51,C55,$AD$11:$AD$51)</f>
        <v>0</v>
      </c>
      <c r="AE55" s="379">
        <f ca="1">SUMIF($C$10:$C$51,C55,$AE$11:$AE$51)</f>
        <v>399.99552</v>
      </c>
    </row>
    <row r="56" spans="1:31" x14ac:dyDescent="0.25">
      <c r="C56" t="s">
        <v>308</v>
      </c>
      <c r="D56" s="176"/>
      <c r="T56" s="379">
        <f t="shared" ref="T56:T63" ca="1" si="8">SUMIF($C$10:$C$51,C56,$T$11:$T$51)</f>
        <v>222.29999999999998</v>
      </c>
      <c r="U56" s="66"/>
      <c r="Y56" s="379">
        <f t="shared" ref="Y56:Y61" ca="1" si="9">SUMIF($C$10:$C$37,C55,$Y$11:$Y$37)</f>
        <v>399.99552</v>
      </c>
      <c r="AA56" s="400">
        <f t="shared" ref="AA56:AA60" ca="1" si="10">AB56/Y56</f>
        <v>0.55575622446971407</v>
      </c>
      <c r="AB56" s="379">
        <f t="shared" ref="AB56:AB63" ca="1" si="11">SUMIF($C$10:$C$51,C56,$AB$11:$AB$51)</f>
        <v>222.29999999999998</v>
      </c>
      <c r="AC56" s="400">
        <f t="shared" ref="AC56:AC63" ca="1" si="12">AD56/Y56</f>
        <v>0</v>
      </c>
      <c r="AD56" s="379">
        <f t="shared" ref="AD56:AD63" ca="1" si="13">SUMIF($C$10:$C$51,C56,$AD$11:$AD$51)</f>
        <v>0</v>
      </c>
      <c r="AE56" s="379">
        <f t="shared" ref="AE56:AE63" ca="1" si="14">SUMIF($C$10:$C$51,C56,$AE$11:$AE$51)</f>
        <v>222.29999999999998</v>
      </c>
    </row>
    <row r="57" spans="1:31" x14ac:dyDescent="0.25">
      <c r="C57" t="s">
        <v>285</v>
      </c>
      <c r="D57" s="176"/>
      <c r="T57" s="379">
        <f t="shared" ca="1" si="8"/>
        <v>476.97571199999999</v>
      </c>
      <c r="U57" s="68"/>
      <c r="Y57" s="379">
        <f t="shared" ca="1" si="9"/>
        <v>222.29999999999998</v>
      </c>
      <c r="AA57" s="400">
        <f t="shared" ca="1" si="10"/>
        <v>0</v>
      </c>
      <c r="AB57" s="379">
        <f t="shared" ca="1" si="11"/>
        <v>0</v>
      </c>
      <c r="AC57" s="400">
        <f t="shared" ca="1" si="12"/>
        <v>0</v>
      </c>
      <c r="AD57" s="379">
        <f t="shared" ca="1" si="13"/>
        <v>0</v>
      </c>
      <c r="AE57" s="379">
        <f t="shared" ca="1" si="14"/>
        <v>0</v>
      </c>
    </row>
    <row r="58" spans="1:31" x14ac:dyDescent="0.25">
      <c r="C58" t="s">
        <v>189</v>
      </c>
      <c r="D58" s="176"/>
      <c r="T58" s="379">
        <f t="shared" ca="1" si="8"/>
        <v>641.29050000000007</v>
      </c>
      <c r="U58" s="68"/>
      <c r="Y58" s="379">
        <f t="shared" ca="1" si="9"/>
        <v>476.97571199999999</v>
      </c>
      <c r="AA58" s="400">
        <f t="shared" ca="1" si="10"/>
        <v>0</v>
      </c>
      <c r="AB58" s="379">
        <f t="shared" ca="1" si="11"/>
        <v>0</v>
      </c>
      <c r="AC58" s="400">
        <f t="shared" ca="1" si="12"/>
        <v>0</v>
      </c>
      <c r="AD58" s="379">
        <f t="shared" ca="1" si="13"/>
        <v>0</v>
      </c>
      <c r="AE58" s="379">
        <f t="shared" ca="1" si="14"/>
        <v>0</v>
      </c>
    </row>
    <row r="59" spans="1:31" x14ac:dyDescent="0.25">
      <c r="C59" t="s">
        <v>72</v>
      </c>
      <c r="D59" s="176"/>
      <c r="T59" s="379">
        <f t="shared" ca="1" si="8"/>
        <v>0</v>
      </c>
      <c r="U59" s="68"/>
      <c r="Y59" s="379">
        <f t="shared" ca="1" si="9"/>
        <v>641.29050000000007</v>
      </c>
      <c r="AA59" s="400">
        <f t="shared" ca="1" si="10"/>
        <v>0</v>
      </c>
      <c r="AB59" s="379">
        <f t="shared" ca="1" si="11"/>
        <v>0</v>
      </c>
      <c r="AC59" s="400">
        <f t="shared" ca="1" si="12"/>
        <v>0</v>
      </c>
      <c r="AD59" s="379">
        <f t="shared" ca="1" si="13"/>
        <v>0</v>
      </c>
      <c r="AE59" s="379">
        <f t="shared" ca="1" si="14"/>
        <v>0</v>
      </c>
    </row>
    <row r="60" spans="1:31" x14ac:dyDescent="0.25">
      <c r="C60" t="s">
        <v>164</v>
      </c>
      <c r="D60" s="176"/>
      <c r="T60" s="379">
        <f t="shared" ca="1" si="8"/>
        <v>183.59414999999998</v>
      </c>
      <c r="U60" s="68"/>
      <c r="Y60" s="379">
        <f t="shared" ca="1" si="9"/>
        <v>0</v>
      </c>
      <c r="AA60" s="400" t="e">
        <f t="shared" ca="1" si="10"/>
        <v>#DIV/0!</v>
      </c>
      <c r="AB60" s="379">
        <f t="shared" ca="1" si="11"/>
        <v>0</v>
      </c>
      <c r="AC60" s="400" t="e">
        <f t="shared" ca="1" si="12"/>
        <v>#DIV/0!</v>
      </c>
      <c r="AD60" s="379">
        <f t="shared" ca="1" si="13"/>
        <v>0</v>
      </c>
      <c r="AE60" s="379">
        <f t="shared" ca="1" si="14"/>
        <v>0</v>
      </c>
    </row>
    <row r="61" spans="1:31" x14ac:dyDescent="0.25">
      <c r="C61" t="s">
        <v>24</v>
      </c>
      <c r="D61" s="176"/>
      <c r="T61" s="379">
        <f t="shared" ca="1" si="8"/>
        <v>2894.076</v>
      </c>
      <c r="U61" s="68"/>
      <c r="Y61" s="379">
        <f t="shared" ca="1" si="9"/>
        <v>183.59414999999998</v>
      </c>
      <c r="AA61" s="400">
        <f ca="1">AB61/Y61</f>
        <v>11.034410410135617</v>
      </c>
      <c r="AB61" s="379">
        <f t="shared" ca="1" si="11"/>
        <v>2025.8531999999998</v>
      </c>
      <c r="AC61" s="400">
        <f t="shared" ca="1" si="12"/>
        <v>0</v>
      </c>
      <c r="AD61" s="379">
        <f t="shared" ca="1" si="13"/>
        <v>0</v>
      </c>
      <c r="AE61" s="379">
        <f t="shared" ca="1" si="14"/>
        <v>2025.8531999999998</v>
      </c>
    </row>
    <row r="62" spans="1:31" x14ac:dyDescent="0.25">
      <c r="C62" t="s">
        <v>312</v>
      </c>
      <c r="D62" s="176"/>
      <c r="T62" s="379">
        <f t="shared" ca="1" si="8"/>
        <v>0</v>
      </c>
      <c r="Y62" s="379">
        <f t="shared" ref="Y62:Y63" ca="1" si="15">SUMIF($C$10:$C$37,C61,$Y$11:$Y$37)</f>
        <v>2894.076</v>
      </c>
      <c r="AA62" s="400">
        <f t="shared" ref="AA62:AA63" ca="1" si="16">AB62/Y62</f>
        <v>0</v>
      </c>
      <c r="AB62" s="379">
        <f t="shared" ca="1" si="11"/>
        <v>0</v>
      </c>
      <c r="AC62" s="400">
        <f t="shared" ca="1" si="12"/>
        <v>0</v>
      </c>
      <c r="AD62" s="379">
        <f t="shared" ca="1" si="13"/>
        <v>0</v>
      </c>
      <c r="AE62" s="379">
        <f t="shared" ca="1" si="14"/>
        <v>0</v>
      </c>
    </row>
    <row r="63" spans="1:31" x14ac:dyDescent="0.25">
      <c r="C63" t="s">
        <v>341</v>
      </c>
      <c r="D63" s="176"/>
      <c r="T63" s="379">
        <f t="shared" ca="1" si="8"/>
        <v>3288.2828650000001</v>
      </c>
      <c r="Y63" s="379">
        <f t="shared" ca="1" si="15"/>
        <v>0</v>
      </c>
      <c r="AA63" s="400" t="e">
        <f t="shared" ca="1" si="16"/>
        <v>#DIV/0!</v>
      </c>
      <c r="AB63" s="379">
        <f t="shared" ca="1" si="11"/>
        <v>0</v>
      </c>
      <c r="AC63" s="400" t="e">
        <f t="shared" ca="1" si="12"/>
        <v>#DIV/0!</v>
      </c>
      <c r="AD63" s="379">
        <f t="shared" ca="1" si="13"/>
        <v>0</v>
      </c>
      <c r="AE63" s="379">
        <f t="shared" ca="1" si="14"/>
        <v>0</v>
      </c>
    </row>
    <row r="64" spans="1:31" x14ac:dyDescent="0.25">
      <c r="D64" s="176"/>
    </row>
  </sheetData>
  <autoFilter ref="B8:AE51"/>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2:S35 S11:S12 S14 S16:S17 S19:S25 S29:S30 S38:S51 X32:X35 X11:X12 X14 X16:X17 X19:X25 X29:X30 X38:X51">
      <formula1>P11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46"/>
  <sheetViews>
    <sheetView topLeftCell="B1" zoomScale="70" zoomScaleNormal="70" workbookViewId="0">
      <pane xSplit="9" ySplit="8" topLeftCell="S36" activePane="bottomRight" state="frozen"/>
      <selection activeCell="S45" sqref="S45"/>
      <selection pane="topRight" activeCell="S45" sqref="S45"/>
      <selection pane="bottomLeft" activeCell="S45" sqref="S45"/>
      <selection pane="bottomRight" activeCell="AE47" sqref="AE47"/>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514</v>
      </c>
    </row>
    <row r="6" spans="1:31" s="234" customFormat="1" ht="16.5" thickBot="1" x14ac:dyDescent="0.3">
      <c r="B6" s="244"/>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329"/>
      <c r="C7" s="24"/>
      <c r="D7" s="25"/>
      <c r="E7" s="26"/>
      <c r="F7" s="22"/>
      <c r="G7" s="22"/>
      <c r="H7" s="27"/>
      <c r="I7" s="22"/>
      <c r="J7" s="28"/>
      <c r="K7" s="416" t="s">
        <v>388</v>
      </c>
      <c r="L7" s="417"/>
      <c r="M7" s="417"/>
      <c r="N7" s="417"/>
      <c r="O7" s="417"/>
      <c r="P7" s="417"/>
      <c r="Q7" s="417"/>
      <c r="R7" s="417"/>
      <c r="S7" s="417"/>
      <c r="T7" s="418"/>
      <c r="V7" s="419" t="s">
        <v>389</v>
      </c>
      <c r="W7" s="420"/>
      <c r="X7" s="420"/>
      <c r="Y7" s="421"/>
      <c r="AA7" s="422" t="s">
        <v>390</v>
      </c>
      <c r="AB7" s="423"/>
      <c r="AC7" s="424" t="s">
        <v>393</v>
      </c>
      <c r="AD7" s="425"/>
      <c r="AE7" s="309" t="s">
        <v>391</v>
      </c>
    </row>
    <row r="8" spans="1:31" s="318" customFormat="1" ht="75.75" thickBot="1" x14ac:dyDescent="0.3">
      <c r="A8" s="310" t="s">
        <v>377</v>
      </c>
      <c r="B8" s="323" t="s">
        <v>271</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87"/>
      <c r="C9" s="33"/>
      <c r="D9" s="33"/>
      <c r="E9" s="30"/>
      <c r="F9" s="30"/>
      <c r="G9" s="30"/>
      <c r="H9" s="35"/>
      <c r="I9" s="30"/>
      <c r="J9" s="30"/>
      <c r="K9" s="30"/>
      <c r="L9" s="115"/>
      <c r="M9" s="30"/>
      <c r="N9" s="115"/>
      <c r="O9" s="2"/>
      <c r="P9" s="20"/>
      <c r="Q9" s="21"/>
      <c r="R9" s="38"/>
      <c r="S9" s="38"/>
      <c r="T9" s="38"/>
      <c r="AA9" s="78"/>
      <c r="AB9" s="78"/>
      <c r="AC9" s="78"/>
      <c r="AD9" s="78"/>
    </row>
    <row r="10" spans="1:31" ht="15.75" thickBot="1" x14ac:dyDescent="0.3">
      <c r="A10" s="30" t="s">
        <v>429</v>
      </c>
      <c r="B10" s="3" t="s">
        <v>271</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271</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271</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35" si="0">W12*X12</f>
        <v>399.99552</v>
      </c>
      <c r="Z12" s="19"/>
      <c r="AA12" s="79">
        <v>0</v>
      </c>
      <c r="AB12" s="80">
        <f t="shared" ref="AB12:AB35" si="1">Y12*AA12</f>
        <v>0</v>
      </c>
      <c r="AC12" s="81">
        <v>0</v>
      </c>
      <c r="AD12" s="82">
        <f t="shared" ref="AD12:AD34" si="2">Y12*AC12</f>
        <v>0</v>
      </c>
      <c r="AE12" s="133">
        <f t="shared" ref="AE12:AE35" si="3">AB12-AD12</f>
        <v>0</v>
      </c>
    </row>
    <row r="13" spans="1:31" ht="15.75" thickBot="1" x14ac:dyDescent="0.3">
      <c r="A13" s="16"/>
      <c r="B13" s="3" t="s">
        <v>271</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271</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271</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f t="shared" si="3"/>
        <v>0</v>
      </c>
    </row>
    <row r="16" spans="1:31" ht="15.75" thickBot="1" x14ac:dyDescent="0.3">
      <c r="A16" s="16"/>
      <c r="B16" s="3" t="s">
        <v>271</v>
      </c>
      <c r="C16" s="42" t="s">
        <v>189</v>
      </c>
      <c r="D16" s="5" t="s">
        <v>378</v>
      </c>
      <c r="E16" s="6"/>
      <c r="F16" s="7"/>
      <c r="G16" s="7"/>
      <c r="H16" s="8"/>
      <c r="I16" s="7"/>
      <c r="J16" s="9"/>
      <c r="K16" s="10"/>
      <c r="L16" s="39"/>
      <c r="M16" s="9"/>
      <c r="N16" s="39"/>
      <c r="O16" s="19"/>
      <c r="P16" s="28"/>
      <c r="Q16" s="43"/>
      <c r="R16" s="43"/>
      <c r="S16" s="43"/>
      <c r="T16" s="43"/>
      <c r="V16" s="10"/>
      <c r="W16" s="39"/>
      <c r="X16" s="43"/>
      <c r="Y16" s="72"/>
      <c r="Z16" s="19"/>
      <c r="AA16" s="79"/>
      <c r="AB16" s="80"/>
      <c r="AC16" s="81"/>
      <c r="AD16" s="82"/>
      <c r="AE16" s="133">
        <f t="shared" si="3"/>
        <v>0</v>
      </c>
    </row>
    <row r="17" spans="1:31" ht="61.5" thickBot="1" x14ac:dyDescent="0.3">
      <c r="A17" s="16"/>
      <c r="B17" s="3" t="s">
        <v>271</v>
      </c>
      <c r="C17" s="42" t="s">
        <v>189</v>
      </c>
      <c r="D17" s="5" t="s">
        <v>25</v>
      </c>
      <c r="E17" s="129" t="s">
        <v>501</v>
      </c>
      <c r="F17" s="7"/>
      <c r="G17" s="7"/>
      <c r="H17" s="8">
        <v>6.91</v>
      </c>
      <c r="I17" s="7"/>
      <c r="J17" s="9" t="s">
        <v>338</v>
      </c>
      <c r="K17" s="10" t="s">
        <v>79</v>
      </c>
      <c r="L17" s="39">
        <v>12</v>
      </c>
      <c r="M17" s="11">
        <v>20.13</v>
      </c>
      <c r="N17" s="39">
        <v>241.56</v>
      </c>
      <c r="O17" s="19"/>
      <c r="P17" s="13" t="e">
        <v>#VALUE!</v>
      </c>
      <c r="Q17" s="14" t="e">
        <f>IF(J17="PROV SUM",N17,L17*P17)</f>
        <v>#VALUE!</v>
      </c>
      <c r="R17" s="40">
        <v>0</v>
      </c>
      <c r="S17" s="41">
        <v>14.594249999999999</v>
      </c>
      <c r="T17" s="14">
        <f>IF(J17="SC024",N17,IF(ISERROR(S17),"",IF(J17="PROV SUM",N17,L17*S17)))</f>
        <v>175.13099999999997</v>
      </c>
      <c r="V17" s="10" t="s">
        <v>79</v>
      </c>
      <c r="W17" s="39">
        <v>12</v>
      </c>
      <c r="X17" s="41">
        <v>14.594249999999999</v>
      </c>
      <c r="Y17" s="72">
        <f t="shared" si="0"/>
        <v>175.13099999999997</v>
      </c>
      <c r="Z17" s="19"/>
      <c r="AA17" s="79">
        <v>0</v>
      </c>
      <c r="AB17" s="80">
        <f t="shared" si="1"/>
        <v>0</v>
      </c>
      <c r="AC17" s="81">
        <v>0</v>
      </c>
      <c r="AD17" s="82">
        <f t="shared" si="2"/>
        <v>0</v>
      </c>
      <c r="AE17" s="133">
        <f t="shared" si="3"/>
        <v>0</v>
      </c>
    </row>
    <row r="18" spans="1:31" ht="45.75" thickBot="1" x14ac:dyDescent="0.3">
      <c r="A18" s="16"/>
      <c r="B18" s="3" t="s">
        <v>271</v>
      </c>
      <c r="C18" s="42" t="s">
        <v>189</v>
      </c>
      <c r="D18" s="5" t="s">
        <v>25</v>
      </c>
      <c r="E18" s="6" t="s">
        <v>448</v>
      </c>
      <c r="F18" s="7"/>
      <c r="G18" s="7"/>
      <c r="H18" s="8">
        <v>6.2030000000000296</v>
      </c>
      <c r="I18" s="7"/>
      <c r="J18" s="9" t="s">
        <v>233</v>
      </c>
      <c r="K18" s="10" t="s">
        <v>139</v>
      </c>
      <c r="L18" s="39">
        <v>1</v>
      </c>
      <c r="M18" s="11">
        <v>21.61</v>
      </c>
      <c r="N18" s="39">
        <v>21.61</v>
      </c>
      <c r="O18" s="19"/>
      <c r="P18" s="13" t="e">
        <v>#VALUE!</v>
      </c>
      <c r="Q18" s="14" t="e">
        <f>IF(J18="PROV SUM",N18,L18*P18)</f>
        <v>#VALUE!</v>
      </c>
      <c r="R18" s="40">
        <v>0</v>
      </c>
      <c r="S18" s="41">
        <v>18.368499999999997</v>
      </c>
      <c r="T18" s="14">
        <f>IF(J18="SC024",N18,IF(ISERROR(S18),"",IF(J18="PROV SUM",N18,L18*S18)))</f>
        <v>18.368499999999997</v>
      </c>
      <c r="V18" s="10" t="s">
        <v>139</v>
      </c>
      <c r="W18" s="39">
        <v>1</v>
      </c>
      <c r="X18" s="41">
        <v>18.368499999999997</v>
      </c>
      <c r="Y18" s="72">
        <f t="shared" si="0"/>
        <v>18.368499999999997</v>
      </c>
      <c r="Z18" s="19"/>
      <c r="AA18" s="79">
        <v>0</v>
      </c>
      <c r="AB18" s="80">
        <f t="shared" si="1"/>
        <v>0</v>
      </c>
      <c r="AC18" s="81">
        <v>0</v>
      </c>
      <c r="AD18" s="82">
        <f t="shared" si="2"/>
        <v>0</v>
      </c>
      <c r="AE18" s="133">
        <f t="shared" si="3"/>
        <v>0</v>
      </c>
    </row>
    <row r="19" spans="1:31" ht="30.75" thickBot="1" x14ac:dyDescent="0.3">
      <c r="A19" s="16"/>
      <c r="B19" s="3" t="s">
        <v>271</v>
      </c>
      <c r="C19" s="42" t="s">
        <v>189</v>
      </c>
      <c r="D19" s="5" t="s">
        <v>25</v>
      </c>
      <c r="E19" s="6" t="s">
        <v>269</v>
      </c>
      <c r="F19" s="7"/>
      <c r="G19" s="7"/>
      <c r="H19" s="8">
        <v>6.2620000000000502</v>
      </c>
      <c r="I19" s="7"/>
      <c r="J19" s="9" t="s">
        <v>270</v>
      </c>
      <c r="K19" s="10" t="s">
        <v>79</v>
      </c>
      <c r="L19" s="39">
        <v>22</v>
      </c>
      <c r="M19" s="11">
        <v>16.86</v>
      </c>
      <c r="N19" s="39">
        <v>370.92</v>
      </c>
      <c r="O19" s="19"/>
      <c r="P19" s="13" t="e">
        <v>#VALUE!</v>
      </c>
      <c r="Q19" s="14" t="e">
        <f>IF(J19="PROV SUM",N19,L19*P19)</f>
        <v>#VALUE!</v>
      </c>
      <c r="R19" s="40">
        <v>0</v>
      </c>
      <c r="S19" s="41">
        <v>14.331</v>
      </c>
      <c r="T19" s="14">
        <f>IF(J19="SC024",N19,IF(ISERROR(S19),"",IF(J19="PROV SUM",N19,L19*S19)))</f>
        <v>315.28199999999998</v>
      </c>
      <c r="V19" s="10" t="s">
        <v>79</v>
      </c>
      <c r="W19" s="39">
        <v>22</v>
      </c>
      <c r="X19" s="41">
        <v>14.331</v>
      </c>
      <c r="Y19" s="72">
        <f t="shared" si="0"/>
        <v>315.28199999999998</v>
      </c>
      <c r="Z19" s="19"/>
      <c r="AA19" s="79">
        <v>0</v>
      </c>
      <c r="AB19" s="80">
        <f t="shared" si="1"/>
        <v>0</v>
      </c>
      <c r="AC19" s="81">
        <v>0</v>
      </c>
      <c r="AD19" s="82">
        <f t="shared" si="2"/>
        <v>0</v>
      </c>
      <c r="AE19" s="133">
        <f t="shared" si="3"/>
        <v>0</v>
      </c>
    </row>
    <row r="20" spans="1:31" ht="30.75" thickBot="1" x14ac:dyDescent="0.3">
      <c r="A20" s="16"/>
      <c r="B20" s="3" t="s">
        <v>271</v>
      </c>
      <c r="C20" s="42" t="s">
        <v>189</v>
      </c>
      <c r="D20" s="5" t="s">
        <v>25</v>
      </c>
      <c r="E20" s="6" t="s">
        <v>272</v>
      </c>
      <c r="F20" s="7"/>
      <c r="G20" s="7"/>
      <c r="H20" s="8">
        <v>6.2630000000000496</v>
      </c>
      <c r="I20" s="7"/>
      <c r="J20" s="9" t="s">
        <v>273</v>
      </c>
      <c r="K20" s="10" t="s">
        <v>104</v>
      </c>
      <c r="L20" s="39">
        <v>44</v>
      </c>
      <c r="M20" s="11">
        <v>3.81</v>
      </c>
      <c r="N20" s="39">
        <v>167.64</v>
      </c>
      <c r="O20" s="19"/>
      <c r="P20" s="13" t="e">
        <v>#VALUE!</v>
      </c>
      <c r="Q20" s="14" t="e">
        <f>IF(J20="PROV SUM",N20,L20*P20)</f>
        <v>#VALUE!</v>
      </c>
      <c r="R20" s="40">
        <v>0</v>
      </c>
      <c r="S20" s="41">
        <v>3.2385000000000002</v>
      </c>
      <c r="T20" s="14">
        <f>IF(J20="SC024",N20,IF(ISERROR(S20),"",IF(J20="PROV SUM",N20,L20*S20)))</f>
        <v>142.494</v>
      </c>
      <c r="V20" s="10" t="s">
        <v>104</v>
      </c>
      <c r="W20" s="39">
        <v>44</v>
      </c>
      <c r="X20" s="41">
        <v>3.2385000000000002</v>
      </c>
      <c r="Y20" s="72">
        <f t="shared" si="0"/>
        <v>142.494</v>
      </c>
      <c r="Z20" s="19"/>
      <c r="AA20" s="79">
        <v>0</v>
      </c>
      <c r="AB20" s="80">
        <f t="shared" si="1"/>
        <v>0</v>
      </c>
      <c r="AC20" s="81">
        <v>0</v>
      </c>
      <c r="AD20" s="82">
        <f t="shared" si="2"/>
        <v>0</v>
      </c>
      <c r="AE20" s="133">
        <f t="shared" si="3"/>
        <v>0</v>
      </c>
    </row>
    <row r="21" spans="1:31" ht="45.75" thickBot="1" x14ac:dyDescent="0.3">
      <c r="A21" s="16"/>
      <c r="B21" s="3" t="s">
        <v>271</v>
      </c>
      <c r="C21" s="42" t="s">
        <v>189</v>
      </c>
      <c r="D21" s="5" t="s">
        <v>25</v>
      </c>
      <c r="E21" s="6" t="s">
        <v>274</v>
      </c>
      <c r="F21" s="7"/>
      <c r="G21" s="7"/>
      <c r="H21" s="8">
        <v>6.26400000000005</v>
      </c>
      <c r="I21" s="7"/>
      <c r="J21" s="9" t="s">
        <v>275</v>
      </c>
      <c r="K21" s="10" t="s">
        <v>139</v>
      </c>
      <c r="L21" s="39">
        <v>2</v>
      </c>
      <c r="M21" s="11">
        <v>9.67</v>
      </c>
      <c r="N21" s="39">
        <v>19.34</v>
      </c>
      <c r="O21" s="19"/>
      <c r="P21" s="13" t="e">
        <v>#VALUE!</v>
      </c>
      <c r="Q21" s="14" t="e">
        <f>IF(J21="PROV SUM",N21,L21*P21)</f>
        <v>#VALUE!</v>
      </c>
      <c r="R21" s="40">
        <v>0</v>
      </c>
      <c r="S21" s="41">
        <v>8.2195</v>
      </c>
      <c r="T21" s="14">
        <f>IF(J21="SC024",N21,IF(ISERROR(S21),"",IF(J21="PROV SUM",N21,L21*S21)))</f>
        <v>16.439</v>
      </c>
      <c r="V21" s="10" t="s">
        <v>139</v>
      </c>
      <c r="W21" s="39">
        <v>2</v>
      </c>
      <c r="X21" s="41">
        <v>8.2195</v>
      </c>
      <c r="Y21" s="72">
        <f t="shared" si="0"/>
        <v>16.439</v>
      </c>
      <c r="Z21" s="19"/>
      <c r="AA21" s="79">
        <v>0</v>
      </c>
      <c r="AB21" s="80">
        <f t="shared" si="1"/>
        <v>0</v>
      </c>
      <c r="AC21" s="81">
        <v>0</v>
      </c>
      <c r="AD21" s="82">
        <f t="shared" si="2"/>
        <v>0</v>
      </c>
      <c r="AE21" s="133">
        <f t="shared" si="3"/>
        <v>0</v>
      </c>
    </row>
    <row r="22" spans="1:31" ht="15.75" thickBot="1" x14ac:dyDescent="0.3">
      <c r="A22" s="16"/>
      <c r="B22" s="3" t="s">
        <v>271</v>
      </c>
      <c r="C22" s="42" t="s">
        <v>72</v>
      </c>
      <c r="D22" s="5" t="s">
        <v>378</v>
      </c>
      <c r="E22" s="6"/>
      <c r="F22" s="7"/>
      <c r="G22" s="7"/>
      <c r="H22" s="8"/>
      <c r="I22" s="7"/>
      <c r="J22" s="9"/>
      <c r="K22" s="10"/>
      <c r="L22" s="39"/>
      <c r="M22" s="9"/>
      <c r="N22" s="39"/>
      <c r="O22" s="44"/>
      <c r="P22" s="28"/>
      <c r="Q22" s="43"/>
      <c r="R22" s="43"/>
      <c r="S22" s="43"/>
      <c r="T22" s="43"/>
      <c r="V22" s="10"/>
      <c r="W22" s="39"/>
      <c r="X22" s="43"/>
      <c r="Y22" s="72">
        <f t="shared" si="0"/>
        <v>0</v>
      </c>
      <c r="Z22" s="19"/>
      <c r="AA22" s="79">
        <v>0</v>
      </c>
      <c r="AB22" s="80">
        <f t="shared" si="1"/>
        <v>0</v>
      </c>
      <c r="AC22" s="81">
        <v>0</v>
      </c>
      <c r="AD22" s="82">
        <f t="shared" si="2"/>
        <v>0</v>
      </c>
      <c r="AE22" s="133">
        <f t="shared" si="3"/>
        <v>0</v>
      </c>
    </row>
    <row r="23" spans="1:31" ht="120.75" thickBot="1" x14ac:dyDescent="0.3">
      <c r="A23" s="16"/>
      <c r="B23" s="3" t="s">
        <v>271</v>
      </c>
      <c r="C23" s="42" t="s">
        <v>72</v>
      </c>
      <c r="D23" s="5" t="s">
        <v>25</v>
      </c>
      <c r="E23" s="6" t="s">
        <v>419</v>
      </c>
      <c r="F23" s="7"/>
      <c r="G23" s="7"/>
      <c r="H23" s="8">
        <v>3.1799999999999899</v>
      </c>
      <c r="I23" s="7"/>
      <c r="J23" s="9" t="s">
        <v>106</v>
      </c>
      <c r="K23" s="10" t="s">
        <v>79</v>
      </c>
      <c r="L23" s="39">
        <v>2</v>
      </c>
      <c r="M23" s="11">
        <v>10.17</v>
      </c>
      <c r="N23" s="39">
        <v>20.34</v>
      </c>
      <c r="O23" s="44"/>
      <c r="P23" s="13" t="e">
        <v>#VALUE!</v>
      </c>
      <c r="Q23" s="14" t="e">
        <f>IF(J23="PROV SUM",N23,L23*P23)</f>
        <v>#VALUE!</v>
      </c>
      <c r="R23" s="40">
        <v>0</v>
      </c>
      <c r="S23" s="41">
        <v>8.136000000000001</v>
      </c>
      <c r="T23" s="14">
        <f>IF(J23="SC024",N23,IF(ISERROR(S23),"",IF(J23="PROV SUM",N23,L23*S23)))</f>
        <v>16.272000000000002</v>
      </c>
      <c r="V23" s="10" t="s">
        <v>79</v>
      </c>
      <c r="W23" s="39">
        <v>2</v>
      </c>
      <c r="X23" s="41">
        <v>8.136000000000001</v>
      </c>
      <c r="Y23" s="72">
        <f t="shared" si="0"/>
        <v>16.272000000000002</v>
      </c>
      <c r="Z23" s="19"/>
      <c r="AA23" s="79">
        <v>0</v>
      </c>
      <c r="AB23" s="80">
        <f t="shared" si="1"/>
        <v>0</v>
      </c>
      <c r="AC23" s="81">
        <v>0</v>
      </c>
      <c r="AD23" s="82">
        <f t="shared" si="2"/>
        <v>0</v>
      </c>
      <c r="AE23" s="133">
        <f t="shared" si="3"/>
        <v>0</v>
      </c>
    </row>
    <row r="24" spans="1:31" ht="45.75" thickBot="1" x14ac:dyDescent="0.3">
      <c r="A24" s="16"/>
      <c r="B24" s="3" t="s">
        <v>271</v>
      </c>
      <c r="C24" s="42" t="s">
        <v>72</v>
      </c>
      <c r="D24" s="5" t="s">
        <v>25</v>
      </c>
      <c r="E24" s="6" t="s">
        <v>449</v>
      </c>
      <c r="F24" s="7"/>
      <c r="G24" s="7"/>
      <c r="H24" s="8">
        <v>3.3640000000000101</v>
      </c>
      <c r="I24" s="7"/>
      <c r="J24" s="9" t="s">
        <v>155</v>
      </c>
      <c r="K24" s="10" t="s">
        <v>139</v>
      </c>
      <c r="L24" s="39">
        <v>2</v>
      </c>
      <c r="M24" s="11">
        <v>20.13</v>
      </c>
      <c r="N24" s="39">
        <v>40.26</v>
      </c>
      <c r="O24" s="44"/>
      <c r="P24" s="13" t="e">
        <v>#VALUE!</v>
      </c>
      <c r="Q24" s="14" t="e">
        <f>IF(J24="PROV SUM",N24,L24*P24)</f>
        <v>#VALUE!</v>
      </c>
      <c r="R24" s="40">
        <v>0</v>
      </c>
      <c r="S24" s="41">
        <v>14.918342999999998</v>
      </c>
      <c r="T24" s="14">
        <f>IF(J24="SC024",N24,IF(ISERROR(S24),"",IF(J24="PROV SUM",N24,L24*S24)))</f>
        <v>29.836685999999997</v>
      </c>
      <c r="V24" s="10" t="s">
        <v>139</v>
      </c>
      <c r="W24" s="39">
        <v>2</v>
      </c>
      <c r="X24" s="41">
        <v>14.918342999999998</v>
      </c>
      <c r="Y24" s="72">
        <f t="shared" si="0"/>
        <v>29.836685999999997</v>
      </c>
      <c r="Z24" s="19"/>
      <c r="AA24" s="79">
        <v>0</v>
      </c>
      <c r="AB24" s="80">
        <f t="shared" si="1"/>
        <v>0</v>
      </c>
      <c r="AC24" s="81">
        <v>0</v>
      </c>
      <c r="AD24" s="82">
        <f t="shared" si="2"/>
        <v>0</v>
      </c>
      <c r="AE24" s="133">
        <f t="shared" si="3"/>
        <v>0</v>
      </c>
    </row>
    <row r="25" spans="1:31" ht="15.75" thickBot="1" x14ac:dyDescent="0.3">
      <c r="A25" s="16"/>
      <c r="B25" s="3" t="s">
        <v>271</v>
      </c>
      <c r="C25" s="42" t="s">
        <v>164</v>
      </c>
      <c r="D25" s="5" t="s">
        <v>378</v>
      </c>
      <c r="E25" s="6"/>
      <c r="F25" s="7"/>
      <c r="G25" s="7"/>
      <c r="H25" s="8"/>
      <c r="I25" s="7"/>
      <c r="J25" s="9"/>
      <c r="K25" s="10"/>
      <c r="L25" s="39"/>
      <c r="M25" s="9"/>
      <c r="N25" s="39"/>
      <c r="O25" s="44"/>
      <c r="P25" s="28"/>
      <c r="Q25" s="43"/>
      <c r="R25" s="43"/>
      <c r="S25" s="43"/>
      <c r="T25" s="43"/>
      <c r="V25" s="10"/>
      <c r="W25" s="39"/>
      <c r="X25" s="43"/>
      <c r="Y25" s="72">
        <f t="shared" si="0"/>
        <v>0</v>
      </c>
      <c r="Z25" s="19"/>
      <c r="AA25" s="79">
        <v>0</v>
      </c>
      <c r="AB25" s="80">
        <f t="shared" si="1"/>
        <v>0</v>
      </c>
      <c r="AC25" s="81">
        <v>0</v>
      </c>
      <c r="AD25" s="82">
        <f t="shared" si="2"/>
        <v>0</v>
      </c>
      <c r="AE25" s="133">
        <f t="shared" si="3"/>
        <v>0</v>
      </c>
    </row>
    <row r="26" spans="1:31" ht="90.75" thickBot="1" x14ac:dyDescent="0.3">
      <c r="A26" s="16"/>
      <c r="B26" s="3" t="s">
        <v>271</v>
      </c>
      <c r="C26" s="42" t="s">
        <v>164</v>
      </c>
      <c r="D26" s="5" t="s">
        <v>25</v>
      </c>
      <c r="E26" s="6" t="s">
        <v>169</v>
      </c>
      <c r="F26" s="7"/>
      <c r="G26" s="7"/>
      <c r="H26" s="8">
        <v>4.8899999999999801</v>
      </c>
      <c r="I26" s="7"/>
      <c r="J26" s="9" t="s">
        <v>170</v>
      </c>
      <c r="K26" s="10" t="s">
        <v>75</v>
      </c>
      <c r="L26" s="39">
        <v>6</v>
      </c>
      <c r="M26" s="11">
        <v>29.05</v>
      </c>
      <c r="N26" s="39">
        <v>174.3</v>
      </c>
      <c r="O26" s="44"/>
      <c r="P26" s="13" t="e">
        <v>#VALUE!</v>
      </c>
      <c r="Q26" s="14" t="e">
        <f>IF(J26="PROV SUM",N26,L26*P26)</f>
        <v>#VALUE!</v>
      </c>
      <c r="R26" s="40">
        <v>0</v>
      </c>
      <c r="S26" s="41">
        <v>25.752824999999998</v>
      </c>
      <c r="T26" s="14">
        <f>IF(J26="SC024",N26,IF(ISERROR(S26),"",IF(J26="PROV SUM",N26,L26*S26)))</f>
        <v>154.51694999999998</v>
      </c>
      <c r="V26" s="10" t="s">
        <v>75</v>
      </c>
      <c r="W26" s="39">
        <v>6</v>
      </c>
      <c r="X26" s="41">
        <v>25.752824999999998</v>
      </c>
      <c r="Y26" s="72">
        <f t="shared" si="0"/>
        <v>154.51694999999998</v>
      </c>
      <c r="Z26" s="19"/>
      <c r="AA26" s="79">
        <v>0</v>
      </c>
      <c r="AB26" s="80">
        <f t="shared" si="1"/>
        <v>0</v>
      </c>
      <c r="AC26" s="81">
        <v>0</v>
      </c>
      <c r="AD26" s="82">
        <f t="shared" si="2"/>
        <v>0</v>
      </c>
      <c r="AE26" s="133">
        <f t="shared" si="3"/>
        <v>0</v>
      </c>
    </row>
    <row r="27" spans="1:31" ht="90.75" thickBot="1" x14ac:dyDescent="0.3">
      <c r="A27" s="16"/>
      <c r="B27" s="45" t="s">
        <v>271</v>
      </c>
      <c r="C27" s="46" t="s">
        <v>164</v>
      </c>
      <c r="D27" s="47" t="s">
        <v>25</v>
      </c>
      <c r="E27" s="48" t="s">
        <v>173</v>
      </c>
      <c r="F27" s="49"/>
      <c r="G27" s="49"/>
      <c r="H27" s="50">
        <v>4.9099999999999797</v>
      </c>
      <c r="I27" s="49"/>
      <c r="J27" s="51" t="s">
        <v>174</v>
      </c>
      <c r="K27" s="52" t="s">
        <v>75</v>
      </c>
      <c r="L27" s="53">
        <v>5</v>
      </c>
      <c r="M27" s="54">
        <v>98.99</v>
      </c>
      <c r="N27" s="53">
        <v>494.95</v>
      </c>
      <c r="O27" s="44"/>
      <c r="P27" s="13" t="e">
        <v>#VALUE!</v>
      </c>
      <c r="Q27" s="14" t="e">
        <f>IF(J27="PROV SUM",N27,L27*P27)</f>
        <v>#VALUE!</v>
      </c>
      <c r="R27" s="40">
        <v>0</v>
      </c>
      <c r="S27" s="41">
        <v>87.754634999999993</v>
      </c>
      <c r="T27" s="14">
        <f>IF(J27="SC024",N27,IF(ISERROR(S27),"",IF(J27="PROV SUM",N27,L27*S27)))</f>
        <v>438.77317499999998</v>
      </c>
      <c r="V27" s="52" t="s">
        <v>75</v>
      </c>
      <c r="W27" s="53">
        <v>5</v>
      </c>
      <c r="X27" s="41">
        <v>87.754634999999993</v>
      </c>
      <c r="Y27" s="72">
        <f t="shared" si="0"/>
        <v>438.77317499999998</v>
      </c>
      <c r="Z27" s="19"/>
      <c r="AA27" s="79">
        <v>0</v>
      </c>
      <c r="AB27" s="80">
        <f t="shared" si="1"/>
        <v>0</v>
      </c>
      <c r="AC27" s="81">
        <v>0</v>
      </c>
      <c r="AD27" s="82">
        <f t="shared" si="2"/>
        <v>0</v>
      </c>
      <c r="AE27" s="133">
        <f t="shared" si="3"/>
        <v>0</v>
      </c>
    </row>
    <row r="28" spans="1:31" ht="15.75" thickBot="1" x14ac:dyDescent="0.3">
      <c r="A28" s="16"/>
      <c r="B28" s="45" t="s">
        <v>271</v>
      </c>
      <c r="C28" s="46" t="s">
        <v>24</v>
      </c>
      <c r="D28" s="47" t="s">
        <v>378</v>
      </c>
      <c r="E28" s="48"/>
      <c r="F28" s="49"/>
      <c r="G28" s="49"/>
      <c r="H28" s="50"/>
      <c r="I28" s="49"/>
      <c r="J28" s="51"/>
      <c r="K28" s="52"/>
      <c r="L28" s="53"/>
      <c r="M28" s="51"/>
      <c r="N28" s="53"/>
      <c r="O28" s="44"/>
      <c r="P28" s="28"/>
      <c r="Q28" s="43"/>
      <c r="R28" s="43"/>
      <c r="S28" s="43"/>
      <c r="T28" s="43"/>
      <c r="V28" s="52"/>
      <c r="W28" s="53"/>
      <c r="X28" s="43"/>
      <c r="Y28" s="72">
        <f t="shared" si="0"/>
        <v>0</v>
      </c>
      <c r="Z28" s="19"/>
      <c r="AA28" s="79">
        <v>0</v>
      </c>
      <c r="AB28" s="80">
        <f t="shared" si="1"/>
        <v>0</v>
      </c>
      <c r="AC28" s="81">
        <v>0</v>
      </c>
      <c r="AD28" s="82">
        <f t="shared" si="2"/>
        <v>0</v>
      </c>
      <c r="AE28" s="133">
        <f t="shared" si="3"/>
        <v>0</v>
      </c>
    </row>
    <row r="29" spans="1:31" ht="120.75" thickBot="1" x14ac:dyDescent="0.3">
      <c r="A29" s="22"/>
      <c r="B29" s="55" t="s">
        <v>271</v>
      </c>
      <c r="C29" s="55" t="s">
        <v>24</v>
      </c>
      <c r="D29" s="56" t="s">
        <v>25</v>
      </c>
      <c r="E29" s="57" t="s">
        <v>26</v>
      </c>
      <c r="F29" s="58"/>
      <c r="G29" s="58"/>
      <c r="H29" s="59">
        <v>2.1</v>
      </c>
      <c r="I29" s="58"/>
      <c r="J29" s="60" t="s">
        <v>27</v>
      </c>
      <c r="K29" s="58" t="s">
        <v>28</v>
      </c>
      <c r="L29" s="61">
        <v>100</v>
      </c>
      <c r="M29" s="62">
        <v>12.92</v>
      </c>
      <c r="N29" s="63">
        <v>1292</v>
      </c>
      <c r="O29" s="19"/>
      <c r="P29" s="13" t="e">
        <v>#VALUE!</v>
      </c>
      <c r="Q29" s="14" t="e">
        <f>IF(J29="PROV SUM",N29,L29*P29)</f>
        <v>#VALUE!</v>
      </c>
      <c r="R29" s="40">
        <v>0</v>
      </c>
      <c r="S29" s="41">
        <v>16.4084</v>
      </c>
      <c r="T29" s="14">
        <f>IF(J29="SC024",N29,IF(ISERROR(S29),"",IF(J29="PROV SUM",N29,L29*S29)))</f>
        <v>1640.8400000000001</v>
      </c>
      <c r="V29" s="58" t="s">
        <v>28</v>
      </c>
      <c r="W29" s="61">
        <v>100</v>
      </c>
      <c r="X29" s="41">
        <v>16.4084</v>
      </c>
      <c r="Y29" s="72">
        <f t="shared" si="0"/>
        <v>1640.8400000000001</v>
      </c>
      <c r="Z29" s="19"/>
      <c r="AA29" s="79">
        <v>0.7</v>
      </c>
      <c r="AB29" s="80">
        <f t="shared" si="1"/>
        <v>1148.588</v>
      </c>
      <c r="AC29" s="81">
        <v>0</v>
      </c>
      <c r="AD29" s="82">
        <f t="shared" si="2"/>
        <v>0</v>
      </c>
      <c r="AE29" s="133">
        <f t="shared" si="3"/>
        <v>1148.588</v>
      </c>
    </row>
    <row r="30" spans="1:31" ht="30.75" thickBot="1" x14ac:dyDescent="0.3">
      <c r="A30" s="22"/>
      <c r="B30" s="55" t="s">
        <v>271</v>
      </c>
      <c r="C30" s="55" t="s">
        <v>24</v>
      </c>
      <c r="D30" s="56" t="s">
        <v>25</v>
      </c>
      <c r="E30" s="57" t="s">
        <v>29</v>
      </c>
      <c r="F30" s="58"/>
      <c r="G30" s="58"/>
      <c r="H30" s="59">
        <v>2.5</v>
      </c>
      <c r="I30" s="58"/>
      <c r="J30" s="60" t="s">
        <v>30</v>
      </c>
      <c r="K30" s="58" t="s">
        <v>31</v>
      </c>
      <c r="L30" s="61">
        <v>1</v>
      </c>
      <c r="M30" s="62">
        <v>420</v>
      </c>
      <c r="N30" s="63">
        <v>420</v>
      </c>
      <c r="O30" s="19"/>
      <c r="P30" s="13" t="e">
        <v>#VALUE!</v>
      </c>
      <c r="Q30" s="14" t="e">
        <f>IF(J30="PROV SUM",N30,L30*P30)</f>
        <v>#VALUE!</v>
      </c>
      <c r="R30" s="40">
        <v>0</v>
      </c>
      <c r="S30" s="41">
        <v>533.4</v>
      </c>
      <c r="T30" s="14">
        <f>IF(J30="SC024",N30,IF(ISERROR(S30),"",IF(J30="PROV SUM",N30,L30*S30)))</f>
        <v>533.4</v>
      </c>
      <c r="V30" s="58" t="s">
        <v>31</v>
      </c>
      <c r="W30" s="61">
        <v>1</v>
      </c>
      <c r="X30" s="41">
        <v>533.4</v>
      </c>
      <c r="Y30" s="72">
        <f t="shared" si="0"/>
        <v>533.4</v>
      </c>
      <c r="Z30" s="19"/>
      <c r="AA30" s="79">
        <v>0.7</v>
      </c>
      <c r="AB30" s="80">
        <f t="shared" si="1"/>
        <v>373.37999999999994</v>
      </c>
      <c r="AC30" s="81">
        <v>0</v>
      </c>
      <c r="AD30" s="82">
        <f t="shared" si="2"/>
        <v>0</v>
      </c>
      <c r="AE30" s="133">
        <f t="shared" si="3"/>
        <v>373.37999999999994</v>
      </c>
    </row>
    <row r="31" spans="1:31" ht="15.75" thickBot="1" x14ac:dyDescent="0.3">
      <c r="A31" s="22"/>
      <c r="B31" s="55" t="s">
        <v>271</v>
      </c>
      <c r="C31" s="55" t="s">
        <v>24</v>
      </c>
      <c r="D31" s="56" t="s">
        <v>25</v>
      </c>
      <c r="E31" s="57" t="s">
        <v>32</v>
      </c>
      <c r="F31" s="58"/>
      <c r="G31" s="58"/>
      <c r="H31" s="59">
        <v>2.6</v>
      </c>
      <c r="I31" s="58"/>
      <c r="J31" s="60" t="s">
        <v>33</v>
      </c>
      <c r="K31" s="58" t="s">
        <v>31</v>
      </c>
      <c r="L31" s="61">
        <v>1</v>
      </c>
      <c r="M31" s="62">
        <v>50</v>
      </c>
      <c r="N31" s="63">
        <v>50</v>
      </c>
      <c r="O31" s="19"/>
      <c r="P31" s="13" t="e">
        <v>#VALUE!</v>
      </c>
      <c r="Q31" s="14" t="e">
        <f>IF(J31="PROV SUM",N31,L31*P31)</f>
        <v>#VALUE!</v>
      </c>
      <c r="R31" s="40">
        <v>0</v>
      </c>
      <c r="S31" s="41">
        <v>63.5</v>
      </c>
      <c r="T31" s="14">
        <f>IF(J31="SC024",N31,IF(ISERROR(S31),"",IF(J31="PROV SUM",N31,L31*S31)))</f>
        <v>63.5</v>
      </c>
      <c r="V31" s="58" t="s">
        <v>31</v>
      </c>
      <c r="W31" s="61">
        <v>1</v>
      </c>
      <c r="X31" s="41">
        <v>63.5</v>
      </c>
      <c r="Y31" s="72">
        <f t="shared" si="0"/>
        <v>63.5</v>
      </c>
      <c r="Z31" s="19"/>
      <c r="AA31" s="79">
        <v>0.7</v>
      </c>
      <c r="AB31" s="80">
        <f t="shared" si="1"/>
        <v>44.449999999999996</v>
      </c>
      <c r="AC31" s="81">
        <v>0</v>
      </c>
      <c r="AD31" s="82">
        <f t="shared" si="2"/>
        <v>0</v>
      </c>
      <c r="AE31" s="133">
        <f t="shared" si="3"/>
        <v>44.449999999999996</v>
      </c>
    </row>
    <row r="32" spans="1:31" ht="15.75" thickBot="1" x14ac:dyDescent="0.3">
      <c r="A32" s="22"/>
      <c r="B32" s="55" t="s">
        <v>271</v>
      </c>
      <c r="C32" s="55" t="s">
        <v>24</v>
      </c>
      <c r="D32" s="56" t="s">
        <v>25</v>
      </c>
      <c r="E32" s="57" t="s">
        <v>43</v>
      </c>
      <c r="F32" s="58"/>
      <c r="G32" s="58"/>
      <c r="H32" s="59">
        <v>2.17</v>
      </c>
      <c r="I32" s="58"/>
      <c r="J32" s="60" t="s">
        <v>44</v>
      </c>
      <c r="K32" s="58" t="s">
        <v>31</v>
      </c>
      <c r="L32" s="61">
        <v>1</v>
      </c>
      <c r="M32" s="62">
        <v>842</v>
      </c>
      <c r="N32" s="63">
        <v>842</v>
      </c>
      <c r="O32" s="19"/>
      <c r="P32" s="13" t="e">
        <v>#VALUE!</v>
      </c>
      <c r="Q32" s="14" t="e">
        <f>IF(J32="PROV SUM",N32,L32*P32)</f>
        <v>#VALUE!</v>
      </c>
      <c r="R32" s="40">
        <v>0</v>
      </c>
      <c r="S32" s="41">
        <v>1069.3399999999999</v>
      </c>
      <c r="T32" s="14">
        <f>IF(J32="SC024",N32,IF(ISERROR(S32),"",IF(J32="PROV SUM",N32,L32*S32)))</f>
        <v>1069.3399999999999</v>
      </c>
      <c r="V32" s="58" t="s">
        <v>31</v>
      </c>
      <c r="W32" s="61">
        <v>1</v>
      </c>
      <c r="X32" s="41">
        <v>1069.3399999999999</v>
      </c>
      <c r="Y32" s="72">
        <f t="shared" si="0"/>
        <v>1069.3399999999999</v>
      </c>
      <c r="Z32" s="19"/>
      <c r="AA32" s="79">
        <v>0.7</v>
      </c>
      <c r="AB32" s="80">
        <f t="shared" si="1"/>
        <v>748.5379999999999</v>
      </c>
      <c r="AC32" s="81">
        <v>0</v>
      </c>
      <c r="AD32" s="82">
        <f t="shared" si="2"/>
        <v>0</v>
      </c>
      <c r="AE32" s="133">
        <f t="shared" si="3"/>
        <v>748.5379999999999</v>
      </c>
    </row>
    <row r="33" spans="1:31" ht="60.75" thickBot="1" x14ac:dyDescent="0.3">
      <c r="A33" s="22"/>
      <c r="B33" s="3" t="s">
        <v>271</v>
      </c>
      <c r="C33" s="55" t="s">
        <v>24</v>
      </c>
      <c r="D33" s="56" t="s">
        <v>25</v>
      </c>
      <c r="E33" s="57" t="s">
        <v>382</v>
      </c>
      <c r="F33" s="58"/>
      <c r="G33" s="58"/>
      <c r="H33" s="59"/>
      <c r="I33" s="58"/>
      <c r="J33" s="60" t="s">
        <v>383</v>
      </c>
      <c r="K33" s="58" t="s">
        <v>31</v>
      </c>
      <c r="L33" s="61"/>
      <c r="M33" s="62">
        <v>4.8300000000000003E-2</v>
      </c>
      <c r="N33" s="63">
        <v>0</v>
      </c>
      <c r="O33" s="19"/>
      <c r="P33" s="13" t="e">
        <v>#VALUE!</v>
      </c>
      <c r="Q33" s="14" t="e">
        <f>IF(J33="PROV SUM",N33,L33*P33)</f>
        <v>#VALUE!</v>
      </c>
      <c r="R33" s="40" t="e">
        <v>#N/A</v>
      </c>
      <c r="S33" s="41" t="e">
        <v>#N/A</v>
      </c>
      <c r="T33" s="14">
        <f>IF(J33="SC024",N33,IF(ISERROR(S33),"",IF(J33="PROV SUM",N33,L33*S33)))</f>
        <v>0</v>
      </c>
      <c r="V33" s="58" t="s">
        <v>31</v>
      </c>
      <c r="W33" s="61"/>
      <c r="X33" s="41" t="e">
        <v>#N/A</v>
      </c>
      <c r="Y33" s="72"/>
      <c r="Z33" s="19"/>
      <c r="AA33" s="79">
        <v>0</v>
      </c>
      <c r="AB33" s="80">
        <f t="shared" si="1"/>
        <v>0</v>
      </c>
      <c r="AC33" s="81">
        <v>0</v>
      </c>
      <c r="AD33" s="82">
        <f t="shared" si="2"/>
        <v>0</v>
      </c>
      <c r="AE33" s="133">
        <f>AB33-AD33</f>
        <v>0</v>
      </c>
    </row>
    <row r="34" spans="1:31" ht="15.75" thickBot="1" x14ac:dyDescent="0.3">
      <c r="A34" s="22"/>
      <c r="B34" s="64" t="s">
        <v>271</v>
      </c>
      <c r="C34" s="55" t="s">
        <v>312</v>
      </c>
      <c r="D34" s="56" t="s">
        <v>378</v>
      </c>
      <c r="E34" s="57"/>
      <c r="F34" s="58"/>
      <c r="G34" s="58"/>
      <c r="H34" s="59"/>
      <c r="I34" s="58"/>
      <c r="J34" s="60"/>
      <c r="K34" s="58"/>
      <c r="L34" s="61"/>
      <c r="M34" s="60"/>
      <c r="N34" s="63"/>
      <c r="O34" s="19"/>
      <c r="P34" s="17"/>
      <c r="Q34" s="38"/>
      <c r="R34" s="38"/>
      <c r="S34" s="38"/>
      <c r="T34" s="38"/>
      <c r="V34" s="58"/>
      <c r="W34" s="61"/>
      <c r="X34" s="38"/>
      <c r="Y34" s="72">
        <f t="shared" si="0"/>
        <v>0</v>
      </c>
      <c r="Z34" s="19"/>
      <c r="AA34" s="79">
        <v>0</v>
      </c>
      <c r="AB34" s="80">
        <f t="shared" si="1"/>
        <v>0</v>
      </c>
      <c r="AC34" s="81">
        <v>0</v>
      </c>
      <c r="AD34" s="82">
        <f t="shared" si="2"/>
        <v>0</v>
      </c>
      <c r="AE34" s="133">
        <f t="shared" si="3"/>
        <v>0</v>
      </c>
    </row>
    <row r="35" spans="1:31" ht="60.75" thickBot="1" x14ac:dyDescent="0.3">
      <c r="A35" s="22"/>
      <c r="B35" s="64" t="s">
        <v>271</v>
      </c>
      <c r="C35" s="55" t="s">
        <v>312</v>
      </c>
      <c r="D35" s="56" t="s">
        <v>25</v>
      </c>
      <c r="E35" s="57" t="s">
        <v>313</v>
      </c>
      <c r="F35" s="58"/>
      <c r="G35" s="58"/>
      <c r="H35" s="59">
        <v>7.4000000000000199</v>
      </c>
      <c r="I35" s="58"/>
      <c r="J35" s="60" t="s">
        <v>314</v>
      </c>
      <c r="K35" s="58" t="s">
        <v>79</v>
      </c>
      <c r="L35" s="61">
        <v>18</v>
      </c>
      <c r="M35" s="65">
        <v>58.8</v>
      </c>
      <c r="N35" s="63">
        <v>1058.4000000000001</v>
      </c>
      <c r="O35" s="19"/>
      <c r="P35" s="13" t="e">
        <v>#VALUE!</v>
      </c>
      <c r="Q35" s="14" t="e">
        <f>IF(J35="PROV SUM",N35,L35*P35)</f>
        <v>#VALUE!</v>
      </c>
      <c r="R35" s="40">
        <v>0</v>
      </c>
      <c r="S35" s="41">
        <v>48.351239999999997</v>
      </c>
      <c r="T35" s="14">
        <f>IF(J35="SC024",N35,IF(ISERROR(S35),"",IF(J35="PROV SUM",N35,L35*S35)))</f>
        <v>870.32231999999999</v>
      </c>
      <c r="V35" s="58" t="s">
        <v>79</v>
      </c>
      <c r="W35" s="61">
        <v>18</v>
      </c>
      <c r="X35" s="41">
        <v>48.351239999999997</v>
      </c>
      <c r="Y35" s="72">
        <f t="shared" si="0"/>
        <v>870.32231999999999</v>
      </c>
      <c r="Z35" s="19"/>
      <c r="AA35" s="79">
        <v>0</v>
      </c>
      <c r="AB35" s="80">
        <f t="shared" si="1"/>
        <v>0</v>
      </c>
      <c r="AC35" s="81">
        <v>0</v>
      </c>
      <c r="AD35" s="82">
        <f>Y35*AC35</f>
        <v>0</v>
      </c>
      <c r="AE35" s="133">
        <f t="shared" si="3"/>
        <v>0</v>
      </c>
    </row>
    <row r="36" spans="1:31" ht="15.75" thickBot="1" x14ac:dyDescent="0.3"/>
    <row r="37" spans="1:31" ht="15.75" thickBot="1" x14ac:dyDescent="0.3">
      <c r="S37" s="69" t="s">
        <v>5</v>
      </c>
      <c r="T37" s="70">
        <f>SUM(T11:T35)</f>
        <v>6106.8111509999999</v>
      </c>
      <c r="U37" s="66"/>
      <c r="V37" s="22"/>
      <c r="W37" s="29"/>
      <c r="X37" s="69" t="s">
        <v>5</v>
      </c>
      <c r="Y37" s="70">
        <f>SUM(Y11:Y35)</f>
        <v>6106.8111509999999</v>
      </c>
      <c r="Z37" s="19"/>
      <c r="AA37" s="78"/>
      <c r="AB37" s="119">
        <f>SUM(AB11:AB35)</f>
        <v>2537.2559999999999</v>
      </c>
      <c r="AC37" s="78"/>
      <c r="AD37" s="120">
        <f>SUM(AD11:AD35)</f>
        <v>0</v>
      </c>
      <c r="AE37" s="132">
        <f>SUM(AE11:AE35)</f>
        <v>2537.2559999999999</v>
      </c>
    </row>
    <row r="39" spans="1:31" x14ac:dyDescent="0.25">
      <c r="C39" t="s">
        <v>372</v>
      </c>
      <c r="D39" s="176"/>
      <c r="T39" s="379">
        <f ca="1">SUMIF($C$10:$C$35,C39,$T$11:$T$35)</f>
        <v>399.99552</v>
      </c>
      <c r="U39" s="66"/>
      <c r="Y39" s="379">
        <f ca="1">SUMIF($C$10:$C$35,C39,$Y$11:$Y$35)</f>
        <v>399.99552</v>
      </c>
      <c r="AA39" s="400">
        <f ca="1">AB39/Y39</f>
        <v>0</v>
      </c>
      <c r="AB39" s="379">
        <f ca="1">SUMIF($C$10:$C$35,C39,$AB$11:$AB$35)</f>
        <v>0</v>
      </c>
      <c r="AC39" s="400">
        <f ca="1">AD39/Y39</f>
        <v>0</v>
      </c>
      <c r="AD39" s="379">
        <f ca="1">SUMIF($C$10:$C$35,C39,$AD$11:$AD$35)</f>
        <v>0</v>
      </c>
      <c r="AE39" s="379">
        <f ca="1">SUMIF($C$10:$C$35,C39,$AE$11:$AE$35)</f>
        <v>0</v>
      </c>
    </row>
    <row r="40" spans="1:31" x14ac:dyDescent="0.25">
      <c r="C40" t="s">
        <v>308</v>
      </c>
      <c r="D40" s="176"/>
      <c r="T40" s="379">
        <f t="shared" ref="T40:T46" ca="1" si="4">SUMIF($C$10:$C$35,C40,$T$11:$T$35)</f>
        <v>222.29999999999998</v>
      </c>
      <c r="U40" s="66"/>
      <c r="Y40" s="379">
        <f t="shared" ref="Y40:Y46" ca="1" si="5">SUMIF($C$10:$C$35,C40,$Y$11:$Y$35)</f>
        <v>222.29999999999998</v>
      </c>
      <c r="AA40" s="400">
        <f t="shared" ref="AA40:AA46" ca="1" si="6">AB40/Y40</f>
        <v>1</v>
      </c>
      <c r="AB40" s="379">
        <f t="shared" ref="AB40:AB46" ca="1" si="7">SUMIF($C$10:$C$35,C40,$AB$11:$AB$35)</f>
        <v>222.29999999999998</v>
      </c>
      <c r="AC40" s="400">
        <f t="shared" ref="AC40:AC46" ca="1" si="8">AD40/Y40</f>
        <v>0</v>
      </c>
      <c r="AD40" s="379">
        <f t="shared" ref="AD40:AD46" ca="1" si="9">SUMIF($C$10:$C$35,C40,$AD$11:$AD$35)</f>
        <v>0</v>
      </c>
      <c r="AE40" s="379">
        <f t="shared" ref="AE40:AE45" ca="1" si="10">SUMIF($C$10:$C$35,C40,$AE$11:$AE$35)</f>
        <v>222.29999999999998</v>
      </c>
    </row>
    <row r="41" spans="1:31" x14ac:dyDescent="0.25">
      <c r="C41" t="s">
        <v>285</v>
      </c>
      <c r="D41" s="176"/>
      <c r="T41" s="379">
        <f t="shared" ca="1" si="4"/>
        <v>0</v>
      </c>
      <c r="U41" s="68"/>
      <c r="Y41" s="379">
        <f t="shared" ca="1" si="5"/>
        <v>0</v>
      </c>
      <c r="AA41" s="400" t="e">
        <f t="shared" ca="1" si="6"/>
        <v>#DIV/0!</v>
      </c>
      <c r="AB41" s="379">
        <f t="shared" ca="1" si="7"/>
        <v>0</v>
      </c>
      <c r="AC41" s="400" t="e">
        <f t="shared" ca="1" si="8"/>
        <v>#DIV/0!</v>
      </c>
      <c r="AD41" s="379">
        <f t="shared" ca="1" si="9"/>
        <v>0</v>
      </c>
      <c r="AE41" s="379">
        <f t="shared" ca="1" si="10"/>
        <v>0</v>
      </c>
    </row>
    <row r="42" spans="1:31" x14ac:dyDescent="0.25">
      <c r="C42" t="s">
        <v>189</v>
      </c>
      <c r="D42" s="176"/>
      <c r="T42" s="379">
        <f t="shared" ca="1" si="4"/>
        <v>667.71449999999993</v>
      </c>
      <c r="U42" s="68"/>
      <c r="Y42" s="379">
        <f t="shared" ca="1" si="5"/>
        <v>667.71449999999993</v>
      </c>
      <c r="AA42" s="400">
        <f t="shared" ca="1" si="6"/>
        <v>0</v>
      </c>
      <c r="AB42" s="379">
        <f t="shared" ca="1" si="7"/>
        <v>0</v>
      </c>
      <c r="AC42" s="400">
        <f t="shared" ca="1" si="8"/>
        <v>0</v>
      </c>
      <c r="AD42" s="379">
        <f t="shared" ca="1" si="9"/>
        <v>0</v>
      </c>
      <c r="AE42" s="379">
        <f t="shared" ca="1" si="10"/>
        <v>0</v>
      </c>
    </row>
    <row r="43" spans="1:31" x14ac:dyDescent="0.25">
      <c r="C43" t="s">
        <v>72</v>
      </c>
      <c r="D43" s="176"/>
      <c r="T43" s="379">
        <f t="shared" ca="1" si="4"/>
        <v>46.108685999999999</v>
      </c>
      <c r="U43" s="68"/>
      <c r="Y43" s="379">
        <f t="shared" ca="1" si="5"/>
        <v>46.108685999999999</v>
      </c>
      <c r="AA43" s="400">
        <f t="shared" ca="1" si="6"/>
        <v>0</v>
      </c>
      <c r="AB43" s="379">
        <f t="shared" ca="1" si="7"/>
        <v>0</v>
      </c>
      <c r="AC43" s="400">
        <f t="shared" ca="1" si="8"/>
        <v>0</v>
      </c>
      <c r="AD43" s="379">
        <f t="shared" ca="1" si="9"/>
        <v>0</v>
      </c>
      <c r="AE43" s="379">
        <f t="shared" ca="1" si="10"/>
        <v>0</v>
      </c>
    </row>
    <row r="44" spans="1:31" x14ac:dyDescent="0.25">
      <c r="C44" t="s">
        <v>164</v>
      </c>
      <c r="D44" s="176"/>
      <c r="T44" s="379">
        <f t="shared" ca="1" si="4"/>
        <v>593.29012499999999</v>
      </c>
      <c r="U44" s="68"/>
      <c r="Y44" s="379">
        <f t="shared" ca="1" si="5"/>
        <v>593.29012499999999</v>
      </c>
      <c r="AA44" s="400">
        <f t="shared" ca="1" si="6"/>
        <v>0</v>
      </c>
      <c r="AB44" s="379">
        <f t="shared" ca="1" si="7"/>
        <v>0</v>
      </c>
      <c r="AC44" s="400">
        <f t="shared" ca="1" si="8"/>
        <v>0</v>
      </c>
      <c r="AD44" s="379">
        <f t="shared" ca="1" si="9"/>
        <v>0</v>
      </c>
      <c r="AE44" s="379">
        <f t="shared" ca="1" si="10"/>
        <v>0</v>
      </c>
    </row>
    <row r="45" spans="1:31" x14ac:dyDescent="0.25">
      <c r="C45" t="s">
        <v>24</v>
      </c>
      <c r="D45" s="176"/>
      <c r="T45" s="379">
        <f t="shared" ca="1" si="4"/>
        <v>3307.08</v>
      </c>
      <c r="U45" s="68"/>
      <c r="Y45" s="379">
        <f t="shared" ca="1" si="5"/>
        <v>3307.08</v>
      </c>
      <c r="AA45" s="400">
        <f t="shared" ca="1" si="6"/>
        <v>0.7</v>
      </c>
      <c r="AB45" s="379">
        <f t="shared" ca="1" si="7"/>
        <v>2314.9559999999997</v>
      </c>
      <c r="AC45" s="400">
        <f t="shared" ca="1" si="8"/>
        <v>0</v>
      </c>
      <c r="AD45" s="379">
        <f t="shared" ca="1" si="9"/>
        <v>0</v>
      </c>
      <c r="AE45" s="379">
        <f t="shared" ca="1" si="10"/>
        <v>2314.9559999999997</v>
      </c>
    </row>
    <row r="46" spans="1:31" x14ac:dyDescent="0.25">
      <c r="C46" t="s">
        <v>312</v>
      </c>
      <c r="D46" s="176"/>
      <c r="T46" s="379">
        <f t="shared" ca="1" si="4"/>
        <v>870.32231999999999</v>
      </c>
      <c r="Y46" s="379">
        <f t="shared" ca="1" si="5"/>
        <v>870.32231999999999</v>
      </c>
      <c r="AA46" s="400">
        <f t="shared" ca="1" si="6"/>
        <v>0</v>
      </c>
      <c r="AB46" s="379">
        <f t="shared" ca="1" si="7"/>
        <v>0</v>
      </c>
      <c r="AC46" s="400">
        <f t="shared" ca="1" si="8"/>
        <v>0</v>
      </c>
      <c r="AD46" s="379">
        <f t="shared" ca="1" si="9"/>
        <v>0</v>
      </c>
      <c r="AE46" s="379">
        <f ca="1">SUMIF($C$10:$C$35,C46,$AE$11:$AE$35)</f>
        <v>0</v>
      </c>
    </row>
  </sheetData>
  <autoFilter ref="B8:AE35"/>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6:S27 S11:S12 S14 S17:S21 S23:S24 S29:S33 S35 X26:X27 X11:X12 X14 X17:X21 X23:X24 X29:X33 X35">
      <formula1>P11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65"/>
  <sheetViews>
    <sheetView topLeftCell="B1" zoomScale="70" zoomScaleNormal="70" workbookViewId="0">
      <pane xSplit="9" ySplit="8" topLeftCell="K48" activePane="bottomRight" state="frozen"/>
      <selection activeCell="S45" sqref="S45"/>
      <selection pane="topRight" activeCell="S45" sqref="S45"/>
      <selection pane="bottomLeft" activeCell="S45" sqref="S45"/>
      <selection pane="bottomRight" activeCell="AH71" sqref="AH71"/>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515</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16" t="s">
        <v>388</v>
      </c>
      <c r="L7" s="417"/>
      <c r="M7" s="417"/>
      <c r="N7" s="417"/>
      <c r="O7" s="417"/>
      <c r="P7" s="417"/>
      <c r="Q7" s="417"/>
      <c r="R7" s="417"/>
      <c r="S7" s="417"/>
      <c r="T7" s="418"/>
      <c r="V7" s="419" t="s">
        <v>389</v>
      </c>
      <c r="W7" s="420"/>
      <c r="X7" s="420"/>
      <c r="Y7" s="421"/>
      <c r="AA7" s="422" t="s">
        <v>390</v>
      </c>
      <c r="AB7" s="423"/>
      <c r="AC7" s="424" t="s">
        <v>393</v>
      </c>
      <c r="AD7" s="425"/>
      <c r="AE7" s="309" t="s">
        <v>391</v>
      </c>
    </row>
    <row r="8" spans="1:31" s="318" customFormat="1" ht="75.75" thickBot="1" x14ac:dyDescent="0.3">
      <c r="A8" s="310" t="s">
        <v>377</v>
      </c>
      <c r="B8" s="311" t="s">
        <v>37</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37</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37</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37</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7" si="0">W12*X12</f>
        <v>399.99552</v>
      </c>
      <c r="Z12" s="19"/>
      <c r="AA12" s="79">
        <v>0</v>
      </c>
      <c r="AB12" s="80">
        <f t="shared" ref="AB12:AB52" si="1">Y12*AA12</f>
        <v>0</v>
      </c>
      <c r="AC12" s="81">
        <v>0</v>
      </c>
      <c r="AD12" s="82">
        <f t="shared" ref="AD12:AD52" si="2">Y12*AC12</f>
        <v>0</v>
      </c>
      <c r="AE12" s="133">
        <f t="shared" ref="AE12:AE52" si="3">AB12-AD12</f>
        <v>0</v>
      </c>
    </row>
    <row r="13" spans="1:31" ht="15.75" thickBot="1" x14ac:dyDescent="0.3">
      <c r="A13" s="16"/>
      <c r="B13" s="3" t="s">
        <v>37</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37</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37</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1" ht="105.75" thickBot="1" x14ac:dyDescent="0.3">
      <c r="A16" s="16"/>
      <c r="B16" s="3" t="s">
        <v>37</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1" ht="61.5" thickBot="1" x14ac:dyDescent="0.3">
      <c r="A17" s="16"/>
      <c r="B17" s="3" t="s">
        <v>37</v>
      </c>
      <c r="C17" s="4" t="s">
        <v>285</v>
      </c>
      <c r="D17" s="5" t="s">
        <v>25</v>
      </c>
      <c r="E17" s="129" t="s">
        <v>501</v>
      </c>
      <c r="F17" s="7"/>
      <c r="G17" s="7"/>
      <c r="H17" s="8">
        <v>5.1540000000000203</v>
      </c>
      <c r="I17" s="7"/>
      <c r="J17" s="9" t="s">
        <v>301</v>
      </c>
      <c r="K17" s="10" t="s">
        <v>79</v>
      </c>
      <c r="L17" s="39">
        <v>6</v>
      </c>
      <c r="M17" s="11">
        <v>16.28</v>
      </c>
      <c r="N17" s="12">
        <v>97.68</v>
      </c>
      <c r="O17" s="19"/>
      <c r="P17" s="13" t="e">
        <v>#VALUE!</v>
      </c>
      <c r="Q17" s="14" t="e">
        <f>IF(J17="PROV SUM",N17,L17*P17)</f>
        <v>#VALUE!</v>
      </c>
      <c r="R17" s="40">
        <v>0</v>
      </c>
      <c r="S17" s="41">
        <v>13.714272000000001</v>
      </c>
      <c r="T17" s="14">
        <f>IF(J17="SC024",N17,IF(ISERROR(S17),"",IF(J17="PROV SUM",N17,L17*S17)))</f>
        <v>82.285632000000007</v>
      </c>
      <c r="V17" s="10" t="s">
        <v>79</v>
      </c>
      <c r="W17" s="39">
        <v>6</v>
      </c>
      <c r="X17" s="41">
        <v>13.714272000000001</v>
      </c>
      <c r="Y17" s="72">
        <f t="shared" si="0"/>
        <v>82.285632000000007</v>
      </c>
      <c r="Z17" s="19"/>
      <c r="AA17" s="79">
        <v>0</v>
      </c>
      <c r="AB17" s="80">
        <f t="shared" si="1"/>
        <v>0</v>
      </c>
      <c r="AC17" s="81">
        <v>0</v>
      </c>
      <c r="AD17" s="82">
        <f t="shared" si="2"/>
        <v>0</v>
      </c>
      <c r="AE17" s="133">
        <f t="shared" si="3"/>
        <v>0</v>
      </c>
    </row>
    <row r="18" spans="1:31" ht="15.75" thickBot="1" x14ac:dyDescent="0.3">
      <c r="A18" s="16"/>
      <c r="B18" s="3" t="s">
        <v>37</v>
      </c>
      <c r="C18" s="42" t="s">
        <v>189</v>
      </c>
      <c r="D18" s="5" t="s">
        <v>378</v>
      </c>
      <c r="E18" s="6"/>
      <c r="F18" s="7"/>
      <c r="G18" s="7"/>
      <c r="H18" s="8"/>
      <c r="I18" s="7"/>
      <c r="J18" s="9"/>
      <c r="K18" s="10"/>
      <c r="L18" s="39"/>
      <c r="M18" s="9"/>
      <c r="N18" s="39"/>
      <c r="O18" s="19"/>
      <c r="P18" s="28"/>
      <c r="Q18" s="43"/>
      <c r="R18" s="43"/>
      <c r="S18" s="43"/>
      <c r="T18" s="43"/>
      <c r="V18" s="10"/>
      <c r="W18" s="39"/>
      <c r="X18" s="43"/>
      <c r="Y18" s="72">
        <f t="shared" si="0"/>
        <v>0</v>
      </c>
      <c r="Z18" s="19"/>
      <c r="AA18" s="79">
        <v>0</v>
      </c>
      <c r="AB18" s="80">
        <f t="shared" si="1"/>
        <v>0</v>
      </c>
      <c r="AC18" s="81">
        <v>0</v>
      </c>
      <c r="AD18" s="82">
        <f t="shared" si="2"/>
        <v>0</v>
      </c>
      <c r="AE18" s="133">
        <f t="shared" si="3"/>
        <v>0</v>
      </c>
    </row>
    <row r="19" spans="1:31" ht="60.75" thickBot="1" x14ac:dyDescent="0.3">
      <c r="A19" s="16"/>
      <c r="B19" s="3" t="s">
        <v>37</v>
      </c>
      <c r="C19" s="42" t="s">
        <v>189</v>
      </c>
      <c r="D19" s="5" t="s">
        <v>25</v>
      </c>
      <c r="E19" s="6" t="s">
        <v>190</v>
      </c>
      <c r="F19" s="7"/>
      <c r="G19" s="7"/>
      <c r="H19" s="8">
        <v>6.82</v>
      </c>
      <c r="I19" s="7"/>
      <c r="J19" s="9" t="s">
        <v>191</v>
      </c>
      <c r="K19" s="10" t="s">
        <v>104</v>
      </c>
      <c r="L19" s="39">
        <v>4</v>
      </c>
      <c r="M19" s="11">
        <v>44.12</v>
      </c>
      <c r="N19" s="39">
        <v>176.48</v>
      </c>
      <c r="O19" s="19"/>
      <c r="P19" s="13" t="e">
        <v>#VALUE!</v>
      </c>
      <c r="Q19" s="14" t="e">
        <f t="shared" ref="Q19:Q25" si="4">IF(J19="PROV SUM",N19,L19*P19)</f>
        <v>#VALUE!</v>
      </c>
      <c r="R19" s="40">
        <v>0</v>
      </c>
      <c r="S19" s="41">
        <v>31.986999999999998</v>
      </c>
      <c r="T19" s="14">
        <f t="shared" ref="T19:T25" si="5">IF(J19="SC024",N19,IF(ISERROR(S19),"",IF(J19="PROV SUM",N19,L19*S19)))</f>
        <v>127.94799999999999</v>
      </c>
      <c r="V19" s="10" t="s">
        <v>104</v>
      </c>
      <c r="W19" s="39">
        <v>4</v>
      </c>
      <c r="X19" s="41">
        <v>31.986999999999998</v>
      </c>
      <c r="Y19" s="72">
        <f t="shared" si="0"/>
        <v>127.94799999999999</v>
      </c>
      <c r="Z19" s="19"/>
      <c r="AA19" s="79">
        <v>0</v>
      </c>
      <c r="AB19" s="80">
        <f t="shared" si="1"/>
        <v>0</v>
      </c>
      <c r="AC19" s="81">
        <v>0</v>
      </c>
      <c r="AD19" s="82">
        <f t="shared" si="2"/>
        <v>0</v>
      </c>
      <c r="AE19" s="133">
        <f t="shared" si="3"/>
        <v>0</v>
      </c>
    </row>
    <row r="20" spans="1:31" ht="30.75" thickBot="1" x14ac:dyDescent="0.3">
      <c r="A20" s="16"/>
      <c r="B20" s="3" t="s">
        <v>37</v>
      </c>
      <c r="C20" s="42" t="s">
        <v>189</v>
      </c>
      <c r="D20" s="5" t="s">
        <v>25</v>
      </c>
      <c r="E20" s="6" t="s">
        <v>337</v>
      </c>
      <c r="F20" s="7"/>
      <c r="G20" s="7"/>
      <c r="H20" s="8">
        <v>6.91</v>
      </c>
      <c r="I20" s="7"/>
      <c r="J20" s="9" t="s">
        <v>338</v>
      </c>
      <c r="K20" s="10" t="s">
        <v>79</v>
      </c>
      <c r="L20" s="39">
        <v>8</v>
      </c>
      <c r="M20" s="11">
        <v>20.13</v>
      </c>
      <c r="N20" s="39">
        <v>161.04</v>
      </c>
      <c r="O20" s="19"/>
      <c r="P20" s="13" t="e">
        <v>#VALUE!</v>
      </c>
      <c r="Q20" s="14" t="e">
        <f t="shared" si="4"/>
        <v>#VALUE!</v>
      </c>
      <c r="R20" s="40">
        <v>0</v>
      </c>
      <c r="S20" s="41">
        <v>14.594249999999999</v>
      </c>
      <c r="T20" s="14">
        <f t="shared" si="5"/>
        <v>116.75399999999999</v>
      </c>
      <c r="V20" s="10" t="s">
        <v>79</v>
      </c>
      <c r="W20" s="39">
        <v>8</v>
      </c>
      <c r="X20" s="41">
        <v>14.594249999999999</v>
      </c>
      <c r="Y20" s="72">
        <f t="shared" si="0"/>
        <v>116.75399999999999</v>
      </c>
      <c r="Z20" s="19"/>
      <c r="AA20" s="79">
        <v>0</v>
      </c>
      <c r="AB20" s="80">
        <f t="shared" si="1"/>
        <v>0</v>
      </c>
      <c r="AC20" s="81">
        <v>0</v>
      </c>
      <c r="AD20" s="82">
        <f t="shared" si="2"/>
        <v>0</v>
      </c>
      <c r="AE20" s="133">
        <f t="shared" si="3"/>
        <v>0</v>
      </c>
    </row>
    <row r="21" spans="1:31" ht="30.75" thickBot="1" x14ac:dyDescent="0.3">
      <c r="A21" s="16"/>
      <c r="B21" s="3" t="s">
        <v>37</v>
      </c>
      <c r="C21" s="42" t="s">
        <v>189</v>
      </c>
      <c r="D21" s="5" t="s">
        <v>25</v>
      </c>
      <c r="E21" s="6" t="s">
        <v>217</v>
      </c>
      <c r="F21" s="7"/>
      <c r="G21" s="7"/>
      <c r="H21" s="8">
        <v>6.1820000000000297</v>
      </c>
      <c r="I21" s="7"/>
      <c r="J21" s="9" t="s">
        <v>218</v>
      </c>
      <c r="K21" s="10" t="s">
        <v>79</v>
      </c>
      <c r="L21" s="39">
        <v>6</v>
      </c>
      <c r="M21" s="11">
        <v>10.17</v>
      </c>
      <c r="N21" s="39">
        <v>61.02</v>
      </c>
      <c r="O21" s="19"/>
      <c r="P21" s="13" t="e">
        <v>#VALUE!</v>
      </c>
      <c r="Q21" s="14" t="e">
        <f t="shared" si="4"/>
        <v>#VALUE!</v>
      </c>
      <c r="R21" s="40">
        <v>0</v>
      </c>
      <c r="S21" s="41">
        <v>8.644499999999999</v>
      </c>
      <c r="T21" s="14">
        <f t="shared" si="5"/>
        <v>51.86699999999999</v>
      </c>
      <c r="V21" s="10" t="s">
        <v>79</v>
      </c>
      <c r="W21" s="39">
        <v>6</v>
      </c>
      <c r="X21" s="41">
        <v>8.644499999999999</v>
      </c>
      <c r="Y21" s="72">
        <f t="shared" si="0"/>
        <v>51.86699999999999</v>
      </c>
      <c r="Z21" s="19"/>
      <c r="AA21" s="79">
        <v>0</v>
      </c>
      <c r="AB21" s="80">
        <f t="shared" si="1"/>
        <v>0</v>
      </c>
      <c r="AC21" s="81">
        <v>0</v>
      </c>
      <c r="AD21" s="82">
        <f t="shared" si="2"/>
        <v>0</v>
      </c>
      <c r="AE21" s="133">
        <f t="shared" si="3"/>
        <v>0</v>
      </c>
    </row>
    <row r="22" spans="1:31" ht="45.75" thickBot="1" x14ac:dyDescent="0.3">
      <c r="A22" s="16"/>
      <c r="B22" s="3" t="s">
        <v>37</v>
      </c>
      <c r="C22" s="42" t="s">
        <v>189</v>
      </c>
      <c r="D22" s="5" t="s">
        <v>25</v>
      </c>
      <c r="E22" s="6" t="s">
        <v>236</v>
      </c>
      <c r="F22" s="7"/>
      <c r="G22" s="7"/>
      <c r="H22" s="8">
        <v>6.2140000000000404</v>
      </c>
      <c r="I22" s="7"/>
      <c r="J22" s="9" t="s">
        <v>237</v>
      </c>
      <c r="K22" s="10" t="s">
        <v>139</v>
      </c>
      <c r="L22" s="39">
        <v>1</v>
      </c>
      <c r="M22" s="11">
        <v>16.98</v>
      </c>
      <c r="N22" s="39">
        <v>16.98</v>
      </c>
      <c r="O22" s="19"/>
      <c r="P22" s="13" t="e">
        <v>#VALUE!</v>
      </c>
      <c r="Q22" s="14" t="e">
        <f t="shared" si="4"/>
        <v>#VALUE!</v>
      </c>
      <c r="R22" s="40">
        <v>0</v>
      </c>
      <c r="S22" s="41">
        <v>14.433</v>
      </c>
      <c r="T22" s="14">
        <f t="shared" si="5"/>
        <v>14.433</v>
      </c>
      <c r="V22" s="10" t="s">
        <v>139</v>
      </c>
      <c r="W22" s="39">
        <v>1</v>
      </c>
      <c r="X22" s="41">
        <v>14.433</v>
      </c>
      <c r="Y22" s="72">
        <f t="shared" si="0"/>
        <v>14.433</v>
      </c>
      <c r="Z22" s="19"/>
      <c r="AA22" s="79">
        <v>0</v>
      </c>
      <c r="AB22" s="80">
        <f t="shared" si="1"/>
        <v>0</v>
      </c>
      <c r="AC22" s="81">
        <v>0</v>
      </c>
      <c r="AD22" s="82">
        <f t="shared" si="2"/>
        <v>0</v>
      </c>
      <c r="AE22" s="133">
        <f t="shared" si="3"/>
        <v>0</v>
      </c>
    </row>
    <row r="23" spans="1:31" ht="30.75" thickBot="1" x14ac:dyDescent="0.3">
      <c r="A23" s="16"/>
      <c r="B23" s="3" t="s">
        <v>37</v>
      </c>
      <c r="C23" s="42" t="s">
        <v>189</v>
      </c>
      <c r="D23" s="5" t="s">
        <v>25</v>
      </c>
      <c r="E23" s="6" t="s">
        <v>412</v>
      </c>
      <c r="F23" s="7"/>
      <c r="G23" s="7"/>
      <c r="H23" s="8">
        <v>6.2370000000000498</v>
      </c>
      <c r="I23" s="7"/>
      <c r="J23" s="9" t="s">
        <v>253</v>
      </c>
      <c r="K23" s="10" t="s">
        <v>104</v>
      </c>
      <c r="L23" s="39">
        <v>6</v>
      </c>
      <c r="M23" s="11">
        <v>6.28</v>
      </c>
      <c r="N23" s="39">
        <v>37.68</v>
      </c>
      <c r="O23" s="19"/>
      <c r="P23" s="13" t="e">
        <v>#VALUE!</v>
      </c>
      <c r="Q23" s="14" t="e">
        <f t="shared" si="4"/>
        <v>#VALUE!</v>
      </c>
      <c r="R23" s="40">
        <v>0</v>
      </c>
      <c r="S23" s="41">
        <v>5.3380000000000001</v>
      </c>
      <c r="T23" s="14">
        <f t="shared" si="5"/>
        <v>32.027999999999999</v>
      </c>
      <c r="V23" s="10" t="s">
        <v>104</v>
      </c>
      <c r="W23" s="39">
        <v>6</v>
      </c>
      <c r="X23" s="41">
        <v>5.3380000000000001</v>
      </c>
      <c r="Y23" s="72">
        <f t="shared" si="0"/>
        <v>32.027999999999999</v>
      </c>
      <c r="Z23" s="19"/>
      <c r="AA23" s="79">
        <v>0</v>
      </c>
      <c r="AB23" s="80">
        <f t="shared" si="1"/>
        <v>0</v>
      </c>
      <c r="AC23" s="81">
        <v>0</v>
      </c>
      <c r="AD23" s="82">
        <f t="shared" si="2"/>
        <v>0</v>
      </c>
      <c r="AE23" s="133">
        <f t="shared" si="3"/>
        <v>0</v>
      </c>
    </row>
    <row r="24" spans="1:31" ht="45.75" thickBot="1" x14ac:dyDescent="0.3">
      <c r="A24" s="16"/>
      <c r="B24" s="3" t="s">
        <v>37</v>
      </c>
      <c r="C24" s="42" t="s">
        <v>189</v>
      </c>
      <c r="D24" s="5" t="s">
        <v>25</v>
      </c>
      <c r="E24" s="6" t="s">
        <v>256</v>
      </c>
      <c r="F24" s="7"/>
      <c r="G24" s="7"/>
      <c r="H24" s="8">
        <v>6.2390000000000496</v>
      </c>
      <c r="I24" s="7"/>
      <c r="J24" s="9" t="s">
        <v>257</v>
      </c>
      <c r="K24" s="10" t="s">
        <v>139</v>
      </c>
      <c r="L24" s="39">
        <v>2</v>
      </c>
      <c r="M24" s="11">
        <v>39.28</v>
      </c>
      <c r="N24" s="39">
        <v>78.56</v>
      </c>
      <c r="O24" s="19"/>
      <c r="P24" s="13" t="e">
        <v>#VALUE!</v>
      </c>
      <c r="Q24" s="14" t="e">
        <f t="shared" si="4"/>
        <v>#VALUE!</v>
      </c>
      <c r="R24" s="40">
        <v>0</v>
      </c>
      <c r="S24" s="41">
        <v>33.387999999999998</v>
      </c>
      <c r="T24" s="14">
        <f t="shared" si="5"/>
        <v>66.775999999999996</v>
      </c>
      <c r="V24" s="10" t="s">
        <v>139</v>
      </c>
      <c r="W24" s="39">
        <v>2</v>
      </c>
      <c r="X24" s="41">
        <v>33.387999999999998</v>
      </c>
      <c r="Y24" s="72">
        <f t="shared" si="0"/>
        <v>66.775999999999996</v>
      </c>
      <c r="Z24" s="19"/>
      <c r="AA24" s="79">
        <v>0</v>
      </c>
      <c r="AB24" s="80">
        <f t="shared" si="1"/>
        <v>0</v>
      </c>
      <c r="AC24" s="81">
        <v>0</v>
      </c>
      <c r="AD24" s="82">
        <f t="shared" si="2"/>
        <v>0</v>
      </c>
      <c r="AE24" s="133">
        <f t="shared" si="3"/>
        <v>0</v>
      </c>
    </row>
    <row r="25" spans="1:31" ht="30.75" thickBot="1" x14ac:dyDescent="0.3">
      <c r="A25" s="16"/>
      <c r="B25" s="3" t="s">
        <v>37</v>
      </c>
      <c r="C25" s="42" t="s">
        <v>189</v>
      </c>
      <c r="D25" s="5" t="s">
        <v>25</v>
      </c>
      <c r="E25" s="6" t="s">
        <v>433</v>
      </c>
      <c r="F25" s="7"/>
      <c r="G25" s="7"/>
      <c r="H25" s="8">
        <v>6.2620000000000502</v>
      </c>
      <c r="I25" s="7"/>
      <c r="J25" s="9" t="s">
        <v>270</v>
      </c>
      <c r="K25" s="10" t="s">
        <v>79</v>
      </c>
      <c r="L25" s="39">
        <v>16</v>
      </c>
      <c r="M25" s="11">
        <v>16.86</v>
      </c>
      <c r="N25" s="39">
        <v>269.76</v>
      </c>
      <c r="O25" s="19"/>
      <c r="P25" s="13" t="e">
        <v>#VALUE!</v>
      </c>
      <c r="Q25" s="14" t="e">
        <f t="shared" si="4"/>
        <v>#VALUE!</v>
      </c>
      <c r="R25" s="40">
        <v>0</v>
      </c>
      <c r="S25" s="41">
        <v>14.331</v>
      </c>
      <c r="T25" s="14">
        <f t="shared" si="5"/>
        <v>229.29599999999999</v>
      </c>
      <c r="V25" s="10" t="s">
        <v>79</v>
      </c>
      <c r="W25" s="39">
        <v>16</v>
      </c>
      <c r="X25" s="41">
        <v>14.331</v>
      </c>
      <c r="Y25" s="72">
        <f t="shared" si="0"/>
        <v>229.29599999999999</v>
      </c>
      <c r="Z25" s="19"/>
      <c r="AA25" s="79">
        <v>0</v>
      </c>
      <c r="AB25" s="80">
        <f t="shared" si="1"/>
        <v>0</v>
      </c>
      <c r="AC25" s="81">
        <v>0</v>
      </c>
      <c r="AD25" s="82">
        <f t="shared" si="2"/>
        <v>0</v>
      </c>
      <c r="AE25" s="133">
        <f t="shared" si="3"/>
        <v>0</v>
      </c>
    </row>
    <row r="26" spans="1:31" ht="15.75" thickBot="1" x14ac:dyDescent="0.3">
      <c r="A26" s="16"/>
      <c r="B26" s="3" t="s">
        <v>37</v>
      </c>
      <c r="C26" s="42" t="s">
        <v>72</v>
      </c>
      <c r="D26" s="5" t="s">
        <v>378</v>
      </c>
      <c r="E26" s="6"/>
      <c r="F26" s="7"/>
      <c r="G26" s="7"/>
      <c r="H26" s="8"/>
      <c r="I26" s="7"/>
      <c r="J26" s="9"/>
      <c r="K26" s="10"/>
      <c r="L26" s="39"/>
      <c r="M26" s="9"/>
      <c r="N26" s="39"/>
      <c r="O26" s="44"/>
      <c r="P26" s="28"/>
      <c r="Q26" s="43"/>
      <c r="R26" s="43"/>
      <c r="S26" s="43"/>
      <c r="T26" s="43"/>
      <c r="V26" s="10"/>
      <c r="W26" s="39"/>
      <c r="X26" s="43"/>
      <c r="Y26" s="72">
        <f t="shared" si="0"/>
        <v>0</v>
      </c>
      <c r="Z26" s="19"/>
      <c r="AA26" s="79">
        <v>0</v>
      </c>
      <c r="AB26" s="80">
        <f t="shared" si="1"/>
        <v>0</v>
      </c>
      <c r="AC26" s="81">
        <v>0</v>
      </c>
      <c r="AD26" s="82">
        <f t="shared" si="2"/>
        <v>0</v>
      </c>
      <c r="AE26" s="133">
        <f t="shared" si="3"/>
        <v>0</v>
      </c>
    </row>
    <row r="27" spans="1:31" ht="75.75" thickBot="1" x14ac:dyDescent="0.3">
      <c r="A27" s="16"/>
      <c r="B27" s="3" t="s">
        <v>37</v>
      </c>
      <c r="C27" s="42" t="s">
        <v>72</v>
      </c>
      <c r="D27" s="5" t="s">
        <v>25</v>
      </c>
      <c r="E27" s="6" t="s">
        <v>92</v>
      </c>
      <c r="F27" s="7"/>
      <c r="G27" s="7"/>
      <c r="H27" s="8">
        <v>3.2149999999999901</v>
      </c>
      <c r="I27" s="7"/>
      <c r="J27" s="9" t="s">
        <v>93</v>
      </c>
      <c r="K27" s="10" t="s">
        <v>79</v>
      </c>
      <c r="L27" s="39">
        <v>50</v>
      </c>
      <c r="M27" s="11">
        <v>30.56</v>
      </c>
      <c r="N27" s="39">
        <v>1528</v>
      </c>
      <c r="O27" s="44"/>
      <c r="P27" s="13" t="e">
        <v>#VALUE!</v>
      </c>
      <c r="Q27" s="14" t="e">
        <f>IF(J27="PROV SUM",N27,L27*P27)</f>
        <v>#VALUE!</v>
      </c>
      <c r="R27" s="40">
        <v>0</v>
      </c>
      <c r="S27" s="41">
        <v>24.448</v>
      </c>
      <c r="T27" s="14">
        <f>IF(J27="SC024",N27,IF(ISERROR(S27),"",IF(J27="PROV SUM",N27,L27*S27)))</f>
        <v>1222.4000000000001</v>
      </c>
      <c r="V27" s="10" t="s">
        <v>79</v>
      </c>
      <c r="W27" s="39">
        <v>50</v>
      </c>
      <c r="X27" s="41">
        <v>24.448</v>
      </c>
      <c r="Y27" s="72">
        <f t="shared" si="0"/>
        <v>1222.4000000000001</v>
      </c>
      <c r="Z27" s="19"/>
      <c r="AA27" s="79">
        <v>1</v>
      </c>
      <c r="AB27" s="80">
        <f t="shared" si="1"/>
        <v>1222.4000000000001</v>
      </c>
      <c r="AC27" s="81">
        <v>0</v>
      </c>
      <c r="AD27" s="82">
        <f t="shared" si="2"/>
        <v>0</v>
      </c>
      <c r="AE27" s="133">
        <f t="shared" si="3"/>
        <v>1222.4000000000001</v>
      </c>
    </row>
    <row r="28" spans="1:31" ht="15.75" thickBot="1" x14ac:dyDescent="0.3">
      <c r="A28" s="16"/>
      <c r="B28" s="3" t="s">
        <v>37</v>
      </c>
      <c r="C28" s="42" t="s">
        <v>164</v>
      </c>
      <c r="D28" s="5" t="s">
        <v>378</v>
      </c>
      <c r="E28" s="6"/>
      <c r="F28" s="7"/>
      <c r="G28" s="7"/>
      <c r="H28" s="8"/>
      <c r="I28" s="7"/>
      <c r="J28" s="9"/>
      <c r="K28" s="10"/>
      <c r="L28" s="39"/>
      <c r="M28" s="9"/>
      <c r="N28" s="39"/>
      <c r="O28" s="44"/>
      <c r="P28" s="28"/>
      <c r="Q28" s="43"/>
      <c r="R28" s="43"/>
      <c r="S28" s="43"/>
      <c r="T28" s="43"/>
      <c r="V28" s="10"/>
      <c r="W28" s="39"/>
      <c r="X28" s="43"/>
      <c r="Y28" s="72">
        <f t="shared" si="0"/>
        <v>0</v>
      </c>
      <c r="Z28" s="19"/>
      <c r="AA28" s="79">
        <v>0</v>
      </c>
      <c r="AB28" s="80">
        <f t="shared" si="1"/>
        <v>0</v>
      </c>
      <c r="AC28" s="81">
        <v>0</v>
      </c>
      <c r="AD28" s="82">
        <f t="shared" si="2"/>
        <v>0</v>
      </c>
      <c r="AE28" s="133">
        <f t="shared" si="3"/>
        <v>0</v>
      </c>
    </row>
    <row r="29" spans="1:31" ht="90.75" thickBot="1" x14ac:dyDescent="0.3">
      <c r="A29" s="16"/>
      <c r="B29" s="3" t="s">
        <v>37</v>
      </c>
      <c r="C29" s="42" t="s">
        <v>164</v>
      </c>
      <c r="D29" s="5" t="s">
        <v>25</v>
      </c>
      <c r="E29" s="6" t="s">
        <v>171</v>
      </c>
      <c r="F29" s="7"/>
      <c r="G29" s="7"/>
      <c r="H29" s="8">
        <v>4.8999999999999799</v>
      </c>
      <c r="I29" s="7"/>
      <c r="J29" s="9" t="s">
        <v>172</v>
      </c>
      <c r="K29" s="10" t="s">
        <v>75</v>
      </c>
      <c r="L29" s="39">
        <v>40</v>
      </c>
      <c r="M29" s="11">
        <v>35.61</v>
      </c>
      <c r="N29" s="39">
        <v>1424.4</v>
      </c>
      <c r="O29" s="44"/>
      <c r="P29" s="13" t="e">
        <v>#VALUE!</v>
      </c>
      <c r="Q29" s="14" t="e">
        <f>IF(J29="PROV SUM",N29,L29*P29)</f>
        <v>#VALUE!</v>
      </c>
      <c r="R29" s="40">
        <v>0</v>
      </c>
      <c r="S29" s="41">
        <v>31.568264999999997</v>
      </c>
      <c r="T29" s="14">
        <f>IF(J29="SC024",N29,IF(ISERROR(S29),"",IF(J29="PROV SUM",N29,L29*S29)))</f>
        <v>1262.7305999999999</v>
      </c>
      <c r="V29" s="10" t="s">
        <v>75</v>
      </c>
      <c r="W29" s="39">
        <v>40</v>
      </c>
      <c r="X29" s="41">
        <v>31.568264999999997</v>
      </c>
      <c r="Y29" s="72">
        <f t="shared" si="0"/>
        <v>1262.7305999999999</v>
      </c>
      <c r="Z29" s="19"/>
      <c r="AA29" s="79">
        <v>0</v>
      </c>
      <c r="AB29" s="80">
        <f t="shared" si="1"/>
        <v>0</v>
      </c>
      <c r="AC29" s="81">
        <v>0</v>
      </c>
      <c r="AD29" s="82">
        <f t="shared" si="2"/>
        <v>0</v>
      </c>
      <c r="AE29" s="133">
        <f t="shared" si="3"/>
        <v>0</v>
      </c>
    </row>
    <row r="30" spans="1:31" ht="15.75" thickBot="1" x14ac:dyDescent="0.3">
      <c r="A30" s="16"/>
      <c r="B30" s="45" t="s">
        <v>37</v>
      </c>
      <c r="C30" s="46" t="s">
        <v>24</v>
      </c>
      <c r="D30" s="47" t="s">
        <v>378</v>
      </c>
      <c r="E30" s="48"/>
      <c r="F30" s="49"/>
      <c r="G30" s="49"/>
      <c r="H30" s="50"/>
      <c r="I30" s="49"/>
      <c r="J30" s="51"/>
      <c r="K30" s="52"/>
      <c r="L30" s="53"/>
      <c r="M30" s="51"/>
      <c r="N30" s="53"/>
      <c r="O30" s="44"/>
      <c r="P30" s="28"/>
      <c r="Q30" s="43"/>
      <c r="R30" s="43"/>
      <c r="S30" s="43"/>
      <c r="T30" s="43"/>
      <c r="V30" s="52"/>
      <c r="W30" s="53"/>
      <c r="X30" s="43"/>
      <c r="Y30" s="72">
        <f t="shared" si="0"/>
        <v>0</v>
      </c>
      <c r="Z30" s="19"/>
      <c r="AA30" s="79">
        <v>0</v>
      </c>
      <c r="AB30" s="80">
        <f t="shared" si="1"/>
        <v>0</v>
      </c>
      <c r="AC30" s="81">
        <v>0</v>
      </c>
      <c r="AD30" s="82">
        <f t="shared" si="2"/>
        <v>0</v>
      </c>
      <c r="AE30" s="133">
        <f t="shared" si="3"/>
        <v>0</v>
      </c>
    </row>
    <row r="31" spans="1:31" ht="120.75" thickBot="1" x14ac:dyDescent="0.3">
      <c r="A31" s="22"/>
      <c r="B31" s="55" t="s">
        <v>37</v>
      </c>
      <c r="C31" s="55" t="s">
        <v>24</v>
      </c>
      <c r="D31" s="56" t="s">
        <v>25</v>
      </c>
      <c r="E31" s="57" t="s">
        <v>26</v>
      </c>
      <c r="F31" s="58"/>
      <c r="G31" s="58"/>
      <c r="H31" s="59">
        <v>2.1</v>
      </c>
      <c r="I31" s="58"/>
      <c r="J31" s="60" t="s">
        <v>27</v>
      </c>
      <c r="K31" s="58" t="s">
        <v>28</v>
      </c>
      <c r="L31" s="61">
        <v>106</v>
      </c>
      <c r="M31" s="62">
        <v>12.92</v>
      </c>
      <c r="N31" s="63">
        <v>1369.52</v>
      </c>
      <c r="O31" s="19"/>
      <c r="P31" s="13" t="e">
        <v>#VALUE!</v>
      </c>
      <c r="Q31" s="14" t="e">
        <f>IF(J31="PROV SUM",N31,L31*P31)</f>
        <v>#VALUE!</v>
      </c>
      <c r="R31" s="40">
        <v>0</v>
      </c>
      <c r="S31" s="41">
        <v>16.4084</v>
      </c>
      <c r="T31" s="14">
        <f>IF(J31="SC024",N31,IF(ISERROR(S31),"",IF(J31="PROV SUM",N31,L31*S31)))</f>
        <v>1739.2904000000001</v>
      </c>
      <c r="V31" s="58" t="s">
        <v>28</v>
      </c>
      <c r="W31" s="61">
        <v>106</v>
      </c>
      <c r="X31" s="41">
        <v>16.4084</v>
      </c>
      <c r="Y31" s="72">
        <f t="shared" si="0"/>
        <v>1739.2904000000001</v>
      </c>
      <c r="Z31" s="19"/>
      <c r="AA31" s="79">
        <v>0.8</v>
      </c>
      <c r="AB31" s="80">
        <f t="shared" si="1"/>
        <v>1391.4323200000001</v>
      </c>
      <c r="AC31" s="81">
        <v>0</v>
      </c>
      <c r="AD31" s="82">
        <f t="shared" si="2"/>
        <v>0</v>
      </c>
      <c r="AE31" s="133">
        <f t="shared" si="3"/>
        <v>1391.4323200000001</v>
      </c>
    </row>
    <row r="32" spans="1:31" ht="30.75" thickBot="1" x14ac:dyDescent="0.3">
      <c r="A32" s="22"/>
      <c r="B32" s="55" t="s">
        <v>37</v>
      </c>
      <c r="C32" s="55" t="s">
        <v>24</v>
      </c>
      <c r="D32" s="56" t="s">
        <v>25</v>
      </c>
      <c r="E32" s="57" t="s">
        <v>29</v>
      </c>
      <c r="F32" s="58"/>
      <c r="G32" s="58"/>
      <c r="H32" s="59">
        <v>2.5</v>
      </c>
      <c r="I32" s="58"/>
      <c r="J32" s="60" t="s">
        <v>30</v>
      </c>
      <c r="K32" s="58" t="s">
        <v>31</v>
      </c>
      <c r="L32" s="61">
        <v>1</v>
      </c>
      <c r="M32" s="62">
        <v>420</v>
      </c>
      <c r="N32" s="63">
        <v>420</v>
      </c>
      <c r="O32" s="19"/>
      <c r="P32" s="13" t="e">
        <v>#VALUE!</v>
      </c>
      <c r="Q32" s="14" t="e">
        <f>IF(J32="PROV SUM",N32,L32*P32)</f>
        <v>#VALUE!</v>
      </c>
      <c r="R32" s="40">
        <v>0</v>
      </c>
      <c r="S32" s="41">
        <v>533.4</v>
      </c>
      <c r="T32" s="14">
        <f>IF(J32="SC024",N32,IF(ISERROR(S32),"",IF(J32="PROV SUM",N32,L32*S32)))</f>
        <v>533.4</v>
      </c>
      <c r="V32" s="58" t="s">
        <v>31</v>
      </c>
      <c r="W32" s="61">
        <v>1</v>
      </c>
      <c r="X32" s="41">
        <v>533.4</v>
      </c>
      <c r="Y32" s="72">
        <f t="shared" si="0"/>
        <v>533.4</v>
      </c>
      <c r="Z32" s="19"/>
      <c r="AA32" s="79">
        <v>1</v>
      </c>
      <c r="AB32" s="80">
        <f t="shared" si="1"/>
        <v>533.4</v>
      </c>
      <c r="AC32" s="81">
        <v>0</v>
      </c>
      <c r="AD32" s="82">
        <f t="shared" si="2"/>
        <v>0</v>
      </c>
      <c r="AE32" s="133">
        <f t="shared" si="3"/>
        <v>533.4</v>
      </c>
    </row>
    <row r="33" spans="1:31" ht="15.75" thickBot="1" x14ac:dyDescent="0.3">
      <c r="A33" s="22"/>
      <c r="B33" s="55" t="s">
        <v>37</v>
      </c>
      <c r="C33" s="55" t="s">
        <v>24</v>
      </c>
      <c r="D33" s="56" t="s">
        <v>25</v>
      </c>
      <c r="E33" s="57" t="s">
        <v>32</v>
      </c>
      <c r="F33" s="58"/>
      <c r="G33" s="58"/>
      <c r="H33" s="59">
        <v>2.6</v>
      </c>
      <c r="I33" s="58"/>
      <c r="J33" s="60" t="s">
        <v>33</v>
      </c>
      <c r="K33" s="58" t="s">
        <v>31</v>
      </c>
      <c r="L33" s="61">
        <v>1</v>
      </c>
      <c r="M33" s="62">
        <v>50</v>
      </c>
      <c r="N33" s="63">
        <v>50</v>
      </c>
      <c r="O33" s="19"/>
      <c r="P33" s="13" t="e">
        <v>#VALUE!</v>
      </c>
      <c r="Q33" s="14" t="e">
        <f>IF(J33="PROV SUM",N33,L33*P33)</f>
        <v>#VALUE!</v>
      </c>
      <c r="R33" s="40">
        <v>0</v>
      </c>
      <c r="S33" s="41">
        <v>63.5</v>
      </c>
      <c r="T33" s="14">
        <f>IF(J33="SC024",N33,IF(ISERROR(S33),"",IF(J33="PROV SUM",N33,L33*S33)))</f>
        <v>63.5</v>
      </c>
      <c r="V33" s="58" t="s">
        <v>31</v>
      </c>
      <c r="W33" s="61">
        <v>1</v>
      </c>
      <c r="X33" s="41">
        <v>63.5</v>
      </c>
      <c r="Y33" s="72">
        <f t="shared" si="0"/>
        <v>63.5</v>
      </c>
      <c r="Z33" s="19"/>
      <c r="AA33" s="79">
        <v>1</v>
      </c>
      <c r="AB33" s="80">
        <f t="shared" si="1"/>
        <v>63.5</v>
      </c>
      <c r="AC33" s="81">
        <v>0</v>
      </c>
      <c r="AD33" s="82">
        <f t="shared" si="2"/>
        <v>0</v>
      </c>
      <c r="AE33" s="133">
        <f t="shared" si="3"/>
        <v>63.5</v>
      </c>
    </row>
    <row r="34" spans="1:31" ht="15.75" thickBot="1" x14ac:dyDescent="0.3">
      <c r="A34" s="22"/>
      <c r="B34" s="55" t="s">
        <v>37</v>
      </c>
      <c r="C34" s="55" t="s">
        <v>24</v>
      </c>
      <c r="D34" s="56" t="s">
        <v>25</v>
      </c>
      <c r="E34" s="57" t="s">
        <v>38</v>
      </c>
      <c r="F34" s="58"/>
      <c r="G34" s="58"/>
      <c r="H34" s="59">
        <v>2.15</v>
      </c>
      <c r="I34" s="58"/>
      <c r="J34" s="60" t="s">
        <v>39</v>
      </c>
      <c r="K34" s="58" t="s">
        <v>31</v>
      </c>
      <c r="L34" s="61">
        <v>1</v>
      </c>
      <c r="M34" s="62">
        <v>1310</v>
      </c>
      <c r="N34" s="63">
        <v>1310</v>
      </c>
      <c r="O34" s="19"/>
      <c r="P34" s="13" t="e">
        <v>#VALUE!</v>
      </c>
      <c r="Q34" s="14" t="e">
        <f>IF(J34="PROV SUM",N34,L34*P34)</f>
        <v>#VALUE!</v>
      </c>
      <c r="R34" s="40">
        <v>0</v>
      </c>
      <c r="S34" s="41">
        <v>1663.7</v>
      </c>
      <c r="T34" s="14">
        <f>IF(J34="SC024",N34,IF(ISERROR(S34),"",IF(J34="PROV SUM",N34,L34*S34)))</f>
        <v>1663.7</v>
      </c>
      <c r="V34" s="58" t="s">
        <v>31</v>
      </c>
      <c r="W34" s="61">
        <v>1</v>
      </c>
      <c r="X34" s="41">
        <v>1663.7</v>
      </c>
      <c r="Y34" s="72">
        <f t="shared" si="0"/>
        <v>1663.7</v>
      </c>
      <c r="Z34" s="19"/>
      <c r="AA34" s="79">
        <v>0.8</v>
      </c>
      <c r="AB34" s="80">
        <f t="shared" si="1"/>
        <v>1330.96</v>
      </c>
      <c r="AC34" s="81">
        <v>0</v>
      </c>
      <c r="AD34" s="82">
        <f t="shared" si="2"/>
        <v>0</v>
      </c>
      <c r="AE34" s="133">
        <f t="shared" si="3"/>
        <v>1330.96</v>
      </c>
    </row>
    <row r="35" spans="1:31" ht="60.75" thickBot="1" x14ac:dyDescent="0.3">
      <c r="A35" s="22"/>
      <c r="B35" s="55" t="s">
        <v>37</v>
      </c>
      <c r="C35" s="55" t="s">
        <v>24</v>
      </c>
      <c r="D35" s="56" t="s">
        <v>25</v>
      </c>
      <c r="E35" s="57" t="s">
        <v>382</v>
      </c>
      <c r="F35" s="58"/>
      <c r="G35" s="58"/>
      <c r="H35" s="59"/>
      <c r="I35" s="58"/>
      <c r="J35" s="60" t="s">
        <v>383</v>
      </c>
      <c r="K35" s="58" t="s">
        <v>31</v>
      </c>
      <c r="L35" s="61"/>
      <c r="M35" s="62">
        <v>4.8300000000000003E-2</v>
      </c>
      <c r="N35" s="63">
        <v>0</v>
      </c>
      <c r="O35" s="19"/>
      <c r="P35" s="13" t="e">
        <v>#VALUE!</v>
      </c>
      <c r="Q35" s="14" t="e">
        <f>IF(J35="PROV SUM",N35,L35*P35)</f>
        <v>#VALUE!</v>
      </c>
      <c r="R35" s="40" t="e">
        <v>#N/A</v>
      </c>
      <c r="S35" s="41" t="e">
        <v>#N/A</v>
      </c>
      <c r="T35" s="14">
        <f>IF(J35="SC024",N35,IF(ISERROR(S35),"",IF(J35="PROV SUM",N35,L35*S35)))</f>
        <v>0</v>
      </c>
      <c r="V35" s="58" t="s">
        <v>31</v>
      </c>
      <c r="W35" s="61"/>
      <c r="X35" s="41" t="e">
        <v>#N/A</v>
      </c>
      <c r="Y35" s="72"/>
      <c r="Z35" s="19"/>
      <c r="AA35" s="79">
        <v>0</v>
      </c>
      <c r="AB35" s="80">
        <f t="shared" si="1"/>
        <v>0</v>
      </c>
      <c r="AC35" s="81">
        <v>0</v>
      </c>
      <c r="AD35" s="82">
        <f t="shared" si="2"/>
        <v>0</v>
      </c>
      <c r="AE35" s="133">
        <f t="shared" si="3"/>
        <v>0</v>
      </c>
    </row>
    <row r="36" spans="1:31" ht="15.75" thickBot="1" x14ac:dyDescent="0.3">
      <c r="A36" s="22"/>
      <c r="B36" s="64" t="s">
        <v>37</v>
      </c>
      <c r="C36" s="55" t="s">
        <v>312</v>
      </c>
      <c r="D36" s="56" t="s">
        <v>378</v>
      </c>
      <c r="E36" s="57"/>
      <c r="F36" s="58"/>
      <c r="G36" s="58"/>
      <c r="H36" s="59"/>
      <c r="I36" s="58"/>
      <c r="J36" s="60"/>
      <c r="K36" s="58"/>
      <c r="L36" s="61"/>
      <c r="M36" s="60"/>
      <c r="N36" s="63"/>
      <c r="O36" s="19"/>
      <c r="P36" s="17"/>
      <c r="Q36" s="38"/>
      <c r="R36" s="38"/>
      <c r="S36" s="38"/>
      <c r="T36" s="38"/>
      <c r="V36" s="58"/>
      <c r="W36" s="61"/>
      <c r="X36" s="38"/>
      <c r="Y36" s="72">
        <f t="shared" si="0"/>
        <v>0</v>
      </c>
      <c r="Z36" s="19"/>
      <c r="AA36" s="79">
        <v>0</v>
      </c>
      <c r="AB36" s="80">
        <f t="shared" si="1"/>
        <v>0</v>
      </c>
      <c r="AC36" s="81">
        <v>0</v>
      </c>
      <c r="AD36" s="82">
        <f t="shared" si="2"/>
        <v>0</v>
      </c>
      <c r="AE36" s="133">
        <f t="shared" si="3"/>
        <v>0</v>
      </c>
    </row>
    <row r="37" spans="1:31" ht="15.75" thickBot="1" x14ac:dyDescent="0.3">
      <c r="A37" s="22"/>
      <c r="B37" s="64" t="s">
        <v>37</v>
      </c>
      <c r="C37" s="55" t="s">
        <v>312</v>
      </c>
      <c r="D37" s="56" t="s">
        <v>25</v>
      </c>
      <c r="E37" s="57" t="s">
        <v>325</v>
      </c>
      <c r="F37" s="58"/>
      <c r="G37" s="58"/>
      <c r="H37" s="59">
        <v>7.1900000000000297</v>
      </c>
      <c r="I37" s="58"/>
      <c r="J37" s="60" t="s">
        <v>326</v>
      </c>
      <c r="K37" s="58" t="s">
        <v>79</v>
      </c>
      <c r="L37" s="61">
        <v>4</v>
      </c>
      <c r="M37" s="65">
        <v>39.57</v>
      </c>
      <c r="N37" s="63">
        <v>158.28</v>
      </c>
      <c r="O37" s="19"/>
      <c r="P37" s="13" t="e">
        <v>#VALUE!</v>
      </c>
      <c r="Q37" s="14" t="e">
        <f>IF(J37="PROV SUM",N37,L37*P37)</f>
        <v>#VALUE!</v>
      </c>
      <c r="R37" s="40">
        <v>0</v>
      </c>
      <c r="S37" s="41">
        <v>28.68825</v>
      </c>
      <c r="T37" s="14">
        <f>IF(J37="SC024",N37,IF(ISERROR(S37),"",IF(J37="PROV SUM",N37,L37*S37)))</f>
        <v>114.753</v>
      </c>
      <c r="V37" s="58" t="s">
        <v>79</v>
      </c>
      <c r="W37" s="61">
        <v>4</v>
      </c>
      <c r="X37" s="41">
        <v>28.68825</v>
      </c>
      <c r="Y37" s="72">
        <f t="shared" si="0"/>
        <v>114.753</v>
      </c>
      <c r="Z37" s="19"/>
      <c r="AA37" s="79">
        <v>0</v>
      </c>
      <c r="AB37" s="80">
        <f t="shared" si="1"/>
        <v>0</v>
      </c>
      <c r="AC37" s="81">
        <v>0</v>
      </c>
      <c r="AD37" s="82">
        <f t="shared" si="2"/>
        <v>0</v>
      </c>
      <c r="AE37" s="133">
        <f t="shared" si="3"/>
        <v>0</v>
      </c>
    </row>
    <row r="38" spans="1:31" ht="30.75" thickBot="1" x14ac:dyDescent="0.3">
      <c r="A38" s="22"/>
      <c r="B38" s="64" t="s">
        <v>37</v>
      </c>
      <c r="C38" s="55" t="s">
        <v>312</v>
      </c>
      <c r="D38" s="56" t="s">
        <v>25</v>
      </c>
      <c r="E38" s="57" t="s">
        <v>329</v>
      </c>
      <c r="F38" s="58"/>
      <c r="G38" s="58"/>
      <c r="H38" s="59">
        <v>7.2020000000000302</v>
      </c>
      <c r="I38" s="58"/>
      <c r="J38" s="60" t="s">
        <v>330</v>
      </c>
      <c r="K38" s="58" t="s">
        <v>79</v>
      </c>
      <c r="L38" s="61">
        <v>6</v>
      </c>
      <c r="M38" s="60">
        <v>133.12</v>
      </c>
      <c r="N38" s="63">
        <v>798.72</v>
      </c>
      <c r="O38" s="19"/>
      <c r="P38" s="13" t="e">
        <v>#VALUE!</v>
      </c>
      <c r="Q38" s="14" t="e">
        <f>IF(J38="PROV SUM",N38,L38*P38)</f>
        <v>#VALUE!</v>
      </c>
      <c r="R38" s="40">
        <v>0</v>
      </c>
      <c r="S38" s="41">
        <v>96.512</v>
      </c>
      <c r="T38" s="14">
        <f>IF(J38="SC024",N38,IF(ISERROR(S38),"",IF(J38="PROV SUM",N38,L38*S38)))</f>
        <v>579.072</v>
      </c>
      <c r="V38" s="58" t="s">
        <v>79</v>
      </c>
      <c r="W38" s="61">
        <v>6</v>
      </c>
      <c r="X38" s="41">
        <v>96.512</v>
      </c>
      <c r="Y38" s="72">
        <f t="shared" si="0"/>
        <v>579.072</v>
      </c>
      <c r="Z38" s="19"/>
      <c r="AA38" s="79">
        <v>0</v>
      </c>
      <c r="AB38" s="80">
        <f t="shared" si="1"/>
        <v>0</v>
      </c>
      <c r="AC38" s="81">
        <v>0</v>
      </c>
      <c r="AD38" s="82">
        <f t="shared" si="2"/>
        <v>0</v>
      </c>
      <c r="AE38" s="133">
        <f t="shared" si="3"/>
        <v>0</v>
      </c>
    </row>
    <row r="39" spans="1:31" ht="45.75" thickBot="1" x14ac:dyDescent="0.3">
      <c r="A39" s="22"/>
      <c r="B39" s="64" t="s">
        <v>37</v>
      </c>
      <c r="C39" s="24" t="s">
        <v>312</v>
      </c>
      <c r="D39" s="25" t="s">
        <v>25</v>
      </c>
      <c r="E39" s="26" t="s">
        <v>333</v>
      </c>
      <c r="F39" s="22"/>
      <c r="G39" s="22"/>
      <c r="H39" s="27">
        <v>7.2360000000000504</v>
      </c>
      <c r="I39" s="22"/>
      <c r="J39" s="28" t="s">
        <v>334</v>
      </c>
      <c r="K39" s="22" t="s">
        <v>104</v>
      </c>
      <c r="L39" s="29">
        <v>1</v>
      </c>
      <c r="M39" s="28">
        <v>21.51</v>
      </c>
      <c r="N39" s="18">
        <v>21.51</v>
      </c>
      <c r="O39" s="19"/>
      <c r="P39" s="13" t="e">
        <v>#VALUE!</v>
      </c>
      <c r="Q39" s="14" t="e">
        <f>IF(J39="PROV SUM",N39,L39*P39)</f>
        <v>#VALUE!</v>
      </c>
      <c r="R39" s="40">
        <v>0</v>
      </c>
      <c r="S39" s="41">
        <v>15.594750000000001</v>
      </c>
      <c r="T39" s="14">
        <f>IF(J39="SC024",N39,IF(ISERROR(S39),"",IF(J39="PROV SUM",N39,L39*S39)))</f>
        <v>15.594750000000001</v>
      </c>
      <c r="V39" s="22" t="s">
        <v>104</v>
      </c>
      <c r="W39" s="29">
        <v>1</v>
      </c>
      <c r="X39" s="41">
        <v>15.594750000000001</v>
      </c>
      <c r="Y39" s="72">
        <f t="shared" si="0"/>
        <v>15.594750000000001</v>
      </c>
      <c r="Z39" s="19"/>
      <c r="AA39" s="79">
        <v>0</v>
      </c>
      <c r="AB39" s="80">
        <f t="shared" si="1"/>
        <v>0</v>
      </c>
      <c r="AC39" s="81">
        <v>0</v>
      </c>
      <c r="AD39" s="82">
        <f t="shared" si="2"/>
        <v>0</v>
      </c>
      <c r="AE39" s="133">
        <f t="shared" si="3"/>
        <v>0</v>
      </c>
    </row>
    <row r="40" spans="1:31" ht="31.5" thickBot="1" x14ac:dyDescent="0.3">
      <c r="A40" s="22"/>
      <c r="B40" s="64" t="s">
        <v>37</v>
      </c>
      <c r="C40" s="24" t="s">
        <v>312</v>
      </c>
      <c r="D40" s="25" t="s">
        <v>25</v>
      </c>
      <c r="E40" s="26" t="s">
        <v>450</v>
      </c>
      <c r="F40" s="22"/>
      <c r="G40" s="22"/>
      <c r="H40" s="27">
        <v>7.3159999999999998</v>
      </c>
      <c r="I40" s="22"/>
      <c r="J40" s="28" t="s">
        <v>379</v>
      </c>
      <c r="K40" s="22" t="s">
        <v>380</v>
      </c>
      <c r="L40" s="29">
        <v>1</v>
      </c>
      <c r="M40" s="116">
        <v>400</v>
      </c>
      <c r="N40" s="18">
        <v>400</v>
      </c>
      <c r="O40" s="19"/>
      <c r="P40" s="13" t="e">
        <v>#VALUE!</v>
      </c>
      <c r="Q40" s="14">
        <f>IF(J40="PROV SUM",N40,L40*P40)</f>
        <v>400</v>
      </c>
      <c r="R40" s="40" t="s">
        <v>381</v>
      </c>
      <c r="S40" s="41" t="s">
        <v>381</v>
      </c>
      <c r="T40" s="14">
        <f>IF(J40="SC024",N40,IF(ISERROR(S40),"",IF(J40="PROV SUM",N40,L40*S40)))</f>
        <v>400</v>
      </c>
      <c r="V40" s="22" t="s">
        <v>380</v>
      </c>
      <c r="W40" s="29">
        <v>1</v>
      </c>
      <c r="X40" s="41" t="s">
        <v>381</v>
      </c>
      <c r="Y40" s="72">
        <v>400</v>
      </c>
      <c r="Z40" s="19"/>
      <c r="AA40" s="79">
        <v>0</v>
      </c>
      <c r="AB40" s="80">
        <f t="shared" si="1"/>
        <v>0</v>
      </c>
      <c r="AC40" s="81">
        <v>0</v>
      </c>
      <c r="AD40" s="82">
        <f t="shared" si="2"/>
        <v>0</v>
      </c>
      <c r="AE40" s="133">
        <f t="shared" si="3"/>
        <v>0</v>
      </c>
    </row>
    <row r="41" spans="1:31" ht="16.5" thickBot="1" x14ac:dyDescent="0.3">
      <c r="A41" s="16"/>
      <c r="B41" s="88" t="s">
        <v>37</v>
      </c>
      <c r="C41" s="89" t="s">
        <v>341</v>
      </c>
      <c r="D41" s="90" t="s">
        <v>378</v>
      </c>
      <c r="E41" s="91"/>
      <c r="F41" s="7"/>
      <c r="G41" s="7"/>
      <c r="H41" s="92"/>
      <c r="I41" s="7"/>
      <c r="J41" s="91"/>
      <c r="K41" s="93"/>
      <c r="L41" s="53"/>
      <c r="M41" s="94"/>
      <c r="N41" s="12"/>
      <c r="O41" s="19"/>
      <c r="P41" s="17"/>
      <c r="Q41" s="38"/>
      <c r="R41" s="38"/>
      <c r="S41" s="38"/>
      <c r="T41" s="38"/>
      <c r="V41" s="93"/>
      <c r="W41" s="53"/>
      <c r="X41" s="38"/>
      <c r="Y41" s="72">
        <f t="shared" si="0"/>
        <v>0</v>
      </c>
      <c r="Z41" s="19"/>
      <c r="AA41" s="79">
        <v>0</v>
      </c>
      <c r="AB41" s="80">
        <f t="shared" si="1"/>
        <v>0</v>
      </c>
      <c r="AC41" s="81">
        <v>0</v>
      </c>
      <c r="AD41" s="82">
        <f t="shared" si="2"/>
        <v>0</v>
      </c>
      <c r="AE41" s="133">
        <f t="shared" si="3"/>
        <v>0</v>
      </c>
    </row>
    <row r="42" spans="1:31" ht="105.75" thickBot="1" x14ac:dyDescent="0.3">
      <c r="A42" s="16"/>
      <c r="B42" s="88" t="s">
        <v>37</v>
      </c>
      <c r="C42" s="89" t="s">
        <v>341</v>
      </c>
      <c r="D42" s="90" t="s">
        <v>25</v>
      </c>
      <c r="E42" s="91" t="s">
        <v>350</v>
      </c>
      <c r="F42" s="10"/>
      <c r="G42" s="10"/>
      <c r="H42" s="92">
        <v>13</v>
      </c>
      <c r="I42" s="10"/>
      <c r="J42" s="91" t="s">
        <v>351</v>
      </c>
      <c r="K42" s="10" t="s">
        <v>311</v>
      </c>
      <c r="L42" s="95">
        <v>2</v>
      </c>
      <c r="M42" s="94">
        <v>222.2</v>
      </c>
      <c r="N42" s="96">
        <v>444.4</v>
      </c>
      <c r="O42" s="19"/>
      <c r="P42" s="13" t="e">
        <v>#VALUE!</v>
      </c>
      <c r="Q42" s="14" t="e">
        <f t="shared" ref="Q42:Q52" si="6">IF(J42="PROV SUM",N42,L42*P42)</f>
        <v>#VALUE!</v>
      </c>
      <c r="R42" s="40">
        <v>0</v>
      </c>
      <c r="S42" s="41">
        <v>196.98029999999997</v>
      </c>
      <c r="T42" s="14">
        <f t="shared" ref="T42:T52" si="7">IF(J42="SC024",N42,IF(ISERROR(S42),"",IF(J42="PROV SUM",N42,L42*S42)))</f>
        <v>393.96059999999994</v>
      </c>
      <c r="V42" s="10" t="s">
        <v>311</v>
      </c>
      <c r="W42" s="95">
        <v>2</v>
      </c>
      <c r="X42" s="41">
        <v>196.98029999999997</v>
      </c>
      <c r="Y42" s="72">
        <f t="shared" si="0"/>
        <v>393.96059999999994</v>
      </c>
      <c r="Z42" s="19"/>
      <c r="AA42" s="79">
        <v>0</v>
      </c>
      <c r="AB42" s="80">
        <f t="shared" si="1"/>
        <v>0</v>
      </c>
      <c r="AC42" s="81">
        <v>0</v>
      </c>
      <c r="AD42" s="82">
        <f t="shared" si="2"/>
        <v>0</v>
      </c>
      <c r="AE42" s="133">
        <f t="shared" si="3"/>
        <v>0</v>
      </c>
    </row>
    <row r="43" spans="1:31" ht="105.75" thickBot="1" x14ac:dyDescent="0.3">
      <c r="A43" s="16"/>
      <c r="B43" s="88" t="s">
        <v>37</v>
      </c>
      <c r="C43" s="89" t="s">
        <v>341</v>
      </c>
      <c r="D43" s="90" t="s">
        <v>25</v>
      </c>
      <c r="E43" s="91" t="s">
        <v>356</v>
      </c>
      <c r="F43" s="7"/>
      <c r="G43" s="7"/>
      <c r="H43" s="92">
        <v>27</v>
      </c>
      <c r="I43" s="7"/>
      <c r="J43" s="91" t="s">
        <v>357</v>
      </c>
      <c r="K43" s="93" t="s">
        <v>311</v>
      </c>
      <c r="L43" s="95">
        <v>1</v>
      </c>
      <c r="M43" s="94">
        <v>22.53</v>
      </c>
      <c r="N43" s="96">
        <v>22.53</v>
      </c>
      <c r="O43" s="19"/>
      <c r="P43" s="13" t="e">
        <v>#VALUE!</v>
      </c>
      <c r="Q43" s="14" t="e">
        <f t="shared" si="6"/>
        <v>#VALUE!</v>
      </c>
      <c r="R43" s="40">
        <v>0</v>
      </c>
      <c r="S43" s="41">
        <v>19.150500000000001</v>
      </c>
      <c r="T43" s="14">
        <f t="shared" si="7"/>
        <v>19.150500000000001</v>
      </c>
      <c r="V43" s="93" t="s">
        <v>311</v>
      </c>
      <c r="W43" s="95">
        <v>1</v>
      </c>
      <c r="X43" s="41">
        <v>19.150500000000001</v>
      </c>
      <c r="Y43" s="72">
        <f t="shared" si="0"/>
        <v>19.150500000000001</v>
      </c>
      <c r="Z43" s="19"/>
      <c r="AA43" s="79">
        <v>0</v>
      </c>
      <c r="AB43" s="80">
        <f t="shared" si="1"/>
        <v>0</v>
      </c>
      <c r="AC43" s="81">
        <v>0</v>
      </c>
      <c r="AD43" s="82">
        <f t="shared" si="2"/>
        <v>0</v>
      </c>
      <c r="AE43" s="133">
        <f t="shared" si="3"/>
        <v>0</v>
      </c>
    </row>
    <row r="44" spans="1:31" ht="120.75" thickBot="1" x14ac:dyDescent="0.3">
      <c r="A44" s="16"/>
      <c r="B44" s="88" t="s">
        <v>37</v>
      </c>
      <c r="C44" s="89" t="s">
        <v>341</v>
      </c>
      <c r="D44" s="90" t="s">
        <v>25</v>
      </c>
      <c r="E44" s="91" t="s">
        <v>358</v>
      </c>
      <c r="F44" s="7"/>
      <c r="G44" s="7"/>
      <c r="H44" s="92">
        <v>41</v>
      </c>
      <c r="I44" s="7"/>
      <c r="J44" s="91" t="s">
        <v>359</v>
      </c>
      <c r="K44" s="93" t="s">
        <v>311</v>
      </c>
      <c r="L44" s="95">
        <v>1</v>
      </c>
      <c r="M44" s="94">
        <v>29.34</v>
      </c>
      <c r="N44" s="96">
        <v>29.34</v>
      </c>
      <c r="O44" s="19"/>
      <c r="P44" s="13" t="e">
        <v>#VALUE!</v>
      </c>
      <c r="Q44" s="14" t="e">
        <f t="shared" si="6"/>
        <v>#VALUE!</v>
      </c>
      <c r="R44" s="40">
        <v>0</v>
      </c>
      <c r="S44" s="41">
        <v>24.939</v>
      </c>
      <c r="T44" s="14">
        <f t="shared" si="7"/>
        <v>24.939</v>
      </c>
      <c r="V44" s="93" t="s">
        <v>311</v>
      </c>
      <c r="W44" s="95">
        <v>1</v>
      </c>
      <c r="X44" s="41">
        <v>24.939</v>
      </c>
      <c r="Y44" s="72">
        <f t="shared" si="0"/>
        <v>24.939</v>
      </c>
      <c r="Z44" s="19"/>
      <c r="AA44" s="79">
        <v>0</v>
      </c>
      <c r="AB44" s="80">
        <f t="shared" si="1"/>
        <v>0</v>
      </c>
      <c r="AC44" s="81">
        <v>0</v>
      </c>
      <c r="AD44" s="82">
        <f t="shared" si="2"/>
        <v>0</v>
      </c>
      <c r="AE44" s="133">
        <f t="shared" si="3"/>
        <v>0</v>
      </c>
    </row>
    <row r="45" spans="1:31" ht="90.75" thickBot="1" x14ac:dyDescent="0.3">
      <c r="A45" s="16"/>
      <c r="B45" s="88" t="s">
        <v>37</v>
      </c>
      <c r="C45" s="89" t="s">
        <v>341</v>
      </c>
      <c r="D45" s="90" t="s">
        <v>25</v>
      </c>
      <c r="E45" s="91" t="s">
        <v>366</v>
      </c>
      <c r="F45" s="7"/>
      <c r="G45" s="7"/>
      <c r="H45" s="92">
        <v>115</v>
      </c>
      <c r="I45" s="7"/>
      <c r="J45" s="91" t="s">
        <v>367</v>
      </c>
      <c r="K45" s="93" t="s">
        <v>311</v>
      </c>
      <c r="L45" s="95">
        <v>2</v>
      </c>
      <c r="M45" s="94">
        <v>70.11</v>
      </c>
      <c r="N45" s="96">
        <v>140.22</v>
      </c>
      <c r="O45" s="19"/>
      <c r="P45" s="13" t="e">
        <v>#VALUE!</v>
      </c>
      <c r="Q45" s="14" t="e">
        <f t="shared" si="6"/>
        <v>#VALUE!</v>
      </c>
      <c r="R45" s="40">
        <v>0</v>
      </c>
      <c r="S45" s="41">
        <v>56.088000000000001</v>
      </c>
      <c r="T45" s="14">
        <f t="shared" si="7"/>
        <v>112.176</v>
      </c>
      <c r="V45" s="93" t="s">
        <v>311</v>
      </c>
      <c r="W45" s="95">
        <v>2</v>
      </c>
      <c r="X45" s="41">
        <v>56.088000000000001</v>
      </c>
      <c r="Y45" s="72">
        <f t="shared" si="0"/>
        <v>112.176</v>
      </c>
      <c r="Z45" s="19"/>
      <c r="AA45" s="79">
        <v>0</v>
      </c>
      <c r="AB45" s="80">
        <f t="shared" si="1"/>
        <v>0</v>
      </c>
      <c r="AC45" s="81">
        <v>0</v>
      </c>
      <c r="AD45" s="82">
        <f t="shared" si="2"/>
        <v>0</v>
      </c>
      <c r="AE45" s="133">
        <f t="shared" si="3"/>
        <v>0</v>
      </c>
    </row>
    <row r="46" spans="1:31" ht="76.5" thickBot="1" x14ac:dyDescent="0.3">
      <c r="A46" s="16"/>
      <c r="B46" s="88" t="s">
        <v>37</v>
      </c>
      <c r="C46" s="89" t="s">
        <v>341</v>
      </c>
      <c r="D46" s="90" t="s">
        <v>25</v>
      </c>
      <c r="E46" s="97" t="s">
        <v>342</v>
      </c>
      <c r="F46" s="7"/>
      <c r="G46" s="7"/>
      <c r="H46" s="92">
        <v>180</v>
      </c>
      <c r="I46" s="7"/>
      <c r="J46" s="98" t="s">
        <v>343</v>
      </c>
      <c r="K46" s="93" t="s">
        <v>311</v>
      </c>
      <c r="L46" s="95">
        <v>1</v>
      </c>
      <c r="M46" s="94">
        <v>62.11</v>
      </c>
      <c r="N46" s="96">
        <v>62.11</v>
      </c>
      <c r="O46" s="19"/>
      <c r="P46" s="13" t="e">
        <v>#VALUE!</v>
      </c>
      <c r="Q46" s="14" t="e">
        <f t="shared" si="6"/>
        <v>#VALUE!</v>
      </c>
      <c r="R46" s="40">
        <v>0</v>
      </c>
      <c r="S46" s="41">
        <v>55.060514999999995</v>
      </c>
      <c r="T46" s="14">
        <f t="shared" si="7"/>
        <v>55.060514999999995</v>
      </c>
      <c r="V46" s="93" t="s">
        <v>311</v>
      </c>
      <c r="W46" s="95">
        <v>1</v>
      </c>
      <c r="X46" s="41">
        <v>55.060514999999995</v>
      </c>
      <c r="Y46" s="72">
        <f t="shared" si="0"/>
        <v>55.060514999999995</v>
      </c>
      <c r="Z46" s="19"/>
      <c r="AA46" s="79">
        <v>0</v>
      </c>
      <c r="AB46" s="80">
        <f t="shared" si="1"/>
        <v>0</v>
      </c>
      <c r="AC46" s="81">
        <v>0</v>
      </c>
      <c r="AD46" s="82">
        <f t="shared" si="2"/>
        <v>0</v>
      </c>
      <c r="AE46" s="133">
        <f t="shared" si="3"/>
        <v>0</v>
      </c>
    </row>
    <row r="47" spans="1:31" ht="91.5" thickBot="1" x14ac:dyDescent="0.3">
      <c r="A47" s="16"/>
      <c r="B47" s="88" t="s">
        <v>37</v>
      </c>
      <c r="C47" s="89" t="s">
        <v>341</v>
      </c>
      <c r="D47" s="90" t="s">
        <v>25</v>
      </c>
      <c r="E47" s="97" t="s">
        <v>370</v>
      </c>
      <c r="F47" s="7"/>
      <c r="G47" s="7"/>
      <c r="H47" s="92">
        <v>186</v>
      </c>
      <c r="I47" s="7"/>
      <c r="J47" s="99" t="s">
        <v>371</v>
      </c>
      <c r="K47" s="93" t="s">
        <v>311</v>
      </c>
      <c r="L47" s="95">
        <v>1</v>
      </c>
      <c r="M47" s="94">
        <v>86.88</v>
      </c>
      <c r="N47" s="96">
        <v>86.88</v>
      </c>
      <c r="O47" s="19"/>
      <c r="P47" s="13" t="e">
        <v>#VALUE!</v>
      </c>
      <c r="Q47" s="14" t="e">
        <f t="shared" si="6"/>
        <v>#VALUE!</v>
      </c>
      <c r="R47" s="40">
        <v>0</v>
      </c>
      <c r="S47" s="41">
        <v>69.504000000000005</v>
      </c>
      <c r="T47" s="14">
        <f t="shared" si="7"/>
        <v>69.504000000000005</v>
      </c>
      <c r="V47" s="93" t="s">
        <v>311</v>
      </c>
      <c r="W47" s="95">
        <v>1</v>
      </c>
      <c r="X47" s="41">
        <v>69.504000000000005</v>
      </c>
      <c r="Y47" s="72">
        <f t="shared" si="0"/>
        <v>69.504000000000005</v>
      </c>
      <c r="Z47" s="19"/>
      <c r="AA47" s="79">
        <v>0</v>
      </c>
      <c r="AB47" s="80">
        <f t="shared" si="1"/>
        <v>0</v>
      </c>
      <c r="AC47" s="81">
        <v>0</v>
      </c>
      <c r="AD47" s="82">
        <f t="shared" si="2"/>
        <v>0</v>
      </c>
      <c r="AE47" s="133">
        <f>AB47-AD47</f>
        <v>0</v>
      </c>
    </row>
    <row r="48" spans="1:31" ht="16.5" thickBot="1" x14ac:dyDescent="0.3">
      <c r="A48" s="16"/>
      <c r="B48" s="88" t="s">
        <v>37</v>
      </c>
      <c r="C48" s="89" t="s">
        <v>341</v>
      </c>
      <c r="D48" s="90" t="s">
        <v>25</v>
      </c>
      <c r="E48" s="100" t="s">
        <v>424</v>
      </c>
      <c r="F48" s="7"/>
      <c r="G48" s="7"/>
      <c r="H48" s="92">
        <v>190</v>
      </c>
      <c r="I48" s="7"/>
      <c r="J48" s="101" t="s">
        <v>379</v>
      </c>
      <c r="K48" s="93" t="s">
        <v>311</v>
      </c>
      <c r="L48" s="95">
        <v>1</v>
      </c>
      <c r="M48" s="102">
        <v>1500</v>
      </c>
      <c r="N48" s="96">
        <v>1500</v>
      </c>
      <c r="O48" s="19"/>
      <c r="P48" s="13" t="e">
        <v>#VALUE!</v>
      </c>
      <c r="Q48" s="14">
        <f t="shared" si="6"/>
        <v>1500</v>
      </c>
      <c r="R48" s="40" t="s">
        <v>381</v>
      </c>
      <c r="S48" s="41" t="s">
        <v>381</v>
      </c>
      <c r="T48" s="14">
        <f t="shared" si="7"/>
        <v>1500</v>
      </c>
      <c r="V48" s="93" t="s">
        <v>311</v>
      </c>
      <c r="W48" s="95">
        <v>1</v>
      </c>
      <c r="X48" s="41" t="s">
        <v>381</v>
      </c>
      <c r="Y48" s="72">
        <v>1500</v>
      </c>
      <c r="Z48" s="19"/>
      <c r="AA48" s="79">
        <v>0</v>
      </c>
      <c r="AB48" s="80">
        <f t="shared" si="1"/>
        <v>0</v>
      </c>
      <c r="AC48" s="81">
        <v>0</v>
      </c>
      <c r="AD48" s="82">
        <f t="shared" si="2"/>
        <v>0</v>
      </c>
      <c r="AE48" s="133">
        <f t="shared" si="3"/>
        <v>0</v>
      </c>
    </row>
    <row r="49" spans="1:31" ht="27" thickBot="1" x14ac:dyDescent="0.3">
      <c r="A49" s="16"/>
      <c r="B49" s="88" t="s">
        <v>37</v>
      </c>
      <c r="C49" s="89" t="s">
        <v>341</v>
      </c>
      <c r="D49" s="90" t="s">
        <v>25</v>
      </c>
      <c r="E49" s="103" t="s">
        <v>425</v>
      </c>
      <c r="F49" s="7"/>
      <c r="G49" s="7"/>
      <c r="H49" s="92">
        <v>191</v>
      </c>
      <c r="I49" s="7"/>
      <c r="J49" s="101" t="s">
        <v>379</v>
      </c>
      <c r="K49" s="93" t="s">
        <v>311</v>
      </c>
      <c r="L49" s="95">
        <v>1</v>
      </c>
      <c r="M49" s="102">
        <v>100</v>
      </c>
      <c r="N49" s="96">
        <v>100</v>
      </c>
      <c r="O49" s="19"/>
      <c r="P49" s="13" t="e">
        <v>#VALUE!</v>
      </c>
      <c r="Q49" s="14">
        <f t="shared" si="6"/>
        <v>100</v>
      </c>
      <c r="R49" s="40" t="s">
        <v>381</v>
      </c>
      <c r="S49" s="41" t="s">
        <v>381</v>
      </c>
      <c r="T49" s="14">
        <f t="shared" si="7"/>
        <v>100</v>
      </c>
      <c r="V49" s="93" t="s">
        <v>311</v>
      </c>
      <c r="W49" s="95">
        <v>1</v>
      </c>
      <c r="X49" s="41" t="s">
        <v>381</v>
      </c>
      <c r="Y49" s="72">
        <v>100</v>
      </c>
      <c r="Z49" s="19"/>
      <c r="AA49" s="79">
        <v>0</v>
      </c>
      <c r="AB49" s="80">
        <f t="shared" si="1"/>
        <v>0</v>
      </c>
      <c r="AC49" s="81">
        <v>0</v>
      </c>
      <c r="AD49" s="82">
        <f t="shared" si="2"/>
        <v>0</v>
      </c>
      <c r="AE49" s="133">
        <f t="shared" si="3"/>
        <v>0</v>
      </c>
    </row>
    <row r="50" spans="1:31" ht="16.5" thickBot="1" x14ac:dyDescent="0.3">
      <c r="A50" s="22"/>
      <c r="B50" s="88" t="s">
        <v>37</v>
      </c>
      <c r="C50" s="89" t="s">
        <v>341</v>
      </c>
      <c r="D50" s="90" t="s">
        <v>25</v>
      </c>
      <c r="E50" s="103" t="s">
        <v>426</v>
      </c>
      <c r="F50" s="30"/>
      <c r="G50" s="30"/>
      <c r="H50" s="92">
        <v>192</v>
      </c>
      <c r="I50" s="30"/>
      <c r="J50" s="101" t="s">
        <v>379</v>
      </c>
      <c r="K50" s="93" t="s">
        <v>311</v>
      </c>
      <c r="L50" s="95">
        <v>1</v>
      </c>
      <c r="M50" s="102">
        <v>100</v>
      </c>
      <c r="N50" s="96">
        <v>100</v>
      </c>
      <c r="O50" s="19"/>
      <c r="P50" s="13" t="e">
        <v>#VALUE!</v>
      </c>
      <c r="Q50" s="14">
        <f t="shared" si="6"/>
        <v>100</v>
      </c>
      <c r="R50" s="40" t="s">
        <v>381</v>
      </c>
      <c r="S50" s="41" t="s">
        <v>381</v>
      </c>
      <c r="T50" s="14">
        <f t="shared" si="7"/>
        <v>100</v>
      </c>
      <c r="V50" s="93" t="s">
        <v>311</v>
      </c>
      <c r="W50" s="95">
        <v>1</v>
      </c>
      <c r="X50" s="41" t="s">
        <v>381</v>
      </c>
      <c r="Y50" s="72">
        <v>100</v>
      </c>
      <c r="Z50" s="19"/>
      <c r="AA50" s="79">
        <v>0</v>
      </c>
      <c r="AB50" s="80">
        <f t="shared" si="1"/>
        <v>0</v>
      </c>
      <c r="AC50" s="81">
        <v>0</v>
      </c>
      <c r="AD50" s="82">
        <f t="shared" si="2"/>
        <v>0</v>
      </c>
      <c r="AE50" s="133">
        <f t="shared" si="3"/>
        <v>0</v>
      </c>
    </row>
    <row r="51" spans="1:31" ht="16.5" thickBot="1" x14ac:dyDescent="0.3">
      <c r="A51" s="22"/>
      <c r="B51" s="88" t="s">
        <v>37</v>
      </c>
      <c r="C51" s="89" t="s">
        <v>341</v>
      </c>
      <c r="D51" s="90" t="s">
        <v>25</v>
      </c>
      <c r="E51" s="103" t="s">
        <v>427</v>
      </c>
      <c r="F51" s="30"/>
      <c r="G51" s="30"/>
      <c r="H51" s="92">
        <v>193</v>
      </c>
      <c r="I51" s="30"/>
      <c r="J51" s="101" t="s">
        <v>379</v>
      </c>
      <c r="K51" s="93" t="s">
        <v>311</v>
      </c>
      <c r="L51" s="95">
        <v>1</v>
      </c>
      <c r="M51" s="102">
        <v>100</v>
      </c>
      <c r="N51" s="96">
        <v>100</v>
      </c>
      <c r="O51" s="19"/>
      <c r="P51" s="13" t="e">
        <v>#VALUE!</v>
      </c>
      <c r="Q51" s="14">
        <f t="shared" si="6"/>
        <v>100</v>
      </c>
      <c r="R51" s="40" t="s">
        <v>381</v>
      </c>
      <c r="S51" s="41" t="s">
        <v>381</v>
      </c>
      <c r="T51" s="14">
        <f t="shared" si="7"/>
        <v>100</v>
      </c>
      <c r="V51" s="93" t="s">
        <v>311</v>
      </c>
      <c r="W51" s="95">
        <v>1</v>
      </c>
      <c r="X51" s="41" t="s">
        <v>381</v>
      </c>
      <c r="Y51" s="72">
        <v>100</v>
      </c>
      <c r="Z51" s="19"/>
      <c r="AA51" s="79">
        <v>0</v>
      </c>
      <c r="AB51" s="80">
        <f t="shared" si="1"/>
        <v>0</v>
      </c>
      <c r="AC51" s="81">
        <v>0</v>
      </c>
      <c r="AD51" s="82">
        <f t="shared" si="2"/>
        <v>0</v>
      </c>
      <c r="AE51" s="133">
        <f t="shared" si="3"/>
        <v>0</v>
      </c>
    </row>
    <row r="52" spans="1:31" ht="16.5" thickBot="1" x14ac:dyDescent="0.3">
      <c r="A52" s="22"/>
      <c r="B52" s="88" t="s">
        <v>37</v>
      </c>
      <c r="C52" s="89" t="s">
        <v>341</v>
      </c>
      <c r="D52" s="90" t="s">
        <v>25</v>
      </c>
      <c r="E52" s="103" t="s">
        <v>428</v>
      </c>
      <c r="F52" s="30"/>
      <c r="G52" s="30"/>
      <c r="H52" s="92">
        <v>194</v>
      </c>
      <c r="I52" s="30"/>
      <c r="J52" s="101" t="s">
        <v>379</v>
      </c>
      <c r="K52" s="93" t="s">
        <v>311</v>
      </c>
      <c r="L52" s="95">
        <v>1</v>
      </c>
      <c r="M52" s="102">
        <v>350</v>
      </c>
      <c r="N52" s="96">
        <v>350</v>
      </c>
      <c r="O52" s="19"/>
      <c r="P52" s="13" t="e">
        <v>#VALUE!</v>
      </c>
      <c r="Q52" s="14">
        <f t="shared" si="6"/>
        <v>350</v>
      </c>
      <c r="R52" s="40" t="s">
        <v>381</v>
      </c>
      <c r="S52" s="41" t="s">
        <v>381</v>
      </c>
      <c r="T52" s="14">
        <f t="shared" si="7"/>
        <v>350</v>
      </c>
      <c r="V52" s="93" t="s">
        <v>311</v>
      </c>
      <c r="W52" s="95">
        <v>1</v>
      </c>
      <c r="X52" s="41" t="s">
        <v>381</v>
      </c>
      <c r="Y52" s="72">
        <v>350</v>
      </c>
      <c r="Z52" s="19"/>
      <c r="AA52" s="79">
        <v>0</v>
      </c>
      <c r="AB52" s="80">
        <f t="shared" si="1"/>
        <v>0</v>
      </c>
      <c r="AC52" s="81">
        <v>0</v>
      </c>
      <c r="AD52" s="82">
        <f t="shared" si="2"/>
        <v>0</v>
      </c>
      <c r="AE52" s="133">
        <f t="shared" si="3"/>
        <v>0</v>
      </c>
    </row>
    <row r="53" spans="1:31" ht="15.75" thickBot="1" x14ac:dyDescent="0.3">
      <c r="A53" s="22"/>
      <c r="B53" s="64"/>
      <c r="C53" s="24"/>
      <c r="D53" s="25"/>
      <c r="E53" s="26"/>
      <c r="F53" s="22"/>
      <c r="G53" s="22"/>
      <c r="H53" s="27"/>
      <c r="I53" s="22"/>
      <c r="J53" s="28"/>
      <c r="K53" s="22"/>
      <c r="L53" s="29"/>
      <c r="M53" s="28"/>
      <c r="N53" s="18"/>
      <c r="O53" s="19"/>
      <c r="P53" s="17"/>
      <c r="Q53" s="19"/>
      <c r="R53" s="19"/>
      <c r="S53" s="19"/>
      <c r="T53" s="19"/>
    </row>
    <row r="54" spans="1:31" ht="15.75" thickBot="1" x14ac:dyDescent="0.3">
      <c r="A54" s="22"/>
      <c r="B54" s="64"/>
      <c r="C54" s="24"/>
      <c r="D54" s="25"/>
      <c r="E54" s="26"/>
      <c r="F54" s="22"/>
      <c r="G54" s="22"/>
      <c r="H54" s="27"/>
      <c r="I54" s="22"/>
      <c r="J54" s="28"/>
      <c r="K54" s="22"/>
      <c r="L54" s="29"/>
      <c r="M54" s="28"/>
      <c r="N54" s="18"/>
      <c r="O54" s="19"/>
      <c r="P54" s="17"/>
      <c r="Q54" s="19"/>
      <c r="R54" s="19"/>
      <c r="S54" s="69" t="s">
        <v>5</v>
      </c>
      <c r="T54" s="70">
        <f>SUM(T11:T52)</f>
        <v>12170.914517000001</v>
      </c>
      <c r="U54" s="66"/>
      <c r="V54" s="22"/>
      <c r="W54" s="29"/>
      <c r="X54" s="69" t="s">
        <v>5</v>
      </c>
      <c r="Y54" s="70">
        <f>SUM(Y11:Y52)</f>
        <v>12170.914517000001</v>
      </c>
      <c r="Z54" s="19"/>
      <c r="AA54" s="78"/>
      <c r="AB54" s="119">
        <f>SUM(AB11:AB52)</f>
        <v>4763.9923200000003</v>
      </c>
      <c r="AC54" s="78"/>
      <c r="AD54" s="120">
        <f>SUM(AD11:AD52)</f>
        <v>0</v>
      </c>
      <c r="AE54" s="132">
        <f>SUM(AE11:AE52)</f>
        <v>4763.9923200000003</v>
      </c>
    </row>
    <row r="56" spans="1:31" x14ac:dyDescent="0.25">
      <c r="C56" t="s">
        <v>372</v>
      </c>
      <c r="T56" s="379">
        <f ca="1">SUMIF($C$10:$C$52,C56,$T$11:$T$52)</f>
        <v>399.99552</v>
      </c>
      <c r="U56" s="66"/>
      <c r="Y56" s="379">
        <f ca="1">SUMIF($C$10:$C$52,C56,$Y$11:$Y$52)</f>
        <v>399.99552</v>
      </c>
      <c r="AA56" s="400">
        <f ca="1">AB56/Y56</f>
        <v>0</v>
      </c>
      <c r="AB56" s="379">
        <f ca="1">SUMIF($C$10:$C$52,C56,$AB$11:$AB$52)</f>
        <v>0</v>
      </c>
      <c r="AC56" s="400">
        <f ca="1">AD56/Y56</f>
        <v>0</v>
      </c>
      <c r="AD56" s="379">
        <f ca="1">SUMIF($C$10:$C$52,C56,$AD$11:$AD$52)</f>
        <v>0</v>
      </c>
      <c r="AE56" s="379">
        <f ca="1">SUMIF($C$10:$C$52,C56,$AE$11:$AE$52)</f>
        <v>0</v>
      </c>
    </row>
    <row r="57" spans="1:31" x14ac:dyDescent="0.25">
      <c r="C57" t="s">
        <v>308</v>
      </c>
      <c r="D57" s="176"/>
      <c r="T57" s="379">
        <f t="shared" ref="T57:T64" ca="1" si="8">SUMIF($C$10:$C$52,C57,$T$11:$T$52)</f>
        <v>222.29999999999998</v>
      </c>
      <c r="U57" s="66"/>
      <c r="Y57" s="379">
        <f t="shared" ref="Y57:Y64" ca="1" si="9">SUMIF($C$10:$C$52,C57,$Y$11:$Y$52)</f>
        <v>222.29999999999998</v>
      </c>
      <c r="AA57" s="400">
        <f t="shared" ref="AA57:AA64" ca="1" si="10">AB57/Y57</f>
        <v>1</v>
      </c>
      <c r="AB57" s="379">
        <f t="shared" ref="AB57:AB64" ca="1" si="11">SUMIF($C$10:$C$52,C57,$AB$11:$AB$52)</f>
        <v>222.29999999999998</v>
      </c>
      <c r="AC57" s="400">
        <f t="shared" ref="AC57:AC64" ca="1" si="12">AD57/Y57</f>
        <v>0</v>
      </c>
      <c r="AD57" s="379">
        <f t="shared" ref="AD57:AD64" ca="1" si="13">SUMIF($C$10:$C$52,C57,$AD$11:$AD$52)</f>
        <v>0</v>
      </c>
      <c r="AE57" s="379">
        <f t="shared" ref="AE57:AE64" ca="1" si="14">SUMIF($C$10:$C$52,C57,$AE$11:$AE$52)</f>
        <v>222.29999999999998</v>
      </c>
    </row>
    <row r="58" spans="1:31" x14ac:dyDescent="0.25">
      <c r="C58" t="s">
        <v>285</v>
      </c>
      <c r="D58" s="176"/>
      <c r="T58" s="379">
        <f t="shared" ca="1" si="8"/>
        <v>490.28563200000002</v>
      </c>
      <c r="U58" s="68"/>
      <c r="Y58" s="379">
        <f t="shared" ca="1" si="9"/>
        <v>490.28563200000002</v>
      </c>
      <c r="AA58" s="400">
        <f t="shared" ca="1" si="10"/>
        <v>0</v>
      </c>
      <c r="AB58" s="379">
        <f t="shared" ca="1" si="11"/>
        <v>0</v>
      </c>
      <c r="AC58" s="400">
        <f t="shared" ca="1" si="12"/>
        <v>0</v>
      </c>
      <c r="AD58" s="379">
        <f t="shared" ca="1" si="13"/>
        <v>0</v>
      </c>
      <c r="AE58" s="379">
        <f t="shared" ca="1" si="14"/>
        <v>0</v>
      </c>
    </row>
    <row r="59" spans="1:31" x14ac:dyDescent="0.25">
      <c r="C59" t="s">
        <v>189</v>
      </c>
      <c r="D59" s="176"/>
      <c r="T59" s="379">
        <f t="shared" ca="1" si="8"/>
        <v>639.10199999999998</v>
      </c>
      <c r="U59" s="68"/>
      <c r="Y59" s="379">
        <f t="shared" ca="1" si="9"/>
        <v>639.10199999999998</v>
      </c>
      <c r="AA59" s="400">
        <f t="shared" ca="1" si="10"/>
        <v>0</v>
      </c>
      <c r="AB59" s="379">
        <f t="shared" ca="1" si="11"/>
        <v>0</v>
      </c>
      <c r="AC59" s="400">
        <f t="shared" ca="1" si="12"/>
        <v>0</v>
      </c>
      <c r="AD59" s="379">
        <f t="shared" ca="1" si="13"/>
        <v>0</v>
      </c>
      <c r="AE59" s="379">
        <f t="shared" ca="1" si="14"/>
        <v>0</v>
      </c>
    </row>
    <row r="60" spans="1:31" x14ac:dyDescent="0.25">
      <c r="C60" t="s">
        <v>72</v>
      </c>
      <c r="D60" s="176"/>
      <c r="T60" s="379">
        <f t="shared" ca="1" si="8"/>
        <v>1222.4000000000001</v>
      </c>
      <c r="U60" s="68"/>
      <c r="Y60" s="379">
        <f t="shared" ca="1" si="9"/>
        <v>1222.4000000000001</v>
      </c>
      <c r="AA60" s="400">
        <f t="shared" ca="1" si="10"/>
        <v>1</v>
      </c>
      <c r="AB60" s="379">
        <f t="shared" ca="1" si="11"/>
        <v>1222.4000000000001</v>
      </c>
      <c r="AC60" s="400">
        <f t="shared" ca="1" si="12"/>
        <v>0</v>
      </c>
      <c r="AD60" s="379">
        <f t="shared" ca="1" si="13"/>
        <v>0</v>
      </c>
      <c r="AE60" s="379">
        <f t="shared" ca="1" si="14"/>
        <v>1222.4000000000001</v>
      </c>
    </row>
    <row r="61" spans="1:31" x14ac:dyDescent="0.25">
      <c r="C61" t="s">
        <v>164</v>
      </c>
      <c r="D61" s="176"/>
      <c r="T61" s="379">
        <f t="shared" ca="1" si="8"/>
        <v>1262.7305999999999</v>
      </c>
      <c r="U61" s="68"/>
      <c r="Y61" s="379">
        <f t="shared" ca="1" si="9"/>
        <v>1262.7305999999999</v>
      </c>
      <c r="AA61" s="400">
        <f t="shared" ca="1" si="10"/>
        <v>0</v>
      </c>
      <c r="AB61" s="379">
        <f t="shared" ca="1" si="11"/>
        <v>0</v>
      </c>
      <c r="AC61" s="400">
        <f t="shared" ca="1" si="12"/>
        <v>0</v>
      </c>
      <c r="AD61" s="379">
        <f t="shared" ca="1" si="13"/>
        <v>0</v>
      </c>
      <c r="AE61" s="379">
        <f t="shared" ca="1" si="14"/>
        <v>0</v>
      </c>
    </row>
    <row r="62" spans="1:31" x14ac:dyDescent="0.25">
      <c r="C62" t="s">
        <v>24</v>
      </c>
      <c r="D62" s="176"/>
      <c r="T62" s="379">
        <f t="shared" ca="1" si="8"/>
        <v>3999.8904000000002</v>
      </c>
      <c r="U62" s="68"/>
      <c r="Y62" s="379">
        <f t="shared" ca="1" si="9"/>
        <v>3999.8904000000002</v>
      </c>
      <c r="AA62" s="400">
        <f t="shared" ca="1" si="10"/>
        <v>0.829845817775407</v>
      </c>
      <c r="AB62" s="379">
        <f t="shared" ca="1" si="11"/>
        <v>3319.29232</v>
      </c>
      <c r="AC62" s="400">
        <f t="shared" ca="1" si="12"/>
        <v>0</v>
      </c>
      <c r="AD62" s="379">
        <f t="shared" ca="1" si="13"/>
        <v>0</v>
      </c>
      <c r="AE62" s="379">
        <f t="shared" ca="1" si="14"/>
        <v>3319.29232</v>
      </c>
    </row>
    <row r="63" spans="1:31" x14ac:dyDescent="0.25">
      <c r="C63" t="s">
        <v>312</v>
      </c>
      <c r="D63" s="176"/>
      <c r="T63" s="379">
        <f t="shared" ca="1" si="8"/>
        <v>1109.41975</v>
      </c>
      <c r="Y63" s="379">
        <f t="shared" ca="1" si="9"/>
        <v>1109.41975</v>
      </c>
      <c r="AA63" s="400">
        <f t="shared" ca="1" si="10"/>
        <v>0</v>
      </c>
      <c r="AB63" s="379">
        <f t="shared" ca="1" si="11"/>
        <v>0</v>
      </c>
      <c r="AC63" s="400">
        <f t="shared" ca="1" si="12"/>
        <v>0</v>
      </c>
      <c r="AD63" s="379">
        <f t="shared" ca="1" si="13"/>
        <v>0</v>
      </c>
      <c r="AE63" s="379">
        <f t="shared" ca="1" si="14"/>
        <v>0</v>
      </c>
    </row>
    <row r="64" spans="1:31" x14ac:dyDescent="0.25">
      <c r="C64" t="s">
        <v>341</v>
      </c>
      <c r="D64" s="176"/>
      <c r="T64" s="379">
        <f t="shared" ca="1" si="8"/>
        <v>2824.7906149999999</v>
      </c>
      <c r="Y64" s="379">
        <f t="shared" ca="1" si="9"/>
        <v>2824.7906149999999</v>
      </c>
      <c r="AA64" s="400">
        <f t="shared" ca="1" si="10"/>
        <v>0</v>
      </c>
      <c r="AB64" s="379">
        <f t="shared" ca="1" si="11"/>
        <v>0</v>
      </c>
      <c r="AC64" s="400">
        <f t="shared" ca="1" si="12"/>
        <v>0</v>
      </c>
      <c r="AD64" s="379">
        <f t="shared" ca="1" si="13"/>
        <v>0</v>
      </c>
      <c r="AE64" s="379">
        <f t="shared" ca="1" si="14"/>
        <v>0</v>
      </c>
    </row>
    <row r="65" spans="4:4" x14ac:dyDescent="0.25">
      <c r="D65" s="176"/>
    </row>
  </sheetData>
  <autoFilter ref="B8:AE52"/>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 S31:S35 S37:S40 S42:S52 X11:X12 X14 X16:X17 X19:X25 X27 X29 X31:X35 X37:X40 X42:X52">
      <formula1>P11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57"/>
  <sheetViews>
    <sheetView topLeftCell="B1" zoomScale="70" zoomScaleNormal="70" workbookViewId="0">
      <pane xSplit="9" ySplit="8" topLeftCell="S45" activePane="bottomRight" state="frozen"/>
      <selection activeCell="S45" sqref="S45"/>
      <selection pane="topRight" activeCell="S45" sqref="S45"/>
      <selection pane="bottomLeft" activeCell="S45" sqref="S45"/>
      <selection pane="bottomRight" activeCell="AE49" sqref="AE49:AE57"/>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516</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16" t="s">
        <v>388</v>
      </c>
      <c r="L7" s="417"/>
      <c r="M7" s="417"/>
      <c r="N7" s="417"/>
      <c r="O7" s="417"/>
      <c r="P7" s="417"/>
      <c r="Q7" s="417"/>
      <c r="R7" s="417"/>
      <c r="S7" s="417"/>
      <c r="T7" s="418"/>
      <c r="V7" s="419" t="s">
        <v>389</v>
      </c>
      <c r="W7" s="420"/>
      <c r="X7" s="420"/>
      <c r="Y7" s="421"/>
      <c r="AA7" s="422" t="s">
        <v>390</v>
      </c>
      <c r="AB7" s="423"/>
      <c r="AC7" s="424" t="s">
        <v>393</v>
      </c>
      <c r="AD7" s="425"/>
      <c r="AE7" s="309" t="s">
        <v>391</v>
      </c>
    </row>
    <row r="8" spans="1:31" s="318" customFormat="1" ht="75.75" thickBot="1" x14ac:dyDescent="0.3">
      <c r="A8" s="310" t="s">
        <v>377</v>
      </c>
      <c r="B8" s="311" t="s">
        <v>200</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200</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200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200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0" si="0">W12*X12</f>
        <v>399.99552</v>
      </c>
      <c r="Z12" s="19"/>
      <c r="AA12" s="79">
        <v>0</v>
      </c>
      <c r="AB12" s="80">
        <f t="shared" ref="AB12:AB45" si="1">Y12*AA12</f>
        <v>0</v>
      </c>
      <c r="AC12" s="81">
        <v>0</v>
      </c>
      <c r="AD12" s="82">
        <f t="shared" ref="AD12:AD45" si="2">Y12*AC12</f>
        <v>0</v>
      </c>
      <c r="AE12" s="133">
        <f t="shared" ref="AE12:AE45" si="3">AB12-AD12</f>
        <v>0</v>
      </c>
    </row>
    <row r="13" spans="1:31" ht="15.75" thickBot="1" x14ac:dyDescent="0.3">
      <c r="A13" s="16"/>
      <c r="B13" s="3" t="s">
        <v>200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200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200</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1" ht="15.75" thickBot="1" x14ac:dyDescent="0.3">
      <c r="A16" s="16"/>
      <c r="B16" s="3" t="s">
        <v>200</v>
      </c>
      <c r="C16" s="4"/>
      <c r="D16" s="5"/>
      <c r="E16" s="6"/>
      <c r="F16" s="7"/>
      <c r="G16" s="7"/>
      <c r="H16" s="8"/>
      <c r="I16" s="7"/>
      <c r="J16" s="9"/>
      <c r="K16" s="10"/>
      <c r="L16" s="39"/>
      <c r="M16" s="11"/>
      <c r="N16" s="12"/>
      <c r="O16" s="19"/>
      <c r="P16" s="17"/>
      <c r="Q16" s="38"/>
      <c r="R16" s="38"/>
      <c r="S16" s="38"/>
      <c r="T16" s="38"/>
      <c r="V16" s="10"/>
      <c r="W16" s="39"/>
      <c r="X16" s="38"/>
      <c r="Y16" s="72">
        <f t="shared" si="0"/>
        <v>0</v>
      </c>
      <c r="Z16" s="19"/>
      <c r="AA16" s="79">
        <v>0</v>
      </c>
      <c r="AB16" s="80">
        <f t="shared" si="1"/>
        <v>0</v>
      </c>
      <c r="AC16" s="81">
        <v>0</v>
      </c>
      <c r="AD16" s="82">
        <f t="shared" si="2"/>
        <v>0</v>
      </c>
      <c r="AE16" s="133">
        <f t="shared" si="3"/>
        <v>0</v>
      </c>
    </row>
    <row r="17" spans="1:31" ht="61.5" thickBot="1" x14ac:dyDescent="0.3">
      <c r="A17" s="16"/>
      <c r="B17" s="3" t="s">
        <v>200</v>
      </c>
      <c r="C17" s="42" t="s">
        <v>189</v>
      </c>
      <c r="D17" s="5" t="s">
        <v>378</v>
      </c>
      <c r="E17" s="129" t="s">
        <v>501</v>
      </c>
      <c r="F17" s="7"/>
      <c r="G17" s="7"/>
      <c r="H17" s="8"/>
      <c r="I17" s="7"/>
      <c r="J17" s="9"/>
      <c r="K17" s="10"/>
      <c r="L17" s="39"/>
      <c r="M17" s="9"/>
      <c r="N17" s="39"/>
      <c r="O17" s="19"/>
      <c r="P17" s="28"/>
      <c r="Q17" s="43"/>
      <c r="R17" s="43"/>
      <c r="S17" s="43"/>
      <c r="T17" s="43"/>
      <c r="V17" s="10"/>
      <c r="W17" s="39"/>
      <c r="X17" s="43"/>
      <c r="Y17" s="72">
        <f t="shared" si="0"/>
        <v>0</v>
      </c>
      <c r="Z17" s="19"/>
      <c r="AA17" s="79">
        <v>0</v>
      </c>
      <c r="AB17" s="80">
        <f t="shared" si="1"/>
        <v>0</v>
      </c>
      <c r="AC17" s="81">
        <v>0</v>
      </c>
      <c r="AD17" s="82">
        <f t="shared" si="2"/>
        <v>0</v>
      </c>
      <c r="AE17" s="133">
        <f t="shared" si="3"/>
        <v>0</v>
      </c>
    </row>
    <row r="18" spans="1:31" ht="30.75" thickBot="1" x14ac:dyDescent="0.3">
      <c r="A18" s="16"/>
      <c r="B18" s="3" t="s">
        <v>200</v>
      </c>
      <c r="C18" s="42" t="s">
        <v>189</v>
      </c>
      <c r="D18" s="5" t="s">
        <v>25</v>
      </c>
      <c r="E18" s="6" t="s">
        <v>337</v>
      </c>
      <c r="F18" s="7"/>
      <c r="G18" s="7"/>
      <c r="H18" s="8">
        <v>6.91</v>
      </c>
      <c r="I18" s="7"/>
      <c r="J18" s="9" t="s">
        <v>338</v>
      </c>
      <c r="K18" s="10" t="s">
        <v>79</v>
      </c>
      <c r="L18" s="39">
        <v>2</v>
      </c>
      <c r="M18" s="11">
        <v>20.13</v>
      </c>
      <c r="N18" s="39">
        <v>40.26</v>
      </c>
      <c r="O18" s="19"/>
      <c r="P18" s="13" t="e">
        <v>#VALUE!</v>
      </c>
      <c r="Q18" s="14" t="e">
        <f t="shared" ref="Q18:Q24" si="4">IF(J18="PROV SUM",N18,L18*P18)</f>
        <v>#VALUE!</v>
      </c>
      <c r="R18" s="40">
        <v>0</v>
      </c>
      <c r="S18" s="41">
        <v>14.594249999999999</v>
      </c>
      <c r="T18" s="14">
        <f t="shared" ref="T18:T24" si="5">IF(J18="SC024",N18,IF(ISERROR(S18),"",IF(J18="PROV SUM",N18,L18*S18)))</f>
        <v>29.188499999999998</v>
      </c>
      <c r="V18" s="10" t="s">
        <v>79</v>
      </c>
      <c r="W18" s="39">
        <v>2</v>
      </c>
      <c r="X18" s="41">
        <v>14.594249999999999</v>
      </c>
      <c r="Y18" s="72">
        <f t="shared" si="0"/>
        <v>29.188499999999998</v>
      </c>
      <c r="Z18" s="19"/>
      <c r="AA18" s="79">
        <v>0</v>
      </c>
      <c r="AB18" s="80">
        <f t="shared" si="1"/>
        <v>0</v>
      </c>
      <c r="AC18" s="81">
        <v>0</v>
      </c>
      <c r="AD18" s="82">
        <f t="shared" si="2"/>
        <v>0</v>
      </c>
      <c r="AE18" s="133">
        <f t="shared" si="3"/>
        <v>0</v>
      </c>
    </row>
    <row r="19" spans="1:31" ht="75.75" thickBot="1" x14ac:dyDescent="0.3">
      <c r="A19" s="16"/>
      <c r="B19" s="3" t="s">
        <v>200</v>
      </c>
      <c r="C19" s="42" t="s">
        <v>189</v>
      </c>
      <c r="D19" s="5" t="s">
        <v>25</v>
      </c>
      <c r="E19" s="6" t="s">
        <v>201</v>
      </c>
      <c r="F19" s="7"/>
      <c r="G19" s="7"/>
      <c r="H19" s="8">
        <v>6.1170000000000098</v>
      </c>
      <c r="I19" s="7"/>
      <c r="J19" s="9" t="s">
        <v>202</v>
      </c>
      <c r="K19" s="10" t="s">
        <v>104</v>
      </c>
      <c r="L19" s="39">
        <v>4</v>
      </c>
      <c r="M19" s="11">
        <v>38.380000000000003</v>
      </c>
      <c r="N19" s="39">
        <v>153.52000000000001</v>
      </c>
      <c r="O19" s="19"/>
      <c r="P19" s="13" t="e">
        <v>#VALUE!</v>
      </c>
      <c r="Q19" s="14" t="e">
        <f t="shared" si="4"/>
        <v>#VALUE!</v>
      </c>
      <c r="R19" s="40">
        <v>0</v>
      </c>
      <c r="S19" s="41">
        <v>27.825500000000002</v>
      </c>
      <c r="T19" s="14">
        <f t="shared" si="5"/>
        <v>111.30200000000001</v>
      </c>
      <c r="V19" s="10" t="s">
        <v>104</v>
      </c>
      <c r="W19" s="39">
        <v>4</v>
      </c>
      <c r="X19" s="41">
        <v>27.825500000000002</v>
      </c>
      <c r="Y19" s="72">
        <f t="shared" si="0"/>
        <v>111.30200000000001</v>
      </c>
      <c r="Z19" s="19"/>
      <c r="AA19" s="79">
        <v>0</v>
      </c>
      <c r="AB19" s="80">
        <f t="shared" si="1"/>
        <v>0</v>
      </c>
      <c r="AC19" s="81">
        <v>0</v>
      </c>
      <c r="AD19" s="82">
        <f t="shared" si="2"/>
        <v>0</v>
      </c>
      <c r="AE19" s="133">
        <f t="shared" si="3"/>
        <v>0</v>
      </c>
    </row>
    <row r="20" spans="1:31" ht="30.75" thickBot="1" x14ac:dyDescent="0.3">
      <c r="A20" s="16"/>
      <c r="B20" s="3" t="s">
        <v>200</v>
      </c>
      <c r="C20" s="42" t="s">
        <v>189</v>
      </c>
      <c r="D20" s="5" t="s">
        <v>25</v>
      </c>
      <c r="E20" s="6" t="s">
        <v>451</v>
      </c>
      <c r="F20" s="7"/>
      <c r="G20" s="7"/>
      <c r="H20" s="8">
        <v>6.1970000000000303</v>
      </c>
      <c r="I20" s="7"/>
      <c r="J20" s="9" t="s">
        <v>231</v>
      </c>
      <c r="K20" s="10" t="s">
        <v>79</v>
      </c>
      <c r="L20" s="39">
        <v>20</v>
      </c>
      <c r="M20" s="11">
        <v>15.71</v>
      </c>
      <c r="N20" s="39">
        <v>314.2</v>
      </c>
      <c r="O20" s="19"/>
      <c r="P20" s="13" t="e">
        <v>#VALUE!</v>
      </c>
      <c r="Q20" s="14" t="e">
        <f t="shared" si="4"/>
        <v>#VALUE!</v>
      </c>
      <c r="R20" s="40">
        <v>0</v>
      </c>
      <c r="S20" s="41">
        <v>13.3535</v>
      </c>
      <c r="T20" s="14">
        <f t="shared" si="5"/>
        <v>267.07</v>
      </c>
      <c r="V20" s="10" t="s">
        <v>79</v>
      </c>
      <c r="W20" s="39">
        <v>20</v>
      </c>
      <c r="X20" s="41">
        <v>13.3535</v>
      </c>
      <c r="Y20" s="72">
        <f t="shared" si="0"/>
        <v>267.07</v>
      </c>
      <c r="Z20" s="19"/>
      <c r="AA20" s="79">
        <v>0</v>
      </c>
      <c r="AB20" s="80">
        <f t="shared" si="1"/>
        <v>0</v>
      </c>
      <c r="AC20" s="81">
        <v>0</v>
      </c>
      <c r="AD20" s="82">
        <f t="shared" si="2"/>
        <v>0</v>
      </c>
      <c r="AE20" s="133">
        <f t="shared" si="3"/>
        <v>0</v>
      </c>
    </row>
    <row r="21" spans="1:31" ht="45.75" thickBot="1" x14ac:dyDescent="0.3">
      <c r="A21" s="16"/>
      <c r="B21" s="3" t="s">
        <v>200</v>
      </c>
      <c r="C21" s="42" t="s">
        <v>189</v>
      </c>
      <c r="D21" s="5" t="s">
        <v>25</v>
      </c>
      <c r="E21" s="6" t="s">
        <v>234</v>
      </c>
      <c r="F21" s="7"/>
      <c r="G21" s="7"/>
      <c r="H21" s="8">
        <v>6.2040000000000299</v>
      </c>
      <c r="I21" s="7"/>
      <c r="J21" s="9" t="s">
        <v>235</v>
      </c>
      <c r="K21" s="10" t="s">
        <v>79</v>
      </c>
      <c r="L21" s="39">
        <v>8</v>
      </c>
      <c r="M21" s="11">
        <v>20.51</v>
      </c>
      <c r="N21" s="39">
        <v>164.08</v>
      </c>
      <c r="O21" s="19"/>
      <c r="P21" s="13" t="e">
        <v>#VALUE!</v>
      </c>
      <c r="Q21" s="14" t="e">
        <f t="shared" si="4"/>
        <v>#VALUE!</v>
      </c>
      <c r="R21" s="40">
        <v>0</v>
      </c>
      <c r="S21" s="41">
        <v>17.433500000000002</v>
      </c>
      <c r="T21" s="14">
        <f t="shared" si="5"/>
        <v>139.46800000000002</v>
      </c>
      <c r="V21" s="10" t="s">
        <v>79</v>
      </c>
      <c r="W21" s="39">
        <v>8</v>
      </c>
      <c r="X21" s="41">
        <v>17.433500000000002</v>
      </c>
      <c r="Y21" s="72">
        <f t="shared" si="0"/>
        <v>139.46800000000002</v>
      </c>
      <c r="Z21" s="19"/>
      <c r="AA21" s="79">
        <v>0</v>
      </c>
      <c r="AB21" s="80">
        <f t="shared" si="1"/>
        <v>0</v>
      </c>
      <c r="AC21" s="81">
        <v>0</v>
      </c>
      <c r="AD21" s="82">
        <f t="shared" si="2"/>
        <v>0</v>
      </c>
      <c r="AE21" s="133">
        <f t="shared" si="3"/>
        <v>0</v>
      </c>
    </row>
    <row r="22" spans="1:31" ht="30.75" thickBot="1" x14ac:dyDescent="0.3">
      <c r="A22" s="16"/>
      <c r="B22" s="3" t="s">
        <v>200</v>
      </c>
      <c r="C22" s="42" t="s">
        <v>189</v>
      </c>
      <c r="D22" s="5" t="s">
        <v>25</v>
      </c>
      <c r="E22" s="6" t="s">
        <v>411</v>
      </c>
      <c r="F22" s="7"/>
      <c r="G22" s="7"/>
      <c r="H22" s="8">
        <v>6.2360000000000504</v>
      </c>
      <c r="I22" s="7"/>
      <c r="J22" s="9" t="s">
        <v>251</v>
      </c>
      <c r="K22" s="10" t="s">
        <v>79</v>
      </c>
      <c r="L22" s="39">
        <v>24</v>
      </c>
      <c r="M22" s="11">
        <v>25.87</v>
      </c>
      <c r="N22" s="39">
        <v>620.88</v>
      </c>
      <c r="O22" s="19"/>
      <c r="P22" s="13" t="e">
        <v>#VALUE!</v>
      </c>
      <c r="Q22" s="14" t="e">
        <f t="shared" si="4"/>
        <v>#VALUE!</v>
      </c>
      <c r="R22" s="40">
        <v>0</v>
      </c>
      <c r="S22" s="41">
        <v>21.9895</v>
      </c>
      <c r="T22" s="14">
        <f t="shared" si="5"/>
        <v>527.74800000000005</v>
      </c>
      <c r="V22" s="10" t="s">
        <v>79</v>
      </c>
      <c r="W22" s="39">
        <v>24</v>
      </c>
      <c r="X22" s="41">
        <v>21.9895</v>
      </c>
      <c r="Y22" s="72">
        <f t="shared" si="0"/>
        <v>527.74800000000005</v>
      </c>
      <c r="Z22" s="19"/>
      <c r="AA22" s="79">
        <v>0</v>
      </c>
      <c r="AB22" s="80">
        <f t="shared" si="1"/>
        <v>0</v>
      </c>
      <c r="AC22" s="81">
        <v>0</v>
      </c>
      <c r="AD22" s="82">
        <f t="shared" si="2"/>
        <v>0</v>
      </c>
      <c r="AE22" s="133">
        <f t="shared" si="3"/>
        <v>0</v>
      </c>
    </row>
    <row r="23" spans="1:31" ht="30.75" thickBot="1" x14ac:dyDescent="0.3">
      <c r="A23" s="16"/>
      <c r="B23" s="3" t="s">
        <v>200</v>
      </c>
      <c r="C23" s="42" t="s">
        <v>189</v>
      </c>
      <c r="D23" s="5" t="s">
        <v>25</v>
      </c>
      <c r="E23" s="6" t="s">
        <v>412</v>
      </c>
      <c r="F23" s="7"/>
      <c r="G23" s="7"/>
      <c r="H23" s="8">
        <v>6.2370000000000498</v>
      </c>
      <c r="I23" s="7"/>
      <c r="J23" s="9" t="s">
        <v>253</v>
      </c>
      <c r="K23" s="10" t="s">
        <v>104</v>
      </c>
      <c r="L23" s="39">
        <v>28</v>
      </c>
      <c r="M23" s="11">
        <v>6.28</v>
      </c>
      <c r="N23" s="39">
        <v>175.84</v>
      </c>
      <c r="O23" s="19"/>
      <c r="P23" s="13" t="e">
        <v>#VALUE!</v>
      </c>
      <c r="Q23" s="14" t="e">
        <f t="shared" si="4"/>
        <v>#VALUE!</v>
      </c>
      <c r="R23" s="40">
        <v>0</v>
      </c>
      <c r="S23" s="41">
        <v>5.3380000000000001</v>
      </c>
      <c r="T23" s="14">
        <f t="shared" si="5"/>
        <v>149.464</v>
      </c>
      <c r="V23" s="10" t="s">
        <v>104</v>
      </c>
      <c r="W23" s="39">
        <v>28</v>
      </c>
      <c r="X23" s="41">
        <v>5.3380000000000001</v>
      </c>
      <c r="Y23" s="72">
        <f t="shared" si="0"/>
        <v>149.464</v>
      </c>
      <c r="Z23" s="19"/>
      <c r="AA23" s="79">
        <v>0</v>
      </c>
      <c r="AB23" s="80">
        <f t="shared" si="1"/>
        <v>0</v>
      </c>
      <c r="AC23" s="81">
        <v>0</v>
      </c>
      <c r="AD23" s="82">
        <f t="shared" si="2"/>
        <v>0</v>
      </c>
      <c r="AE23" s="133">
        <f t="shared" si="3"/>
        <v>0</v>
      </c>
    </row>
    <row r="24" spans="1:31" ht="45.75" thickBot="1" x14ac:dyDescent="0.3">
      <c r="A24" s="16"/>
      <c r="B24" s="3" t="s">
        <v>200</v>
      </c>
      <c r="C24" s="42" t="s">
        <v>189</v>
      </c>
      <c r="D24" s="5" t="s">
        <v>25</v>
      </c>
      <c r="E24" s="6" t="s">
        <v>413</v>
      </c>
      <c r="F24" s="7"/>
      <c r="G24" s="7"/>
      <c r="H24" s="8">
        <v>6.2380000000000502</v>
      </c>
      <c r="I24" s="7"/>
      <c r="J24" s="9" t="s">
        <v>255</v>
      </c>
      <c r="K24" s="10" t="s">
        <v>139</v>
      </c>
      <c r="L24" s="39">
        <v>4</v>
      </c>
      <c r="M24" s="11">
        <v>20.71</v>
      </c>
      <c r="N24" s="39">
        <v>82.84</v>
      </c>
      <c r="O24" s="19"/>
      <c r="P24" s="13" t="e">
        <v>#VALUE!</v>
      </c>
      <c r="Q24" s="14" t="e">
        <f t="shared" si="4"/>
        <v>#VALUE!</v>
      </c>
      <c r="R24" s="40">
        <v>0</v>
      </c>
      <c r="S24" s="41">
        <v>17.6035</v>
      </c>
      <c r="T24" s="14">
        <f t="shared" si="5"/>
        <v>70.414000000000001</v>
      </c>
      <c r="V24" s="10" t="s">
        <v>139</v>
      </c>
      <c r="W24" s="39">
        <v>4</v>
      </c>
      <c r="X24" s="41">
        <v>17.6035</v>
      </c>
      <c r="Y24" s="72">
        <f t="shared" si="0"/>
        <v>70.414000000000001</v>
      </c>
      <c r="Z24" s="19"/>
      <c r="AA24" s="79">
        <v>0</v>
      </c>
      <c r="AB24" s="80">
        <f t="shared" si="1"/>
        <v>0</v>
      </c>
      <c r="AC24" s="81">
        <v>0</v>
      </c>
      <c r="AD24" s="82">
        <f t="shared" si="2"/>
        <v>0</v>
      </c>
      <c r="AE24" s="133">
        <f t="shared" si="3"/>
        <v>0</v>
      </c>
    </row>
    <row r="25" spans="1:31" ht="15.75" thickBot="1" x14ac:dyDescent="0.3">
      <c r="A25" s="16"/>
      <c r="B25" s="3" t="s">
        <v>200</v>
      </c>
      <c r="C25" s="42" t="s">
        <v>72</v>
      </c>
      <c r="D25" s="5" t="s">
        <v>378</v>
      </c>
      <c r="E25" s="6"/>
      <c r="F25" s="7"/>
      <c r="G25" s="7"/>
      <c r="H25" s="8"/>
      <c r="I25" s="7"/>
      <c r="J25" s="9"/>
      <c r="K25" s="10"/>
      <c r="L25" s="39"/>
      <c r="M25" s="9"/>
      <c r="N25" s="39"/>
      <c r="O25" s="44"/>
      <c r="P25" s="28"/>
      <c r="Q25" s="43"/>
      <c r="R25" s="43"/>
      <c r="S25" s="43"/>
      <c r="T25" s="43"/>
      <c r="V25" s="10"/>
      <c r="W25" s="39"/>
      <c r="X25" s="43"/>
      <c r="Y25" s="72">
        <f t="shared" si="0"/>
        <v>0</v>
      </c>
      <c r="Z25" s="19"/>
      <c r="AA25" s="79">
        <v>0</v>
      </c>
      <c r="AB25" s="80">
        <f t="shared" si="1"/>
        <v>0</v>
      </c>
      <c r="AC25" s="81">
        <v>0</v>
      </c>
      <c r="AD25" s="82">
        <f t="shared" si="2"/>
        <v>0</v>
      </c>
      <c r="AE25" s="133">
        <f t="shared" si="3"/>
        <v>0</v>
      </c>
    </row>
    <row r="26" spans="1:31" ht="76.5" thickBot="1" x14ac:dyDescent="0.3">
      <c r="A26" s="16"/>
      <c r="B26" s="3" t="s">
        <v>200</v>
      </c>
      <c r="C26" s="42" t="s">
        <v>72</v>
      </c>
      <c r="D26" s="5" t="s">
        <v>25</v>
      </c>
      <c r="E26" s="6" t="s">
        <v>452</v>
      </c>
      <c r="F26" s="7"/>
      <c r="G26" s="7"/>
      <c r="H26" s="8">
        <v>3.4340000000000002</v>
      </c>
      <c r="I26" s="7"/>
      <c r="J26" s="101" t="s">
        <v>379</v>
      </c>
      <c r="K26" s="10" t="s">
        <v>79</v>
      </c>
      <c r="L26" s="39">
        <v>30</v>
      </c>
      <c r="M26" s="11">
        <v>30.56</v>
      </c>
      <c r="N26" s="39">
        <v>916.8</v>
      </c>
      <c r="O26" s="44"/>
      <c r="P26" s="13" t="e">
        <v>#VALUE!</v>
      </c>
      <c r="Q26" s="14">
        <f>IF(J26="PROV SUM",N26,L26*P26)</f>
        <v>916.8</v>
      </c>
      <c r="R26" s="40" t="s">
        <v>381</v>
      </c>
      <c r="S26" s="41" t="s">
        <v>381</v>
      </c>
      <c r="T26" s="14">
        <f>IF(J26="SC024",N26,IF(ISERROR(S26),"",IF(J26="PROV SUM",N26,L26*S26)))</f>
        <v>916.8</v>
      </c>
      <c r="V26" s="10" t="s">
        <v>79</v>
      </c>
      <c r="W26" s="39">
        <v>30</v>
      </c>
      <c r="X26" s="41" t="s">
        <v>381</v>
      </c>
      <c r="Y26" s="72">
        <v>916.8</v>
      </c>
      <c r="Z26" s="19"/>
      <c r="AA26" s="79">
        <v>1</v>
      </c>
      <c r="AB26" s="80">
        <f t="shared" si="1"/>
        <v>916.8</v>
      </c>
      <c r="AC26" s="81">
        <v>0</v>
      </c>
      <c r="AD26" s="82">
        <f t="shared" si="2"/>
        <v>0</v>
      </c>
      <c r="AE26" s="133">
        <f t="shared" si="3"/>
        <v>916.8</v>
      </c>
    </row>
    <row r="27" spans="1:31" ht="15.75" thickBot="1" x14ac:dyDescent="0.3">
      <c r="A27" s="16"/>
      <c r="B27" s="3" t="s">
        <v>200</v>
      </c>
      <c r="C27" s="42" t="s">
        <v>164</v>
      </c>
      <c r="D27" s="5" t="s">
        <v>378</v>
      </c>
      <c r="E27" s="6"/>
      <c r="F27" s="7"/>
      <c r="G27" s="7"/>
      <c r="H27" s="8"/>
      <c r="I27" s="7"/>
      <c r="J27" s="9"/>
      <c r="K27" s="10"/>
      <c r="L27" s="39"/>
      <c r="M27" s="9"/>
      <c r="N27" s="39"/>
      <c r="O27" s="44"/>
      <c r="P27" s="28"/>
      <c r="Q27" s="43"/>
      <c r="R27" s="43"/>
      <c r="S27" s="43"/>
      <c r="T27" s="43"/>
      <c r="V27" s="10"/>
      <c r="W27" s="39"/>
      <c r="X27" s="43"/>
      <c r="Y27" s="72">
        <f t="shared" si="0"/>
        <v>0</v>
      </c>
      <c r="Z27" s="19"/>
      <c r="AA27" s="79">
        <v>0</v>
      </c>
      <c r="AB27" s="80">
        <f t="shared" si="1"/>
        <v>0</v>
      </c>
      <c r="AC27" s="81">
        <v>0</v>
      </c>
      <c r="AD27" s="82">
        <f t="shared" si="2"/>
        <v>0</v>
      </c>
      <c r="AE27" s="133">
        <f t="shared" si="3"/>
        <v>0</v>
      </c>
    </row>
    <row r="28" spans="1:31" ht="90.75" thickBot="1" x14ac:dyDescent="0.3">
      <c r="A28" s="16"/>
      <c r="B28" s="3" t="s">
        <v>200</v>
      </c>
      <c r="C28" s="42" t="s">
        <v>164</v>
      </c>
      <c r="D28" s="5" t="s">
        <v>25</v>
      </c>
      <c r="E28" s="6" t="s">
        <v>169</v>
      </c>
      <c r="F28" s="7"/>
      <c r="G28" s="7"/>
      <c r="H28" s="8">
        <v>4.8899999999999801</v>
      </c>
      <c r="I28" s="7"/>
      <c r="J28" s="9" t="s">
        <v>170</v>
      </c>
      <c r="K28" s="10" t="s">
        <v>75</v>
      </c>
      <c r="L28" s="39">
        <v>2</v>
      </c>
      <c r="M28" s="11">
        <v>29.05</v>
      </c>
      <c r="N28" s="39">
        <v>58.1</v>
      </c>
      <c r="O28" s="44"/>
      <c r="P28" s="13" t="e">
        <v>#VALUE!</v>
      </c>
      <c r="Q28" s="14" t="e">
        <f>IF(J28="PROV SUM",N28,L28*P28)</f>
        <v>#VALUE!</v>
      </c>
      <c r="R28" s="40">
        <v>0</v>
      </c>
      <c r="S28" s="41">
        <v>25.752824999999998</v>
      </c>
      <c r="T28" s="14">
        <f>IF(J28="SC024",N28,IF(ISERROR(S28),"",IF(J28="PROV SUM",N28,L28*S28)))</f>
        <v>51.505649999999996</v>
      </c>
      <c r="V28" s="10" t="s">
        <v>75</v>
      </c>
      <c r="W28" s="39">
        <v>2</v>
      </c>
      <c r="X28" s="41">
        <v>25.752824999999998</v>
      </c>
      <c r="Y28" s="72">
        <f t="shared" si="0"/>
        <v>51.505649999999996</v>
      </c>
      <c r="Z28" s="19"/>
      <c r="AA28" s="79">
        <v>0</v>
      </c>
      <c r="AB28" s="80">
        <f t="shared" si="1"/>
        <v>0</v>
      </c>
      <c r="AC28" s="81">
        <v>0</v>
      </c>
      <c r="AD28" s="82">
        <f t="shared" si="2"/>
        <v>0</v>
      </c>
      <c r="AE28" s="133">
        <f t="shared" si="3"/>
        <v>0</v>
      </c>
    </row>
    <row r="29" spans="1:31" ht="90.75" thickBot="1" x14ac:dyDescent="0.3">
      <c r="A29" s="16"/>
      <c r="B29" s="45" t="s">
        <v>200</v>
      </c>
      <c r="C29" s="46" t="s">
        <v>164</v>
      </c>
      <c r="D29" s="47" t="s">
        <v>25</v>
      </c>
      <c r="E29" s="48" t="s">
        <v>171</v>
      </c>
      <c r="F29" s="49"/>
      <c r="G29" s="49"/>
      <c r="H29" s="50">
        <v>4.8999999999999799</v>
      </c>
      <c r="I29" s="49"/>
      <c r="J29" s="51" t="s">
        <v>172</v>
      </c>
      <c r="K29" s="52" t="s">
        <v>75</v>
      </c>
      <c r="L29" s="53">
        <v>10</v>
      </c>
      <c r="M29" s="54">
        <v>35.61</v>
      </c>
      <c r="N29" s="53">
        <v>356.1</v>
      </c>
      <c r="O29" s="44"/>
      <c r="P29" s="13" t="e">
        <v>#VALUE!</v>
      </c>
      <c r="Q29" s="14" t="e">
        <f>IF(J29="PROV SUM",N29,L29*P29)</f>
        <v>#VALUE!</v>
      </c>
      <c r="R29" s="40">
        <v>0</v>
      </c>
      <c r="S29" s="41">
        <v>31.568264999999997</v>
      </c>
      <c r="T29" s="14">
        <f>IF(J29="SC024",N29,IF(ISERROR(S29),"",IF(J29="PROV SUM",N29,L29*S29)))</f>
        <v>315.68264999999997</v>
      </c>
      <c r="V29" s="52" t="s">
        <v>75</v>
      </c>
      <c r="W29" s="53">
        <v>10</v>
      </c>
      <c r="X29" s="41">
        <v>31.568264999999997</v>
      </c>
      <c r="Y29" s="72">
        <f t="shared" si="0"/>
        <v>315.68264999999997</v>
      </c>
      <c r="Z29" s="19"/>
      <c r="AA29" s="79">
        <v>0</v>
      </c>
      <c r="AB29" s="80">
        <f t="shared" si="1"/>
        <v>0</v>
      </c>
      <c r="AC29" s="81">
        <v>0</v>
      </c>
      <c r="AD29" s="82">
        <f t="shared" si="2"/>
        <v>0</v>
      </c>
      <c r="AE29" s="133">
        <f t="shared" si="3"/>
        <v>0</v>
      </c>
    </row>
    <row r="30" spans="1:31" ht="15.75" thickBot="1" x14ac:dyDescent="0.3">
      <c r="A30" s="16"/>
      <c r="B30" s="45" t="s">
        <v>200</v>
      </c>
      <c r="C30" s="46" t="s">
        <v>24</v>
      </c>
      <c r="D30" s="47" t="s">
        <v>378</v>
      </c>
      <c r="E30" s="48"/>
      <c r="F30" s="49"/>
      <c r="G30" s="49"/>
      <c r="H30" s="50"/>
      <c r="I30" s="49"/>
      <c r="J30" s="51"/>
      <c r="K30" s="52"/>
      <c r="L30" s="53"/>
      <c r="M30" s="51"/>
      <c r="N30" s="53"/>
      <c r="O30" s="44"/>
      <c r="P30" s="28"/>
      <c r="Q30" s="43"/>
      <c r="R30" s="43"/>
      <c r="S30" s="43"/>
      <c r="T30" s="43"/>
      <c r="V30" s="52"/>
      <c r="W30" s="53"/>
      <c r="X30" s="43"/>
      <c r="Y30" s="72">
        <f t="shared" si="0"/>
        <v>0</v>
      </c>
      <c r="Z30" s="19"/>
      <c r="AA30" s="79">
        <v>0</v>
      </c>
      <c r="AB30" s="80">
        <f t="shared" si="1"/>
        <v>0</v>
      </c>
      <c r="AC30" s="81">
        <v>0</v>
      </c>
      <c r="AD30" s="82">
        <f t="shared" si="2"/>
        <v>0</v>
      </c>
      <c r="AE30" s="133">
        <f t="shared" si="3"/>
        <v>0</v>
      </c>
    </row>
    <row r="31" spans="1:31" ht="120.75" thickBot="1" x14ac:dyDescent="0.3">
      <c r="A31" s="22"/>
      <c r="B31" s="55" t="s">
        <v>200</v>
      </c>
      <c r="C31" s="55" t="s">
        <v>24</v>
      </c>
      <c r="D31" s="56" t="s">
        <v>25</v>
      </c>
      <c r="E31" s="57" t="s">
        <v>26</v>
      </c>
      <c r="F31" s="58"/>
      <c r="G31" s="58"/>
      <c r="H31" s="59">
        <v>2.1</v>
      </c>
      <c r="I31" s="58"/>
      <c r="J31" s="60" t="s">
        <v>27</v>
      </c>
      <c r="K31" s="58" t="s">
        <v>28</v>
      </c>
      <c r="L31" s="61">
        <v>70</v>
      </c>
      <c r="M31" s="62">
        <v>12.92</v>
      </c>
      <c r="N31" s="63">
        <v>904.4</v>
      </c>
      <c r="O31" s="19"/>
      <c r="P31" s="13" t="e">
        <v>#VALUE!</v>
      </c>
      <c r="Q31" s="14" t="e">
        <f>IF(J31="PROV SUM",N31,L31*P31)</f>
        <v>#VALUE!</v>
      </c>
      <c r="R31" s="40">
        <v>0</v>
      </c>
      <c r="S31" s="41">
        <v>16.4084</v>
      </c>
      <c r="T31" s="14">
        <f>IF(J31="SC024",N31,IF(ISERROR(S31),"",IF(J31="PROV SUM",N31,L31*S31)))</f>
        <v>1148.588</v>
      </c>
      <c r="V31" s="58" t="s">
        <v>28</v>
      </c>
      <c r="W31" s="61">
        <v>70</v>
      </c>
      <c r="X31" s="41">
        <v>16.4084</v>
      </c>
      <c r="Y31" s="72">
        <f t="shared" si="0"/>
        <v>1148.588</v>
      </c>
      <c r="Z31" s="19"/>
      <c r="AA31" s="79">
        <v>0.7</v>
      </c>
      <c r="AB31" s="80">
        <f t="shared" si="1"/>
        <v>804.01159999999993</v>
      </c>
      <c r="AC31" s="81">
        <v>0</v>
      </c>
      <c r="AD31" s="82">
        <f t="shared" si="2"/>
        <v>0</v>
      </c>
      <c r="AE31" s="133">
        <f t="shared" si="3"/>
        <v>804.01159999999993</v>
      </c>
    </row>
    <row r="32" spans="1:31" ht="30.75" thickBot="1" x14ac:dyDescent="0.3">
      <c r="A32" s="22"/>
      <c r="B32" s="55" t="s">
        <v>200</v>
      </c>
      <c r="C32" s="55" t="s">
        <v>24</v>
      </c>
      <c r="D32" s="56" t="s">
        <v>25</v>
      </c>
      <c r="E32" s="57" t="s">
        <v>29</v>
      </c>
      <c r="F32" s="58"/>
      <c r="G32" s="58"/>
      <c r="H32" s="59">
        <v>2.5</v>
      </c>
      <c r="I32" s="58"/>
      <c r="J32" s="60" t="s">
        <v>30</v>
      </c>
      <c r="K32" s="58" t="s">
        <v>31</v>
      </c>
      <c r="L32" s="61">
        <v>1</v>
      </c>
      <c r="M32" s="62">
        <v>420</v>
      </c>
      <c r="N32" s="63">
        <v>420</v>
      </c>
      <c r="O32" s="19"/>
      <c r="P32" s="13" t="e">
        <v>#VALUE!</v>
      </c>
      <c r="Q32" s="14" t="e">
        <f>IF(J32="PROV SUM",N32,L32*P32)</f>
        <v>#VALUE!</v>
      </c>
      <c r="R32" s="40">
        <v>0</v>
      </c>
      <c r="S32" s="41">
        <v>533.4</v>
      </c>
      <c r="T32" s="14">
        <f>IF(J32="SC024",N32,IF(ISERROR(S32),"",IF(J32="PROV SUM",N32,L32*S32)))</f>
        <v>533.4</v>
      </c>
      <c r="V32" s="58" t="s">
        <v>31</v>
      </c>
      <c r="W32" s="61">
        <v>1</v>
      </c>
      <c r="X32" s="41">
        <v>533.4</v>
      </c>
      <c r="Y32" s="72">
        <f t="shared" si="0"/>
        <v>533.4</v>
      </c>
      <c r="Z32" s="19"/>
      <c r="AA32" s="79">
        <v>0.7</v>
      </c>
      <c r="AB32" s="80">
        <f t="shared" si="1"/>
        <v>373.37999999999994</v>
      </c>
      <c r="AC32" s="81">
        <v>0</v>
      </c>
      <c r="AD32" s="82">
        <f t="shared" si="2"/>
        <v>0</v>
      </c>
      <c r="AE32" s="133">
        <f t="shared" si="3"/>
        <v>373.37999999999994</v>
      </c>
    </row>
    <row r="33" spans="1:31" ht="60.75" thickBot="1" x14ac:dyDescent="0.3">
      <c r="A33" s="22"/>
      <c r="B33" s="55" t="s">
        <v>200</v>
      </c>
      <c r="C33" s="55" t="s">
        <v>24</v>
      </c>
      <c r="D33" s="56" t="s">
        <v>25</v>
      </c>
      <c r="E33" s="57" t="s">
        <v>382</v>
      </c>
      <c r="F33" s="58"/>
      <c r="G33" s="58"/>
      <c r="H33" s="59"/>
      <c r="I33" s="58"/>
      <c r="J33" s="60" t="s">
        <v>383</v>
      </c>
      <c r="K33" s="58" t="s">
        <v>31</v>
      </c>
      <c r="L33" s="61"/>
      <c r="M33" s="62">
        <v>4.8300000000000003E-2</v>
      </c>
      <c r="N33" s="63">
        <v>0</v>
      </c>
      <c r="O33" s="19"/>
      <c r="P33" s="13" t="e">
        <v>#VALUE!</v>
      </c>
      <c r="Q33" s="14" t="e">
        <f>IF(J33="PROV SUM",N33,L33*P33)</f>
        <v>#VALUE!</v>
      </c>
      <c r="R33" s="40" t="e">
        <v>#N/A</v>
      </c>
      <c r="S33" s="41" t="e">
        <v>#N/A</v>
      </c>
      <c r="T33" s="14">
        <f>IF(J33="SC024",N33,IF(ISERROR(S33),"",IF(J33="PROV SUM",N33,L33*S33)))</f>
        <v>0</v>
      </c>
      <c r="V33" s="58" t="s">
        <v>31</v>
      </c>
      <c r="W33" s="61"/>
      <c r="X33" s="41" t="e">
        <v>#N/A</v>
      </c>
      <c r="Y33" s="72"/>
      <c r="Z33" s="19"/>
      <c r="AA33" s="79">
        <v>0</v>
      </c>
      <c r="AB33" s="80">
        <f t="shared" si="1"/>
        <v>0</v>
      </c>
      <c r="AC33" s="81">
        <v>0</v>
      </c>
      <c r="AD33" s="82">
        <f t="shared" si="2"/>
        <v>0</v>
      </c>
      <c r="AE33" s="133">
        <f t="shared" si="3"/>
        <v>0</v>
      </c>
    </row>
    <row r="34" spans="1:31" ht="15.75" thickBot="1" x14ac:dyDescent="0.3">
      <c r="A34" s="22"/>
      <c r="B34" s="64" t="s">
        <v>200</v>
      </c>
      <c r="C34" s="55" t="s">
        <v>312</v>
      </c>
      <c r="D34" s="56" t="s">
        <v>378</v>
      </c>
      <c r="E34" s="57"/>
      <c r="F34" s="58"/>
      <c r="G34" s="58"/>
      <c r="H34" s="59"/>
      <c r="I34" s="58"/>
      <c r="J34" s="60"/>
      <c r="K34" s="58"/>
      <c r="L34" s="61"/>
      <c r="M34" s="60"/>
      <c r="N34" s="63"/>
      <c r="O34" s="19"/>
      <c r="P34" s="17"/>
      <c r="Q34" s="38"/>
      <c r="R34" s="38"/>
      <c r="S34" s="38"/>
      <c r="T34" s="38"/>
      <c r="V34" s="58"/>
      <c r="W34" s="61"/>
      <c r="X34" s="38"/>
      <c r="Y34" s="72">
        <f t="shared" si="0"/>
        <v>0</v>
      </c>
      <c r="Z34" s="19"/>
      <c r="AA34" s="79">
        <v>0</v>
      </c>
      <c r="AB34" s="80">
        <f t="shared" si="1"/>
        <v>0</v>
      </c>
      <c r="AC34" s="81">
        <v>0</v>
      </c>
      <c r="AD34" s="82">
        <f t="shared" si="2"/>
        <v>0</v>
      </c>
      <c r="AE34" s="133">
        <f t="shared" si="3"/>
        <v>0</v>
      </c>
    </row>
    <row r="35" spans="1:31" ht="16.5" thickBot="1" x14ac:dyDescent="0.3">
      <c r="A35" s="16"/>
      <c r="B35" s="88" t="s">
        <v>200</v>
      </c>
      <c r="C35" s="89" t="s">
        <v>341</v>
      </c>
      <c r="D35" s="90" t="s">
        <v>378</v>
      </c>
      <c r="E35" s="91"/>
      <c r="F35" s="7"/>
      <c r="G35" s="7"/>
      <c r="H35" s="92"/>
      <c r="I35" s="7"/>
      <c r="J35" s="91"/>
      <c r="K35" s="93"/>
      <c r="L35" s="53"/>
      <c r="M35" s="94"/>
      <c r="N35" s="12"/>
      <c r="O35" s="19"/>
      <c r="P35" s="17"/>
      <c r="Q35" s="38"/>
      <c r="R35" s="38"/>
      <c r="S35" s="38"/>
      <c r="T35" s="38"/>
      <c r="V35" s="93"/>
      <c r="W35" s="53"/>
      <c r="X35" s="38"/>
      <c r="Y35" s="72">
        <f t="shared" si="0"/>
        <v>0</v>
      </c>
      <c r="Z35" s="19"/>
      <c r="AA35" s="79">
        <v>0</v>
      </c>
      <c r="AB35" s="80">
        <f t="shared" si="1"/>
        <v>0</v>
      </c>
      <c r="AC35" s="81">
        <v>0</v>
      </c>
      <c r="AD35" s="82">
        <f t="shared" si="2"/>
        <v>0</v>
      </c>
      <c r="AE35" s="133">
        <f t="shared" si="3"/>
        <v>0</v>
      </c>
    </row>
    <row r="36" spans="1:31" ht="45.75" thickBot="1" x14ac:dyDescent="0.3">
      <c r="A36" s="16"/>
      <c r="B36" s="88" t="s">
        <v>200</v>
      </c>
      <c r="C36" s="89" t="s">
        <v>341</v>
      </c>
      <c r="D36" s="90" t="s">
        <v>25</v>
      </c>
      <c r="E36" s="91" t="s">
        <v>364</v>
      </c>
      <c r="F36" s="10"/>
      <c r="G36" s="10"/>
      <c r="H36" s="92">
        <v>93</v>
      </c>
      <c r="I36" s="10"/>
      <c r="J36" s="91" t="s">
        <v>365</v>
      </c>
      <c r="K36" s="10" t="s">
        <v>311</v>
      </c>
      <c r="L36" s="95">
        <v>1</v>
      </c>
      <c r="M36" s="94">
        <v>550</v>
      </c>
      <c r="N36" s="96">
        <v>550</v>
      </c>
      <c r="O36" s="19"/>
      <c r="P36" s="13" t="e">
        <v>#VALUE!</v>
      </c>
      <c r="Q36" s="14" t="e">
        <f t="shared" ref="Q36:Q45" si="6">IF(J36="PROV SUM",N36,L36*P36)</f>
        <v>#VALUE!</v>
      </c>
      <c r="R36" s="40">
        <v>0</v>
      </c>
      <c r="S36" s="41">
        <v>440</v>
      </c>
      <c r="T36" s="14">
        <f t="shared" ref="T36:T45" si="7">IF(J36="SC024",N36,IF(ISERROR(S36),"",IF(J36="PROV SUM",N36,L36*S36)))</f>
        <v>440</v>
      </c>
      <c r="V36" s="10" t="s">
        <v>311</v>
      </c>
      <c r="W36" s="95">
        <v>1</v>
      </c>
      <c r="X36" s="41">
        <v>440</v>
      </c>
      <c r="Y36" s="72">
        <f t="shared" si="0"/>
        <v>440</v>
      </c>
      <c r="Z36" s="19"/>
      <c r="AA36" s="79">
        <v>0</v>
      </c>
      <c r="AB36" s="80">
        <f t="shared" si="1"/>
        <v>0</v>
      </c>
      <c r="AC36" s="81">
        <v>0</v>
      </c>
      <c r="AD36" s="82">
        <f t="shared" si="2"/>
        <v>0</v>
      </c>
      <c r="AE36" s="133">
        <f t="shared" si="3"/>
        <v>0</v>
      </c>
    </row>
    <row r="37" spans="1:31" ht="45.75" thickBot="1" x14ac:dyDescent="0.3">
      <c r="A37" s="16"/>
      <c r="B37" s="88" t="s">
        <v>200</v>
      </c>
      <c r="C37" s="89" t="s">
        <v>341</v>
      </c>
      <c r="D37" s="90" t="s">
        <v>25</v>
      </c>
      <c r="E37" s="91" t="s">
        <v>352</v>
      </c>
      <c r="F37" s="7"/>
      <c r="G37" s="7"/>
      <c r="H37" s="92">
        <v>104</v>
      </c>
      <c r="I37" s="7"/>
      <c r="J37" s="91" t="s">
        <v>353</v>
      </c>
      <c r="K37" s="93" t="s">
        <v>311</v>
      </c>
      <c r="L37" s="95">
        <v>2</v>
      </c>
      <c r="M37" s="94">
        <v>3.44</v>
      </c>
      <c r="N37" s="96">
        <v>6.88</v>
      </c>
      <c r="O37" s="19"/>
      <c r="P37" s="13" t="e">
        <v>#VALUE!</v>
      </c>
      <c r="Q37" s="14" t="e">
        <f t="shared" si="6"/>
        <v>#VALUE!</v>
      </c>
      <c r="R37" s="40">
        <v>0</v>
      </c>
      <c r="S37" s="41">
        <v>3.0495599999999996</v>
      </c>
      <c r="T37" s="14">
        <f t="shared" si="7"/>
        <v>6.0991199999999992</v>
      </c>
      <c r="V37" s="93" t="s">
        <v>311</v>
      </c>
      <c r="W37" s="95">
        <v>2</v>
      </c>
      <c r="X37" s="41">
        <v>3.0495599999999996</v>
      </c>
      <c r="Y37" s="72">
        <f t="shared" si="0"/>
        <v>6.0991199999999992</v>
      </c>
      <c r="Z37" s="19"/>
      <c r="AA37" s="79">
        <v>0</v>
      </c>
      <c r="AB37" s="80">
        <f t="shared" si="1"/>
        <v>0</v>
      </c>
      <c r="AC37" s="81">
        <v>0</v>
      </c>
      <c r="AD37" s="82">
        <f t="shared" si="2"/>
        <v>0</v>
      </c>
      <c r="AE37" s="133">
        <f t="shared" si="3"/>
        <v>0</v>
      </c>
    </row>
    <row r="38" spans="1:31" ht="90.75" thickBot="1" x14ac:dyDescent="0.3">
      <c r="A38" s="16"/>
      <c r="B38" s="88" t="s">
        <v>200</v>
      </c>
      <c r="C38" s="89" t="s">
        <v>341</v>
      </c>
      <c r="D38" s="90" t="s">
        <v>25</v>
      </c>
      <c r="E38" s="91" t="s">
        <v>366</v>
      </c>
      <c r="F38" s="7"/>
      <c r="G38" s="7"/>
      <c r="H38" s="92">
        <v>115</v>
      </c>
      <c r="I38" s="7"/>
      <c r="J38" s="91" t="s">
        <v>367</v>
      </c>
      <c r="K38" s="93" t="s">
        <v>311</v>
      </c>
      <c r="L38" s="95">
        <v>2</v>
      </c>
      <c r="M38" s="94">
        <v>70.11</v>
      </c>
      <c r="N38" s="96">
        <v>140.22</v>
      </c>
      <c r="O38" s="19"/>
      <c r="P38" s="13" t="e">
        <v>#VALUE!</v>
      </c>
      <c r="Q38" s="14" t="e">
        <f t="shared" si="6"/>
        <v>#VALUE!</v>
      </c>
      <c r="R38" s="40">
        <v>0</v>
      </c>
      <c r="S38" s="41">
        <v>56.088000000000001</v>
      </c>
      <c r="T38" s="14">
        <f t="shared" si="7"/>
        <v>112.176</v>
      </c>
      <c r="V38" s="93" t="s">
        <v>311</v>
      </c>
      <c r="W38" s="95">
        <v>2</v>
      </c>
      <c r="X38" s="41">
        <v>56.088000000000001</v>
      </c>
      <c r="Y38" s="72">
        <f t="shared" si="0"/>
        <v>112.176</v>
      </c>
      <c r="Z38" s="19"/>
      <c r="AA38" s="79">
        <v>0</v>
      </c>
      <c r="AB38" s="80">
        <f t="shared" si="1"/>
        <v>0</v>
      </c>
      <c r="AC38" s="81">
        <v>0</v>
      </c>
      <c r="AD38" s="82">
        <f t="shared" si="2"/>
        <v>0</v>
      </c>
      <c r="AE38" s="133">
        <f t="shared" si="3"/>
        <v>0</v>
      </c>
    </row>
    <row r="39" spans="1:31" ht="46.5" thickBot="1" x14ac:dyDescent="0.3">
      <c r="A39" s="16"/>
      <c r="B39" s="88" t="s">
        <v>200</v>
      </c>
      <c r="C39" s="89" t="s">
        <v>341</v>
      </c>
      <c r="D39" s="90" t="s">
        <v>25</v>
      </c>
      <c r="E39" s="97" t="s">
        <v>354</v>
      </c>
      <c r="F39" s="7"/>
      <c r="G39" s="7"/>
      <c r="H39" s="92">
        <v>175</v>
      </c>
      <c r="I39" s="7"/>
      <c r="J39" s="104" t="s">
        <v>355</v>
      </c>
      <c r="K39" s="93" t="s">
        <v>311</v>
      </c>
      <c r="L39" s="95">
        <v>1</v>
      </c>
      <c r="M39" s="94">
        <v>9.81</v>
      </c>
      <c r="N39" s="96">
        <v>9.81</v>
      </c>
      <c r="O39" s="19"/>
      <c r="P39" s="13" t="e">
        <v>#VALUE!</v>
      </c>
      <c r="Q39" s="14" t="e">
        <f t="shared" si="6"/>
        <v>#VALUE!</v>
      </c>
      <c r="R39" s="40">
        <v>0</v>
      </c>
      <c r="S39" s="41">
        <v>8.6965649999999997</v>
      </c>
      <c r="T39" s="14">
        <f t="shared" si="7"/>
        <v>8.6965649999999997</v>
      </c>
      <c r="V39" s="93" t="s">
        <v>311</v>
      </c>
      <c r="W39" s="95">
        <v>1</v>
      </c>
      <c r="X39" s="41">
        <v>8.6965649999999997</v>
      </c>
      <c r="Y39" s="72">
        <f t="shared" si="0"/>
        <v>8.6965649999999997</v>
      </c>
      <c r="Z39" s="19"/>
      <c r="AA39" s="79">
        <v>0</v>
      </c>
      <c r="AB39" s="80">
        <f t="shared" si="1"/>
        <v>0</v>
      </c>
      <c r="AC39" s="81">
        <v>0</v>
      </c>
      <c r="AD39" s="82">
        <f t="shared" si="2"/>
        <v>0</v>
      </c>
      <c r="AE39" s="133">
        <f t="shared" si="3"/>
        <v>0</v>
      </c>
    </row>
    <row r="40" spans="1:31" ht="91.5" thickBot="1" x14ac:dyDescent="0.3">
      <c r="A40" s="16"/>
      <c r="B40" s="88" t="s">
        <v>200</v>
      </c>
      <c r="C40" s="89" t="s">
        <v>341</v>
      </c>
      <c r="D40" s="90" t="s">
        <v>25</v>
      </c>
      <c r="E40" s="97" t="s">
        <v>370</v>
      </c>
      <c r="F40" s="7"/>
      <c r="G40" s="7"/>
      <c r="H40" s="92">
        <v>186</v>
      </c>
      <c r="I40" s="7"/>
      <c r="J40" s="99" t="s">
        <v>371</v>
      </c>
      <c r="K40" s="93" t="s">
        <v>311</v>
      </c>
      <c r="L40" s="95">
        <v>1</v>
      </c>
      <c r="M40" s="94">
        <v>86.88</v>
      </c>
      <c r="N40" s="96">
        <v>86.88</v>
      </c>
      <c r="O40" s="19"/>
      <c r="P40" s="13" t="e">
        <v>#VALUE!</v>
      </c>
      <c r="Q40" s="14" t="e">
        <f t="shared" si="6"/>
        <v>#VALUE!</v>
      </c>
      <c r="R40" s="40">
        <v>0</v>
      </c>
      <c r="S40" s="41">
        <v>69.504000000000005</v>
      </c>
      <c r="T40" s="14">
        <f t="shared" si="7"/>
        <v>69.504000000000005</v>
      </c>
      <c r="V40" s="93" t="s">
        <v>311</v>
      </c>
      <c r="W40" s="95">
        <v>1</v>
      </c>
      <c r="X40" s="41">
        <v>69.504000000000005</v>
      </c>
      <c r="Y40" s="72">
        <f t="shared" si="0"/>
        <v>69.504000000000005</v>
      </c>
      <c r="Z40" s="19"/>
      <c r="AA40" s="79">
        <v>0</v>
      </c>
      <c r="AB40" s="80">
        <f t="shared" si="1"/>
        <v>0</v>
      </c>
      <c r="AC40" s="81">
        <v>0</v>
      </c>
      <c r="AD40" s="82">
        <f t="shared" si="2"/>
        <v>0</v>
      </c>
      <c r="AE40" s="133">
        <f t="shared" si="3"/>
        <v>0</v>
      </c>
    </row>
    <row r="41" spans="1:31" ht="16.5" thickBot="1" x14ac:dyDescent="0.3">
      <c r="A41" s="16"/>
      <c r="B41" s="88" t="s">
        <v>200</v>
      </c>
      <c r="C41" s="89" t="s">
        <v>341</v>
      </c>
      <c r="D41" s="90" t="s">
        <v>25</v>
      </c>
      <c r="E41" s="100" t="s">
        <v>424</v>
      </c>
      <c r="F41" s="7"/>
      <c r="G41" s="7"/>
      <c r="H41" s="92">
        <v>190</v>
      </c>
      <c r="I41" s="7"/>
      <c r="J41" s="101" t="s">
        <v>379</v>
      </c>
      <c r="K41" s="93" t="s">
        <v>311</v>
      </c>
      <c r="L41" s="95">
        <v>1</v>
      </c>
      <c r="M41" s="102">
        <v>1500</v>
      </c>
      <c r="N41" s="96">
        <v>1500</v>
      </c>
      <c r="O41" s="19"/>
      <c r="P41" s="13" t="e">
        <v>#VALUE!</v>
      </c>
      <c r="Q41" s="14">
        <f t="shared" si="6"/>
        <v>1500</v>
      </c>
      <c r="R41" s="40" t="s">
        <v>381</v>
      </c>
      <c r="S41" s="41" t="s">
        <v>381</v>
      </c>
      <c r="T41" s="14">
        <f t="shared" si="7"/>
        <v>1500</v>
      </c>
      <c r="V41" s="93" t="s">
        <v>311</v>
      </c>
      <c r="W41" s="95">
        <v>1</v>
      </c>
      <c r="X41" s="41" t="s">
        <v>381</v>
      </c>
      <c r="Y41" s="72">
        <v>1500</v>
      </c>
      <c r="Z41" s="19"/>
      <c r="AA41" s="79">
        <v>0</v>
      </c>
      <c r="AB41" s="80">
        <f t="shared" si="1"/>
        <v>0</v>
      </c>
      <c r="AC41" s="81">
        <v>0</v>
      </c>
      <c r="AD41" s="82">
        <f t="shared" si="2"/>
        <v>0</v>
      </c>
      <c r="AE41" s="133">
        <f t="shared" si="3"/>
        <v>0</v>
      </c>
    </row>
    <row r="42" spans="1:31" ht="27" thickBot="1" x14ac:dyDescent="0.3">
      <c r="A42" s="16"/>
      <c r="B42" s="88" t="s">
        <v>200</v>
      </c>
      <c r="C42" s="89" t="s">
        <v>341</v>
      </c>
      <c r="D42" s="90" t="s">
        <v>25</v>
      </c>
      <c r="E42" s="103" t="s">
        <v>425</v>
      </c>
      <c r="F42" s="7"/>
      <c r="G42" s="7"/>
      <c r="H42" s="92">
        <v>191</v>
      </c>
      <c r="I42" s="7"/>
      <c r="J42" s="101" t="s">
        <v>379</v>
      </c>
      <c r="K42" s="93" t="s">
        <v>311</v>
      </c>
      <c r="L42" s="95">
        <v>1</v>
      </c>
      <c r="M42" s="102">
        <v>100</v>
      </c>
      <c r="N42" s="96">
        <v>100</v>
      </c>
      <c r="O42" s="19"/>
      <c r="P42" s="13" t="e">
        <v>#VALUE!</v>
      </c>
      <c r="Q42" s="14">
        <f t="shared" si="6"/>
        <v>100</v>
      </c>
      <c r="R42" s="40" t="s">
        <v>381</v>
      </c>
      <c r="S42" s="41" t="s">
        <v>381</v>
      </c>
      <c r="T42" s="14">
        <f t="shared" si="7"/>
        <v>100</v>
      </c>
      <c r="V42" s="93" t="s">
        <v>311</v>
      </c>
      <c r="W42" s="95">
        <v>1</v>
      </c>
      <c r="X42" s="41" t="s">
        <v>381</v>
      </c>
      <c r="Y42" s="72">
        <v>100</v>
      </c>
      <c r="Z42" s="19"/>
      <c r="AA42" s="79">
        <v>0</v>
      </c>
      <c r="AB42" s="80">
        <f t="shared" si="1"/>
        <v>0</v>
      </c>
      <c r="AC42" s="81">
        <v>0</v>
      </c>
      <c r="AD42" s="82">
        <f t="shared" si="2"/>
        <v>0</v>
      </c>
      <c r="AE42" s="133">
        <f t="shared" si="3"/>
        <v>0</v>
      </c>
    </row>
    <row r="43" spans="1:31" ht="16.5" thickBot="1" x14ac:dyDescent="0.3">
      <c r="A43" s="16"/>
      <c r="B43" s="88" t="s">
        <v>200</v>
      </c>
      <c r="C43" s="89" t="s">
        <v>341</v>
      </c>
      <c r="D43" s="90" t="s">
        <v>25</v>
      </c>
      <c r="E43" s="103" t="s">
        <v>426</v>
      </c>
      <c r="F43" s="7"/>
      <c r="G43" s="7"/>
      <c r="H43" s="92">
        <v>192</v>
      </c>
      <c r="I43" s="7"/>
      <c r="J43" s="101" t="s">
        <v>379</v>
      </c>
      <c r="K43" s="93" t="s">
        <v>311</v>
      </c>
      <c r="L43" s="95">
        <v>1</v>
      </c>
      <c r="M43" s="102">
        <v>100</v>
      </c>
      <c r="N43" s="96">
        <v>100</v>
      </c>
      <c r="O43" s="19"/>
      <c r="P43" s="13" t="e">
        <v>#VALUE!</v>
      </c>
      <c r="Q43" s="14">
        <f t="shared" si="6"/>
        <v>100</v>
      </c>
      <c r="R43" s="40" t="s">
        <v>381</v>
      </c>
      <c r="S43" s="41" t="s">
        <v>381</v>
      </c>
      <c r="T43" s="14">
        <f t="shared" si="7"/>
        <v>100</v>
      </c>
      <c r="V43" s="93" t="s">
        <v>311</v>
      </c>
      <c r="W43" s="95">
        <v>1</v>
      </c>
      <c r="X43" s="41" t="s">
        <v>381</v>
      </c>
      <c r="Y43" s="72">
        <v>100</v>
      </c>
      <c r="Z43" s="19"/>
      <c r="AA43" s="79">
        <v>0</v>
      </c>
      <c r="AB43" s="80">
        <f t="shared" si="1"/>
        <v>0</v>
      </c>
      <c r="AC43" s="81">
        <v>0</v>
      </c>
      <c r="AD43" s="82">
        <f t="shared" si="2"/>
        <v>0</v>
      </c>
      <c r="AE43" s="133">
        <f t="shared" si="3"/>
        <v>0</v>
      </c>
    </row>
    <row r="44" spans="1:31" ht="16.5" thickBot="1" x14ac:dyDescent="0.3">
      <c r="A44" s="22"/>
      <c r="B44" s="88" t="s">
        <v>200</v>
      </c>
      <c r="C44" s="89" t="s">
        <v>341</v>
      </c>
      <c r="D44" s="90" t="s">
        <v>25</v>
      </c>
      <c r="E44" s="103" t="s">
        <v>427</v>
      </c>
      <c r="F44" s="30"/>
      <c r="G44" s="30"/>
      <c r="H44" s="92">
        <v>193</v>
      </c>
      <c r="I44" s="30"/>
      <c r="J44" s="101" t="s">
        <v>379</v>
      </c>
      <c r="K44" s="93" t="s">
        <v>311</v>
      </c>
      <c r="L44" s="95">
        <v>1</v>
      </c>
      <c r="M44" s="102">
        <v>100</v>
      </c>
      <c r="N44" s="96">
        <v>100</v>
      </c>
      <c r="O44" s="19"/>
      <c r="P44" s="13" t="e">
        <v>#VALUE!</v>
      </c>
      <c r="Q44" s="14">
        <f t="shared" si="6"/>
        <v>100</v>
      </c>
      <c r="R44" s="40" t="s">
        <v>381</v>
      </c>
      <c r="S44" s="41" t="s">
        <v>381</v>
      </c>
      <c r="T44" s="14">
        <f t="shared" si="7"/>
        <v>100</v>
      </c>
      <c r="V44" s="93" t="s">
        <v>311</v>
      </c>
      <c r="W44" s="95">
        <v>1</v>
      </c>
      <c r="X44" s="41" t="s">
        <v>381</v>
      </c>
      <c r="Y44" s="72">
        <v>100</v>
      </c>
      <c r="Z44" s="19"/>
      <c r="AA44" s="79">
        <v>0</v>
      </c>
      <c r="AB44" s="80">
        <f t="shared" si="1"/>
        <v>0</v>
      </c>
      <c r="AC44" s="81">
        <v>0</v>
      </c>
      <c r="AD44" s="82">
        <f t="shared" si="2"/>
        <v>0</v>
      </c>
      <c r="AE44" s="133">
        <f t="shared" si="3"/>
        <v>0</v>
      </c>
    </row>
    <row r="45" spans="1:31" ht="16.5" thickBot="1" x14ac:dyDescent="0.3">
      <c r="A45" s="22"/>
      <c r="B45" s="88" t="s">
        <v>200</v>
      </c>
      <c r="C45" s="89" t="s">
        <v>341</v>
      </c>
      <c r="D45" s="90" t="s">
        <v>25</v>
      </c>
      <c r="E45" s="103" t="s">
        <v>428</v>
      </c>
      <c r="F45" s="30"/>
      <c r="G45" s="30"/>
      <c r="H45" s="92">
        <v>194</v>
      </c>
      <c r="I45" s="30"/>
      <c r="J45" s="101" t="s">
        <v>379</v>
      </c>
      <c r="K45" s="93" t="s">
        <v>311</v>
      </c>
      <c r="L45" s="95">
        <v>1</v>
      </c>
      <c r="M45" s="102">
        <v>350</v>
      </c>
      <c r="N45" s="96">
        <v>350</v>
      </c>
      <c r="O45" s="19"/>
      <c r="P45" s="13" t="e">
        <v>#VALUE!</v>
      </c>
      <c r="Q45" s="14">
        <f t="shared" si="6"/>
        <v>350</v>
      </c>
      <c r="R45" s="40" t="s">
        <v>381</v>
      </c>
      <c r="S45" s="41" t="s">
        <v>381</v>
      </c>
      <c r="T45" s="14">
        <f t="shared" si="7"/>
        <v>350</v>
      </c>
      <c r="V45" s="93" t="s">
        <v>311</v>
      </c>
      <c r="W45" s="95">
        <v>1</v>
      </c>
      <c r="X45" s="41" t="s">
        <v>381</v>
      </c>
      <c r="Y45" s="72">
        <v>350</v>
      </c>
      <c r="Z45" s="19"/>
      <c r="AA45" s="79">
        <v>0</v>
      </c>
      <c r="AB45" s="80">
        <f t="shared" si="1"/>
        <v>0</v>
      </c>
      <c r="AC45" s="81">
        <v>0</v>
      </c>
      <c r="AD45" s="82">
        <f t="shared" si="2"/>
        <v>0</v>
      </c>
      <c r="AE45" s="133">
        <f t="shared" si="3"/>
        <v>0</v>
      </c>
    </row>
    <row r="46" spans="1:31" ht="15.75" thickBot="1" x14ac:dyDescent="0.3"/>
    <row r="47" spans="1:31" ht="15.75" thickBot="1" x14ac:dyDescent="0.3">
      <c r="S47" s="69" t="s">
        <v>5</v>
      </c>
      <c r="T47" s="70">
        <f>SUM(T11:T45)</f>
        <v>7669.4020049999999</v>
      </c>
      <c r="U47" s="66"/>
      <c r="V47" s="22"/>
      <c r="W47" s="29"/>
      <c r="X47" s="69" t="s">
        <v>5</v>
      </c>
      <c r="Y47" s="70">
        <f>SUM(Y1:Y45)</f>
        <v>7669.4020049999999</v>
      </c>
      <c r="Z47" s="19"/>
      <c r="AA47" s="78"/>
      <c r="AB47" s="119">
        <f>SUM(AB11:AB45)</f>
        <v>2316.4915999999998</v>
      </c>
      <c r="AC47" s="78"/>
      <c r="AD47" s="120">
        <f>SUM(AD11:AD45)</f>
        <v>0</v>
      </c>
      <c r="AE47" s="132">
        <f>SUM(AE11:AE45)</f>
        <v>2316.4915999999998</v>
      </c>
    </row>
    <row r="49" spans="3:31" x14ac:dyDescent="0.25">
      <c r="C49" t="s">
        <v>372</v>
      </c>
      <c r="D49" s="176"/>
      <c r="T49" s="379">
        <f ca="1">SUMIF($C$10:$C$45,C49,$T$11:$T$45)</f>
        <v>399.99552</v>
      </c>
      <c r="U49" s="66"/>
      <c r="Y49" s="379">
        <f ca="1">SUMIF($C$10:$C$45,C49,$Y$11:$Y$45)</f>
        <v>399.99552</v>
      </c>
      <c r="AA49" s="400">
        <f ca="1">AB49/Y49</f>
        <v>0</v>
      </c>
      <c r="AB49" s="379">
        <f ca="1">SUMIF($C$10:$C$45,C49,$AB$11:$AB$45)</f>
        <v>0</v>
      </c>
      <c r="AC49" s="400">
        <f ca="1">AD49/Y49</f>
        <v>0</v>
      </c>
      <c r="AD49" s="379">
        <f ca="1">SUMIF($C$10:$C$45,C49,$AD$11:$AD$45)</f>
        <v>0</v>
      </c>
      <c r="AE49" s="379">
        <f ca="1">SUMIF($C$10:$C$45,C49,$AE$11:$AE$45)</f>
        <v>0</v>
      </c>
    </row>
    <row r="50" spans="3:31" x14ac:dyDescent="0.25">
      <c r="C50" t="s">
        <v>308</v>
      </c>
      <c r="D50" s="176"/>
      <c r="T50" s="379">
        <f t="shared" ref="T50:T57" ca="1" si="8">SUMIF($C$10:$C$45,C50,$T$11:$T$45)</f>
        <v>222.29999999999998</v>
      </c>
      <c r="U50" s="66"/>
      <c r="Y50" s="379">
        <f t="shared" ref="Y50:Y57" ca="1" si="9">SUMIF($C$10:$C$45,C50,$Y$11:$Y$45)</f>
        <v>222.29999999999998</v>
      </c>
      <c r="AA50" s="400">
        <f t="shared" ref="AA50:AA57" ca="1" si="10">AB50/Y50</f>
        <v>1</v>
      </c>
      <c r="AB50" s="379">
        <f t="shared" ref="AB50:AB57" ca="1" si="11">SUMIF($C$10:$C$45,C50,$AB$11:$AB$45)</f>
        <v>222.29999999999998</v>
      </c>
      <c r="AC50" s="400">
        <f t="shared" ref="AC50:AC57" ca="1" si="12">AD50/Y50</f>
        <v>0</v>
      </c>
      <c r="AD50" s="379">
        <f t="shared" ref="AD50:AD57" ca="1" si="13">SUMIF($C$10:$C$45,C50,$AD$11:$AD$45)</f>
        <v>0</v>
      </c>
      <c r="AE50" s="379">
        <f t="shared" ref="AE50:AE57" ca="1" si="14">SUMIF($C$10:$C$45,C50,$AE$11:$AE$45)</f>
        <v>222.29999999999998</v>
      </c>
    </row>
    <row r="51" spans="3:31" x14ac:dyDescent="0.25">
      <c r="C51" t="s">
        <v>285</v>
      </c>
      <c r="D51" s="176"/>
      <c r="T51" s="379">
        <f t="shared" ca="1" si="8"/>
        <v>0</v>
      </c>
      <c r="U51" s="68"/>
      <c r="Y51" s="379">
        <f t="shared" ca="1" si="9"/>
        <v>0</v>
      </c>
      <c r="AA51" s="400" t="e">
        <f t="shared" ca="1" si="10"/>
        <v>#DIV/0!</v>
      </c>
      <c r="AB51" s="379">
        <f t="shared" ca="1" si="11"/>
        <v>0</v>
      </c>
      <c r="AC51" s="400" t="e">
        <f t="shared" ca="1" si="12"/>
        <v>#DIV/0!</v>
      </c>
      <c r="AD51" s="379">
        <f t="shared" ca="1" si="13"/>
        <v>0</v>
      </c>
      <c r="AE51" s="379">
        <f t="shared" ca="1" si="14"/>
        <v>0</v>
      </c>
    </row>
    <row r="52" spans="3:31" x14ac:dyDescent="0.25">
      <c r="C52" t="s">
        <v>189</v>
      </c>
      <c r="D52" s="176"/>
      <c r="T52" s="379">
        <f t="shared" ca="1" si="8"/>
        <v>1294.6544999999999</v>
      </c>
      <c r="U52" s="68"/>
      <c r="Y52" s="379">
        <f t="shared" ca="1" si="9"/>
        <v>1294.6544999999999</v>
      </c>
      <c r="AA52" s="400">
        <f t="shared" ca="1" si="10"/>
        <v>0</v>
      </c>
      <c r="AB52" s="379">
        <f t="shared" ca="1" si="11"/>
        <v>0</v>
      </c>
      <c r="AC52" s="400">
        <f t="shared" ca="1" si="12"/>
        <v>0</v>
      </c>
      <c r="AD52" s="379">
        <f t="shared" ca="1" si="13"/>
        <v>0</v>
      </c>
      <c r="AE52" s="379">
        <f t="shared" ca="1" si="14"/>
        <v>0</v>
      </c>
    </row>
    <row r="53" spans="3:31" x14ac:dyDescent="0.25">
      <c r="C53" t="s">
        <v>72</v>
      </c>
      <c r="D53" s="176"/>
      <c r="T53" s="379">
        <f t="shared" ca="1" si="8"/>
        <v>916.8</v>
      </c>
      <c r="U53" s="68"/>
      <c r="Y53" s="379">
        <f t="shared" ca="1" si="9"/>
        <v>916.8</v>
      </c>
      <c r="AA53" s="400">
        <f t="shared" ca="1" si="10"/>
        <v>1</v>
      </c>
      <c r="AB53" s="379">
        <f t="shared" ca="1" si="11"/>
        <v>916.8</v>
      </c>
      <c r="AC53" s="400">
        <f t="shared" ca="1" si="12"/>
        <v>0</v>
      </c>
      <c r="AD53" s="379">
        <f t="shared" ca="1" si="13"/>
        <v>0</v>
      </c>
      <c r="AE53" s="379">
        <f t="shared" ca="1" si="14"/>
        <v>916.8</v>
      </c>
    </row>
    <row r="54" spans="3:31" x14ac:dyDescent="0.25">
      <c r="C54" t="s">
        <v>164</v>
      </c>
      <c r="D54" s="176"/>
      <c r="T54" s="379">
        <f t="shared" ca="1" si="8"/>
        <v>367.18829999999997</v>
      </c>
      <c r="U54" s="68"/>
      <c r="Y54" s="379">
        <f t="shared" ca="1" si="9"/>
        <v>367.18829999999997</v>
      </c>
      <c r="AA54" s="400">
        <f t="shared" ca="1" si="10"/>
        <v>0</v>
      </c>
      <c r="AB54" s="379">
        <f t="shared" ca="1" si="11"/>
        <v>0</v>
      </c>
      <c r="AC54" s="400">
        <f t="shared" ca="1" si="12"/>
        <v>0</v>
      </c>
      <c r="AD54" s="379">
        <f t="shared" ca="1" si="13"/>
        <v>0</v>
      </c>
      <c r="AE54" s="379">
        <f t="shared" ca="1" si="14"/>
        <v>0</v>
      </c>
    </row>
    <row r="55" spans="3:31" x14ac:dyDescent="0.25">
      <c r="C55" t="s">
        <v>24</v>
      </c>
      <c r="D55" s="176"/>
      <c r="T55" s="379">
        <f t="shared" ca="1" si="8"/>
        <v>1681.9879999999998</v>
      </c>
      <c r="U55" s="68"/>
      <c r="Y55" s="379">
        <f t="shared" ca="1" si="9"/>
        <v>1681.9879999999998</v>
      </c>
      <c r="AA55" s="400">
        <f t="shared" ca="1" si="10"/>
        <v>0.70000000000000007</v>
      </c>
      <c r="AB55" s="379">
        <f t="shared" ca="1" si="11"/>
        <v>1177.3915999999999</v>
      </c>
      <c r="AC55" s="400">
        <f t="shared" ca="1" si="12"/>
        <v>0</v>
      </c>
      <c r="AD55" s="379">
        <f t="shared" ca="1" si="13"/>
        <v>0</v>
      </c>
      <c r="AE55" s="379">
        <f t="shared" ca="1" si="14"/>
        <v>1177.3915999999999</v>
      </c>
    </row>
    <row r="56" spans="3:31" x14ac:dyDescent="0.25">
      <c r="C56" t="s">
        <v>312</v>
      </c>
      <c r="D56" s="176"/>
      <c r="T56" s="379">
        <f t="shared" ca="1" si="8"/>
        <v>0</v>
      </c>
      <c r="Y56" s="379">
        <f t="shared" ca="1" si="9"/>
        <v>0</v>
      </c>
      <c r="AA56" s="400" t="e">
        <f t="shared" ca="1" si="10"/>
        <v>#DIV/0!</v>
      </c>
      <c r="AB56" s="379">
        <f t="shared" ca="1" si="11"/>
        <v>0</v>
      </c>
      <c r="AC56" s="400" t="e">
        <f t="shared" ca="1" si="12"/>
        <v>#DIV/0!</v>
      </c>
      <c r="AD56" s="379">
        <f t="shared" ca="1" si="13"/>
        <v>0</v>
      </c>
      <c r="AE56" s="379">
        <f t="shared" ca="1" si="14"/>
        <v>0</v>
      </c>
    </row>
    <row r="57" spans="3:31" x14ac:dyDescent="0.25">
      <c r="C57" t="s">
        <v>341</v>
      </c>
      <c r="D57" s="176"/>
      <c r="T57" s="379">
        <f t="shared" ca="1" si="8"/>
        <v>2786.4756849999999</v>
      </c>
      <c r="Y57" s="379">
        <f t="shared" ca="1" si="9"/>
        <v>2786.4756849999999</v>
      </c>
      <c r="AA57" s="400">
        <f t="shared" ca="1" si="10"/>
        <v>0</v>
      </c>
      <c r="AB57" s="379">
        <f t="shared" ca="1" si="11"/>
        <v>0</v>
      </c>
      <c r="AC57" s="400">
        <f t="shared" ca="1" si="12"/>
        <v>0</v>
      </c>
      <c r="AD57" s="379">
        <f t="shared" ca="1" si="13"/>
        <v>0</v>
      </c>
      <c r="AE57" s="379">
        <f t="shared" ca="1" si="14"/>
        <v>0</v>
      </c>
    </row>
  </sheetData>
  <autoFilter ref="B8:AE45"/>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8:S24 S26 S28:S29 S31:S33 S36:S45 X11:X12 X14 X18:X24 X26 X28:X29 X31:X33 X36:X45">
      <formula1>P11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F40"/>
  <sheetViews>
    <sheetView topLeftCell="A10" zoomScale="80" zoomScaleNormal="80" workbookViewId="0">
      <selection activeCell="I28" sqref="I28"/>
    </sheetView>
  </sheetViews>
  <sheetFormatPr defaultRowHeight="15" x14ac:dyDescent="0.25"/>
  <cols>
    <col min="1" max="1" width="3.85546875" customWidth="1"/>
    <col min="2" max="2" width="34.42578125" customWidth="1"/>
    <col min="3" max="3" width="21.5703125" style="175" customWidth="1"/>
    <col min="4" max="5" width="21.5703125" style="176" customWidth="1"/>
  </cols>
  <sheetData>
    <row r="1" spans="2:5" s="146" customFormat="1" x14ac:dyDescent="0.25">
      <c r="B1" s="146" t="s">
        <v>593</v>
      </c>
      <c r="C1" s="200"/>
      <c r="D1" s="201"/>
      <c r="E1" s="201"/>
    </row>
    <row r="2" spans="2:5" s="146" customFormat="1" x14ac:dyDescent="0.25">
      <c r="C2" s="200"/>
      <c r="D2" s="201"/>
      <c r="E2" s="201"/>
    </row>
    <row r="3" spans="2:5" s="146" customFormat="1" x14ac:dyDescent="0.25">
      <c r="B3" s="146" t="s">
        <v>594</v>
      </c>
      <c r="C3" s="200"/>
      <c r="D3" s="201"/>
      <c r="E3" s="201"/>
    </row>
    <row r="4" spans="2:5" s="146" customFormat="1" x14ac:dyDescent="0.25">
      <c r="C4" s="200"/>
      <c r="D4" s="201"/>
      <c r="E4" s="201"/>
    </row>
    <row r="5" spans="2:5" s="146" customFormat="1" x14ac:dyDescent="0.25">
      <c r="B5" s="146" t="s">
        <v>615</v>
      </c>
      <c r="C5" s="200"/>
      <c r="D5" s="201"/>
      <c r="E5" s="201"/>
    </row>
    <row r="6" spans="2:5" s="146" customFormat="1" ht="15.75" thickBot="1" x14ac:dyDescent="0.3">
      <c r="C6" s="200"/>
      <c r="D6" s="201"/>
      <c r="E6" s="201"/>
    </row>
    <row r="7" spans="2:5" ht="28.9" customHeight="1" thickBot="1" x14ac:dyDescent="0.3">
      <c r="B7" s="253" t="s">
        <v>0</v>
      </c>
      <c r="C7" s="135" t="s">
        <v>524</v>
      </c>
      <c r="D7" s="137" t="s">
        <v>525</v>
      </c>
      <c r="E7" s="139" t="s">
        <v>526</v>
      </c>
    </row>
    <row r="8" spans="2:5" x14ac:dyDescent="0.25">
      <c r="B8" s="173" t="s">
        <v>502</v>
      </c>
      <c r="C8" s="136">
        <f>'1-44 Denyer House'!AB39</f>
        <v>71768.463111999998</v>
      </c>
      <c r="D8" s="138">
        <f>'1-44 Denyer House'!AD39</f>
        <v>0</v>
      </c>
      <c r="E8" s="140">
        <f>C8-D8</f>
        <v>71768.463111999998</v>
      </c>
    </row>
    <row r="9" spans="2:5" x14ac:dyDescent="0.25">
      <c r="B9" s="173" t="s">
        <v>503</v>
      </c>
      <c r="C9" s="136">
        <f>'1-10 Lissenden Mansions'!AB54</f>
        <v>0</v>
      </c>
      <c r="D9" s="138">
        <f>'1-10 Lissenden Mansions'!AD54</f>
        <v>0</v>
      </c>
      <c r="E9" s="140">
        <f t="shared" ref="E9:E34" si="0">C9-D9</f>
        <v>0</v>
      </c>
    </row>
    <row r="10" spans="2:5" x14ac:dyDescent="0.25">
      <c r="B10" s="173" t="s">
        <v>504</v>
      </c>
      <c r="C10" s="136">
        <f>'25 Troyes House'!AB35</f>
        <v>9210.0899999999983</v>
      </c>
      <c r="D10" s="138">
        <f>'25 Troyes House'!AD35</f>
        <v>0</v>
      </c>
      <c r="E10" s="140">
        <f t="shared" si="0"/>
        <v>9210.0899999999983</v>
      </c>
    </row>
    <row r="11" spans="2:5" x14ac:dyDescent="0.25">
      <c r="B11" s="173" t="s">
        <v>505</v>
      </c>
      <c r="C11" s="136">
        <f>'11-20 Lissenden Mansions'!AB56</f>
        <v>0</v>
      </c>
      <c r="D11" s="138">
        <f>'11-20 Lissenden Mansions'!AD56</f>
        <v>0</v>
      </c>
      <c r="E11" s="140">
        <f t="shared" si="0"/>
        <v>0</v>
      </c>
    </row>
    <row r="12" spans="2:5" x14ac:dyDescent="0.25">
      <c r="B12" s="173" t="s">
        <v>506</v>
      </c>
      <c r="C12" s="136">
        <f>'5 Gillies Street'!AB48</f>
        <v>2562.7512360000001</v>
      </c>
      <c r="D12" s="138">
        <f>'5 Gillies Street'!AD48</f>
        <v>0</v>
      </c>
      <c r="E12" s="140">
        <f t="shared" si="0"/>
        <v>2562.7512360000001</v>
      </c>
    </row>
    <row r="13" spans="2:5" x14ac:dyDescent="0.25">
      <c r="B13" s="173" t="s">
        <v>507</v>
      </c>
      <c r="C13" s="136">
        <f>'8 Dale Street'!AB56</f>
        <v>2964.4382799999998</v>
      </c>
      <c r="D13" s="138">
        <f>'8 Dale Street'!AD56</f>
        <v>0</v>
      </c>
      <c r="E13" s="140">
        <f t="shared" si="0"/>
        <v>2964.4382799999998</v>
      </c>
    </row>
    <row r="14" spans="2:5" x14ac:dyDescent="0.25">
      <c r="B14" s="173" t="s">
        <v>508</v>
      </c>
      <c r="C14" s="136">
        <f>'11 Gillies Street'!AB59</f>
        <v>2712.1400800000001</v>
      </c>
      <c r="D14" s="138">
        <f>'11 Gillies Street'!AD59</f>
        <v>0</v>
      </c>
      <c r="E14" s="140">
        <f t="shared" si="0"/>
        <v>2712.1400800000001</v>
      </c>
    </row>
    <row r="15" spans="2:5" x14ac:dyDescent="0.25">
      <c r="B15" s="173" t="s">
        <v>509</v>
      </c>
      <c r="C15" s="136">
        <f>'30 Grove Terrace'!AB50</f>
        <v>3962.6074800000006</v>
      </c>
      <c r="D15" s="138">
        <f>'30 Grove Terrace'!AD50</f>
        <v>0</v>
      </c>
      <c r="E15" s="140">
        <f t="shared" si="0"/>
        <v>3962.6074800000006</v>
      </c>
    </row>
    <row r="16" spans="2:5" x14ac:dyDescent="0.25">
      <c r="B16" s="173" t="s">
        <v>510</v>
      </c>
      <c r="C16" s="136">
        <f>'25 Elaine Grove'!AB61</f>
        <v>8617.3241659999985</v>
      </c>
      <c r="D16" s="138">
        <f>'25 Elaine Grove'!AD61</f>
        <v>0</v>
      </c>
      <c r="E16" s="140">
        <f t="shared" si="0"/>
        <v>8617.3241659999985</v>
      </c>
    </row>
    <row r="17" spans="2:5" x14ac:dyDescent="0.25">
      <c r="B17" s="173" t="s">
        <v>511</v>
      </c>
      <c r="C17" s="136">
        <f>'130 POW Road'!AB63</f>
        <v>7566.9691199999988</v>
      </c>
      <c r="D17" s="138">
        <f>'130 POW Road'!AD63</f>
        <v>0</v>
      </c>
      <c r="E17" s="140">
        <f t="shared" si="0"/>
        <v>7566.9691199999988</v>
      </c>
    </row>
    <row r="18" spans="2:5" x14ac:dyDescent="0.25">
      <c r="B18" s="173" t="s">
        <v>512</v>
      </c>
      <c r="C18" s="136">
        <f>'25 Herbert Street '!AB52</f>
        <v>2114.8743199999999</v>
      </c>
      <c r="D18" s="138">
        <f>'25 Herbert Street '!AD52</f>
        <v>0</v>
      </c>
      <c r="E18" s="140">
        <f t="shared" si="0"/>
        <v>2114.8743199999999</v>
      </c>
    </row>
    <row r="19" spans="2:5" x14ac:dyDescent="0.25">
      <c r="B19" s="173" t="s">
        <v>513</v>
      </c>
      <c r="C19" s="136">
        <f>'128 POW Road'!AB53</f>
        <v>2648.1487199999997</v>
      </c>
      <c r="D19" s="138">
        <f>'128 POW Road'!AD53</f>
        <v>0</v>
      </c>
      <c r="E19" s="140">
        <f t="shared" si="0"/>
        <v>2648.1487199999997</v>
      </c>
    </row>
    <row r="20" spans="2:5" x14ac:dyDescent="0.25">
      <c r="B20" s="173" t="s">
        <v>514</v>
      </c>
      <c r="C20" s="136">
        <f>'10 Gillies Street'!AB37</f>
        <v>2537.2559999999999</v>
      </c>
      <c r="D20" s="138">
        <f>'10 Gillies Street'!AD37</f>
        <v>0</v>
      </c>
      <c r="E20" s="140">
        <f t="shared" si="0"/>
        <v>2537.2559999999999</v>
      </c>
    </row>
    <row r="21" spans="2:5" x14ac:dyDescent="0.25">
      <c r="B21" s="173" t="s">
        <v>515</v>
      </c>
      <c r="C21" s="136">
        <f>'17 Ascham Street'!AB54</f>
        <v>4763.9923200000003</v>
      </c>
      <c r="D21" s="138">
        <f>'17 Ascham Street'!AD54</f>
        <v>0</v>
      </c>
      <c r="E21" s="140">
        <f t="shared" si="0"/>
        <v>4763.9923200000003</v>
      </c>
    </row>
    <row r="22" spans="2:5" x14ac:dyDescent="0.25">
      <c r="B22" s="173" t="s">
        <v>516</v>
      </c>
      <c r="C22" s="136">
        <f>'13 Doynton Street'!AB47</f>
        <v>2316.4915999999998</v>
      </c>
      <c r="D22" s="138">
        <f>'13 Doynton Street'!AD47</f>
        <v>0</v>
      </c>
      <c r="E22" s="140">
        <f t="shared" si="0"/>
        <v>2316.4915999999998</v>
      </c>
    </row>
    <row r="23" spans="2:5" x14ac:dyDescent="0.25">
      <c r="B23" s="173" t="s">
        <v>517</v>
      </c>
      <c r="C23" s="136">
        <f>'111 Chetwynd Road'!AB69</f>
        <v>0</v>
      </c>
      <c r="D23" s="138">
        <f>'111 Chetwynd Road'!AD69</f>
        <v>0</v>
      </c>
      <c r="E23" s="140">
        <f t="shared" si="0"/>
        <v>0</v>
      </c>
    </row>
    <row r="24" spans="2:5" x14ac:dyDescent="0.25">
      <c r="B24" s="173" t="s">
        <v>518</v>
      </c>
      <c r="C24" s="136">
        <f>'19 Ascham Street'!AB69</f>
        <v>3969.8065830000005</v>
      </c>
      <c r="D24" s="138">
        <f>'19 Ascham Street'!AD69</f>
        <v>0</v>
      </c>
      <c r="E24" s="140">
        <f t="shared" si="0"/>
        <v>3969.8065830000005</v>
      </c>
    </row>
    <row r="25" spans="2:5" x14ac:dyDescent="0.25">
      <c r="B25" s="173" t="s">
        <v>568</v>
      </c>
      <c r="C25" s="136">
        <f>'66 Leverton Street'!AB43</f>
        <v>7557.4714799999992</v>
      </c>
      <c r="D25" s="138">
        <f>'66 Leverton Street'!AD43</f>
        <v>0</v>
      </c>
      <c r="E25" s="140">
        <f t="shared" si="0"/>
        <v>7557.4714799999992</v>
      </c>
    </row>
    <row r="26" spans="2:5" s="217" customFormat="1" x14ac:dyDescent="0.25">
      <c r="B26" s="272" t="s">
        <v>519</v>
      </c>
      <c r="C26" s="294">
        <f>'13 Oseney Street'!AB63</f>
        <v>0</v>
      </c>
      <c r="D26" s="295">
        <f>'13 Oseney Street'!AD63</f>
        <v>0</v>
      </c>
      <c r="E26" s="296">
        <f t="shared" si="0"/>
        <v>0</v>
      </c>
    </row>
    <row r="27" spans="2:5" x14ac:dyDescent="0.25">
      <c r="B27" s="173" t="s">
        <v>520</v>
      </c>
      <c r="C27" s="136">
        <f>'29 Grove Terrace'!AB49</f>
        <v>3962.6074800000006</v>
      </c>
      <c r="D27" s="138">
        <f>'29 Grove Terrace'!AD49</f>
        <v>0</v>
      </c>
      <c r="E27" s="140">
        <f t="shared" si="0"/>
        <v>3962.6074800000006</v>
      </c>
    </row>
    <row r="28" spans="2:5" x14ac:dyDescent="0.25">
      <c r="B28" s="173" t="s">
        <v>521</v>
      </c>
      <c r="C28" s="136">
        <f>'28 Leighton Road'!AB69</f>
        <v>2328.1632</v>
      </c>
      <c r="D28" s="138">
        <f>'28 Leighton Road'!AD69</f>
        <v>0</v>
      </c>
      <c r="E28" s="140">
        <f t="shared" si="0"/>
        <v>2328.1632</v>
      </c>
    </row>
    <row r="29" spans="2:5" x14ac:dyDescent="0.25">
      <c r="B29" s="173" t="s">
        <v>522</v>
      </c>
      <c r="C29" s="136">
        <f>'13 Mortimer Terrace'!AB55</f>
        <v>3608.6280000000002</v>
      </c>
      <c r="D29" s="138">
        <f>'13 Mortimer Terrace'!AD55</f>
        <v>0</v>
      </c>
      <c r="E29" s="140">
        <f t="shared" si="0"/>
        <v>3608.6280000000002</v>
      </c>
    </row>
    <row r="30" spans="2:5" s="217" customFormat="1" x14ac:dyDescent="0.25">
      <c r="B30" s="272" t="s">
        <v>523</v>
      </c>
      <c r="C30" s="294">
        <f>'13 Winscombe Terrace'!AB48</f>
        <v>0</v>
      </c>
      <c r="D30" s="295">
        <f>'13 Winscombe Terrace'!AD48</f>
        <v>0</v>
      </c>
      <c r="E30" s="296">
        <f t="shared" si="0"/>
        <v>0</v>
      </c>
    </row>
    <row r="31" spans="2:5" x14ac:dyDescent="0.25">
      <c r="B31" s="173"/>
      <c r="C31" s="136"/>
      <c r="D31" s="138"/>
      <c r="E31" s="140"/>
    </row>
    <row r="32" spans="2:5" x14ac:dyDescent="0.25">
      <c r="B32" s="173" t="s">
        <v>579</v>
      </c>
      <c r="C32" s="136">
        <f>'Project Overheads &amp; Scaffold'!U57</f>
        <v>231106.06536585366</v>
      </c>
      <c r="D32" s="138">
        <f>'Project Overheads &amp; Scaffold'!AB57</f>
        <v>0</v>
      </c>
      <c r="E32" s="140">
        <f t="shared" si="0"/>
        <v>231106.06536585366</v>
      </c>
    </row>
    <row r="33" spans="2:6" x14ac:dyDescent="0.25">
      <c r="B33" s="173"/>
      <c r="C33" s="136"/>
      <c r="D33" s="138"/>
      <c r="E33" s="140"/>
    </row>
    <row r="34" spans="2:6" x14ac:dyDescent="0.25">
      <c r="B34" s="173" t="s">
        <v>580</v>
      </c>
      <c r="C34" s="136">
        <f>SUM(C8:C33)*0.04</f>
        <v>15051.131541714147</v>
      </c>
      <c r="D34" s="138">
        <f>SUM(D8:D33)*0.04</f>
        <v>0</v>
      </c>
      <c r="E34" s="140">
        <f t="shared" si="0"/>
        <v>15051.131541714147</v>
      </c>
    </row>
    <row r="35" spans="2:6" ht="15.75" thickBot="1" x14ac:dyDescent="0.3">
      <c r="B35" s="173"/>
      <c r="C35" s="177"/>
      <c r="D35" s="178"/>
      <c r="E35" s="179"/>
    </row>
    <row r="36" spans="2:6" ht="17.25" thickTop="1" thickBot="1" x14ac:dyDescent="0.3">
      <c r="B36" s="174" t="s">
        <v>5</v>
      </c>
      <c r="C36" s="180">
        <f>SUM(C8:C35)</f>
        <v>391329.4200845678</v>
      </c>
      <c r="D36" s="181">
        <f>SUM(D8:D35)</f>
        <v>0</v>
      </c>
      <c r="E36" s="182">
        <f>SUM(E8:E35)</f>
        <v>391329.4200845678</v>
      </c>
    </row>
    <row r="37" spans="2:6" ht="15.75" x14ac:dyDescent="0.25">
      <c r="B37" s="173"/>
      <c r="C37" s="136"/>
      <c r="D37" s="138"/>
      <c r="E37" s="331"/>
    </row>
    <row r="38" spans="2:6" ht="15.75" x14ac:dyDescent="0.25">
      <c r="B38" s="173" t="s">
        <v>616</v>
      </c>
      <c r="C38" s="136">
        <v>-276748.77</v>
      </c>
      <c r="D38" s="138">
        <f>C38</f>
        <v>-276748.77</v>
      </c>
      <c r="E38" s="331"/>
    </row>
    <row r="39" spans="2:6" ht="16.5" thickBot="1" x14ac:dyDescent="0.3">
      <c r="B39" s="173"/>
      <c r="C39" s="177"/>
      <c r="D39" s="178"/>
      <c r="E39" s="331"/>
    </row>
    <row r="40" spans="2:6" ht="17.25" thickTop="1" thickBot="1" x14ac:dyDescent="0.3">
      <c r="B40" s="174" t="s">
        <v>5</v>
      </c>
      <c r="C40" s="180">
        <f>SUM(C36:C39)</f>
        <v>114580.65008456778</v>
      </c>
      <c r="D40" s="181">
        <f t="shared" ref="D40" si="1">SUM(D36:D39)</f>
        <v>-276748.77</v>
      </c>
      <c r="E40" s="331"/>
      <c r="F40" s="68"/>
    </row>
  </sheetData>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79"/>
  <sheetViews>
    <sheetView topLeftCell="B1" zoomScale="70" zoomScaleNormal="70" workbookViewId="0">
      <pane xSplit="9" ySplit="8" topLeftCell="K66" activePane="bottomRight" state="frozen"/>
      <selection activeCell="S45" sqref="S45"/>
      <selection pane="topRight" activeCell="S45" sqref="S45"/>
      <selection pane="bottomLeft" activeCell="S45" sqref="S45"/>
      <selection pane="bottomRight" activeCell="D70" sqref="D70:D85"/>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517</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16" t="s">
        <v>388</v>
      </c>
      <c r="L7" s="417"/>
      <c r="M7" s="417"/>
      <c r="N7" s="417"/>
      <c r="O7" s="417"/>
      <c r="P7" s="417"/>
      <c r="Q7" s="417"/>
      <c r="R7" s="417"/>
      <c r="S7" s="417"/>
      <c r="T7" s="418"/>
      <c r="V7" s="419" t="s">
        <v>389</v>
      </c>
      <c r="W7" s="420"/>
      <c r="X7" s="420"/>
      <c r="Y7" s="421"/>
      <c r="AA7" s="422" t="s">
        <v>390</v>
      </c>
      <c r="AB7" s="423"/>
      <c r="AC7" s="424" t="s">
        <v>393</v>
      </c>
      <c r="AD7" s="425"/>
      <c r="AE7" s="309" t="s">
        <v>391</v>
      </c>
    </row>
    <row r="8" spans="1:31" s="318" customFormat="1" ht="75.75" thickBot="1" x14ac:dyDescent="0.3">
      <c r="A8" s="310" t="s">
        <v>377</v>
      </c>
      <c r="B8" s="311" t="s">
        <v>71</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71</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71</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71</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50" si="0">W12*X12</f>
        <v>399.99552</v>
      </c>
      <c r="Z12" s="19"/>
      <c r="AA12" s="79">
        <v>0</v>
      </c>
      <c r="AB12" s="80">
        <f t="shared" ref="AB12:AB52" si="1">Y12*AA12</f>
        <v>0</v>
      </c>
      <c r="AC12" s="81">
        <v>0</v>
      </c>
      <c r="AD12" s="82">
        <f t="shared" ref="AD12:AD52" si="2">Y12*AC12</f>
        <v>0</v>
      </c>
      <c r="AE12" s="133">
        <f t="shared" ref="AE12:AE67" si="3">AB12-AD12</f>
        <v>0</v>
      </c>
    </row>
    <row r="13" spans="1:31" ht="15.75" thickBot="1" x14ac:dyDescent="0.3">
      <c r="A13" s="16"/>
      <c r="B13" s="3" t="s">
        <v>71</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c r="AB13" s="80"/>
      <c r="AC13" s="81"/>
      <c r="AD13" s="82"/>
      <c r="AE13" s="133">
        <f t="shared" si="3"/>
        <v>0</v>
      </c>
    </row>
    <row r="14" spans="1:31" ht="30.75" thickBot="1" x14ac:dyDescent="0.3">
      <c r="A14" s="16"/>
      <c r="B14" s="3" t="s">
        <v>71</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0</v>
      </c>
      <c r="AB14" s="80">
        <f t="shared" si="1"/>
        <v>0</v>
      </c>
      <c r="AC14" s="81">
        <v>0</v>
      </c>
      <c r="AD14" s="82">
        <f t="shared" si="2"/>
        <v>0</v>
      </c>
      <c r="AE14" s="133">
        <f t="shared" si="3"/>
        <v>0</v>
      </c>
    </row>
    <row r="15" spans="1:31" ht="15.75" thickBot="1" x14ac:dyDescent="0.3">
      <c r="A15" s="16"/>
      <c r="B15" s="3" t="s">
        <v>71</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c r="AB15" s="80"/>
      <c r="AC15" s="81"/>
      <c r="AD15" s="82"/>
      <c r="AE15" s="133">
        <f t="shared" si="3"/>
        <v>0</v>
      </c>
    </row>
    <row r="16" spans="1:31" ht="135.75" thickBot="1" x14ac:dyDescent="0.3">
      <c r="A16" s="16"/>
      <c r="B16" s="3" t="s">
        <v>71</v>
      </c>
      <c r="C16" s="4" t="s">
        <v>285</v>
      </c>
      <c r="D16" s="5" t="s">
        <v>25</v>
      </c>
      <c r="E16" s="6" t="s">
        <v>286</v>
      </c>
      <c r="F16" s="7"/>
      <c r="G16" s="7"/>
      <c r="H16" s="8">
        <v>5.3260000000000698</v>
      </c>
      <c r="I16" s="7"/>
      <c r="J16" s="9" t="s">
        <v>287</v>
      </c>
      <c r="K16" s="10" t="s">
        <v>75</v>
      </c>
      <c r="L16" s="39">
        <v>1</v>
      </c>
      <c r="M16" s="11">
        <v>461.13</v>
      </c>
      <c r="N16" s="12">
        <v>461.13</v>
      </c>
      <c r="O16" s="19"/>
      <c r="P16" s="13" t="e">
        <v>#VALUE!</v>
      </c>
      <c r="Q16" s="14" t="e">
        <f>IF(J16="PROV SUM",N16,L16*P16)</f>
        <v>#VALUE!</v>
      </c>
      <c r="R16" s="40">
        <v>0</v>
      </c>
      <c r="S16" s="41">
        <v>408.79174499999999</v>
      </c>
      <c r="T16" s="14">
        <f>IF(J16="SC024",N16,IF(ISERROR(S16),"",IF(J16="PROV SUM",N16,L16*S16)))</f>
        <v>408.79174499999999</v>
      </c>
      <c r="V16" s="10" t="s">
        <v>75</v>
      </c>
      <c r="W16" s="39">
        <v>1</v>
      </c>
      <c r="X16" s="41">
        <v>408.79174499999999</v>
      </c>
      <c r="Y16" s="72">
        <f t="shared" si="0"/>
        <v>408.79174499999999</v>
      </c>
      <c r="Z16" s="19"/>
      <c r="AA16" s="79">
        <v>0</v>
      </c>
      <c r="AB16" s="80">
        <f t="shared" si="1"/>
        <v>0</v>
      </c>
      <c r="AC16" s="81">
        <v>0</v>
      </c>
      <c r="AD16" s="82">
        <f t="shared" si="2"/>
        <v>0</v>
      </c>
      <c r="AE16" s="133">
        <f>AB16-AD16</f>
        <v>0</v>
      </c>
    </row>
    <row r="17" spans="1:31" ht="61.5" thickBot="1" x14ac:dyDescent="0.3">
      <c r="A17" s="16"/>
      <c r="B17" s="3" t="s">
        <v>71</v>
      </c>
      <c r="C17" s="4" t="s">
        <v>285</v>
      </c>
      <c r="D17" s="5" t="s">
        <v>25</v>
      </c>
      <c r="E17" s="129" t="s">
        <v>501</v>
      </c>
      <c r="F17" s="7"/>
      <c r="G17" s="7"/>
      <c r="H17" s="8">
        <v>5.3860000000000001</v>
      </c>
      <c r="I17" s="7"/>
      <c r="J17" s="9" t="s">
        <v>379</v>
      </c>
      <c r="K17" s="10" t="s">
        <v>380</v>
      </c>
      <c r="L17" s="39">
        <v>1</v>
      </c>
      <c r="M17" s="11">
        <v>150</v>
      </c>
      <c r="N17" s="12">
        <v>150</v>
      </c>
      <c r="O17" s="19"/>
      <c r="P17" s="13" t="e">
        <v>#VALUE!</v>
      </c>
      <c r="Q17" s="14">
        <f>IF(J17="PROV SUM",N17,L17*P17)</f>
        <v>150</v>
      </c>
      <c r="R17" s="40" t="s">
        <v>381</v>
      </c>
      <c r="S17" s="41" t="s">
        <v>381</v>
      </c>
      <c r="T17" s="14">
        <f>IF(J17="SC024",N17,IF(ISERROR(S17),"",IF(J17="PROV SUM",N17,L17*S17)))</f>
        <v>150</v>
      </c>
      <c r="V17" s="10" t="s">
        <v>380</v>
      </c>
      <c r="W17" s="39">
        <v>1</v>
      </c>
      <c r="X17" s="41" t="s">
        <v>381</v>
      </c>
      <c r="Y17" s="72">
        <v>150</v>
      </c>
      <c r="Z17" s="19"/>
      <c r="AA17" s="79">
        <v>0</v>
      </c>
      <c r="AB17" s="80">
        <f t="shared" si="1"/>
        <v>0</v>
      </c>
      <c r="AC17" s="81">
        <v>0</v>
      </c>
      <c r="AD17" s="82">
        <f t="shared" si="2"/>
        <v>0</v>
      </c>
      <c r="AE17" s="133">
        <f t="shared" si="3"/>
        <v>0</v>
      </c>
    </row>
    <row r="18" spans="1:31" ht="16.5" thickBot="1" x14ac:dyDescent="0.3">
      <c r="A18" s="16"/>
      <c r="B18" s="3" t="s">
        <v>71</v>
      </c>
      <c r="C18" s="4" t="s">
        <v>285</v>
      </c>
      <c r="D18" s="5" t="s">
        <v>25</v>
      </c>
      <c r="E18" s="6" t="s">
        <v>453</v>
      </c>
      <c r="F18" s="7"/>
      <c r="G18" s="7"/>
      <c r="H18" s="8">
        <v>5.3869999999999996</v>
      </c>
      <c r="I18" s="7"/>
      <c r="J18" s="9" t="s">
        <v>379</v>
      </c>
      <c r="K18" s="10" t="s">
        <v>380</v>
      </c>
      <c r="L18" s="39">
        <v>1</v>
      </c>
      <c r="M18" s="11">
        <v>200</v>
      </c>
      <c r="N18" s="12">
        <v>200</v>
      </c>
      <c r="O18" s="19"/>
      <c r="P18" s="13" t="e">
        <v>#VALUE!</v>
      </c>
      <c r="Q18" s="14">
        <f>IF(J18="PROV SUM",N18,L18*P18)</f>
        <v>200</v>
      </c>
      <c r="R18" s="40" t="s">
        <v>381</v>
      </c>
      <c r="S18" s="41" t="s">
        <v>381</v>
      </c>
      <c r="T18" s="14">
        <f>IF(J18="SC024",N18,IF(ISERROR(S18),"",IF(J18="PROV SUM",N18,L18*S18)))</f>
        <v>200</v>
      </c>
      <c r="V18" s="10" t="s">
        <v>380</v>
      </c>
      <c r="W18" s="39">
        <v>1</v>
      </c>
      <c r="X18" s="41" t="s">
        <v>381</v>
      </c>
      <c r="Y18" s="72">
        <v>200</v>
      </c>
      <c r="Z18" s="19"/>
      <c r="AA18" s="79">
        <v>0</v>
      </c>
      <c r="AB18" s="80">
        <f t="shared" si="1"/>
        <v>0</v>
      </c>
      <c r="AC18" s="81">
        <v>0</v>
      </c>
      <c r="AD18" s="82">
        <f t="shared" si="2"/>
        <v>0</v>
      </c>
      <c r="AE18" s="133">
        <f t="shared" si="3"/>
        <v>0</v>
      </c>
    </row>
    <row r="19" spans="1:31" ht="106.5" thickBot="1" x14ac:dyDescent="0.3">
      <c r="A19" s="16"/>
      <c r="B19" s="3" t="s">
        <v>71</v>
      </c>
      <c r="C19" s="4" t="s">
        <v>285</v>
      </c>
      <c r="D19" s="5" t="s">
        <v>25</v>
      </c>
      <c r="E19" s="6" t="s">
        <v>454</v>
      </c>
      <c r="F19" s="7"/>
      <c r="G19" s="7"/>
      <c r="H19" s="8">
        <v>5.3879999999999999</v>
      </c>
      <c r="I19" s="7"/>
      <c r="J19" s="9" t="s">
        <v>379</v>
      </c>
      <c r="K19" s="10" t="s">
        <v>139</v>
      </c>
      <c r="L19" s="39">
        <v>1</v>
      </c>
      <c r="M19" s="11">
        <v>480</v>
      </c>
      <c r="N19" s="12">
        <v>480</v>
      </c>
      <c r="O19" s="19"/>
      <c r="P19" s="13" t="e">
        <v>#VALUE!</v>
      </c>
      <c r="Q19" s="14">
        <f>IF(J19="PROV SUM",N19,L19*P19)</f>
        <v>480</v>
      </c>
      <c r="R19" s="40" t="s">
        <v>381</v>
      </c>
      <c r="S19" s="41" t="s">
        <v>381</v>
      </c>
      <c r="T19" s="14">
        <f>IF(J19="SC024",N19,IF(ISERROR(S19),"",IF(J19="PROV SUM",N19,L19*S19)))</f>
        <v>480</v>
      </c>
      <c r="V19" s="10" t="s">
        <v>139</v>
      </c>
      <c r="W19" s="39">
        <v>1</v>
      </c>
      <c r="X19" s="41" t="s">
        <v>381</v>
      </c>
      <c r="Y19" s="72">
        <v>480</v>
      </c>
      <c r="Z19" s="19"/>
      <c r="AA19" s="79">
        <v>0</v>
      </c>
      <c r="AB19" s="80">
        <f t="shared" si="1"/>
        <v>0</v>
      </c>
      <c r="AC19" s="81">
        <v>0</v>
      </c>
      <c r="AD19" s="82">
        <f t="shared" si="2"/>
        <v>0</v>
      </c>
      <c r="AE19" s="133">
        <f t="shared" si="3"/>
        <v>0</v>
      </c>
    </row>
    <row r="20" spans="1:31" ht="15.75" thickBot="1" x14ac:dyDescent="0.3">
      <c r="A20" s="16"/>
      <c r="B20" s="3" t="s">
        <v>71</v>
      </c>
      <c r="C20" s="42" t="s">
        <v>189</v>
      </c>
      <c r="D20" s="5" t="s">
        <v>378</v>
      </c>
      <c r="E20" s="6"/>
      <c r="F20" s="7"/>
      <c r="G20" s="7"/>
      <c r="H20" s="8"/>
      <c r="I20" s="7"/>
      <c r="J20" s="9"/>
      <c r="K20" s="10"/>
      <c r="L20" s="39"/>
      <c r="M20" s="9"/>
      <c r="N20" s="39"/>
      <c r="O20" s="19"/>
      <c r="P20" s="28"/>
      <c r="Q20" s="43"/>
      <c r="R20" s="43"/>
      <c r="S20" s="43"/>
      <c r="T20" s="43"/>
      <c r="V20" s="10"/>
      <c r="W20" s="39"/>
      <c r="X20" s="43"/>
      <c r="Y20" s="72">
        <f t="shared" si="0"/>
        <v>0</v>
      </c>
      <c r="Z20" s="19"/>
      <c r="AA20" s="79">
        <v>0</v>
      </c>
      <c r="AB20" s="80">
        <f t="shared" si="1"/>
        <v>0</v>
      </c>
      <c r="AC20" s="81">
        <v>0</v>
      </c>
      <c r="AD20" s="82">
        <f t="shared" si="2"/>
        <v>0</v>
      </c>
      <c r="AE20" s="133">
        <f t="shared" si="3"/>
        <v>0</v>
      </c>
    </row>
    <row r="21" spans="1:31" ht="75.75" thickBot="1" x14ac:dyDescent="0.3">
      <c r="A21" s="16"/>
      <c r="B21" s="3" t="s">
        <v>71</v>
      </c>
      <c r="C21" s="42" t="s">
        <v>189</v>
      </c>
      <c r="D21" s="5" t="s">
        <v>25</v>
      </c>
      <c r="E21" s="6" t="s">
        <v>282</v>
      </c>
      <c r="F21" s="7"/>
      <c r="G21" s="7"/>
      <c r="H21" s="8">
        <v>6.11</v>
      </c>
      <c r="I21" s="7"/>
      <c r="J21" s="9" t="s">
        <v>283</v>
      </c>
      <c r="K21" s="10" t="s">
        <v>284</v>
      </c>
      <c r="L21" s="39">
        <v>1</v>
      </c>
      <c r="M21" s="11">
        <v>79.14</v>
      </c>
      <c r="N21" s="39">
        <v>79.14</v>
      </c>
      <c r="O21" s="19"/>
      <c r="P21" s="13" t="e">
        <v>#VALUE!</v>
      </c>
      <c r="Q21" s="14" t="e">
        <f t="shared" ref="Q21:Q27" si="4">IF(J21="PROV SUM",N21,L21*P21)</f>
        <v>#VALUE!</v>
      </c>
      <c r="R21" s="40">
        <v>0</v>
      </c>
      <c r="S21" s="41">
        <v>63.312000000000005</v>
      </c>
      <c r="T21" s="14">
        <f t="shared" ref="T21:T27" si="5">IF(J21="SC024",N21,IF(ISERROR(S21),"",IF(J21="PROV SUM",N21,L21*S21)))</f>
        <v>63.312000000000005</v>
      </c>
      <c r="V21" s="10" t="s">
        <v>284</v>
      </c>
      <c r="W21" s="39">
        <v>1</v>
      </c>
      <c r="X21" s="41">
        <v>63.312000000000005</v>
      </c>
      <c r="Y21" s="72">
        <f t="shared" si="0"/>
        <v>63.312000000000005</v>
      </c>
      <c r="Z21" s="19"/>
      <c r="AA21" s="79">
        <v>0</v>
      </c>
      <c r="AB21" s="80">
        <f t="shared" si="1"/>
        <v>0</v>
      </c>
      <c r="AC21" s="81">
        <v>0</v>
      </c>
      <c r="AD21" s="82">
        <f t="shared" si="2"/>
        <v>0</v>
      </c>
      <c r="AE21" s="133">
        <f t="shared" si="3"/>
        <v>0</v>
      </c>
    </row>
    <row r="22" spans="1:31" ht="60.75" thickBot="1" x14ac:dyDescent="0.3">
      <c r="A22" s="16"/>
      <c r="B22" s="3" t="s">
        <v>71</v>
      </c>
      <c r="C22" s="42" t="s">
        <v>189</v>
      </c>
      <c r="D22" s="5" t="s">
        <v>25</v>
      </c>
      <c r="E22" s="6" t="s">
        <v>190</v>
      </c>
      <c r="F22" s="7"/>
      <c r="G22" s="7"/>
      <c r="H22" s="8">
        <v>6.82</v>
      </c>
      <c r="I22" s="7"/>
      <c r="J22" s="9" t="s">
        <v>191</v>
      </c>
      <c r="K22" s="10" t="s">
        <v>104</v>
      </c>
      <c r="L22" s="39">
        <v>40</v>
      </c>
      <c r="M22" s="11">
        <v>44.12</v>
      </c>
      <c r="N22" s="39">
        <v>1764.8</v>
      </c>
      <c r="O22" s="19"/>
      <c r="P22" s="13" t="e">
        <v>#VALUE!</v>
      </c>
      <c r="Q22" s="14" t="e">
        <f t="shared" si="4"/>
        <v>#VALUE!</v>
      </c>
      <c r="R22" s="40">
        <v>0</v>
      </c>
      <c r="S22" s="41">
        <v>31.986999999999998</v>
      </c>
      <c r="T22" s="14">
        <f t="shared" si="5"/>
        <v>1279.48</v>
      </c>
      <c r="V22" s="10" t="s">
        <v>104</v>
      </c>
      <c r="W22" s="39">
        <v>40</v>
      </c>
      <c r="X22" s="41">
        <v>31.986999999999998</v>
      </c>
      <c r="Y22" s="72">
        <f t="shared" si="0"/>
        <v>1279.48</v>
      </c>
      <c r="Z22" s="19"/>
      <c r="AA22" s="79">
        <v>0</v>
      </c>
      <c r="AB22" s="80">
        <f t="shared" si="1"/>
        <v>0</v>
      </c>
      <c r="AC22" s="81">
        <v>0</v>
      </c>
      <c r="AD22" s="82">
        <f t="shared" si="2"/>
        <v>0</v>
      </c>
      <c r="AE22" s="133">
        <f t="shared" si="3"/>
        <v>0</v>
      </c>
    </row>
    <row r="23" spans="1:31" ht="45.75" thickBot="1" x14ac:dyDescent="0.3">
      <c r="A23" s="16"/>
      <c r="B23" s="3" t="s">
        <v>71</v>
      </c>
      <c r="C23" s="42" t="s">
        <v>189</v>
      </c>
      <c r="D23" s="5" t="s">
        <v>25</v>
      </c>
      <c r="E23" s="6" t="s">
        <v>205</v>
      </c>
      <c r="F23" s="7"/>
      <c r="G23" s="7"/>
      <c r="H23" s="8">
        <v>6.16100000000002</v>
      </c>
      <c r="I23" s="7"/>
      <c r="J23" s="9" t="s">
        <v>206</v>
      </c>
      <c r="K23" s="10" t="s">
        <v>104</v>
      </c>
      <c r="L23" s="39">
        <v>22</v>
      </c>
      <c r="M23" s="11">
        <v>38.25</v>
      </c>
      <c r="N23" s="39">
        <v>841.5</v>
      </c>
      <c r="O23" s="19"/>
      <c r="P23" s="13" t="e">
        <v>#VALUE!</v>
      </c>
      <c r="Q23" s="14" t="e">
        <f t="shared" si="4"/>
        <v>#VALUE!</v>
      </c>
      <c r="R23" s="40">
        <v>0</v>
      </c>
      <c r="S23" s="41">
        <v>27.731249999999999</v>
      </c>
      <c r="T23" s="14">
        <f t="shared" si="5"/>
        <v>610.08749999999998</v>
      </c>
      <c r="V23" s="10" t="s">
        <v>104</v>
      </c>
      <c r="W23" s="39">
        <v>22</v>
      </c>
      <c r="X23" s="41">
        <v>27.731249999999999</v>
      </c>
      <c r="Y23" s="72">
        <f t="shared" si="0"/>
        <v>610.08749999999998</v>
      </c>
      <c r="Z23" s="19"/>
      <c r="AA23" s="79">
        <v>0</v>
      </c>
      <c r="AB23" s="80">
        <f t="shared" si="1"/>
        <v>0</v>
      </c>
      <c r="AC23" s="81">
        <v>0</v>
      </c>
      <c r="AD23" s="82">
        <f t="shared" si="2"/>
        <v>0</v>
      </c>
      <c r="AE23" s="133">
        <f t="shared" si="3"/>
        <v>0</v>
      </c>
    </row>
    <row r="24" spans="1:31" ht="30.75" thickBot="1" x14ac:dyDescent="0.3">
      <c r="A24" s="16"/>
      <c r="B24" s="3" t="s">
        <v>71</v>
      </c>
      <c r="C24" s="42" t="s">
        <v>189</v>
      </c>
      <c r="D24" s="5" t="s">
        <v>25</v>
      </c>
      <c r="E24" s="6" t="s">
        <v>227</v>
      </c>
      <c r="F24" s="7"/>
      <c r="G24" s="7"/>
      <c r="H24" s="8">
        <v>6.1940000000000301</v>
      </c>
      <c r="I24" s="7"/>
      <c r="J24" s="9" t="s">
        <v>228</v>
      </c>
      <c r="K24" s="10" t="s">
        <v>79</v>
      </c>
      <c r="L24" s="39">
        <v>25</v>
      </c>
      <c r="M24" s="11">
        <v>7.02</v>
      </c>
      <c r="N24" s="39">
        <v>175.5</v>
      </c>
      <c r="O24" s="19"/>
      <c r="P24" s="13" t="e">
        <v>#VALUE!</v>
      </c>
      <c r="Q24" s="14" t="e">
        <f t="shared" si="4"/>
        <v>#VALUE!</v>
      </c>
      <c r="R24" s="40">
        <v>0</v>
      </c>
      <c r="S24" s="41">
        <v>5.9669999999999996</v>
      </c>
      <c r="T24" s="14">
        <f t="shared" si="5"/>
        <v>149.17499999999998</v>
      </c>
      <c r="V24" s="10" t="s">
        <v>79</v>
      </c>
      <c r="W24" s="39">
        <v>25</v>
      </c>
      <c r="X24" s="41">
        <v>5.9669999999999996</v>
      </c>
      <c r="Y24" s="72">
        <f t="shared" si="0"/>
        <v>149.17499999999998</v>
      </c>
      <c r="Z24" s="19"/>
      <c r="AA24" s="79">
        <v>0</v>
      </c>
      <c r="AB24" s="80">
        <f t="shared" si="1"/>
        <v>0</v>
      </c>
      <c r="AC24" s="81">
        <v>0</v>
      </c>
      <c r="AD24" s="82">
        <f t="shared" si="2"/>
        <v>0</v>
      </c>
      <c r="AE24" s="133">
        <f t="shared" si="3"/>
        <v>0</v>
      </c>
    </row>
    <row r="25" spans="1:31" ht="45.75" thickBot="1" x14ac:dyDescent="0.3">
      <c r="A25" s="16"/>
      <c r="B25" s="3" t="s">
        <v>71</v>
      </c>
      <c r="C25" s="42" t="s">
        <v>189</v>
      </c>
      <c r="D25" s="5" t="s">
        <v>25</v>
      </c>
      <c r="E25" s="6" t="s">
        <v>242</v>
      </c>
      <c r="F25" s="7"/>
      <c r="G25" s="7"/>
      <c r="H25" s="8">
        <v>6.2240000000000402</v>
      </c>
      <c r="I25" s="7"/>
      <c r="J25" s="9" t="s">
        <v>243</v>
      </c>
      <c r="K25" s="10" t="s">
        <v>139</v>
      </c>
      <c r="L25" s="39">
        <v>1</v>
      </c>
      <c r="M25" s="11">
        <v>12.36</v>
      </c>
      <c r="N25" s="39">
        <v>12.36</v>
      </c>
      <c r="O25" s="19"/>
      <c r="P25" s="13" t="e">
        <v>#VALUE!</v>
      </c>
      <c r="Q25" s="14" t="e">
        <f t="shared" si="4"/>
        <v>#VALUE!</v>
      </c>
      <c r="R25" s="40">
        <v>0</v>
      </c>
      <c r="S25" s="41">
        <v>10.505999999999998</v>
      </c>
      <c r="T25" s="14">
        <f t="shared" si="5"/>
        <v>10.505999999999998</v>
      </c>
      <c r="V25" s="10" t="s">
        <v>139</v>
      </c>
      <c r="W25" s="39">
        <v>1</v>
      </c>
      <c r="X25" s="41">
        <v>10.505999999999998</v>
      </c>
      <c r="Y25" s="72">
        <f t="shared" si="0"/>
        <v>10.505999999999998</v>
      </c>
      <c r="Z25" s="19"/>
      <c r="AA25" s="79">
        <v>0</v>
      </c>
      <c r="AB25" s="80">
        <f t="shared" si="1"/>
        <v>0</v>
      </c>
      <c r="AC25" s="81">
        <v>0</v>
      </c>
      <c r="AD25" s="82">
        <f t="shared" si="2"/>
        <v>0</v>
      </c>
      <c r="AE25" s="133">
        <f t="shared" si="3"/>
        <v>0</v>
      </c>
    </row>
    <row r="26" spans="1:31" ht="45.75" thickBot="1" x14ac:dyDescent="0.3">
      <c r="A26" s="16"/>
      <c r="B26" s="3" t="s">
        <v>71</v>
      </c>
      <c r="C26" s="42" t="s">
        <v>189</v>
      </c>
      <c r="D26" s="5" t="s">
        <v>25</v>
      </c>
      <c r="E26" s="6" t="s">
        <v>267</v>
      </c>
      <c r="F26" s="7"/>
      <c r="G26" s="7"/>
      <c r="H26" s="8">
        <v>6.2600000000000504</v>
      </c>
      <c r="I26" s="7"/>
      <c r="J26" s="9" t="s">
        <v>268</v>
      </c>
      <c r="K26" s="10" t="s">
        <v>104</v>
      </c>
      <c r="L26" s="39">
        <v>29</v>
      </c>
      <c r="M26" s="11">
        <v>3.74</v>
      </c>
      <c r="N26" s="39">
        <v>108.46</v>
      </c>
      <c r="O26" s="19"/>
      <c r="P26" s="13" t="e">
        <v>#VALUE!</v>
      </c>
      <c r="Q26" s="14" t="e">
        <f t="shared" si="4"/>
        <v>#VALUE!</v>
      </c>
      <c r="R26" s="40">
        <v>0</v>
      </c>
      <c r="S26" s="41">
        <v>3.1790000000000003</v>
      </c>
      <c r="T26" s="14">
        <f t="shared" si="5"/>
        <v>92.191000000000003</v>
      </c>
      <c r="V26" s="10" t="s">
        <v>104</v>
      </c>
      <c r="W26" s="39">
        <v>29</v>
      </c>
      <c r="X26" s="41">
        <v>3.1790000000000003</v>
      </c>
      <c r="Y26" s="72">
        <f t="shared" si="0"/>
        <v>92.191000000000003</v>
      </c>
      <c r="Z26" s="19"/>
      <c r="AA26" s="79">
        <v>0</v>
      </c>
      <c r="AB26" s="80">
        <f t="shared" si="1"/>
        <v>0</v>
      </c>
      <c r="AC26" s="81">
        <v>0</v>
      </c>
      <c r="AD26" s="82">
        <f t="shared" si="2"/>
        <v>0</v>
      </c>
      <c r="AE26" s="133">
        <f t="shared" si="3"/>
        <v>0</v>
      </c>
    </row>
    <row r="27" spans="1:31" ht="30.75" thickBot="1" x14ac:dyDescent="0.3">
      <c r="A27" s="16"/>
      <c r="B27" s="3" t="s">
        <v>71</v>
      </c>
      <c r="C27" s="42" t="s">
        <v>189</v>
      </c>
      <c r="D27" s="5" t="s">
        <v>25</v>
      </c>
      <c r="E27" s="6" t="s">
        <v>433</v>
      </c>
      <c r="F27" s="7"/>
      <c r="G27" s="7"/>
      <c r="H27" s="8">
        <v>6.2620000000000502</v>
      </c>
      <c r="I27" s="7"/>
      <c r="J27" s="9" t="s">
        <v>270</v>
      </c>
      <c r="K27" s="10" t="s">
        <v>79</v>
      </c>
      <c r="L27" s="39">
        <v>31</v>
      </c>
      <c r="M27" s="11">
        <v>16.86</v>
      </c>
      <c r="N27" s="39">
        <v>522.66</v>
      </c>
      <c r="O27" s="19"/>
      <c r="P27" s="13" t="e">
        <v>#VALUE!</v>
      </c>
      <c r="Q27" s="14" t="e">
        <f t="shared" si="4"/>
        <v>#VALUE!</v>
      </c>
      <c r="R27" s="40">
        <v>0</v>
      </c>
      <c r="S27" s="41">
        <v>14.331</v>
      </c>
      <c r="T27" s="14">
        <f t="shared" si="5"/>
        <v>444.26099999999997</v>
      </c>
      <c r="V27" s="10" t="s">
        <v>79</v>
      </c>
      <c r="W27" s="39">
        <v>31</v>
      </c>
      <c r="X27" s="41">
        <v>14.331</v>
      </c>
      <c r="Y27" s="72">
        <f t="shared" si="0"/>
        <v>444.26099999999997</v>
      </c>
      <c r="Z27" s="19"/>
      <c r="AA27" s="79">
        <v>0</v>
      </c>
      <c r="AB27" s="80">
        <f t="shared" si="1"/>
        <v>0</v>
      </c>
      <c r="AC27" s="81">
        <v>0</v>
      </c>
      <c r="AD27" s="82">
        <f t="shared" si="2"/>
        <v>0</v>
      </c>
      <c r="AE27" s="133">
        <f t="shared" si="3"/>
        <v>0</v>
      </c>
    </row>
    <row r="28" spans="1:31" ht="15.75" thickBot="1" x14ac:dyDescent="0.3">
      <c r="A28" s="16"/>
      <c r="B28" s="3" t="s">
        <v>71</v>
      </c>
      <c r="C28" s="42" t="s">
        <v>72</v>
      </c>
      <c r="D28" s="5" t="s">
        <v>378</v>
      </c>
      <c r="E28" s="6"/>
      <c r="F28" s="7"/>
      <c r="G28" s="7"/>
      <c r="H28" s="8"/>
      <c r="I28" s="7"/>
      <c r="J28" s="9"/>
      <c r="K28" s="10"/>
      <c r="L28" s="39"/>
      <c r="M28" s="9"/>
      <c r="N28" s="39"/>
      <c r="O28" s="44"/>
      <c r="P28" s="28"/>
      <c r="Q28" s="43"/>
      <c r="R28" s="43"/>
      <c r="S28" s="43"/>
      <c r="T28" s="43"/>
      <c r="V28" s="10"/>
      <c r="W28" s="39"/>
      <c r="X28" s="43"/>
      <c r="Y28" s="72">
        <f t="shared" si="0"/>
        <v>0</v>
      </c>
      <c r="Z28" s="19"/>
      <c r="AA28" s="79">
        <v>0</v>
      </c>
      <c r="AB28" s="80">
        <f t="shared" si="1"/>
        <v>0</v>
      </c>
      <c r="AC28" s="81">
        <v>0</v>
      </c>
      <c r="AD28" s="82">
        <f t="shared" si="2"/>
        <v>0</v>
      </c>
      <c r="AE28" s="133">
        <f t="shared" si="3"/>
        <v>0</v>
      </c>
    </row>
    <row r="29" spans="1:31" ht="45.75" thickBot="1" x14ac:dyDescent="0.3">
      <c r="A29" s="16"/>
      <c r="B29" s="3" t="s">
        <v>71</v>
      </c>
      <c r="C29" s="42" t="s">
        <v>72</v>
      </c>
      <c r="D29" s="5" t="s">
        <v>25</v>
      </c>
      <c r="E29" s="6" t="s">
        <v>154</v>
      </c>
      <c r="F29" s="7"/>
      <c r="G29" s="7"/>
      <c r="H29" s="8">
        <v>3.3640000000000101</v>
      </c>
      <c r="I29" s="7"/>
      <c r="J29" s="9" t="s">
        <v>155</v>
      </c>
      <c r="K29" s="10" t="s">
        <v>139</v>
      </c>
      <c r="L29" s="39">
        <v>3</v>
      </c>
      <c r="M29" s="11">
        <v>20.13</v>
      </c>
      <c r="N29" s="39">
        <v>60.39</v>
      </c>
      <c r="O29" s="44"/>
      <c r="P29" s="13" t="e">
        <v>#VALUE!</v>
      </c>
      <c r="Q29" s="14" t="e">
        <f>IF(J29="PROV SUM",N29,L29*P29)</f>
        <v>#VALUE!</v>
      </c>
      <c r="R29" s="40">
        <v>0</v>
      </c>
      <c r="S29" s="41">
        <v>14.918342999999998</v>
      </c>
      <c r="T29" s="14">
        <f>IF(J29="SC024",N29,IF(ISERROR(S29),"",IF(J29="PROV SUM",N29,L29*S29)))</f>
        <v>44.755028999999993</v>
      </c>
      <c r="V29" s="10" t="s">
        <v>139</v>
      </c>
      <c r="W29" s="39">
        <v>3</v>
      </c>
      <c r="X29" s="41">
        <v>14.918342999999998</v>
      </c>
      <c r="Y29" s="72">
        <f t="shared" si="0"/>
        <v>44.755028999999993</v>
      </c>
      <c r="Z29" s="19"/>
      <c r="AA29" s="79">
        <v>0</v>
      </c>
      <c r="AB29" s="80">
        <f t="shared" si="1"/>
        <v>0</v>
      </c>
      <c r="AC29" s="81">
        <v>0</v>
      </c>
      <c r="AD29" s="82">
        <f t="shared" si="2"/>
        <v>0</v>
      </c>
      <c r="AE29" s="133">
        <f t="shared" si="3"/>
        <v>0</v>
      </c>
    </row>
    <row r="30" spans="1:31" ht="45.75" thickBot="1" x14ac:dyDescent="0.3">
      <c r="A30" s="16"/>
      <c r="B30" s="3" t="s">
        <v>71</v>
      </c>
      <c r="C30" s="42" t="s">
        <v>72</v>
      </c>
      <c r="D30" s="5" t="s">
        <v>25</v>
      </c>
      <c r="E30" s="6" t="s">
        <v>73</v>
      </c>
      <c r="F30" s="7"/>
      <c r="G30" s="7"/>
      <c r="H30" s="8">
        <v>3.4220000000000201</v>
      </c>
      <c r="I30" s="7"/>
      <c r="J30" s="9" t="s">
        <v>74</v>
      </c>
      <c r="K30" s="10" t="s">
        <v>75</v>
      </c>
      <c r="L30" s="39">
        <v>1</v>
      </c>
      <c r="M30" s="11">
        <v>66.790000000000006</v>
      </c>
      <c r="N30" s="39">
        <v>66.790000000000006</v>
      </c>
      <c r="O30" s="44"/>
      <c r="P30" s="13" t="e">
        <v>#VALUE!</v>
      </c>
      <c r="Q30" s="14" t="e">
        <f>IF(J30="PROV SUM",N30,L30*P30)</f>
        <v>#VALUE!</v>
      </c>
      <c r="R30" s="40">
        <v>0</v>
      </c>
      <c r="S30" s="41">
        <v>48.422750000000001</v>
      </c>
      <c r="T30" s="14">
        <f>IF(J30="SC024",N30,IF(ISERROR(S30),"",IF(J30="PROV SUM",N30,L30*S30)))</f>
        <v>48.422750000000001</v>
      </c>
      <c r="V30" s="10" t="s">
        <v>75</v>
      </c>
      <c r="W30" s="39">
        <v>1</v>
      </c>
      <c r="X30" s="41">
        <v>48.422750000000001</v>
      </c>
      <c r="Y30" s="72">
        <f t="shared" si="0"/>
        <v>48.422750000000001</v>
      </c>
      <c r="Z30" s="19"/>
      <c r="AA30" s="79">
        <v>0</v>
      </c>
      <c r="AB30" s="80">
        <f t="shared" si="1"/>
        <v>0</v>
      </c>
      <c r="AC30" s="81">
        <v>0</v>
      </c>
      <c r="AD30" s="82">
        <f t="shared" si="2"/>
        <v>0</v>
      </c>
      <c r="AE30" s="133">
        <f t="shared" si="3"/>
        <v>0</v>
      </c>
    </row>
    <row r="31" spans="1:31" ht="15.75" thickBot="1" x14ac:dyDescent="0.3">
      <c r="A31" s="16"/>
      <c r="B31" s="3" t="s">
        <v>71</v>
      </c>
      <c r="C31" s="42" t="s">
        <v>164</v>
      </c>
      <c r="D31" s="5" t="s">
        <v>378</v>
      </c>
      <c r="E31" s="6"/>
      <c r="F31" s="7"/>
      <c r="G31" s="7"/>
      <c r="H31" s="8"/>
      <c r="I31" s="7"/>
      <c r="J31" s="9"/>
      <c r="K31" s="10"/>
      <c r="L31" s="39"/>
      <c r="M31" s="9"/>
      <c r="N31" s="39"/>
      <c r="O31" s="44"/>
      <c r="P31" s="28"/>
      <c r="Q31" s="43"/>
      <c r="R31" s="43"/>
      <c r="S31" s="43"/>
      <c r="T31" s="43"/>
      <c r="V31" s="10"/>
      <c r="W31" s="39"/>
      <c r="X31" s="43"/>
      <c r="Y31" s="72">
        <f t="shared" si="0"/>
        <v>0</v>
      </c>
      <c r="Z31" s="19"/>
      <c r="AA31" s="79">
        <v>0</v>
      </c>
      <c r="AB31" s="80">
        <f t="shared" si="1"/>
        <v>0</v>
      </c>
      <c r="AC31" s="81">
        <v>0</v>
      </c>
      <c r="AD31" s="82">
        <f t="shared" si="2"/>
        <v>0</v>
      </c>
      <c r="AE31" s="133">
        <f t="shared" si="3"/>
        <v>0</v>
      </c>
    </row>
    <row r="32" spans="1:31" ht="90.75" thickBot="1" x14ac:dyDescent="0.3">
      <c r="A32" s="16"/>
      <c r="B32" s="3" t="s">
        <v>71</v>
      </c>
      <c r="C32" s="42" t="s">
        <v>164</v>
      </c>
      <c r="D32" s="5" t="s">
        <v>25</v>
      </c>
      <c r="E32" s="6" t="s">
        <v>167</v>
      </c>
      <c r="F32" s="7"/>
      <c r="G32" s="7"/>
      <c r="H32" s="8">
        <v>4.4199999999999902</v>
      </c>
      <c r="I32" s="7"/>
      <c r="J32" s="9" t="s">
        <v>168</v>
      </c>
      <c r="K32" s="10" t="s">
        <v>79</v>
      </c>
      <c r="L32" s="39">
        <v>21</v>
      </c>
      <c r="M32" s="11">
        <v>698.79</v>
      </c>
      <c r="N32" s="39">
        <v>14674.59</v>
      </c>
      <c r="O32" s="44"/>
      <c r="P32" s="13" t="e">
        <v>#VALUE!</v>
      </c>
      <c r="Q32" s="14" t="e">
        <f>IF(J32="PROV SUM",N32,L32*P32)</f>
        <v>#VALUE!</v>
      </c>
      <c r="R32" s="40">
        <v>0</v>
      </c>
      <c r="S32" s="41">
        <v>619.47733499999993</v>
      </c>
      <c r="T32" s="14">
        <f>IF(J32="SC024",N32,IF(ISERROR(S32),"",IF(J32="PROV SUM",N32,L32*S32)))</f>
        <v>13009.024034999999</v>
      </c>
      <c r="V32" s="10" t="s">
        <v>79</v>
      </c>
      <c r="W32" s="39">
        <v>21</v>
      </c>
      <c r="X32" s="41">
        <v>619.47733499999993</v>
      </c>
      <c r="Y32" s="72">
        <f t="shared" si="0"/>
        <v>13009.024034999999</v>
      </c>
      <c r="Z32" s="19"/>
      <c r="AA32" s="79">
        <v>0</v>
      </c>
      <c r="AB32" s="80">
        <f t="shared" si="1"/>
        <v>0</v>
      </c>
      <c r="AC32" s="81">
        <v>0</v>
      </c>
      <c r="AD32" s="82">
        <f t="shared" si="2"/>
        <v>0</v>
      </c>
      <c r="AE32" s="133">
        <f t="shared" si="3"/>
        <v>0</v>
      </c>
    </row>
    <row r="33" spans="1:31" ht="15.75" thickBot="1" x14ac:dyDescent="0.3">
      <c r="A33" s="16"/>
      <c r="B33" s="45" t="s">
        <v>71</v>
      </c>
      <c r="C33" s="46" t="s">
        <v>24</v>
      </c>
      <c r="D33" s="47" t="s">
        <v>378</v>
      </c>
      <c r="E33" s="48"/>
      <c r="F33" s="49"/>
      <c r="G33" s="49"/>
      <c r="H33" s="50"/>
      <c r="I33" s="49"/>
      <c r="J33" s="51"/>
      <c r="K33" s="52"/>
      <c r="L33" s="53"/>
      <c r="M33" s="51"/>
      <c r="N33" s="53"/>
      <c r="O33" s="44"/>
      <c r="P33" s="28"/>
      <c r="Q33" s="43"/>
      <c r="R33" s="43"/>
      <c r="S33" s="43"/>
      <c r="T33" s="43"/>
      <c r="V33" s="52"/>
      <c r="W33" s="53"/>
      <c r="X33" s="43"/>
      <c r="Y33" s="72">
        <f t="shared" si="0"/>
        <v>0</v>
      </c>
      <c r="Z33" s="19"/>
      <c r="AA33" s="79">
        <v>0</v>
      </c>
      <c r="AB33" s="80">
        <f t="shared" si="1"/>
        <v>0</v>
      </c>
      <c r="AC33" s="81">
        <v>0</v>
      </c>
      <c r="AD33" s="82">
        <f t="shared" si="2"/>
        <v>0</v>
      </c>
      <c r="AE33" s="133">
        <f t="shared" si="3"/>
        <v>0</v>
      </c>
    </row>
    <row r="34" spans="1:31" ht="120.75" thickBot="1" x14ac:dyDescent="0.3">
      <c r="A34" s="22"/>
      <c r="B34" s="55" t="s">
        <v>71</v>
      </c>
      <c r="C34" s="55" t="s">
        <v>24</v>
      </c>
      <c r="D34" s="56" t="s">
        <v>25</v>
      </c>
      <c r="E34" s="57" t="s">
        <v>26</v>
      </c>
      <c r="F34" s="58"/>
      <c r="G34" s="58"/>
      <c r="H34" s="59">
        <v>2.1</v>
      </c>
      <c r="I34" s="58"/>
      <c r="J34" s="60" t="s">
        <v>27</v>
      </c>
      <c r="K34" s="58" t="s">
        <v>28</v>
      </c>
      <c r="L34" s="61">
        <v>245</v>
      </c>
      <c r="M34" s="62">
        <v>12.92</v>
      </c>
      <c r="N34" s="63">
        <v>3165.4</v>
      </c>
      <c r="O34" s="19"/>
      <c r="P34" s="13" t="e">
        <v>#VALUE!</v>
      </c>
      <c r="Q34" s="14" t="e">
        <f>IF(J34="PROV SUM",N34,L34*P34)</f>
        <v>#VALUE!</v>
      </c>
      <c r="R34" s="40">
        <v>0</v>
      </c>
      <c r="S34" s="41">
        <v>16.4084</v>
      </c>
      <c r="T34" s="14">
        <f>IF(J34="SC024",N34,IF(ISERROR(S34),"",IF(J34="PROV SUM",N34,L34*S34)))</f>
        <v>4020.058</v>
      </c>
      <c r="V34" s="58" t="s">
        <v>28</v>
      </c>
      <c r="W34" s="61">
        <v>245</v>
      </c>
      <c r="X34" s="41">
        <v>16.4084</v>
      </c>
      <c r="Y34" s="72">
        <f t="shared" si="0"/>
        <v>4020.058</v>
      </c>
      <c r="Z34" s="19"/>
      <c r="AA34" s="79">
        <v>0</v>
      </c>
      <c r="AB34" s="80">
        <f t="shared" si="1"/>
        <v>0</v>
      </c>
      <c r="AC34" s="81">
        <v>0</v>
      </c>
      <c r="AD34" s="82">
        <f t="shared" si="2"/>
        <v>0</v>
      </c>
      <c r="AE34" s="133">
        <f t="shared" si="3"/>
        <v>0</v>
      </c>
    </row>
    <row r="35" spans="1:31" ht="30.75" thickBot="1" x14ac:dyDescent="0.3">
      <c r="A35" s="22"/>
      <c r="B35" s="55" t="s">
        <v>71</v>
      </c>
      <c r="C35" s="55" t="s">
        <v>24</v>
      </c>
      <c r="D35" s="56" t="s">
        <v>25</v>
      </c>
      <c r="E35" s="57" t="s">
        <v>29</v>
      </c>
      <c r="F35" s="58"/>
      <c r="G35" s="58"/>
      <c r="H35" s="59">
        <v>2.5</v>
      </c>
      <c r="I35" s="58"/>
      <c r="J35" s="60" t="s">
        <v>30</v>
      </c>
      <c r="K35" s="58" t="s">
        <v>31</v>
      </c>
      <c r="L35" s="61">
        <v>1</v>
      </c>
      <c r="M35" s="62">
        <v>420</v>
      </c>
      <c r="N35" s="63">
        <v>420</v>
      </c>
      <c r="O35" s="19"/>
      <c r="P35" s="13" t="e">
        <v>#VALUE!</v>
      </c>
      <c r="Q35" s="14" t="e">
        <f>IF(J35="PROV SUM",N35,L35*P35)</f>
        <v>#VALUE!</v>
      </c>
      <c r="R35" s="40">
        <v>0</v>
      </c>
      <c r="S35" s="41">
        <v>533.4</v>
      </c>
      <c r="T35" s="14">
        <f>IF(J35="SC024",N35,IF(ISERROR(S35),"",IF(J35="PROV SUM",N35,L35*S35)))</f>
        <v>533.4</v>
      </c>
      <c r="V35" s="58" t="s">
        <v>31</v>
      </c>
      <c r="W35" s="61">
        <v>1</v>
      </c>
      <c r="X35" s="41">
        <v>533.4</v>
      </c>
      <c r="Y35" s="72">
        <f t="shared" si="0"/>
        <v>533.4</v>
      </c>
      <c r="Z35" s="19"/>
      <c r="AA35" s="79">
        <v>0</v>
      </c>
      <c r="AB35" s="80">
        <f t="shared" si="1"/>
        <v>0</v>
      </c>
      <c r="AC35" s="81">
        <v>0</v>
      </c>
      <c r="AD35" s="82">
        <f t="shared" si="2"/>
        <v>0</v>
      </c>
      <c r="AE35" s="133">
        <f t="shared" si="3"/>
        <v>0</v>
      </c>
    </row>
    <row r="36" spans="1:31" ht="15.75" thickBot="1" x14ac:dyDescent="0.3">
      <c r="A36" s="22"/>
      <c r="B36" s="55" t="s">
        <v>71</v>
      </c>
      <c r="C36" s="55" t="s">
        <v>24</v>
      </c>
      <c r="D36" s="56" t="s">
        <v>25</v>
      </c>
      <c r="E36" s="57" t="s">
        <v>32</v>
      </c>
      <c r="F36" s="58"/>
      <c r="G36" s="58"/>
      <c r="H36" s="59">
        <v>2.6</v>
      </c>
      <c r="I36" s="58"/>
      <c r="J36" s="60" t="s">
        <v>33</v>
      </c>
      <c r="K36" s="58" t="s">
        <v>31</v>
      </c>
      <c r="L36" s="61">
        <v>2</v>
      </c>
      <c r="M36" s="62">
        <v>50</v>
      </c>
      <c r="N36" s="63">
        <v>100</v>
      </c>
      <c r="O36" s="19"/>
      <c r="P36" s="13" t="e">
        <v>#VALUE!</v>
      </c>
      <c r="Q36" s="14" t="e">
        <f>IF(J36="PROV SUM",N36,L36*P36)</f>
        <v>#VALUE!</v>
      </c>
      <c r="R36" s="40">
        <v>0</v>
      </c>
      <c r="S36" s="41">
        <v>63.5</v>
      </c>
      <c r="T36" s="14">
        <f>IF(J36="SC024",N36,IF(ISERROR(S36),"",IF(J36="PROV SUM",N36,L36*S36)))</f>
        <v>127</v>
      </c>
      <c r="V36" s="58" t="s">
        <v>31</v>
      </c>
      <c r="W36" s="61">
        <v>2</v>
      </c>
      <c r="X36" s="41">
        <v>63.5</v>
      </c>
      <c r="Y36" s="72">
        <f t="shared" si="0"/>
        <v>127</v>
      </c>
      <c r="Z36" s="19"/>
      <c r="AA36" s="79">
        <v>0</v>
      </c>
      <c r="AB36" s="80">
        <f t="shared" si="1"/>
        <v>0</v>
      </c>
      <c r="AC36" s="81">
        <v>0</v>
      </c>
      <c r="AD36" s="82">
        <f t="shared" si="2"/>
        <v>0</v>
      </c>
      <c r="AE36" s="133">
        <f t="shared" si="3"/>
        <v>0</v>
      </c>
    </row>
    <row r="37" spans="1:31" ht="15.75" thickBot="1" x14ac:dyDescent="0.3">
      <c r="A37" s="22"/>
      <c r="B37" s="55" t="s">
        <v>71</v>
      </c>
      <c r="C37" s="55" t="s">
        <v>24</v>
      </c>
      <c r="D37" s="56" t="s">
        <v>25</v>
      </c>
      <c r="E37" s="57" t="s">
        <v>41</v>
      </c>
      <c r="F37" s="58"/>
      <c r="G37" s="58"/>
      <c r="H37" s="59">
        <v>2.16</v>
      </c>
      <c r="I37" s="58"/>
      <c r="J37" s="60" t="s">
        <v>42</v>
      </c>
      <c r="K37" s="58" t="s">
        <v>31</v>
      </c>
      <c r="L37" s="61">
        <v>1</v>
      </c>
      <c r="M37" s="62">
        <v>379.8</v>
      </c>
      <c r="N37" s="63">
        <v>379.8</v>
      </c>
      <c r="O37" s="19"/>
      <c r="P37" s="13" t="e">
        <v>#VALUE!</v>
      </c>
      <c r="Q37" s="14" t="e">
        <f>IF(J37="PROV SUM",N37,L37*P37)</f>
        <v>#VALUE!</v>
      </c>
      <c r="R37" s="40">
        <v>0</v>
      </c>
      <c r="S37" s="41">
        <v>482.346</v>
      </c>
      <c r="T37" s="14">
        <f>IF(J37="SC024",N37,IF(ISERROR(S37),"",IF(J37="PROV SUM",N37,L37*S37)))</f>
        <v>482.346</v>
      </c>
      <c r="V37" s="58" t="s">
        <v>31</v>
      </c>
      <c r="W37" s="61">
        <v>1</v>
      </c>
      <c r="X37" s="41">
        <v>482.346</v>
      </c>
      <c r="Y37" s="72">
        <f t="shared" si="0"/>
        <v>482.346</v>
      </c>
      <c r="Z37" s="19"/>
      <c r="AA37" s="79">
        <v>0</v>
      </c>
      <c r="AB37" s="80">
        <f t="shared" si="1"/>
        <v>0</v>
      </c>
      <c r="AC37" s="81">
        <v>0</v>
      </c>
      <c r="AD37" s="82">
        <f t="shared" si="2"/>
        <v>0</v>
      </c>
      <c r="AE37" s="133">
        <f t="shared" si="3"/>
        <v>0</v>
      </c>
    </row>
    <row r="38" spans="1:31" ht="60.75" thickBot="1" x14ac:dyDescent="0.3">
      <c r="A38" s="22"/>
      <c r="B38" s="55" t="s">
        <v>71</v>
      </c>
      <c r="C38" s="55" t="s">
        <v>24</v>
      </c>
      <c r="D38" s="56" t="s">
        <v>25</v>
      </c>
      <c r="E38" s="57" t="s">
        <v>382</v>
      </c>
      <c r="F38" s="58"/>
      <c r="G38" s="58"/>
      <c r="H38" s="59"/>
      <c r="I38" s="58"/>
      <c r="J38" s="60" t="s">
        <v>383</v>
      </c>
      <c r="K38" s="58" t="s">
        <v>31</v>
      </c>
      <c r="L38" s="61"/>
      <c r="M38" s="62">
        <v>4.8300000000000003E-2</v>
      </c>
      <c r="N38" s="63">
        <v>0</v>
      </c>
      <c r="O38" s="19"/>
      <c r="P38" s="13" t="e">
        <v>#VALUE!</v>
      </c>
      <c r="Q38" s="14" t="e">
        <f>IF(J38="PROV SUM",N38,L38*P38)</f>
        <v>#VALUE!</v>
      </c>
      <c r="R38" s="40" t="e">
        <v>#N/A</v>
      </c>
      <c r="S38" s="41" t="e">
        <v>#N/A</v>
      </c>
      <c r="T38" s="14">
        <f>IF(J38="SC024",N38,IF(ISERROR(S38),"",IF(J38="PROV SUM",N38,L38*S38)))</f>
        <v>0</v>
      </c>
      <c r="V38" s="58" t="s">
        <v>31</v>
      </c>
      <c r="W38" s="61"/>
      <c r="X38" s="41" t="e">
        <v>#N/A</v>
      </c>
      <c r="Y38" s="72"/>
      <c r="Z38" s="19"/>
      <c r="AA38" s="79">
        <v>0</v>
      </c>
      <c r="AB38" s="80">
        <f t="shared" si="1"/>
        <v>0</v>
      </c>
      <c r="AC38" s="81">
        <v>0</v>
      </c>
      <c r="AD38" s="82">
        <f t="shared" si="2"/>
        <v>0</v>
      </c>
      <c r="AE38" s="133">
        <f t="shared" si="3"/>
        <v>0</v>
      </c>
    </row>
    <row r="39" spans="1:31" ht="15.75" thickBot="1" x14ac:dyDescent="0.3">
      <c r="A39" s="22"/>
      <c r="B39" s="64" t="s">
        <v>71</v>
      </c>
      <c r="C39" s="55" t="s">
        <v>312</v>
      </c>
      <c r="D39" s="56" t="s">
        <v>378</v>
      </c>
      <c r="E39" s="57"/>
      <c r="F39" s="58"/>
      <c r="G39" s="58"/>
      <c r="H39" s="59"/>
      <c r="I39" s="58"/>
      <c r="J39" s="60"/>
      <c r="K39" s="58"/>
      <c r="L39" s="61"/>
      <c r="M39" s="60"/>
      <c r="N39" s="63"/>
      <c r="O39" s="19"/>
      <c r="P39" s="17"/>
      <c r="Q39" s="38"/>
      <c r="R39" s="38"/>
      <c r="S39" s="38"/>
      <c r="T39" s="38"/>
      <c r="V39" s="58"/>
      <c r="W39" s="61"/>
      <c r="X39" s="38"/>
      <c r="Y39" s="72">
        <f t="shared" si="0"/>
        <v>0</v>
      </c>
      <c r="Z39" s="19"/>
      <c r="AA39" s="79">
        <v>0</v>
      </c>
      <c r="AB39" s="80">
        <f t="shared" si="1"/>
        <v>0</v>
      </c>
      <c r="AC39" s="81">
        <v>0</v>
      </c>
      <c r="AD39" s="82">
        <f t="shared" si="2"/>
        <v>0</v>
      </c>
      <c r="AE39" s="133">
        <f t="shared" si="3"/>
        <v>0</v>
      </c>
    </row>
    <row r="40" spans="1:31" ht="60.75" thickBot="1" x14ac:dyDescent="0.3">
      <c r="A40" s="22"/>
      <c r="B40" s="64" t="s">
        <v>71</v>
      </c>
      <c r="C40" s="55" t="s">
        <v>312</v>
      </c>
      <c r="D40" s="56" t="s">
        <v>25</v>
      </c>
      <c r="E40" s="57" t="s">
        <v>455</v>
      </c>
      <c r="F40" s="58"/>
      <c r="G40" s="58"/>
      <c r="H40" s="59">
        <v>7.4000000000000199</v>
      </c>
      <c r="I40" s="58"/>
      <c r="J40" s="60" t="s">
        <v>314</v>
      </c>
      <c r="K40" s="58" t="s">
        <v>79</v>
      </c>
      <c r="L40" s="61">
        <v>20</v>
      </c>
      <c r="M40" s="65">
        <v>58.8</v>
      </c>
      <c r="N40" s="63">
        <v>1176</v>
      </c>
      <c r="O40" s="19"/>
      <c r="P40" s="13" t="e">
        <v>#VALUE!</v>
      </c>
      <c r="Q40" s="14" t="e">
        <f t="shared" ref="Q40:Q47" si="6">IF(J40="PROV SUM",N40,L40*P40)</f>
        <v>#VALUE!</v>
      </c>
      <c r="R40" s="40">
        <v>0</v>
      </c>
      <c r="S40" s="41">
        <v>48.351239999999997</v>
      </c>
      <c r="T40" s="14">
        <f t="shared" ref="T40:T47" si="7">IF(J40="SC024",N40,IF(ISERROR(S40),"",IF(J40="PROV SUM",N40,L40*S40)))</f>
        <v>967.02479999999991</v>
      </c>
      <c r="V40" s="58" t="s">
        <v>79</v>
      </c>
      <c r="W40" s="61">
        <v>20</v>
      </c>
      <c r="X40" s="41">
        <v>48.351239999999997</v>
      </c>
      <c r="Y40" s="72">
        <f t="shared" si="0"/>
        <v>967.02479999999991</v>
      </c>
      <c r="Z40" s="19"/>
      <c r="AA40" s="79">
        <v>0</v>
      </c>
      <c r="AB40" s="80">
        <f t="shared" si="1"/>
        <v>0</v>
      </c>
      <c r="AC40" s="81">
        <v>0</v>
      </c>
      <c r="AD40" s="82">
        <f t="shared" si="2"/>
        <v>0</v>
      </c>
      <c r="AE40" s="133">
        <f t="shared" si="3"/>
        <v>0</v>
      </c>
    </row>
    <row r="41" spans="1:31" ht="75.75" thickBot="1" x14ac:dyDescent="0.3">
      <c r="A41" s="22"/>
      <c r="B41" s="64" t="s">
        <v>71</v>
      </c>
      <c r="C41" s="55" t="s">
        <v>312</v>
      </c>
      <c r="D41" s="56" t="s">
        <v>25</v>
      </c>
      <c r="E41" s="57" t="s">
        <v>319</v>
      </c>
      <c r="F41" s="58"/>
      <c r="G41" s="58"/>
      <c r="H41" s="59">
        <v>7.1210000000000102</v>
      </c>
      <c r="I41" s="58"/>
      <c r="J41" s="60" t="s">
        <v>320</v>
      </c>
      <c r="K41" s="58" t="s">
        <v>104</v>
      </c>
      <c r="L41" s="61">
        <v>10</v>
      </c>
      <c r="M41" s="65">
        <v>8.39</v>
      </c>
      <c r="N41" s="63">
        <v>83.9</v>
      </c>
      <c r="O41" s="19"/>
      <c r="P41" s="13" t="e">
        <v>#VALUE!</v>
      </c>
      <c r="Q41" s="14" t="e">
        <f t="shared" si="6"/>
        <v>#VALUE!</v>
      </c>
      <c r="R41" s="40">
        <v>0</v>
      </c>
      <c r="S41" s="41">
        <v>6.8881899999999998</v>
      </c>
      <c r="T41" s="14">
        <f t="shared" si="7"/>
        <v>68.881900000000002</v>
      </c>
      <c r="V41" s="58" t="s">
        <v>104</v>
      </c>
      <c r="W41" s="61">
        <v>10</v>
      </c>
      <c r="X41" s="41">
        <v>6.8881899999999998</v>
      </c>
      <c r="Y41" s="72">
        <f t="shared" si="0"/>
        <v>68.881900000000002</v>
      </c>
      <c r="Z41" s="19"/>
      <c r="AA41" s="79">
        <v>0</v>
      </c>
      <c r="AB41" s="80">
        <f t="shared" si="1"/>
        <v>0</v>
      </c>
      <c r="AC41" s="81">
        <v>0</v>
      </c>
      <c r="AD41" s="82">
        <f t="shared" si="2"/>
        <v>0</v>
      </c>
      <c r="AE41" s="133">
        <f t="shared" si="3"/>
        <v>0</v>
      </c>
    </row>
    <row r="42" spans="1:31" ht="60.75" thickBot="1" x14ac:dyDescent="0.3">
      <c r="A42" s="22"/>
      <c r="B42" s="64" t="s">
        <v>71</v>
      </c>
      <c r="C42" s="55" t="s">
        <v>312</v>
      </c>
      <c r="D42" s="56" t="s">
        <v>25</v>
      </c>
      <c r="E42" s="57" t="s">
        <v>190</v>
      </c>
      <c r="F42" s="58"/>
      <c r="G42" s="58"/>
      <c r="H42" s="59">
        <v>7.2440000000000504</v>
      </c>
      <c r="I42" s="58"/>
      <c r="J42" s="60" t="s">
        <v>191</v>
      </c>
      <c r="K42" s="58" t="s">
        <v>104</v>
      </c>
      <c r="L42" s="61">
        <v>1</v>
      </c>
      <c r="M42" s="60">
        <v>44.12</v>
      </c>
      <c r="N42" s="63">
        <v>44.12</v>
      </c>
      <c r="O42" s="19"/>
      <c r="P42" s="13" t="e">
        <v>#VALUE!</v>
      </c>
      <c r="Q42" s="14" t="e">
        <f t="shared" si="6"/>
        <v>#VALUE!</v>
      </c>
      <c r="R42" s="40">
        <v>0</v>
      </c>
      <c r="S42" s="41">
        <v>31.986999999999998</v>
      </c>
      <c r="T42" s="14">
        <f t="shared" si="7"/>
        <v>31.986999999999998</v>
      </c>
      <c r="V42" s="58" t="s">
        <v>104</v>
      </c>
      <c r="W42" s="61">
        <v>1</v>
      </c>
      <c r="X42" s="41">
        <v>31.986999999999998</v>
      </c>
      <c r="Y42" s="72">
        <f t="shared" si="0"/>
        <v>31.986999999999998</v>
      </c>
      <c r="Z42" s="19"/>
      <c r="AA42" s="79">
        <v>0</v>
      </c>
      <c r="AB42" s="80">
        <f t="shared" si="1"/>
        <v>0</v>
      </c>
      <c r="AC42" s="81">
        <v>0</v>
      </c>
      <c r="AD42" s="82">
        <f t="shared" si="2"/>
        <v>0</v>
      </c>
      <c r="AE42" s="133">
        <f t="shared" si="3"/>
        <v>0</v>
      </c>
    </row>
    <row r="43" spans="1:31" ht="45.75" thickBot="1" x14ac:dyDescent="0.3">
      <c r="A43" s="22"/>
      <c r="B43" s="64" t="s">
        <v>71</v>
      </c>
      <c r="C43" s="55" t="s">
        <v>312</v>
      </c>
      <c r="D43" s="56" t="s">
        <v>25</v>
      </c>
      <c r="E43" s="57" t="s">
        <v>192</v>
      </c>
      <c r="F43" s="58"/>
      <c r="G43" s="58"/>
      <c r="H43" s="59">
        <v>7.2450000000000498</v>
      </c>
      <c r="I43" s="58"/>
      <c r="J43" s="60" t="s">
        <v>193</v>
      </c>
      <c r="K43" s="58" t="s">
        <v>139</v>
      </c>
      <c r="L43" s="61">
        <v>13</v>
      </c>
      <c r="M43" s="60">
        <v>18.93</v>
      </c>
      <c r="N43" s="63">
        <v>246.09</v>
      </c>
      <c r="O43" s="19"/>
      <c r="P43" s="13" t="e">
        <v>#VALUE!</v>
      </c>
      <c r="Q43" s="14" t="e">
        <f t="shared" si="6"/>
        <v>#VALUE!</v>
      </c>
      <c r="R43" s="40">
        <v>0</v>
      </c>
      <c r="S43" s="41">
        <v>13.72425</v>
      </c>
      <c r="T43" s="14">
        <f t="shared" si="7"/>
        <v>178.41524999999999</v>
      </c>
      <c r="V43" s="58" t="s">
        <v>139</v>
      </c>
      <c r="W43" s="61">
        <v>13</v>
      </c>
      <c r="X43" s="41">
        <v>13.72425</v>
      </c>
      <c r="Y43" s="72">
        <f t="shared" si="0"/>
        <v>178.41524999999999</v>
      </c>
      <c r="Z43" s="19"/>
      <c r="AA43" s="79">
        <v>0</v>
      </c>
      <c r="AB43" s="80">
        <f t="shared" si="1"/>
        <v>0</v>
      </c>
      <c r="AC43" s="81">
        <v>0</v>
      </c>
      <c r="AD43" s="82">
        <f t="shared" si="2"/>
        <v>0</v>
      </c>
      <c r="AE43" s="133">
        <f t="shared" si="3"/>
        <v>0</v>
      </c>
    </row>
    <row r="44" spans="1:31" ht="45.75" thickBot="1" x14ac:dyDescent="0.3">
      <c r="A44" s="22"/>
      <c r="B44" s="64" t="s">
        <v>71</v>
      </c>
      <c r="C44" s="55" t="s">
        <v>312</v>
      </c>
      <c r="D44" s="56" t="s">
        <v>25</v>
      </c>
      <c r="E44" s="57" t="s">
        <v>335</v>
      </c>
      <c r="F44" s="58"/>
      <c r="G44" s="58"/>
      <c r="H44" s="59">
        <v>7.24800000000005</v>
      </c>
      <c r="I44" s="58"/>
      <c r="J44" s="60" t="s">
        <v>336</v>
      </c>
      <c r="K44" s="58" t="s">
        <v>139</v>
      </c>
      <c r="L44" s="61">
        <v>1</v>
      </c>
      <c r="M44" s="60">
        <v>114.45</v>
      </c>
      <c r="N44" s="63">
        <v>114.45</v>
      </c>
      <c r="O44" s="19"/>
      <c r="P44" s="13" t="e">
        <v>#VALUE!</v>
      </c>
      <c r="Q44" s="14" t="e">
        <f t="shared" si="6"/>
        <v>#VALUE!</v>
      </c>
      <c r="R44" s="40">
        <v>0</v>
      </c>
      <c r="S44" s="41">
        <v>82.976249999999993</v>
      </c>
      <c r="T44" s="14">
        <f t="shared" si="7"/>
        <v>82.976249999999993</v>
      </c>
      <c r="V44" s="58" t="s">
        <v>139</v>
      </c>
      <c r="W44" s="61">
        <v>1</v>
      </c>
      <c r="X44" s="41">
        <v>82.976249999999993</v>
      </c>
      <c r="Y44" s="72">
        <f t="shared" si="0"/>
        <v>82.976249999999993</v>
      </c>
      <c r="Z44" s="19"/>
      <c r="AA44" s="79">
        <v>0</v>
      </c>
      <c r="AB44" s="80">
        <f t="shared" si="1"/>
        <v>0</v>
      </c>
      <c r="AC44" s="81">
        <v>0</v>
      </c>
      <c r="AD44" s="82">
        <f t="shared" si="2"/>
        <v>0</v>
      </c>
      <c r="AE44" s="133">
        <f t="shared" si="3"/>
        <v>0</v>
      </c>
    </row>
    <row r="45" spans="1:31" ht="30.75" thickBot="1" x14ac:dyDescent="0.3">
      <c r="A45" s="22"/>
      <c r="B45" s="64" t="s">
        <v>71</v>
      </c>
      <c r="C45" s="55" t="s">
        <v>312</v>
      </c>
      <c r="D45" s="56" t="s">
        <v>25</v>
      </c>
      <c r="E45" s="57" t="s">
        <v>337</v>
      </c>
      <c r="F45" s="58"/>
      <c r="G45" s="58"/>
      <c r="H45" s="59">
        <v>7.2530000000000499</v>
      </c>
      <c r="I45" s="58"/>
      <c r="J45" s="60" t="s">
        <v>338</v>
      </c>
      <c r="K45" s="58" t="s">
        <v>79</v>
      </c>
      <c r="L45" s="61">
        <v>20</v>
      </c>
      <c r="M45" s="60">
        <v>20.13</v>
      </c>
      <c r="N45" s="63">
        <v>402.6</v>
      </c>
      <c r="O45" s="19"/>
      <c r="P45" s="13" t="e">
        <v>#VALUE!</v>
      </c>
      <c r="Q45" s="14" t="e">
        <f t="shared" si="6"/>
        <v>#VALUE!</v>
      </c>
      <c r="R45" s="40">
        <v>0</v>
      </c>
      <c r="S45" s="41">
        <v>14.594249999999999</v>
      </c>
      <c r="T45" s="14">
        <f t="shared" si="7"/>
        <v>291.88499999999999</v>
      </c>
      <c r="V45" s="58" t="s">
        <v>79</v>
      </c>
      <c r="W45" s="61">
        <v>20</v>
      </c>
      <c r="X45" s="41">
        <v>14.594249999999999</v>
      </c>
      <c r="Y45" s="72">
        <f t="shared" si="0"/>
        <v>291.88499999999999</v>
      </c>
      <c r="Z45" s="19"/>
      <c r="AA45" s="79">
        <v>0</v>
      </c>
      <c r="AB45" s="80">
        <f t="shared" si="1"/>
        <v>0</v>
      </c>
      <c r="AC45" s="81">
        <v>0</v>
      </c>
      <c r="AD45" s="82">
        <f t="shared" si="2"/>
        <v>0</v>
      </c>
      <c r="AE45" s="133">
        <f t="shared" si="3"/>
        <v>0</v>
      </c>
    </row>
    <row r="46" spans="1:31" ht="31.5" thickBot="1" x14ac:dyDescent="0.3">
      <c r="A46" s="22"/>
      <c r="B46" s="64" t="s">
        <v>71</v>
      </c>
      <c r="C46" s="55" t="s">
        <v>312</v>
      </c>
      <c r="D46" s="56" t="s">
        <v>25</v>
      </c>
      <c r="E46" s="57" t="s">
        <v>456</v>
      </c>
      <c r="F46" s="58"/>
      <c r="G46" s="58"/>
      <c r="H46" s="59">
        <v>7.3159999999999998</v>
      </c>
      <c r="I46" s="58"/>
      <c r="J46" s="60" t="s">
        <v>379</v>
      </c>
      <c r="K46" s="58" t="s">
        <v>380</v>
      </c>
      <c r="L46" s="61">
        <v>1</v>
      </c>
      <c r="M46" s="65">
        <v>400</v>
      </c>
      <c r="N46" s="63">
        <v>400</v>
      </c>
      <c r="O46" s="19"/>
      <c r="P46" s="13" t="e">
        <v>#VALUE!</v>
      </c>
      <c r="Q46" s="14">
        <f t="shared" si="6"/>
        <v>400</v>
      </c>
      <c r="R46" s="40" t="s">
        <v>381</v>
      </c>
      <c r="S46" s="41" t="s">
        <v>381</v>
      </c>
      <c r="T46" s="14">
        <f t="shared" si="7"/>
        <v>400</v>
      </c>
      <c r="V46" s="58" t="s">
        <v>380</v>
      </c>
      <c r="W46" s="61">
        <v>1</v>
      </c>
      <c r="X46" s="41" t="s">
        <v>381</v>
      </c>
      <c r="Y46" s="72">
        <v>400</v>
      </c>
      <c r="Z46" s="19"/>
      <c r="AA46" s="79">
        <v>0</v>
      </c>
      <c r="AB46" s="80">
        <f t="shared" si="1"/>
        <v>0</v>
      </c>
      <c r="AC46" s="81">
        <v>0</v>
      </c>
      <c r="AD46" s="82">
        <f t="shared" si="2"/>
        <v>0</v>
      </c>
      <c r="AE46" s="133">
        <f t="shared" si="3"/>
        <v>0</v>
      </c>
    </row>
    <row r="47" spans="1:31" ht="31.5" thickBot="1" x14ac:dyDescent="0.3">
      <c r="A47" s="22"/>
      <c r="B47" s="64" t="s">
        <v>71</v>
      </c>
      <c r="C47" s="55" t="s">
        <v>312</v>
      </c>
      <c r="D47" s="56" t="s">
        <v>25</v>
      </c>
      <c r="E47" s="57" t="s">
        <v>457</v>
      </c>
      <c r="F47" s="58"/>
      <c r="G47" s="58"/>
      <c r="H47" s="59">
        <v>7.3170000000000002</v>
      </c>
      <c r="I47" s="58"/>
      <c r="J47" s="60" t="s">
        <v>379</v>
      </c>
      <c r="K47" s="58" t="s">
        <v>380</v>
      </c>
      <c r="L47" s="61">
        <v>1</v>
      </c>
      <c r="M47" s="65">
        <v>150</v>
      </c>
      <c r="N47" s="63">
        <v>150</v>
      </c>
      <c r="O47" s="19"/>
      <c r="P47" s="13" t="e">
        <v>#VALUE!</v>
      </c>
      <c r="Q47" s="14">
        <f t="shared" si="6"/>
        <v>150</v>
      </c>
      <c r="R47" s="40" t="s">
        <v>381</v>
      </c>
      <c r="S47" s="41" t="s">
        <v>381</v>
      </c>
      <c r="T47" s="14">
        <f t="shared" si="7"/>
        <v>150</v>
      </c>
      <c r="V47" s="58" t="s">
        <v>380</v>
      </c>
      <c r="W47" s="61">
        <v>1</v>
      </c>
      <c r="X47" s="41" t="s">
        <v>381</v>
      </c>
      <c r="Y47" s="72">
        <v>150</v>
      </c>
      <c r="Z47" s="19"/>
      <c r="AA47" s="79">
        <v>0</v>
      </c>
      <c r="AB47" s="80">
        <f t="shared" si="1"/>
        <v>0</v>
      </c>
      <c r="AC47" s="81">
        <v>0</v>
      </c>
      <c r="AD47" s="82">
        <f t="shared" si="2"/>
        <v>0</v>
      </c>
      <c r="AE47" s="133">
        <f t="shared" si="3"/>
        <v>0</v>
      </c>
    </row>
    <row r="48" spans="1:31" ht="16.5" thickBot="1" x14ac:dyDescent="0.3">
      <c r="A48" s="16"/>
      <c r="B48" s="88" t="s">
        <v>71</v>
      </c>
      <c r="C48" s="89" t="s">
        <v>341</v>
      </c>
      <c r="D48" s="90" t="s">
        <v>378</v>
      </c>
      <c r="E48" s="91"/>
      <c r="F48" s="7"/>
      <c r="G48" s="7"/>
      <c r="H48" s="92"/>
      <c r="I48" s="7"/>
      <c r="J48" s="91"/>
      <c r="K48" s="93"/>
      <c r="L48" s="53"/>
      <c r="M48" s="94"/>
      <c r="N48" s="12"/>
      <c r="O48" s="19"/>
      <c r="P48" s="17"/>
      <c r="Q48" s="38"/>
      <c r="R48" s="38"/>
      <c r="S48" s="38"/>
      <c r="T48" s="38"/>
      <c r="V48" s="93"/>
      <c r="W48" s="53"/>
      <c r="X48" s="38"/>
      <c r="Y48" s="72">
        <f t="shared" si="0"/>
        <v>0</v>
      </c>
      <c r="Z48" s="19"/>
      <c r="AA48" s="79">
        <v>0</v>
      </c>
      <c r="AB48" s="80">
        <f t="shared" si="1"/>
        <v>0</v>
      </c>
      <c r="AC48" s="81">
        <v>0</v>
      </c>
      <c r="AD48" s="82">
        <f t="shared" si="2"/>
        <v>0</v>
      </c>
      <c r="AE48" s="133">
        <f t="shared" si="3"/>
        <v>0</v>
      </c>
    </row>
    <row r="49" spans="1:31" ht="105.75" thickBot="1" x14ac:dyDescent="0.3">
      <c r="A49" s="16"/>
      <c r="B49" s="88" t="s">
        <v>71</v>
      </c>
      <c r="C49" s="89" t="s">
        <v>341</v>
      </c>
      <c r="D49" s="90" t="s">
        <v>25</v>
      </c>
      <c r="E49" s="100" t="s">
        <v>344</v>
      </c>
      <c r="F49" s="10"/>
      <c r="G49" s="10"/>
      <c r="H49" s="92">
        <v>11</v>
      </c>
      <c r="I49" s="10"/>
      <c r="J49" s="117" t="s">
        <v>345</v>
      </c>
      <c r="K49" s="10" t="s">
        <v>311</v>
      </c>
      <c r="L49" s="95">
        <v>1</v>
      </c>
      <c r="M49" s="118">
        <v>1212.5</v>
      </c>
      <c r="N49" s="96">
        <v>1212.5</v>
      </c>
      <c r="O49" s="19"/>
      <c r="P49" s="13" t="e">
        <v>#VALUE!</v>
      </c>
      <c r="Q49" s="14" t="e">
        <f t="shared" ref="Q49:Q67" si="8">IF(J49="PROV SUM",N49,L49*P49)</f>
        <v>#VALUE!</v>
      </c>
      <c r="R49" s="40">
        <v>0</v>
      </c>
      <c r="S49" s="41">
        <v>1074.8812499999999</v>
      </c>
      <c r="T49" s="14">
        <f t="shared" ref="T49:T67" si="9">IF(J49="SC024",N49,IF(ISERROR(S49),"",IF(J49="PROV SUM",N49,L49*S49)))</f>
        <v>1074.8812499999999</v>
      </c>
      <c r="V49" s="10" t="s">
        <v>311</v>
      </c>
      <c r="W49" s="95">
        <v>1</v>
      </c>
      <c r="X49" s="41">
        <v>1074.8812499999999</v>
      </c>
      <c r="Y49" s="72">
        <f t="shared" si="0"/>
        <v>1074.8812499999999</v>
      </c>
      <c r="Z49" s="19"/>
      <c r="AA49" s="79">
        <v>0</v>
      </c>
      <c r="AB49" s="80">
        <f t="shared" si="1"/>
        <v>0</v>
      </c>
      <c r="AC49" s="81">
        <v>0</v>
      </c>
      <c r="AD49" s="82">
        <f t="shared" si="2"/>
        <v>0</v>
      </c>
      <c r="AE49" s="133">
        <f t="shared" si="3"/>
        <v>0</v>
      </c>
    </row>
    <row r="50" spans="1:31" ht="105.75" thickBot="1" x14ac:dyDescent="0.3">
      <c r="A50" s="16"/>
      <c r="B50" s="88" t="s">
        <v>71</v>
      </c>
      <c r="C50" s="89" t="s">
        <v>341</v>
      </c>
      <c r="D50" s="90" t="s">
        <v>25</v>
      </c>
      <c r="E50" s="91" t="s">
        <v>350</v>
      </c>
      <c r="F50" s="7"/>
      <c r="G50" s="7"/>
      <c r="H50" s="92">
        <v>13</v>
      </c>
      <c r="I50" s="7"/>
      <c r="J50" s="91" t="s">
        <v>351</v>
      </c>
      <c r="K50" s="93" t="s">
        <v>311</v>
      </c>
      <c r="L50" s="95">
        <v>2</v>
      </c>
      <c r="M50" s="94">
        <v>222.2</v>
      </c>
      <c r="N50" s="96">
        <v>444.4</v>
      </c>
      <c r="O50" s="19"/>
      <c r="P50" s="13" t="e">
        <v>#VALUE!</v>
      </c>
      <c r="Q50" s="14" t="e">
        <f t="shared" si="8"/>
        <v>#VALUE!</v>
      </c>
      <c r="R50" s="40">
        <v>0</v>
      </c>
      <c r="S50" s="41">
        <v>196.98029999999997</v>
      </c>
      <c r="T50" s="14">
        <f t="shared" si="9"/>
        <v>393.96059999999994</v>
      </c>
      <c r="V50" s="93" t="s">
        <v>311</v>
      </c>
      <c r="W50" s="95">
        <v>2</v>
      </c>
      <c r="X50" s="41">
        <v>196.98029999999997</v>
      </c>
      <c r="Y50" s="72">
        <f t="shared" si="0"/>
        <v>393.96059999999994</v>
      </c>
      <c r="Z50" s="19"/>
      <c r="AA50" s="79">
        <v>0</v>
      </c>
      <c r="AB50" s="80">
        <f t="shared" si="1"/>
        <v>0</v>
      </c>
      <c r="AC50" s="81">
        <v>0</v>
      </c>
      <c r="AD50" s="82">
        <f t="shared" si="2"/>
        <v>0</v>
      </c>
      <c r="AE50" s="133">
        <f t="shared" si="3"/>
        <v>0</v>
      </c>
    </row>
    <row r="51" spans="1:31" ht="105.75" thickBot="1" x14ac:dyDescent="0.3">
      <c r="A51" s="16"/>
      <c r="B51" s="88" t="s">
        <v>71</v>
      </c>
      <c r="C51" s="89" t="s">
        <v>341</v>
      </c>
      <c r="D51" s="90" t="s">
        <v>25</v>
      </c>
      <c r="E51" s="91" t="s">
        <v>356</v>
      </c>
      <c r="F51" s="7"/>
      <c r="G51" s="7"/>
      <c r="H51" s="92">
        <v>27</v>
      </c>
      <c r="I51" s="7"/>
      <c r="J51" s="91" t="s">
        <v>357</v>
      </c>
      <c r="K51" s="93" t="s">
        <v>311</v>
      </c>
      <c r="L51" s="95">
        <v>1</v>
      </c>
      <c r="M51" s="94">
        <v>22.53</v>
      </c>
      <c r="N51" s="96">
        <v>22.53</v>
      </c>
      <c r="O51" s="19"/>
      <c r="P51" s="13" t="e">
        <v>#VALUE!</v>
      </c>
      <c r="Q51" s="14" t="e">
        <f t="shared" si="8"/>
        <v>#VALUE!</v>
      </c>
      <c r="R51" s="40">
        <v>0</v>
      </c>
      <c r="S51" s="41">
        <v>19.150500000000001</v>
      </c>
      <c r="T51" s="14">
        <f t="shared" si="9"/>
        <v>19.150500000000001</v>
      </c>
      <c r="V51" s="93" t="s">
        <v>311</v>
      </c>
      <c r="W51" s="95">
        <v>1</v>
      </c>
      <c r="X51" s="41">
        <v>19.150500000000001</v>
      </c>
      <c r="Y51" s="72">
        <f>W51*X51</f>
        <v>19.150500000000001</v>
      </c>
      <c r="Z51" s="19"/>
      <c r="AA51" s="79">
        <v>0</v>
      </c>
      <c r="AB51" s="80">
        <f t="shared" si="1"/>
        <v>0</v>
      </c>
      <c r="AC51" s="81">
        <v>0</v>
      </c>
      <c r="AD51" s="82">
        <f t="shared" si="2"/>
        <v>0</v>
      </c>
      <c r="AE51" s="133">
        <f t="shared" si="3"/>
        <v>0</v>
      </c>
    </row>
    <row r="52" spans="1:31" ht="120.75" thickBot="1" x14ac:dyDescent="0.3">
      <c r="A52" s="16"/>
      <c r="B52" s="88" t="s">
        <v>71</v>
      </c>
      <c r="C52" s="89" t="s">
        <v>341</v>
      </c>
      <c r="D52" s="90" t="s">
        <v>25</v>
      </c>
      <c r="E52" s="91" t="s">
        <v>358</v>
      </c>
      <c r="F52" s="7"/>
      <c r="G52" s="7"/>
      <c r="H52" s="92">
        <v>41</v>
      </c>
      <c r="I52" s="7"/>
      <c r="J52" s="91" t="s">
        <v>359</v>
      </c>
      <c r="K52" s="93" t="s">
        <v>311</v>
      </c>
      <c r="L52" s="95">
        <v>1</v>
      </c>
      <c r="M52" s="94">
        <v>29.34</v>
      </c>
      <c r="N52" s="96">
        <v>29.34</v>
      </c>
      <c r="O52" s="19"/>
      <c r="P52" s="13" t="e">
        <v>#VALUE!</v>
      </c>
      <c r="Q52" s="14" t="e">
        <f t="shared" si="8"/>
        <v>#VALUE!</v>
      </c>
      <c r="R52" s="40">
        <v>0</v>
      </c>
      <c r="S52" s="41">
        <v>24.939</v>
      </c>
      <c r="T52" s="14">
        <f t="shared" si="9"/>
        <v>24.939</v>
      </c>
      <c r="V52" s="93" t="s">
        <v>311</v>
      </c>
      <c r="W52" s="95">
        <v>1</v>
      </c>
      <c r="X52" s="41">
        <v>24.939</v>
      </c>
      <c r="Y52" s="72">
        <f t="shared" ref="Y52:Y62" si="10">W52*X52</f>
        <v>24.939</v>
      </c>
      <c r="Z52" s="19"/>
      <c r="AA52" s="79">
        <v>0</v>
      </c>
      <c r="AB52" s="80">
        <f t="shared" si="1"/>
        <v>0</v>
      </c>
      <c r="AC52" s="81">
        <v>0</v>
      </c>
      <c r="AD52" s="82">
        <f t="shared" si="2"/>
        <v>0</v>
      </c>
      <c r="AE52" s="133">
        <f t="shared" si="3"/>
        <v>0</v>
      </c>
    </row>
    <row r="53" spans="1:31" ht="105.75" thickBot="1" x14ac:dyDescent="0.3">
      <c r="A53" s="16"/>
      <c r="B53" s="88" t="s">
        <v>71</v>
      </c>
      <c r="C53" s="89" t="s">
        <v>341</v>
      </c>
      <c r="D53" s="90" t="s">
        <v>25</v>
      </c>
      <c r="E53" s="91" t="s">
        <v>360</v>
      </c>
      <c r="F53" s="7"/>
      <c r="G53" s="7"/>
      <c r="H53" s="92">
        <v>43</v>
      </c>
      <c r="I53" s="7"/>
      <c r="J53" s="91" t="s">
        <v>361</v>
      </c>
      <c r="K53" s="93" t="s">
        <v>311</v>
      </c>
      <c r="L53" s="95">
        <v>1</v>
      </c>
      <c r="M53" s="94">
        <v>20.399999999999999</v>
      </c>
      <c r="N53" s="96">
        <v>20.399999999999999</v>
      </c>
      <c r="O53" s="19"/>
      <c r="P53" s="13" t="e">
        <v>#VALUE!</v>
      </c>
      <c r="Q53" s="14" t="e">
        <f t="shared" si="8"/>
        <v>#VALUE!</v>
      </c>
      <c r="R53" s="40">
        <v>0</v>
      </c>
      <c r="S53" s="41">
        <v>17.34</v>
      </c>
      <c r="T53" s="14">
        <f t="shared" si="9"/>
        <v>17.34</v>
      </c>
      <c r="V53" s="93" t="s">
        <v>311</v>
      </c>
      <c r="W53" s="95">
        <v>1</v>
      </c>
      <c r="X53" s="94">
        <v>17.34</v>
      </c>
      <c r="Y53" s="72">
        <f t="shared" si="10"/>
        <v>17.34</v>
      </c>
      <c r="Z53" s="19"/>
      <c r="AA53" s="79">
        <v>0</v>
      </c>
      <c r="AB53" s="80">
        <f t="shared" ref="AB53:AB67" si="11">Y53*AA53</f>
        <v>0</v>
      </c>
      <c r="AC53" s="81">
        <v>0</v>
      </c>
      <c r="AD53" s="82">
        <f t="shared" ref="AD53:AD67" si="12">Y53*AC53</f>
        <v>0</v>
      </c>
      <c r="AE53" s="133">
        <f t="shared" si="3"/>
        <v>0</v>
      </c>
    </row>
    <row r="54" spans="1:31" ht="105.75" thickBot="1" x14ac:dyDescent="0.3">
      <c r="A54" s="16"/>
      <c r="B54" s="88" t="s">
        <v>71</v>
      </c>
      <c r="C54" s="89" t="s">
        <v>341</v>
      </c>
      <c r="D54" s="90" t="s">
        <v>25</v>
      </c>
      <c r="E54" s="91" t="s">
        <v>362</v>
      </c>
      <c r="F54" s="7"/>
      <c r="G54" s="7"/>
      <c r="H54" s="92">
        <v>44</v>
      </c>
      <c r="I54" s="7"/>
      <c r="J54" s="91" t="s">
        <v>363</v>
      </c>
      <c r="K54" s="93" t="s">
        <v>311</v>
      </c>
      <c r="L54" s="95">
        <v>1</v>
      </c>
      <c r="M54" s="94">
        <v>35.86</v>
      </c>
      <c r="N54" s="96">
        <v>35.86</v>
      </c>
      <c r="O54" s="19"/>
      <c r="P54" s="13" t="e">
        <v>#VALUE!</v>
      </c>
      <c r="Q54" s="14" t="e">
        <f t="shared" si="8"/>
        <v>#VALUE!</v>
      </c>
      <c r="R54" s="40">
        <v>0</v>
      </c>
      <c r="S54" s="41">
        <v>30.480999999999998</v>
      </c>
      <c r="T54" s="14">
        <f t="shared" si="9"/>
        <v>30.480999999999998</v>
      </c>
      <c r="V54" s="93" t="s">
        <v>311</v>
      </c>
      <c r="W54" s="95">
        <v>1</v>
      </c>
      <c r="X54" s="94">
        <v>30.480999999999998</v>
      </c>
      <c r="Y54" s="72">
        <f t="shared" si="10"/>
        <v>30.480999999999998</v>
      </c>
      <c r="Z54" s="19"/>
      <c r="AA54" s="79">
        <v>0</v>
      </c>
      <c r="AB54" s="80">
        <f t="shared" si="11"/>
        <v>0</v>
      </c>
      <c r="AC54" s="81">
        <v>0</v>
      </c>
      <c r="AD54" s="82">
        <f t="shared" si="12"/>
        <v>0</v>
      </c>
      <c r="AE54" s="133">
        <f t="shared" si="3"/>
        <v>0</v>
      </c>
    </row>
    <row r="55" spans="1:31" ht="45.75" thickBot="1" x14ac:dyDescent="0.3">
      <c r="A55" s="16"/>
      <c r="B55" s="88" t="s">
        <v>71</v>
      </c>
      <c r="C55" s="89" t="s">
        <v>341</v>
      </c>
      <c r="D55" s="90" t="s">
        <v>25</v>
      </c>
      <c r="E55" s="91" t="s">
        <v>364</v>
      </c>
      <c r="F55" s="7"/>
      <c r="G55" s="7"/>
      <c r="H55" s="92">
        <v>93</v>
      </c>
      <c r="I55" s="7"/>
      <c r="J55" s="91" t="s">
        <v>365</v>
      </c>
      <c r="K55" s="93" t="s">
        <v>311</v>
      </c>
      <c r="L55" s="95">
        <v>1</v>
      </c>
      <c r="M55" s="94">
        <v>550</v>
      </c>
      <c r="N55" s="96">
        <v>550</v>
      </c>
      <c r="O55" s="19"/>
      <c r="P55" s="13" t="e">
        <v>#VALUE!</v>
      </c>
      <c r="Q55" s="14" t="e">
        <f t="shared" si="8"/>
        <v>#VALUE!</v>
      </c>
      <c r="R55" s="40">
        <v>0</v>
      </c>
      <c r="S55" s="41">
        <v>440</v>
      </c>
      <c r="T55" s="14">
        <f t="shared" si="9"/>
        <v>440</v>
      </c>
      <c r="V55" s="93" t="s">
        <v>311</v>
      </c>
      <c r="W55" s="95">
        <v>1</v>
      </c>
      <c r="X55" s="94">
        <v>440</v>
      </c>
      <c r="Y55" s="72">
        <f t="shared" si="10"/>
        <v>440</v>
      </c>
      <c r="Z55" s="19"/>
      <c r="AA55" s="79">
        <v>0</v>
      </c>
      <c r="AB55" s="80">
        <f t="shared" si="11"/>
        <v>0</v>
      </c>
      <c r="AC55" s="81">
        <v>0</v>
      </c>
      <c r="AD55" s="82">
        <f t="shared" si="12"/>
        <v>0</v>
      </c>
      <c r="AE55" s="133">
        <f t="shared" si="3"/>
        <v>0</v>
      </c>
    </row>
    <row r="56" spans="1:31" ht="45.75" thickBot="1" x14ac:dyDescent="0.3">
      <c r="A56" s="16"/>
      <c r="B56" s="88" t="s">
        <v>71</v>
      </c>
      <c r="C56" s="89" t="s">
        <v>341</v>
      </c>
      <c r="D56" s="90" t="s">
        <v>25</v>
      </c>
      <c r="E56" s="91" t="s">
        <v>352</v>
      </c>
      <c r="F56" s="7"/>
      <c r="G56" s="7"/>
      <c r="H56" s="92">
        <v>104</v>
      </c>
      <c r="I56" s="7"/>
      <c r="J56" s="91" t="s">
        <v>353</v>
      </c>
      <c r="K56" s="93" t="s">
        <v>311</v>
      </c>
      <c r="L56" s="95">
        <v>2</v>
      </c>
      <c r="M56" s="94">
        <v>3.44</v>
      </c>
      <c r="N56" s="96">
        <v>6.88</v>
      </c>
      <c r="O56" s="19"/>
      <c r="P56" s="13" t="e">
        <v>#VALUE!</v>
      </c>
      <c r="Q56" s="14" t="e">
        <f t="shared" si="8"/>
        <v>#VALUE!</v>
      </c>
      <c r="R56" s="40">
        <v>0</v>
      </c>
      <c r="S56" s="41">
        <v>3.0495599999999996</v>
      </c>
      <c r="T56" s="14">
        <f t="shared" si="9"/>
        <v>6.0991199999999992</v>
      </c>
      <c r="V56" s="93" t="s">
        <v>311</v>
      </c>
      <c r="W56" s="95">
        <v>2</v>
      </c>
      <c r="X56" s="94">
        <v>3.0495599999999996</v>
      </c>
      <c r="Y56" s="72">
        <f t="shared" si="10"/>
        <v>6.0991199999999992</v>
      </c>
      <c r="Z56" s="19"/>
      <c r="AA56" s="79">
        <v>0</v>
      </c>
      <c r="AB56" s="80">
        <f t="shared" si="11"/>
        <v>0</v>
      </c>
      <c r="AC56" s="81">
        <v>0</v>
      </c>
      <c r="AD56" s="82">
        <f t="shared" si="12"/>
        <v>0</v>
      </c>
      <c r="AE56" s="133">
        <f t="shared" si="3"/>
        <v>0</v>
      </c>
    </row>
    <row r="57" spans="1:31" ht="90.75" thickBot="1" x14ac:dyDescent="0.3">
      <c r="A57" s="22"/>
      <c r="B57" s="88" t="s">
        <v>71</v>
      </c>
      <c r="C57" s="89" t="s">
        <v>341</v>
      </c>
      <c r="D57" s="90" t="s">
        <v>25</v>
      </c>
      <c r="E57" s="91" t="s">
        <v>366</v>
      </c>
      <c r="F57" s="30"/>
      <c r="G57" s="30"/>
      <c r="H57" s="92">
        <v>115</v>
      </c>
      <c r="I57" s="30"/>
      <c r="J57" s="91" t="s">
        <v>367</v>
      </c>
      <c r="K57" s="93" t="s">
        <v>311</v>
      </c>
      <c r="L57" s="95">
        <v>3</v>
      </c>
      <c r="M57" s="94">
        <v>70.11</v>
      </c>
      <c r="N57" s="96">
        <v>210.32999999999998</v>
      </c>
      <c r="O57" s="19"/>
      <c r="P57" s="13" t="e">
        <v>#VALUE!</v>
      </c>
      <c r="Q57" s="14" t="e">
        <f t="shared" si="8"/>
        <v>#VALUE!</v>
      </c>
      <c r="R57" s="40">
        <v>0</v>
      </c>
      <c r="S57" s="41">
        <v>56.088000000000001</v>
      </c>
      <c r="T57" s="14">
        <f t="shared" si="9"/>
        <v>168.26400000000001</v>
      </c>
      <c r="V57" s="93" t="s">
        <v>311</v>
      </c>
      <c r="W57" s="95">
        <v>3</v>
      </c>
      <c r="X57" s="94">
        <v>56.088000000000001</v>
      </c>
      <c r="Y57" s="72">
        <f t="shared" si="10"/>
        <v>168.26400000000001</v>
      </c>
      <c r="Z57" s="19"/>
      <c r="AA57" s="79">
        <v>0</v>
      </c>
      <c r="AB57" s="80">
        <f t="shared" si="11"/>
        <v>0</v>
      </c>
      <c r="AC57" s="81">
        <v>0</v>
      </c>
      <c r="AD57" s="82">
        <f t="shared" si="12"/>
        <v>0</v>
      </c>
      <c r="AE57" s="133">
        <f t="shared" si="3"/>
        <v>0</v>
      </c>
    </row>
    <row r="58" spans="1:31" ht="90.75" thickBot="1" x14ac:dyDescent="0.3">
      <c r="A58" s="22"/>
      <c r="B58" s="88" t="s">
        <v>71</v>
      </c>
      <c r="C58" s="89" t="s">
        <v>341</v>
      </c>
      <c r="D58" s="90" t="s">
        <v>25</v>
      </c>
      <c r="E58" s="91" t="s">
        <v>368</v>
      </c>
      <c r="F58" s="30"/>
      <c r="G58" s="30"/>
      <c r="H58" s="92">
        <v>126</v>
      </c>
      <c r="I58" s="30"/>
      <c r="J58" s="91" t="s">
        <v>369</v>
      </c>
      <c r="K58" s="93" t="s">
        <v>311</v>
      </c>
      <c r="L58" s="95">
        <v>1</v>
      </c>
      <c r="M58" s="94">
        <v>300</v>
      </c>
      <c r="N58" s="96">
        <v>300</v>
      </c>
      <c r="O58" s="19"/>
      <c r="P58" s="13" t="e">
        <v>#VALUE!</v>
      </c>
      <c r="Q58" s="14" t="e">
        <f t="shared" si="8"/>
        <v>#VALUE!</v>
      </c>
      <c r="R58" s="40">
        <v>0</v>
      </c>
      <c r="S58" s="41">
        <v>240</v>
      </c>
      <c r="T58" s="14">
        <f t="shared" si="9"/>
        <v>240</v>
      </c>
      <c r="V58" s="93" t="s">
        <v>311</v>
      </c>
      <c r="W58" s="95">
        <v>1</v>
      </c>
      <c r="X58" s="94">
        <v>240</v>
      </c>
      <c r="Y58" s="72">
        <f t="shared" si="10"/>
        <v>240</v>
      </c>
      <c r="Z58" s="19"/>
      <c r="AA58" s="79">
        <v>0</v>
      </c>
      <c r="AB58" s="80">
        <f t="shared" si="11"/>
        <v>0</v>
      </c>
      <c r="AC58" s="81">
        <v>0</v>
      </c>
      <c r="AD58" s="82">
        <f t="shared" si="12"/>
        <v>0</v>
      </c>
      <c r="AE58" s="133">
        <f t="shared" si="3"/>
        <v>0</v>
      </c>
    </row>
    <row r="59" spans="1:31" ht="16.5" thickBot="1" x14ac:dyDescent="0.3">
      <c r="A59" s="22"/>
      <c r="B59" s="88" t="s">
        <v>71</v>
      </c>
      <c r="C59" s="89" t="s">
        <v>341</v>
      </c>
      <c r="D59" s="90" t="s">
        <v>25</v>
      </c>
      <c r="E59" s="97"/>
      <c r="F59" s="30"/>
      <c r="G59" s="30"/>
      <c r="H59" s="92">
        <v>175</v>
      </c>
      <c r="I59" s="30"/>
      <c r="J59" s="104" t="s">
        <v>355</v>
      </c>
      <c r="K59" s="93" t="s">
        <v>311</v>
      </c>
      <c r="L59" s="95">
        <v>2</v>
      </c>
      <c r="M59" s="94">
        <v>9.81</v>
      </c>
      <c r="N59" s="96">
        <v>19.62</v>
      </c>
      <c r="O59" s="19"/>
      <c r="P59" s="13" t="e">
        <v>#VALUE!</v>
      </c>
      <c r="Q59" s="14" t="e">
        <f t="shared" si="8"/>
        <v>#VALUE!</v>
      </c>
      <c r="R59" s="40">
        <v>0</v>
      </c>
      <c r="S59" s="41">
        <v>8.6965649999999997</v>
      </c>
      <c r="T59" s="14">
        <f t="shared" si="9"/>
        <v>17.393129999999999</v>
      </c>
      <c r="V59" s="93" t="s">
        <v>311</v>
      </c>
      <c r="W59" s="95">
        <v>2</v>
      </c>
      <c r="X59" s="94">
        <v>8.6965649999999997</v>
      </c>
      <c r="Y59" s="72">
        <f t="shared" si="10"/>
        <v>17.393129999999999</v>
      </c>
      <c r="Z59" s="19"/>
      <c r="AA59" s="79">
        <v>0</v>
      </c>
      <c r="AB59" s="80">
        <f t="shared" si="11"/>
        <v>0</v>
      </c>
      <c r="AC59" s="81">
        <v>0</v>
      </c>
      <c r="AD59" s="82">
        <f t="shared" si="12"/>
        <v>0</v>
      </c>
      <c r="AE59" s="133">
        <f t="shared" si="3"/>
        <v>0</v>
      </c>
    </row>
    <row r="60" spans="1:31" ht="76.5" thickBot="1" x14ac:dyDescent="0.3">
      <c r="A60" s="22"/>
      <c r="B60" s="88" t="s">
        <v>71</v>
      </c>
      <c r="C60" s="89" t="s">
        <v>341</v>
      </c>
      <c r="D60" s="90" t="s">
        <v>25</v>
      </c>
      <c r="E60" s="97" t="s">
        <v>342</v>
      </c>
      <c r="F60" s="30"/>
      <c r="G60" s="30"/>
      <c r="H60" s="92">
        <v>180</v>
      </c>
      <c r="I60" s="30"/>
      <c r="J60" s="98" t="s">
        <v>343</v>
      </c>
      <c r="K60" s="93" t="s">
        <v>311</v>
      </c>
      <c r="L60" s="95">
        <v>1</v>
      </c>
      <c r="M60" s="94">
        <v>62.11</v>
      </c>
      <c r="N60" s="96">
        <v>62.11</v>
      </c>
      <c r="O60" s="19"/>
      <c r="P60" s="13" t="e">
        <v>#VALUE!</v>
      </c>
      <c r="Q60" s="14" t="e">
        <f t="shared" si="8"/>
        <v>#VALUE!</v>
      </c>
      <c r="R60" s="40">
        <v>0</v>
      </c>
      <c r="S60" s="41">
        <v>55.060514999999995</v>
      </c>
      <c r="T60" s="14">
        <f t="shared" si="9"/>
        <v>55.060514999999995</v>
      </c>
      <c r="V60" s="93" t="s">
        <v>311</v>
      </c>
      <c r="W60" s="95">
        <v>1</v>
      </c>
      <c r="X60" s="94">
        <v>55.060514999999995</v>
      </c>
      <c r="Y60" s="72">
        <f t="shared" si="10"/>
        <v>55.060514999999995</v>
      </c>
      <c r="Z60" s="19"/>
      <c r="AA60" s="79">
        <v>0</v>
      </c>
      <c r="AB60" s="80">
        <f t="shared" si="11"/>
        <v>0</v>
      </c>
      <c r="AC60" s="81">
        <v>0</v>
      </c>
      <c r="AD60" s="82">
        <f t="shared" si="12"/>
        <v>0</v>
      </c>
      <c r="AE60" s="133">
        <f t="shared" si="3"/>
        <v>0</v>
      </c>
    </row>
    <row r="61" spans="1:31" ht="91.5" thickBot="1" x14ac:dyDescent="0.3">
      <c r="A61" s="22"/>
      <c r="B61" s="88" t="s">
        <v>71</v>
      </c>
      <c r="C61" s="89" t="s">
        <v>341</v>
      </c>
      <c r="D61" s="90" t="s">
        <v>25</v>
      </c>
      <c r="E61" s="97" t="s">
        <v>370</v>
      </c>
      <c r="F61" s="30"/>
      <c r="G61" s="30"/>
      <c r="H61" s="92">
        <v>186</v>
      </c>
      <c r="I61" s="30"/>
      <c r="J61" s="99" t="s">
        <v>371</v>
      </c>
      <c r="K61" s="93" t="s">
        <v>311</v>
      </c>
      <c r="L61" s="95">
        <v>1</v>
      </c>
      <c r="M61" s="94">
        <v>86.88</v>
      </c>
      <c r="N61" s="96">
        <v>86.88</v>
      </c>
      <c r="O61" s="19"/>
      <c r="P61" s="13" t="e">
        <v>#VALUE!</v>
      </c>
      <c r="Q61" s="14" t="e">
        <f t="shared" si="8"/>
        <v>#VALUE!</v>
      </c>
      <c r="R61" s="40">
        <v>0</v>
      </c>
      <c r="S61" s="41">
        <v>69.504000000000005</v>
      </c>
      <c r="T61" s="14">
        <f t="shared" si="9"/>
        <v>69.504000000000005</v>
      </c>
      <c r="V61" s="93" t="s">
        <v>311</v>
      </c>
      <c r="W61" s="95">
        <v>1</v>
      </c>
      <c r="X61" s="94">
        <v>69.504000000000005</v>
      </c>
      <c r="Y61" s="72">
        <f t="shared" si="10"/>
        <v>69.504000000000005</v>
      </c>
      <c r="Z61" s="19"/>
      <c r="AA61" s="79">
        <v>0</v>
      </c>
      <c r="AB61" s="80">
        <f t="shared" si="11"/>
        <v>0</v>
      </c>
      <c r="AC61" s="81">
        <v>0</v>
      </c>
      <c r="AD61" s="82">
        <f t="shared" si="12"/>
        <v>0</v>
      </c>
      <c r="AE61" s="133">
        <f t="shared" si="3"/>
        <v>0</v>
      </c>
    </row>
    <row r="62" spans="1:31" ht="90.75" thickBot="1" x14ac:dyDescent="0.3">
      <c r="A62" s="22"/>
      <c r="B62" s="88" t="s">
        <v>71</v>
      </c>
      <c r="C62" s="89" t="s">
        <v>341</v>
      </c>
      <c r="D62" s="90" t="s">
        <v>25</v>
      </c>
      <c r="E62" s="100" t="s">
        <v>348</v>
      </c>
      <c r="F62" s="30"/>
      <c r="G62" s="30"/>
      <c r="H62" s="92">
        <v>189</v>
      </c>
      <c r="I62" s="30"/>
      <c r="J62" s="113" t="s">
        <v>349</v>
      </c>
      <c r="K62" s="93" t="s">
        <v>311</v>
      </c>
      <c r="L62" s="95">
        <v>1</v>
      </c>
      <c r="M62" s="114">
        <v>152.85</v>
      </c>
      <c r="N62" s="96">
        <v>152.85</v>
      </c>
      <c r="O62" s="19"/>
      <c r="P62" s="13" t="e">
        <v>#VALUE!</v>
      </c>
      <c r="Q62" s="14" t="e">
        <f t="shared" si="8"/>
        <v>#VALUE!</v>
      </c>
      <c r="R62" s="40">
        <v>0</v>
      </c>
      <c r="S62" s="41">
        <v>135.50152499999999</v>
      </c>
      <c r="T62" s="14">
        <f t="shared" si="9"/>
        <v>135.50152499999999</v>
      </c>
      <c r="V62" s="93" t="s">
        <v>311</v>
      </c>
      <c r="W62" s="95">
        <v>1</v>
      </c>
      <c r="X62" s="114">
        <v>135.50152499999999</v>
      </c>
      <c r="Y62" s="72">
        <f t="shared" si="10"/>
        <v>135.50152499999999</v>
      </c>
      <c r="Z62" s="19"/>
      <c r="AA62" s="79">
        <v>0</v>
      </c>
      <c r="AB62" s="80">
        <f t="shared" si="11"/>
        <v>0</v>
      </c>
      <c r="AC62" s="81">
        <v>0</v>
      </c>
      <c r="AD62" s="82">
        <f t="shared" si="12"/>
        <v>0</v>
      </c>
      <c r="AE62" s="133">
        <f t="shared" si="3"/>
        <v>0</v>
      </c>
    </row>
    <row r="63" spans="1:31" ht="16.5" thickBot="1" x14ac:dyDescent="0.3">
      <c r="A63" s="22"/>
      <c r="B63" s="88" t="s">
        <v>71</v>
      </c>
      <c r="C63" s="89" t="s">
        <v>341</v>
      </c>
      <c r="D63" s="90" t="s">
        <v>25</v>
      </c>
      <c r="E63" s="100" t="s">
        <v>424</v>
      </c>
      <c r="F63" s="30"/>
      <c r="G63" s="30"/>
      <c r="H63" s="92">
        <v>190</v>
      </c>
      <c r="I63" s="30"/>
      <c r="J63" s="101" t="s">
        <v>379</v>
      </c>
      <c r="K63" s="93" t="s">
        <v>311</v>
      </c>
      <c r="L63" s="95">
        <v>1</v>
      </c>
      <c r="M63" s="102">
        <v>1500</v>
      </c>
      <c r="N63" s="96">
        <v>1500</v>
      </c>
      <c r="O63" s="19"/>
      <c r="P63" s="13" t="e">
        <v>#VALUE!</v>
      </c>
      <c r="Q63" s="14">
        <f t="shared" si="8"/>
        <v>1500</v>
      </c>
      <c r="R63" s="40" t="s">
        <v>381</v>
      </c>
      <c r="S63" s="41" t="s">
        <v>381</v>
      </c>
      <c r="T63" s="14">
        <f t="shared" si="9"/>
        <v>1500</v>
      </c>
      <c r="V63" s="93" t="s">
        <v>311</v>
      </c>
      <c r="W63" s="95">
        <v>1</v>
      </c>
      <c r="X63" s="102" t="s">
        <v>381</v>
      </c>
      <c r="Y63" s="72">
        <v>1500</v>
      </c>
      <c r="Z63" s="19"/>
      <c r="AA63" s="79">
        <v>0</v>
      </c>
      <c r="AB63" s="80">
        <f t="shared" si="11"/>
        <v>0</v>
      </c>
      <c r="AC63" s="81">
        <v>0</v>
      </c>
      <c r="AD63" s="82">
        <f t="shared" si="12"/>
        <v>0</v>
      </c>
      <c r="AE63" s="133">
        <f t="shared" si="3"/>
        <v>0</v>
      </c>
    </row>
    <row r="64" spans="1:31" ht="27" thickBot="1" x14ac:dyDescent="0.3">
      <c r="A64" s="22"/>
      <c r="B64" s="88" t="s">
        <v>71</v>
      </c>
      <c r="C64" s="89" t="s">
        <v>341</v>
      </c>
      <c r="D64" s="90" t="s">
        <v>25</v>
      </c>
      <c r="E64" s="103" t="s">
        <v>425</v>
      </c>
      <c r="F64" s="30"/>
      <c r="G64" s="30"/>
      <c r="H64" s="92">
        <v>191</v>
      </c>
      <c r="I64" s="30"/>
      <c r="J64" s="101" t="s">
        <v>379</v>
      </c>
      <c r="K64" s="93" t="s">
        <v>311</v>
      </c>
      <c r="L64" s="95">
        <v>1</v>
      </c>
      <c r="M64" s="102">
        <v>100</v>
      </c>
      <c r="N64" s="96">
        <v>100</v>
      </c>
      <c r="O64" s="19"/>
      <c r="P64" s="13" t="e">
        <v>#VALUE!</v>
      </c>
      <c r="Q64" s="14">
        <f t="shared" si="8"/>
        <v>100</v>
      </c>
      <c r="R64" s="40" t="s">
        <v>381</v>
      </c>
      <c r="S64" s="41" t="s">
        <v>381</v>
      </c>
      <c r="T64" s="14">
        <f t="shared" si="9"/>
        <v>100</v>
      </c>
      <c r="V64" s="93" t="s">
        <v>311</v>
      </c>
      <c r="W64" s="95">
        <v>1</v>
      </c>
      <c r="X64" s="102" t="s">
        <v>381</v>
      </c>
      <c r="Y64" s="72">
        <v>100</v>
      </c>
      <c r="Z64" s="19"/>
      <c r="AA64" s="79">
        <v>0</v>
      </c>
      <c r="AB64" s="80">
        <f t="shared" si="11"/>
        <v>0</v>
      </c>
      <c r="AC64" s="81">
        <v>0</v>
      </c>
      <c r="AD64" s="82">
        <f t="shared" si="12"/>
        <v>0</v>
      </c>
      <c r="AE64" s="133">
        <f t="shared" si="3"/>
        <v>0</v>
      </c>
    </row>
    <row r="65" spans="1:31" ht="16.5" thickBot="1" x14ac:dyDescent="0.3">
      <c r="A65" s="22"/>
      <c r="B65" s="88" t="s">
        <v>71</v>
      </c>
      <c r="C65" s="89" t="s">
        <v>341</v>
      </c>
      <c r="D65" s="90" t="s">
        <v>25</v>
      </c>
      <c r="E65" s="103" t="s">
        <v>426</v>
      </c>
      <c r="F65" s="30"/>
      <c r="G65" s="30"/>
      <c r="H65" s="92">
        <v>192</v>
      </c>
      <c r="I65" s="30"/>
      <c r="J65" s="101" t="s">
        <v>379</v>
      </c>
      <c r="K65" s="93" t="s">
        <v>311</v>
      </c>
      <c r="L65" s="95">
        <v>1</v>
      </c>
      <c r="M65" s="102">
        <v>100</v>
      </c>
      <c r="N65" s="96">
        <v>100</v>
      </c>
      <c r="O65" s="19"/>
      <c r="P65" s="13" t="e">
        <v>#VALUE!</v>
      </c>
      <c r="Q65" s="14">
        <f t="shared" si="8"/>
        <v>100</v>
      </c>
      <c r="R65" s="40" t="s">
        <v>381</v>
      </c>
      <c r="S65" s="41" t="s">
        <v>381</v>
      </c>
      <c r="T65" s="14">
        <f t="shared" si="9"/>
        <v>100</v>
      </c>
      <c r="V65" s="93" t="s">
        <v>311</v>
      </c>
      <c r="W65" s="95">
        <v>1</v>
      </c>
      <c r="X65" s="102" t="s">
        <v>381</v>
      </c>
      <c r="Y65" s="72">
        <v>100</v>
      </c>
      <c r="Z65" s="19"/>
      <c r="AA65" s="79">
        <v>0</v>
      </c>
      <c r="AB65" s="80">
        <f t="shared" si="11"/>
        <v>0</v>
      </c>
      <c r="AC65" s="81">
        <v>0</v>
      </c>
      <c r="AD65" s="82">
        <f t="shared" si="12"/>
        <v>0</v>
      </c>
      <c r="AE65" s="133">
        <f t="shared" si="3"/>
        <v>0</v>
      </c>
    </row>
    <row r="66" spans="1:31" ht="16.5" thickBot="1" x14ac:dyDescent="0.3">
      <c r="A66" s="22"/>
      <c r="B66" s="88" t="s">
        <v>71</v>
      </c>
      <c r="C66" s="89" t="s">
        <v>341</v>
      </c>
      <c r="D66" s="90" t="s">
        <v>25</v>
      </c>
      <c r="E66" s="103" t="s">
        <v>427</v>
      </c>
      <c r="F66" s="30"/>
      <c r="G66" s="30"/>
      <c r="H66" s="92">
        <v>193</v>
      </c>
      <c r="I66" s="30"/>
      <c r="J66" s="101" t="s">
        <v>379</v>
      </c>
      <c r="K66" s="93" t="s">
        <v>311</v>
      </c>
      <c r="L66" s="95">
        <v>1</v>
      </c>
      <c r="M66" s="102">
        <v>100</v>
      </c>
      <c r="N66" s="96">
        <v>100</v>
      </c>
      <c r="O66" s="19"/>
      <c r="P66" s="13" t="e">
        <v>#VALUE!</v>
      </c>
      <c r="Q66" s="14">
        <f t="shared" si="8"/>
        <v>100</v>
      </c>
      <c r="R66" s="40" t="s">
        <v>381</v>
      </c>
      <c r="S66" s="41" t="s">
        <v>381</v>
      </c>
      <c r="T66" s="14">
        <f t="shared" si="9"/>
        <v>100</v>
      </c>
      <c r="V66" s="93" t="s">
        <v>311</v>
      </c>
      <c r="W66" s="95">
        <v>1</v>
      </c>
      <c r="X66" s="102" t="s">
        <v>381</v>
      </c>
      <c r="Y66" s="72">
        <v>100</v>
      </c>
      <c r="Z66" s="19"/>
      <c r="AA66" s="79">
        <v>0</v>
      </c>
      <c r="AB66" s="80">
        <f t="shared" si="11"/>
        <v>0</v>
      </c>
      <c r="AC66" s="81">
        <v>0</v>
      </c>
      <c r="AD66" s="82">
        <f t="shared" si="12"/>
        <v>0</v>
      </c>
      <c r="AE66" s="133">
        <f t="shared" si="3"/>
        <v>0</v>
      </c>
    </row>
    <row r="67" spans="1:31" ht="16.5" thickBot="1" x14ac:dyDescent="0.3">
      <c r="A67" s="22"/>
      <c r="B67" s="88" t="s">
        <v>71</v>
      </c>
      <c r="C67" s="89" t="s">
        <v>341</v>
      </c>
      <c r="D67" s="90" t="s">
        <v>25</v>
      </c>
      <c r="E67" s="103" t="s">
        <v>428</v>
      </c>
      <c r="F67" s="30"/>
      <c r="G67" s="30"/>
      <c r="H67" s="92">
        <v>194</v>
      </c>
      <c r="I67" s="30"/>
      <c r="J67" s="101" t="s">
        <v>379</v>
      </c>
      <c r="K67" s="93" t="s">
        <v>311</v>
      </c>
      <c r="L67" s="95">
        <v>1</v>
      </c>
      <c r="M67" s="102">
        <v>350</v>
      </c>
      <c r="N67" s="96">
        <v>350</v>
      </c>
      <c r="O67" s="19"/>
      <c r="P67" s="13" t="e">
        <v>#VALUE!</v>
      </c>
      <c r="Q67" s="14">
        <f t="shared" si="8"/>
        <v>350</v>
      </c>
      <c r="R67" s="40" t="s">
        <v>381</v>
      </c>
      <c r="S67" s="41" t="s">
        <v>381</v>
      </c>
      <c r="T67" s="14">
        <f t="shared" si="9"/>
        <v>350</v>
      </c>
      <c r="V67" s="93" t="s">
        <v>311</v>
      </c>
      <c r="W67" s="95">
        <v>1</v>
      </c>
      <c r="X67" s="102" t="s">
        <v>381</v>
      </c>
      <c r="Y67" s="72">
        <v>350</v>
      </c>
      <c r="Z67" s="19"/>
      <c r="AA67" s="79">
        <v>0</v>
      </c>
      <c r="AB67" s="80">
        <f t="shared" si="11"/>
        <v>0</v>
      </c>
      <c r="AC67" s="81">
        <v>0</v>
      </c>
      <c r="AD67" s="82">
        <f t="shared" si="12"/>
        <v>0</v>
      </c>
      <c r="AE67" s="133">
        <f t="shared" si="3"/>
        <v>0</v>
      </c>
    </row>
    <row r="68" spans="1:31" ht="15.75" thickBot="1" x14ac:dyDescent="0.3">
      <c r="A68" s="22"/>
      <c r="B68" s="23"/>
      <c r="C68" s="24"/>
      <c r="D68" s="25"/>
      <c r="E68" s="26"/>
      <c r="F68" s="22"/>
      <c r="G68" s="22"/>
      <c r="H68" s="27"/>
      <c r="I68" s="22"/>
      <c r="J68" s="28"/>
      <c r="K68" s="22"/>
      <c r="L68" s="29"/>
      <c r="M68" s="28"/>
      <c r="N68" s="18"/>
      <c r="O68" s="19"/>
      <c r="P68" s="17"/>
      <c r="Q68" s="38"/>
      <c r="R68" s="38"/>
      <c r="S68" s="38"/>
      <c r="T68" s="38"/>
      <c r="V68" s="22"/>
      <c r="W68" s="29"/>
      <c r="X68" s="28"/>
      <c r="Y68" s="18"/>
      <c r="Z68" s="19"/>
      <c r="AA68" s="333"/>
      <c r="AB68" s="38"/>
      <c r="AC68" s="38"/>
      <c r="AD68" s="38"/>
    </row>
    <row r="69" spans="1:31" ht="15.75" thickBot="1" x14ac:dyDescent="0.3">
      <c r="S69" s="69" t="s">
        <v>5</v>
      </c>
      <c r="T69" s="70">
        <f>SUM(T11:T67)</f>
        <v>29788.850418999995</v>
      </c>
      <c r="U69" s="66"/>
      <c r="V69" s="22"/>
      <c r="W69" s="29"/>
      <c r="X69" s="69" t="s">
        <v>5</v>
      </c>
      <c r="Y69" s="70">
        <f>SUM(Y11:Y67)</f>
        <v>29788.850418999995</v>
      </c>
      <c r="Z69" s="19"/>
      <c r="AA69" s="78"/>
      <c r="AB69" s="119">
        <f>SUM(AB11:AB67)</f>
        <v>0</v>
      </c>
      <c r="AC69" s="78"/>
      <c r="AD69" s="120">
        <f>SUM(AD11:AD67)</f>
        <v>0</v>
      </c>
      <c r="AE69" s="132">
        <f>SUM(AE11:AE67)</f>
        <v>0</v>
      </c>
    </row>
    <row r="71" spans="1:31" x14ac:dyDescent="0.25">
      <c r="C71" t="s">
        <v>372</v>
      </c>
      <c r="D71" s="176"/>
      <c r="T71" s="379">
        <f ca="1">SUMIF($C$10:$C$67,C71,$T$11:$T$67)</f>
        <v>399.99552</v>
      </c>
      <c r="U71" s="66"/>
      <c r="Y71" s="379">
        <f ca="1">SUMIF($C$10:$C$67,C71,$Y$11:$Y$67)</f>
        <v>399.99552</v>
      </c>
      <c r="AA71" s="400">
        <f ca="1">AB71/Y71</f>
        <v>0</v>
      </c>
      <c r="AB71" s="379">
        <f ca="1">SUMIF($C$10:$C$67,C71,$AB$11:$AB$67)</f>
        <v>0</v>
      </c>
      <c r="AC71" s="400">
        <f ca="1">AD71/Y71</f>
        <v>0</v>
      </c>
      <c r="AD71" s="379">
        <f ca="1">SUMIF($C$10:$C$67,C71,$AD$11:$AD$67)</f>
        <v>0</v>
      </c>
      <c r="AE71" s="379">
        <f ca="1">SUMIF($C$10:$C$67,C71,$AE$11:$AE$67)</f>
        <v>0</v>
      </c>
    </row>
    <row r="72" spans="1:31" x14ac:dyDescent="0.25">
      <c r="C72" t="s">
        <v>308</v>
      </c>
      <c r="D72" s="176"/>
      <c r="T72" s="379">
        <f t="shared" ref="T72:T79" ca="1" si="13">SUMIF($C$10:$C$67,C72,$T$11:$T$67)</f>
        <v>222.29999999999998</v>
      </c>
      <c r="U72" s="66"/>
      <c r="Y72" s="379">
        <f t="shared" ref="Y72:Y79" ca="1" si="14">SUMIF($C$10:$C$67,C72,$Y$11:$Y$67)</f>
        <v>222.29999999999998</v>
      </c>
      <c r="AA72" s="400">
        <f t="shared" ref="AA72:AA79" ca="1" si="15">AB72/Y72</f>
        <v>0</v>
      </c>
      <c r="AB72" s="379">
        <f t="shared" ref="AB72:AB79" ca="1" si="16">SUMIF($C$10:$C$67,C72,$AB$11:$AB$67)</f>
        <v>0</v>
      </c>
      <c r="AC72" s="400">
        <f t="shared" ref="AC72:AC79" ca="1" si="17">AD72/Y72</f>
        <v>0</v>
      </c>
      <c r="AD72" s="379">
        <f t="shared" ref="AD72:AD79" ca="1" si="18">SUMIF($C$10:$C$67,C72,$AD$11:$AD$67)</f>
        <v>0</v>
      </c>
      <c r="AE72" s="379">
        <f t="shared" ref="AE72:AE79" ca="1" si="19">SUMIF($C$10:$C$67,C72,$AE$11:$AE$67)</f>
        <v>0</v>
      </c>
    </row>
    <row r="73" spans="1:31" x14ac:dyDescent="0.25">
      <c r="C73" t="s">
        <v>285</v>
      </c>
      <c r="D73" s="176"/>
      <c r="T73" s="379">
        <f t="shared" ca="1" si="13"/>
        <v>1238.791745</v>
      </c>
      <c r="U73" s="68"/>
      <c r="Y73" s="379">
        <f t="shared" ca="1" si="14"/>
        <v>1238.791745</v>
      </c>
      <c r="AA73" s="400">
        <f t="shared" ca="1" si="15"/>
        <v>0</v>
      </c>
      <c r="AB73" s="379">
        <f t="shared" ca="1" si="16"/>
        <v>0</v>
      </c>
      <c r="AC73" s="400">
        <f t="shared" ca="1" si="17"/>
        <v>0</v>
      </c>
      <c r="AD73" s="379">
        <f t="shared" ca="1" si="18"/>
        <v>0</v>
      </c>
      <c r="AE73" s="379">
        <f t="shared" ca="1" si="19"/>
        <v>0</v>
      </c>
    </row>
    <row r="74" spans="1:31" x14ac:dyDescent="0.25">
      <c r="C74" t="s">
        <v>189</v>
      </c>
      <c r="D74" s="176"/>
      <c r="T74" s="379">
        <f t="shared" ca="1" si="13"/>
        <v>2649.0124999999998</v>
      </c>
      <c r="U74" s="68"/>
      <c r="Y74" s="379">
        <f t="shared" ca="1" si="14"/>
        <v>2649.0124999999998</v>
      </c>
      <c r="AA74" s="400">
        <f t="shared" ca="1" si="15"/>
        <v>0</v>
      </c>
      <c r="AB74" s="379">
        <f t="shared" ca="1" si="16"/>
        <v>0</v>
      </c>
      <c r="AC74" s="400">
        <f t="shared" ca="1" si="17"/>
        <v>0</v>
      </c>
      <c r="AD74" s="379">
        <f t="shared" ca="1" si="18"/>
        <v>0</v>
      </c>
      <c r="AE74" s="379">
        <f t="shared" ca="1" si="19"/>
        <v>0</v>
      </c>
    </row>
    <row r="75" spans="1:31" x14ac:dyDescent="0.25">
      <c r="C75" t="s">
        <v>72</v>
      </c>
      <c r="D75" s="176"/>
      <c r="T75" s="379">
        <f t="shared" ca="1" si="13"/>
        <v>93.177778999999987</v>
      </c>
      <c r="U75" s="68"/>
      <c r="Y75" s="379">
        <f t="shared" ca="1" si="14"/>
        <v>93.177778999999987</v>
      </c>
      <c r="AA75" s="400">
        <f t="shared" ca="1" si="15"/>
        <v>0</v>
      </c>
      <c r="AB75" s="379">
        <f t="shared" ca="1" si="16"/>
        <v>0</v>
      </c>
      <c r="AC75" s="400">
        <f t="shared" ca="1" si="17"/>
        <v>0</v>
      </c>
      <c r="AD75" s="379">
        <f t="shared" ca="1" si="18"/>
        <v>0</v>
      </c>
      <c r="AE75" s="379">
        <f t="shared" ca="1" si="19"/>
        <v>0</v>
      </c>
    </row>
    <row r="76" spans="1:31" x14ac:dyDescent="0.25">
      <c r="C76" t="s">
        <v>164</v>
      </c>
      <c r="D76" s="176"/>
      <c r="T76" s="379">
        <f t="shared" ca="1" si="13"/>
        <v>13009.024034999999</v>
      </c>
      <c r="U76" s="68"/>
      <c r="Y76" s="379">
        <f t="shared" ca="1" si="14"/>
        <v>13009.024034999999</v>
      </c>
      <c r="AA76" s="400">
        <f t="shared" ca="1" si="15"/>
        <v>0</v>
      </c>
      <c r="AB76" s="379">
        <f t="shared" ca="1" si="16"/>
        <v>0</v>
      </c>
      <c r="AC76" s="400">
        <f t="shared" ca="1" si="17"/>
        <v>0</v>
      </c>
      <c r="AD76" s="379">
        <f t="shared" ca="1" si="18"/>
        <v>0</v>
      </c>
      <c r="AE76" s="379">
        <f t="shared" ca="1" si="19"/>
        <v>0</v>
      </c>
    </row>
    <row r="77" spans="1:31" x14ac:dyDescent="0.25">
      <c r="C77" t="s">
        <v>24</v>
      </c>
      <c r="D77" s="176"/>
      <c r="T77" s="379">
        <f t="shared" ca="1" si="13"/>
        <v>5162.8040000000001</v>
      </c>
      <c r="U77" s="68"/>
      <c r="Y77" s="379">
        <f t="shared" ca="1" si="14"/>
        <v>5162.8040000000001</v>
      </c>
      <c r="AA77" s="400">
        <f t="shared" ca="1" si="15"/>
        <v>0</v>
      </c>
      <c r="AB77" s="379">
        <f t="shared" ca="1" si="16"/>
        <v>0</v>
      </c>
      <c r="AC77" s="400">
        <f t="shared" ca="1" si="17"/>
        <v>0</v>
      </c>
      <c r="AD77" s="379">
        <f t="shared" ca="1" si="18"/>
        <v>0</v>
      </c>
      <c r="AE77" s="379">
        <f t="shared" ca="1" si="19"/>
        <v>0</v>
      </c>
    </row>
    <row r="78" spans="1:31" x14ac:dyDescent="0.25">
      <c r="C78" t="s">
        <v>312</v>
      </c>
      <c r="D78" s="176"/>
      <c r="T78" s="379">
        <f t="shared" ca="1" si="13"/>
        <v>2171.1702</v>
      </c>
      <c r="Y78" s="379">
        <f t="shared" ca="1" si="14"/>
        <v>2171.1702</v>
      </c>
      <c r="AA78" s="400">
        <f t="shared" ca="1" si="15"/>
        <v>0</v>
      </c>
      <c r="AB78" s="379">
        <f ca="1">SUMIF($C$10:$C$67,C78,$AB$11:$AB$67)</f>
        <v>0</v>
      </c>
      <c r="AC78" s="400">
        <f t="shared" ca="1" si="17"/>
        <v>0</v>
      </c>
      <c r="AD78" s="379">
        <f t="shared" ca="1" si="18"/>
        <v>0</v>
      </c>
      <c r="AE78" s="379">
        <f t="shared" ca="1" si="19"/>
        <v>0</v>
      </c>
    </row>
    <row r="79" spans="1:31" x14ac:dyDescent="0.25">
      <c r="C79" t="s">
        <v>341</v>
      </c>
      <c r="D79" s="176"/>
      <c r="T79" s="379">
        <f t="shared" ca="1" si="13"/>
        <v>4842.5746399999998</v>
      </c>
      <c r="Y79" s="379">
        <f t="shared" ca="1" si="14"/>
        <v>4842.5746399999998</v>
      </c>
      <c r="AA79" s="400">
        <f t="shared" ca="1" si="15"/>
        <v>0</v>
      </c>
      <c r="AB79" s="379">
        <f t="shared" ca="1" si="16"/>
        <v>0</v>
      </c>
      <c r="AC79" s="400">
        <f t="shared" ca="1" si="17"/>
        <v>0</v>
      </c>
      <c r="AD79" s="379">
        <f t="shared" ca="1" si="18"/>
        <v>0</v>
      </c>
      <c r="AE79" s="379">
        <f t="shared" ca="1" si="19"/>
        <v>0</v>
      </c>
    </row>
  </sheetData>
  <autoFilter ref="B8:AE67"/>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7 S29:S30 S32 S34:S38 S40:S47 S49:S67 X11:X12 X14 X16:X19 X21:X27 X29:X30 X32 X34:X38 X40:X47 X49:X52">
      <formula1>P11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79"/>
  <sheetViews>
    <sheetView topLeftCell="B1" zoomScale="70" zoomScaleNormal="70" workbookViewId="0">
      <pane xSplit="9" ySplit="8" topLeftCell="S64" activePane="bottomRight" state="frozen"/>
      <selection activeCell="S45" sqref="S45"/>
      <selection pane="topRight" activeCell="S45" sqref="S45"/>
      <selection pane="bottomLeft" activeCell="S45" sqref="S45"/>
      <selection pane="bottomRight" activeCell="AE79" sqref="AE79"/>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607</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16" t="s">
        <v>388</v>
      </c>
      <c r="L7" s="417"/>
      <c r="M7" s="417"/>
      <c r="N7" s="417"/>
      <c r="O7" s="417"/>
      <c r="P7" s="417"/>
      <c r="Q7" s="417"/>
      <c r="R7" s="417"/>
      <c r="S7" s="417"/>
      <c r="T7" s="418"/>
      <c r="V7" s="419" t="s">
        <v>389</v>
      </c>
      <c r="W7" s="420"/>
      <c r="X7" s="420"/>
      <c r="Y7" s="421"/>
      <c r="AA7" s="422" t="s">
        <v>390</v>
      </c>
      <c r="AB7" s="423"/>
      <c r="AC7" s="424" t="s">
        <v>393</v>
      </c>
      <c r="AD7" s="425"/>
      <c r="AE7" s="309" t="s">
        <v>391</v>
      </c>
    </row>
    <row r="8" spans="1:31" s="318" customFormat="1" ht="75.75" thickBot="1" x14ac:dyDescent="0.3">
      <c r="A8" s="310" t="s">
        <v>377</v>
      </c>
      <c r="B8" s="311" t="s">
        <v>132</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132</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132</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132</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62" si="0">W12*X12</f>
        <v>399.99552</v>
      </c>
      <c r="Z12" s="19"/>
      <c r="AA12" s="79">
        <v>1</v>
      </c>
      <c r="AB12" s="80">
        <f t="shared" ref="AB12:AB52" si="1">Y12*AA12</f>
        <v>399.99552</v>
      </c>
      <c r="AC12" s="81">
        <v>0</v>
      </c>
      <c r="AD12" s="82">
        <f t="shared" ref="AD12:AD52" si="2">Y12*AC12</f>
        <v>0</v>
      </c>
      <c r="AE12" s="133">
        <f t="shared" ref="AE12:AE67" si="3">AB12-AD12</f>
        <v>399.99552</v>
      </c>
    </row>
    <row r="13" spans="1:31" ht="15.75" thickBot="1" x14ac:dyDescent="0.3">
      <c r="A13" s="16"/>
      <c r="B13" s="3" t="s">
        <v>132</v>
      </c>
      <c r="C13" s="4" t="s">
        <v>308</v>
      </c>
      <c r="D13" s="5" t="s">
        <v>378</v>
      </c>
      <c r="E13" s="6"/>
      <c r="F13" s="7"/>
      <c r="G13" s="7"/>
      <c r="H13" s="8"/>
      <c r="I13" s="7"/>
      <c r="J13" s="9"/>
      <c r="K13" s="10"/>
      <c r="L13" s="39"/>
      <c r="M13" s="9"/>
      <c r="N13" s="12"/>
      <c r="O13" s="19"/>
      <c r="P13" s="17"/>
      <c r="Q13" s="38"/>
      <c r="R13" s="38"/>
      <c r="S13" s="38"/>
      <c r="T13" s="38"/>
      <c r="V13" s="10"/>
      <c r="W13" s="39"/>
      <c r="X13" s="38"/>
      <c r="Y13" s="72"/>
      <c r="Z13" s="19"/>
      <c r="AA13" s="79"/>
      <c r="AB13" s="80"/>
      <c r="AC13" s="81"/>
      <c r="AD13" s="82"/>
      <c r="AE13" s="133">
        <f t="shared" si="3"/>
        <v>0</v>
      </c>
    </row>
    <row r="14" spans="1:31" ht="30.75" thickBot="1" x14ac:dyDescent="0.3">
      <c r="A14" s="16"/>
      <c r="B14" s="3" t="s">
        <v>132</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132</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f t="shared" si="3"/>
        <v>0</v>
      </c>
    </row>
    <row r="16" spans="1:31" ht="105.75" thickBot="1" x14ac:dyDescent="0.3">
      <c r="A16" s="16"/>
      <c r="B16" s="3" t="s">
        <v>132</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1" ht="61.5" thickBot="1" x14ac:dyDescent="0.3">
      <c r="A17" s="16"/>
      <c r="B17" s="3" t="s">
        <v>132</v>
      </c>
      <c r="C17" s="4" t="s">
        <v>285</v>
      </c>
      <c r="D17" s="5" t="s">
        <v>25</v>
      </c>
      <c r="E17" s="129" t="s">
        <v>501</v>
      </c>
      <c r="F17" s="7"/>
      <c r="G17" s="7"/>
      <c r="H17" s="8">
        <v>5.24</v>
      </c>
      <c r="I17" s="7"/>
      <c r="J17" s="9" t="s">
        <v>305</v>
      </c>
      <c r="K17" s="10" t="s">
        <v>139</v>
      </c>
      <c r="L17" s="39">
        <v>1</v>
      </c>
      <c r="M17" s="11">
        <v>140.12</v>
      </c>
      <c r="N17" s="12">
        <v>140.12</v>
      </c>
      <c r="O17" s="19"/>
      <c r="P17" s="13" t="e">
        <v>#VALUE!</v>
      </c>
      <c r="Q17" s="14" t="e">
        <f>IF(J17="PROV SUM",N17,L17*P17)</f>
        <v>#VALUE!</v>
      </c>
      <c r="R17" s="40">
        <v>0</v>
      </c>
      <c r="S17" s="41">
        <v>119.102</v>
      </c>
      <c r="T17" s="14">
        <f>IF(J17="SC024",N17,IF(ISERROR(S17),"",IF(J17="PROV SUM",N17,L17*S17)))</f>
        <v>119.102</v>
      </c>
      <c r="V17" s="10" t="s">
        <v>139</v>
      </c>
      <c r="W17" s="39">
        <v>1</v>
      </c>
      <c r="X17" s="41">
        <v>119.102</v>
      </c>
      <c r="Y17" s="72">
        <f t="shared" si="0"/>
        <v>119.102</v>
      </c>
      <c r="Z17" s="19"/>
      <c r="AA17" s="79">
        <v>0</v>
      </c>
      <c r="AB17" s="80">
        <f t="shared" si="1"/>
        <v>0</v>
      </c>
      <c r="AC17" s="81">
        <v>0</v>
      </c>
      <c r="AD17" s="82">
        <f t="shared" si="2"/>
        <v>0</v>
      </c>
      <c r="AE17" s="133">
        <f t="shared" si="3"/>
        <v>0</v>
      </c>
    </row>
    <row r="18" spans="1:31" ht="60.75" thickBot="1" x14ac:dyDescent="0.3">
      <c r="A18" s="16"/>
      <c r="B18" s="3" t="s">
        <v>132</v>
      </c>
      <c r="C18" s="4" t="s">
        <v>285</v>
      </c>
      <c r="D18" s="5" t="s">
        <v>25</v>
      </c>
      <c r="E18" s="6" t="s">
        <v>297</v>
      </c>
      <c r="F18" s="7"/>
      <c r="G18" s="7"/>
      <c r="H18" s="8">
        <v>5.1400000000000103</v>
      </c>
      <c r="I18" s="7"/>
      <c r="J18" s="9" t="s">
        <v>298</v>
      </c>
      <c r="K18" s="10" t="s">
        <v>79</v>
      </c>
      <c r="L18" s="39">
        <v>4</v>
      </c>
      <c r="M18" s="11">
        <v>27.96</v>
      </c>
      <c r="N18" s="12">
        <v>111.84</v>
      </c>
      <c r="O18" s="19"/>
      <c r="P18" s="13" t="e">
        <v>#VALUE!</v>
      </c>
      <c r="Q18" s="14" t="e">
        <f>IF(J18="PROV SUM",N18,L18*P18)</f>
        <v>#VALUE!</v>
      </c>
      <c r="R18" s="40">
        <v>0</v>
      </c>
      <c r="S18" s="41">
        <v>23.553504</v>
      </c>
      <c r="T18" s="14">
        <f>IF(J18="SC024",N18,IF(ISERROR(S18),"",IF(J18="PROV SUM",N18,L18*S18)))</f>
        <v>94.214016000000001</v>
      </c>
      <c r="V18" s="10" t="s">
        <v>79</v>
      </c>
      <c r="W18" s="39">
        <v>4</v>
      </c>
      <c r="X18" s="41">
        <v>23.553504</v>
      </c>
      <c r="Y18" s="72">
        <f t="shared" si="0"/>
        <v>94.214016000000001</v>
      </c>
      <c r="Z18" s="19"/>
      <c r="AA18" s="79">
        <v>0</v>
      </c>
      <c r="AB18" s="80">
        <f t="shared" si="1"/>
        <v>0</v>
      </c>
      <c r="AC18" s="81">
        <v>0</v>
      </c>
      <c r="AD18" s="82">
        <f t="shared" si="2"/>
        <v>0</v>
      </c>
      <c r="AE18" s="133">
        <f t="shared" si="3"/>
        <v>0</v>
      </c>
    </row>
    <row r="19" spans="1:31" ht="16.5" thickBot="1" x14ac:dyDescent="0.3">
      <c r="A19" s="16"/>
      <c r="B19" s="3" t="s">
        <v>132</v>
      </c>
      <c r="C19" s="4" t="s">
        <v>285</v>
      </c>
      <c r="D19" s="5" t="s">
        <v>25</v>
      </c>
      <c r="E19" s="6" t="s">
        <v>458</v>
      </c>
      <c r="F19" s="7"/>
      <c r="G19" s="7"/>
      <c r="H19" s="8">
        <v>5.3860000000000001</v>
      </c>
      <c r="I19" s="7"/>
      <c r="J19" s="9" t="s">
        <v>379</v>
      </c>
      <c r="K19" s="10" t="s">
        <v>380</v>
      </c>
      <c r="L19" s="39">
        <v>1</v>
      </c>
      <c r="M19" s="11">
        <v>300</v>
      </c>
      <c r="N19" s="12">
        <v>300</v>
      </c>
      <c r="O19" s="19"/>
      <c r="P19" s="13" t="e">
        <v>#VALUE!</v>
      </c>
      <c r="Q19" s="14">
        <f>IF(J19="PROV SUM",N19,L19*P19)</f>
        <v>300</v>
      </c>
      <c r="R19" s="40" t="s">
        <v>381</v>
      </c>
      <c r="S19" s="41" t="s">
        <v>381</v>
      </c>
      <c r="T19" s="14">
        <f>IF(J19="SC024",N19,IF(ISERROR(S19),"",IF(J19="PROV SUM",N19,L19*S19)))</f>
        <v>300</v>
      </c>
      <c r="V19" s="10" t="s">
        <v>380</v>
      </c>
      <c r="W19" s="39">
        <v>1</v>
      </c>
      <c r="X19" s="41" t="s">
        <v>381</v>
      </c>
      <c r="Y19" s="72">
        <v>300</v>
      </c>
      <c r="Z19" s="19"/>
      <c r="AA19" s="79">
        <v>0</v>
      </c>
      <c r="AB19" s="80">
        <f t="shared" si="1"/>
        <v>0</v>
      </c>
      <c r="AC19" s="81">
        <v>0</v>
      </c>
      <c r="AD19" s="82">
        <f t="shared" si="2"/>
        <v>0</v>
      </c>
      <c r="AE19" s="133">
        <f t="shared" si="3"/>
        <v>0</v>
      </c>
    </row>
    <row r="20" spans="1:31" ht="15.75" thickBot="1" x14ac:dyDescent="0.3">
      <c r="A20" s="16"/>
      <c r="B20" s="3" t="s">
        <v>132</v>
      </c>
      <c r="C20" s="42" t="s">
        <v>189</v>
      </c>
      <c r="D20" s="5" t="s">
        <v>378</v>
      </c>
      <c r="E20" s="6"/>
      <c r="F20" s="7"/>
      <c r="G20" s="7"/>
      <c r="H20" s="8"/>
      <c r="I20" s="7"/>
      <c r="J20" s="9"/>
      <c r="K20" s="10"/>
      <c r="L20" s="39"/>
      <c r="M20" s="9"/>
      <c r="N20" s="39"/>
      <c r="O20" s="19"/>
      <c r="P20" s="28"/>
      <c r="Q20" s="43"/>
      <c r="R20" s="43"/>
      <c r="S20" s="43"/>
      <c r="T20" s="43"/>
      <c r="V20" s="10"/>
      <c r="W20" s="39"/>
      <c r="X20" s="43"/>
      <c r="Y20" s="72"/>
      <c r="Z20" s="19"/>
      <c r="AA20" s="79"/>
      <c r="AB20" s="80"/>
      <c r="AC20" s="81"/>
      <c r="AD20" s="82"/>
      <c r="AE20" s="133">
        <f t="shared" si="3"/>
        <v>0</v>
      </c>
    </row>
    <row r="21" spans="1:31" ht="75.75" thickBot="1" x14ac:dyDescent="0.3">
      <c r="A21" s="16"/>
      <c r="B21" s="3" t="s">
        <v>132</v>
      </c>
      <c r="C21" s="42" t="s">
        <v>189</v>
      </c>
      <c r="D21" s="5" t="s">
        <v>25</v>
      </c>
      <c r="E21" s="6" t="s">
        <v>282</v>
      </c>
      <c r="F21" s="7"/>
      <c r="G21" s="7"/>
      <c r="H21" s="8">
        <v>6.11</v>
      </c>
      <c r="I21" s="7"/>
      <c r="J21" s="9" t="s">
        <v>283</v>
      </c>
      <c r="K21" s="10" t="s">
        <v>284</v>
      </c>
      <c r="L21" s="39">
        <v>1</v>
      </c>
      <c r="M21" s="11">
        <v>79.14</v>
      </c>
      <c r="N21" s="39">
        <v>79.14</v>
      </c>
      <c r="O21" s="19"/>
      <c r="P21" s="13" t="e">
        <v>#VALUE!</v>
      </c>
      <c r="Q21" s="14" t="e">
        <f t="shared" ref="Q21:Q31" si="4">IF(J21="PROV SUM",N21,L21*P21)</f>
        <v>#VALUE!</v>
      </c>
      <c r="R21" s="40">
        <v>0</v>
      </c>
      <c r="S21" s="41">
        <v>63.312000000000005</v>
      </c>
      <c r="T21" s="14">
        <f t="shared" ref="T21:T31" si="5">IF(J21="SC024",N21,IF(ISERROR(S21),"",IF(J21="PROV SUM",N21,L21*S21)))</f>
        <v>63.312000000000005</v>
      </c>
      <c r="V21" s="10" t="s">
        <v>284</v>
      </c>
      <c r="W21" s="39">
        <v>1</v>
      </c>
      <c r="X21" s="41">
        <v>63.312000000000005</v>
      </c>
      <c r="Y21" s="72">
        <f t="shared" si="0"/>
        <v>63.312000000000005</v>
      </c>
      <c r="Z21" s="19"/>
      <c r="AA21" s="79">
        <v>0</v>
      </c>
      <c r="AB21" s="80">
        <f t="shared" si="1"/>
        <v>0</v>
      </c>
      <c r="AC21" s="81">
        <v>0</v>
      </c>
      <c r="AD21" s="82">
        <f t="shared" si="2"/>
        <v>0</v>
      </c>
      <c r="AE21" s="133">
        <f t="shared" si="3"/>
        <v>0</v>
      </c>
    </row>
    <row r="22" spans="1:31" ht="60.75" thickBot="1" x14ac:dyDescent="0.3">
      <c r="A22" s="16"/>
      <c r="B22" s="3" t="s">
        <v>132</v>
      </c>
      <c r="C22" s="42" t="s">
        <v>189</v>
      </c>
      <c r="D22" s="5" t="s">
        <v>25</v>
      </c>
      <c r="E22" s="6" t="s">
        <v>190</v>
      </c>
      <c r="F22" s="7"/>
      <c r="G22" s="7"/>
      <c r="H22" s="8">
        <v>6.82</v>
      </c>
      <c r="I22" s="7"/>
      <c r="J22" s="9" t="s">
        <v>191</v>
      </c>
      <c r="K22" s="10" t="s">
        <v>104</v>
      </c>
      <c r="L22" s="39">
        <v>12</v>
      </c>
      <c r="M22" s="11">
        <v>44.12</v>
      </c>
      <c r="N22" s="39">
        <v>529.44000000000005</v>
      </c>
      <c r="O22" s="19"/>
      <c r="P22" s="13" t="e">
        <v>#VALUE!</v>
      </c>
      <c r="Q22" s="14" t="e">
        <f t="shared" si="4"/>
        <v>#VALUE!</v>
      </c>
      <c r="R22" s="40">
        <v>0</v>
      </c>
      <c r="S22" s="41">
        <v>31.986999999999998</v>
      </c>
      <c r="T22" s="14">
        <f t="shared" si="5"/>
        <v>383.84399999999999</v>
      </c>
      <c r="V22" s="10" t="s">
        <v>104</v>
      </c>
      <c r="W22" s="39">
        <v>12</v>
      </c>
      <c r="X22" s="41">
        <v>31.986999999999998</v>
      </c>
      <c r="Y22" s="72">
        <f t="shared" si="0"/>
        <v>383.84399999999999</v>
      </c>
      <c r="Z22" s="19"/>
      <c r="AA22" s="79">
        <v>0</v>
      </c>
      <c r="AB22" s="80">
        <f t="shared" si="1"/>
        <v>0</v>
      </c>
      <c r="AC22" s="81">
        <v>0</v>
      </c>
      <c r="AD22" s="82">
        <f t="shared" si="2"/>
        <v>0</v>
      </c>
      <c r="AE22" s="133">
        <f t="shared" si="3"/>
        <v>0</v>
      </c>
    </row>
    <row r="23" spans="1:31" ht="45.75" thickBot="1" x14ac:dyDescent="0.3">
      <c r="A23" s="16"/>
      <c r="B23" s="3" t="s">
        <v>132</v>
      </c>
      <c r="C23" s="42" t="s">
        <v>189</v>
      </c>
      <c r="D23" s="5" t="s">
        <v>25</v>
      </c>
      <c r="E23" s="6" t="s">
        <v>205</v>
      </c>
      <c r="F23" s="7"/>
      <c r="G23" s="7"/>
      <c r="H23" s="8">
        <v>6.16100000000002</v>
      </c>
      <c r="I23" s="7"/>
      <c r="J23" s="9" t="s">
        <v>206</v>
      </c>
      <c r="K23" s="10" t="s">
        <v>104</v>
      </c>
      <c r="L23" s="39">
        <v>10</v>
      </c>
      <c r="M23" s="11">
        <v>38.25</v>
      </c>
      <c r="N23" s="39">
        <v>382.5</v>
      </c>
      <c r="O23" s="19"/>
      <c r="P23" s="13" t="e">
        <v>#VALUE!</v>
      </c>
      <c r="Q23" s="14" t="e">
        <f t="shared" si="4"/>
        <v>#VALUE!</v>
      </c>
      <c r="R23" s="40">
        <v>0</v>
      </c>
      <c r="S23" s="41">
        <v>27.731249999999999</v>
      </c>
      <c r="T23" s="14">
        <f t="shared" si="5"/>
        <v>277.3125</v>
      </c>
      <c r="V23" s="10" t="s">
        <v>104</v>
      </c>
      <c r="W23" s="39">
        <v>10</v>
      </c>
      <c r="X23" s="41">
        <v>27.731249999999999</v>
      </c>
      <c r="Y23" s="72">
        <f t="shared" si="0"/>
        <v>277.3125</v>
      </c>
      <c r="Z23" s="19"/>
      <c r="AA23" s="79">
        <v>0</v>
      </c>
      <c r="AB23" s="80">
        <f t="shared" si="1"/>
        <v>0</v>
      </c>
      <c r="AC23" s="81">
        <v>0</v>
      </c>
      <c r="AD23" s="82">
        <f t="shared" si="2"/>
        <v>0</v>
      </c>
      <c r="AE23" s="133">
        <f t="shared" si="3"/>
        <v>0</v>
      </c>
    </row>
    <row r="24" spans="1:31" ht="45.75" thickBot="1" x14ac:dyDescent="0.3">
      <c r="A24" s="16"/>
      <c r="B24" s="3" t="s">
        <v>132</v>
      </c>
      <c r="C24" s="42" t="s">
        <v>189</v>
      </c>
      <c r="D24" s="5" t="s">
        <v>25</v>
      </c>
      <c r="E24" s="6" t="s">
        <v>459</v>
      </c>
      <c r="F24" s="7"/>
      <c r="G24" s="7"/>
      <c r="H24" s="8">
        <v>6.1850000000000298</v>
      </c>
      <c r="I24" s="7"/>
      <c r="J24" s="9" t="s">
        <v>220</v>
      </c>
      <c r="K24" s="10" t="s">
        <v>79</v>
      </c>
      <c r="L24" s="39">
        <v>25</v>
      </c>
      <c r="M24" s="11">
        <v>11.01</v>
      </c>
      <c r="N24" s="39">
        <v>275.25</v>
      </c>
      <c r="O24" s="19"/>
      <c r="P24" s="13" t="e">
        <v>#VALUE!</v>
      </c>
      <c r="Q24" s="14" t="e">
        <f t="shared" si="4"/>
        <v>#VALUE!</v>
      </c>
      <c r="R24" s="40">
        <v>0</v>
      </c>
      <c r="S24" s="41">
        <v>9.3584999999999994</v>
      </c>
      <c r="T24" s="14">
        <f t="shared" si="5"/>
        <v>233.96249999999998</v>
      </c>
      <c r="V24" s="10" t="s">
        <v>79</v>
      </c>
      <c r="W24" s="39">
        <v>25</v>
      </c>
      <c r="X24" s="41">
        <v>9.3584999999999994</v>
      </c>
      <c r="Y24" s="72">
        <f t="shared" si="0"/>
        <v>233.96249999999998</v>
      </c>
      <c r="Z24" s="19"/>
      <c r="AA24" s="79">
        <v>0</v>
      </c>
      <c r="AB24" s="80">
        <f t="shared" si="1"/>
        <v>0</v>
      </c>
      <c r="AC24" s="81">
        <v>0</v>
      </c>
      <c r="AD24" s="82">
        <f t="shared" si="2"/>
        <v>0</v>
      </c>
      <c r="AE24" s="133">
        <f t="shared" si="3"/>
        <v>0</v>
      </c>
    </row>
    <row r="25" spans="1:31" ht="45.75" thickBot="1" x14ac:dyDescent="0.3">
      <c r="A25" s="16"/>
      <c r="B25" s="3" t="s">
        <v>132</v>
      </c>
      <c r="C25" s="42" t="s">
        <v>189</v>
      </c>
      <c r="D25" s="5" t="s">
        <v>25</v>
      </c>
      <c r="E25" s="6" t="s">
        <v>240</v>
      </c>
      <c r="F25" s="7"/>
      <c r="G25" s="7"/>
      <c r="H25" s="8">
        <v>6.2180000000000399</v>
      </c>
      <c r="I25" s="7"/>
      <c r="J25" s="9" t="s">
        <v>241</v>
      </c>
      <c r="K25" s="10" t="s">
        <v>104</v>
      </c>
      <c r="L25" s="39">
        <v>15</v>
      </c>
      <c r="M25" s="11">
        <v>1.73</v>
      </c>
      <c r="N25" s="39">
        <v>25.95</v>
      </c>
      <c r="O25" s="19"/>
      <c r="P25" s="13" t="e">
        <v>#VALUE!</v>
      </c>
      <c r="Q25" s="14" t="e">
        <f t="shared" si="4"/>
        <v>#VALUE!</v>
      </c>
      <c r="R25" s="40">
        <v>0</v>
      </c>
      <c r="S25" s="41">
        <v>1.4704999999999999</v>
      </c>
      <c r="T25" s="14">
        <f t="shared" si="5"/>
        <v>22.057499999999997</v>
      </c>
      <c r="V25" s="10" t="s">
        <v>104</v>
      </c>
      <c r="W25" s="39">
        <v>15</v>
      </c>
      <c r="X25" s="41">
        <v>1.4704999999999999</v>
      </c>
      <c r="Y25" s="72">
        <f t="shared" si="0"/>
        <v>22.057499999999997</v>
      </c>
      <c r="Z25" s="19"/>
      <c r="AA25" s="79">
        <v>0</v>
      </c>
      <c r="AB25" s="80">
        <f t="shared" si="1"/>
        <v>0</v>
      </c>
      <c r="AC25" s="81">
        <v>0</v>
      </c>
      <c r="AD25" s="82">
        <f t="shared" si="2"/>
        <v>0</v>
      </c>
      <c r="AE25" s="133">
        <f t="shared" si="3"/>
        <v>0</v>
      </c>
    </row>
    <row r="26" spans="1:31" ht="45.75" thickBot="1" x14ac:dyDescent="0.3">
      <c r="A26" s="16"/>
      <c r="B26" s="3" t="s">
        <v>132</v>
      </c>
      <c r="C26" s="42" t="s">
        <v>189</v>
      </c>
      <c r="D26" s="5" t="s">
        <v>25</v>
      </c>
      <c r="E26" s="6" t="s">
        <v>267</v>
      </c>
      <c r="F26" s="7"/>
      <c r="G26" s="7"/>
      <c r="H26" s="8">
        <v>6.2600000000000504</v>
      </c>
      <c r="I26" s="7"/>
      <c r="J26" s="9" t="s">
        <v>268</v>
      </c>
      <c r="K26" s="10" t="s">
        <v>104</v>
      </c>
      <c r="L26" s="39">
        <v>4</v>
      </c>
      <c r="M26" s="11">
        <v>3.74</v>
      </c>
      <c r="N26" s="39">
        <v>14.96</v>
      </c>
      <c r="O26" s="19"/>
      <c r="P26" s="13" t="e">
        <v>#VALUE!</v>
      </c>
      <c r="Q26" s="14" t="e">
        <f t="shared" si="4"/>
        <v>#VALUE!</v>
      </c>
      <c r="R26" s="40">
        <v>0</v>
      </c>
      <c r="S26" s="41">
        <v>3.1790000000000003</v>
      </c>
      <c r="T26" s="14">
        <f t="shared" si="5"/>
        <v>12.716000000000001</v>
      </c>
      <c r="V26" s="10" t="s">
        <v>104</v>
      </c>
      <c r="W26" s="39">
        <v>4</v>
      </c>
      <c r="X26" s="41">
        <v>3.1790000000000003</v>
      </c>
      <c r="Y26" s="72">
        <f t="shared" si="0"/>
        <v>12.716000000000001</v>
      </c>
      <c r="Z26" s="19"/>
      <c r="AA26" s="79">
        <v>0</v>
      </c>
      <c r="AB26" s="80">
        <f t="shared" si="1"/>
        <v>0</v>
      </c>
      <c r="AC26" s="81">
        <v>0</v>
      </c>
      <c r="AD26" s="82">
        <f t="shared" si="2"/>
        <v>0</v>
      </c>
      <c r="AE26" s="133">
        <f t="shared" si="3"/>
        <v>0</v>
      </c>
    </row>
    <row r="27" spans="1:31" ht="30.75" thickBot="1" x14ac:dyDescent="0.3">
      <c r="A27" s="16"/>
      <c r="B27" s="3" t="s">
        <v>132</v>
      </c>
      <c r="C27" s="42" t="s">
        <v>189</v>
      </c>
      <c r="D27" s="5" t="s">
        <v>25</v>
      </c>
      <c r="E27" s="6" t="s">
        <v>433</v>
      </c>
      <c r="F27" s="7"/>
      <c r="G27" s="7"/>
      <c r="H27" s="8">
        <v>6.2620000000000502</v>
      </c>
      <c r="I27" s="7"/>
      <c r="J27" s="9" t="s">
        <v>270</v>
      </c>
      <c r="K27" s="10" t="s">
        <v>79</v>
      </c>
      <c r="L27" s="39">
        <v>15</v>
      </c>
      <c r="M27" s="11">
        <v>16.86</v>
      </c>
      <c r="N27" s="39">
        <v>252.9</v>
      </c>
      <c r="O27" s="19"/>
      <c r="P27" s="13" t="e">
        <v>#VALUE!</v>
      </c>
      <c r="Q27" s="14" t="e">
        <f t="shared" si="4"/>
        <v>#VALUE!</v>
      </c>
      <c r="R27" s="40">
        <v>0</v>
      </c>
      <c r="S27" s="41">
        <v>14.331</v>
      </c>
      <c r="T27" s="14">
        <f t="shared" si="5"/>
        <v>214.965</v>
      </c>
      <c r="V27" s="10" t="s">
        <v>79</v>
      </c>
      <c r="W27" s="39">
        <v>15</v>
      </c>
      <c r="X27" s="41">
        <v>14.331</v>
      </c>
      <c r="Y27" s="72">
        <f t="shared" si="0"/>
        <v>214.965</v>
      </c>
      <c r="Z27" s="19"/>
      <c r="AA27" s="79">
        <v>0</v>
      </c>
      <c r="AB27" s="80">
        <f t="shared" si="1"/>
        <v>0</v>
      </c>
      <c r="AC27" s="81">
        <v>0</v>
      </c>
      <c r="AD27" s="82">
        <f t="shared" si="2"/>
        <v>0</v>
      </c>
      <c r="AE27" s="133">
        <f t="shared" si="3"/>
        <v>0</v>
      </c>
    </row>
    <row r="28" spans="1:31" ht="45.75" thickBot="1" x14ac:dyDescent="0.3">
      <c r="A28" s="16"/>
      <c r="B28" s="3" t="s">
        <v>132</v>
      </c>
      <c r="C28" s="42" t="s">
        <v>189</v>
      </c>
      <c r="D28" s="5" t="s">
        <v>25</v>
      </c>
      <c r="E28" s="6" t="s">
        <v>276</v>
      </c>
      <c r="F28" s="7"/>
      <c r="G28" s="7"/>
      <c r="H28" s="8">
        <v>6.2650000000000503</v>
      </c>
      <c r="I28" s="7"/>
      <c r="J28" s="9" t="s">
        <v>277</v>
      </c>
      <c r="K28" s="10" t="s">
        <v>139</v>
      </c>
      <c r="L28" s="39">
        <v>2</v>
      </c>
      <c r="M28" s="11">
        <v>19.34</v>
      </c>
      <c r="N28" s="39">
        <v>38.68</v>
      </c>
      <c r="O28" s="19"/>
      <c r="P28" s="13" t="e">
        <v>#VALUE!</v>
      </c>
      <c r="Q28" s="14" t="e">
        <f t="shared" si="4"/>
        <v>#VALUE!</v>
      </c>
      <c r="R28" s="40">
        <v>0</v>
      </c>
      <c r="S28" s="41">
        <v>16.439</v>
      </c>
      <c r="T28" s="14">
        <f t="shared" si="5"/>
        <v>32.878</v>
      </c>
      <c r="V28" s="10" t="s">
        <v>139</v>
      </c>
      <c r="W28" s="39">
        <v>2</v>
      </c>
      <c r="X28" s="41">
        <v>16.439</v>
      </c>
      <c r="Y28" s="72">
        <f t="shared" si="0"/>
        <v>32.878</v>
      </c>
      <c r="Z28" s="19"/>
      <c r="AA28" s="79">
        <v>0</v>
      </c>
      <c r="AB28" s="80">
        <f t="shared" si="1"/>
        <v>0</v>
      </c>
      <c r="AC28" s="81">
        <v>0</v>
      </c>
      <c r="AD28" s="82">
        <f t="shared" si="2"/>
        <v>0</v>
      </c>
      <c r="AE28" s="133">
        <f t="shared" si="3"/>
        <v>0</v>
      </c>
    </row>
    <row r="29" spans="1:31" ht="30.75" thickBot="1" x14ac:dyDescent="0.3">
      <c r="A29" s="16"/>
      <c r="B29" s="3" t="s">
        <v>132</v>
      </c>
      <c r="C29" s="42" t="s">
        <v>189</v>
      </c>
      <c r="D29" s="5" t="s">
        <v>25</v>
      </c>
      <c r="E29" s="6" t="s">
        <v>460</v>
      </c>
      <c r="F29" s="7"/>
      <c r="G29" s="7"/>
      <c r="H29" s="8">
        <v>6.2760000000000602</v>
      </c>
      <c r="I29" s="7"/>
      <c r="J29" s="9" t="s">
        <v>281</v>
      </c>
      <c r="K29" s="10" t="s">
        <v>139</v>
      </c>
      <c r="L29" s="39">
        <v>1</v>
      </c>
      <c r="M29" s="11">
        <v>33.520000000000003</v>
      </c>
      <c r="N29" s="39">
        <v>33.520000000000003</v>
      </c>
      <c r="O29" s="19"/>
      <c r="P29" s="13" t="e">
        <v>#VALUE!</v>
      </c>
      <c r="Q29" s="14" t="e">
        <f t="shared" si="4"/>
        <v>#VALUE!</v>
      </c>
      <c r="R29" s="40">
        <v>0</v>
      </c>
      <c r="S29" s="41">
        <v>28.492000000000001</v>
      </c>
      <c r="T29" s="14">
        <f t="shared" si="5"/>
        <v>28.492000000000001</v>
      </c>
      <c r="V29" s="10" t="s">
        <v>139</v>
      </c>
      <c r="W29" s="39">
        <v>1</v>
      </c>
      <c r="X29" s="41">
        <v>28.492000000000001</v>
      </c>
      <c r="Y29" s="72">
        <f t="shared" si="0"/>
        <v>28.492000000000001</v>
      </c>
      <c r="Z29" s="19"/>
      <c r="AA29" s="79">
        <v>0</v>
      </c>
      <c r="AB29" s="80">
        <f t="shared" si="1"/>
        <v>0</v>
      </c>
      <c r="AC29" s="81">
        <v>0</v>
      </c>
      <c r="AD29" s="82">
        <f t="shared" si="2"/>
        <v>0</v>
      </c>
      <c r="AE29" s="133">
        <f>AB29-AD29</f>
        <v>0</v>
      </c>
    </row>
    <row r="30" spans="1:31" ht="45.75" thickBot="1" x14ac:dyDescent="0.3">
      <c r="A30" s="16"/>
      <c r="B30" s="3" t="s">
        <v>132</v>
      </c>
      <c r="C30" s="42" t="s">
        <v>189</v>
      </c>
      <c r="D30" s="5" t="s">
        <v>25</v>
      </c>
      <c r="E30" s="6" t="s">
        <v>439</v>
      </c>
      <c r="F30" s="7"/>
      <c r="G30" s="7"/>
      <c r="H30" s="8">
        <v>6.3060000000000702</v>
      </c>
      <c r="I30" s="7"/>
      <c r="J30" s="9" t="s">
        <v>212</v>
      </c>
      <c r="K30" s="10" t="s">
        <v>104</v>
      </c>
      <c r="L30" s="39">
        <v>25</v>
      </c>
      <c r="M30" s="11">
        <v>6.87</v>
      </c>
      <c r="N30" s="39">
        <v>171.75</v>
      </c>
      <c r="O30" s="19"/>
      <c r="P30" s="13" t="e">
        <v>#VALUE!</v>
      </c>
      <c r="Q30" s="14" t="e">
        <f t="shared" si="4"/>
        <v>#VALUE!</v>
      </c>
      <c r="R30" s="40">
        <v>0</v>
      </c>
      <c r="S30" s="41">
        <v>4.9807499999999996</v>
      </c>
      <c r="T30" s="14">
        <f t="shared" si="5"/>
        <v>124.51874999999998</v>
      </c>
      <c r="V30" s="10" t="s">
        <v>104</v>
      </c>
      <c r="W30" s="39">
        <v>25</v>
      </c>
      <c r="X30" s="41">
        <v>4.9807499999999996</v>
      </c>
      <c r="Y30" s="72">
        <f t="shared" si="0"/>
        <v>124.51874999999998</v>
      </c>
      <c r="Z30" s="19"/>
      <c r="AA30" s="79">
        <v>0</v>
      </c>
      <c r="AB30" s="80">
        <f t="shared" si="1"/>
        <v>0</v>
      </c>
      <c r="AC30" s="81">
        <v>0</v>
      </c>
      <c r="AD30" s="82">
        <f t="shared" si="2"/>
        <v>0</v>
      </c>
      <c r="AE30" s="133">
        <f t="shared" si="3"/>
        <v>0</v>
      </c>
    </row>
    <row r="31" spans="1:31" ht="46.5" thickBot="1" x14ac:dyDescent="0.3">
      <c r="A31" s="16"/>
      <c r="B31" s="3" t="s">
        <v>132</v>
      </c>
      <c r="C31" s="42" t="s">
        <v>189</v>
      </c>
      <c r="D31" s="5" t="s">
        <v>25</v>
      </c>
      <c r="E31" s="6" t="s">
        <v>461</v>
      </c>
      <c r="F31" s="7"/>
      <c r="G31" s="7"/>
      <c r="H31" s="8">
        <v>6.399</v>
      </c>
      <c r="I31" s="7"/>
      <c r="J31" s="9" t="s">
        <v>379</v>
      </c>
      <c r="K31" s="10" t="s">
        <v>380</v>
      </c>
      <c r="L31" s="39">
        <v>1</v>
      </c>
      <c r="M31" s="11">
        <v>200</v>
      </c>
      <c r="N31" s="39">
        <v>200</v>
      </c>
      <c r="O31" s="19"/>
      <c r="P31" s="13" t="e">
        <v>#VALUE!</v>
      </c>
      <c r="Q31" s="14">
        <f t="shared" si="4"/>
        <v>200</v>
      </c>
      <c r="R31" s="40" t="s">
        <v>381</v>
      </c>
      <c r="S31" s="41" t="s">
        <v>381</v>
      </c>
      <c r="T31" s="14">
        <f t="shared" si="5"/>
        <v>200</v>
      </c>
      <c r="V31" s="10" t="s">
        <v>380</v>
      </c>
      <c r="W31" s="39">
        <v>1</v>
      </c>
      <c r="X31" s="41" t="s">
        <v>381</v>
      </c>
      <c r="Y31" s="72">
        <v>200</v>
      </c>
      <c r="Z31" s="19"/>
      <c r="AA31" s="79">
        <v>0</v>
      </c>
      <c r="AB31" s="80">
        <f t="shared" si="1"/>
        <v>0</v>
      </c>
      <c r="AC31" s="81">
        <v>0</v>
      </c>
      <c r="AD31" s="82">
        <f t="shared" si="2"/>
        <v>0</v>
      </c>
      <c r="AE31" s="133">
        <f t="shared" si="3"/>
        <v>0</v>
      </c>
    </row>
    <row r="32" spans="1:31" ht="15.75" thickBot="1" x14ac:dyDescent="0.3">
      <c r="A32" s="16"/>
      <c r="B32" s="3" t="s">
        <v>132</v>
      </c>
      <c r="C32" s="42" t="s">
        <v>72</v>
      </c>
      <c r="D32" s="5" t="s">
        <v>378</v>
      </c>
      <c r="E32" s="6"/>
      <c r="F32" s="7"/>
      <c r="G32" s="7"/>
      <c r="H32" s="8"/>
      <c r="I32" s="7"/>
      <c r="J32" s="9"/>
      <c r="K32" s="10"/>
      <c r="L32" s="39"/>
      <c r="M32" s="9"/>
      <c r="N32" s="39"/>
      <c r="O32" s="44"/>
      <c r="P32" s="28"/>
      <c r="Q32" s="43"/>
      <c r="R32" s="43"/>
      <c r="S32" s="43"/>
      <c r="T32" s="43"/>
      <c r="V32" s="10"/>
      <c r="W32" s="39"/>
      <c r="X32" s="43"/>
      <c r="Y32" s="72"/>
      <c r="Z32" s="19"/>
      <c r="AA32" s="79"/>
      <c r="AB32" s="80"/>
      <c r="AC32" s="81"/>
      <c r="AD32" s="82"/>
      <c r="AE32" s="133">
        <f t="shared" si="3"/>
        <v>0</v>
      </c>
    </row>
    <row r="33" spans="1:31" ht="45.75" thickBot="1" x14ac:dyDescent="0.3">
      <c r="A33" s="16"/>
      <c r="B33" s="3" t="s">
        <v>132</v>
      </c>
      <c r="C33" s="42" t="s">
        <v>72</v>
      </c>
      <c r="D33" s="5" t="s">
        <v>25</v>
      </c>
      <c r="E33" s="6" t="s">
        <v>133</v>
      </c>
      <c r="F33" s="7"/>
      <c r="G33" s="7"/>
      <c r="H33" s="8">
        <v>3.63</v>
      </c>
      <c r="I33" s="7"/>
      <c r="J33" s="9" t="s">
        <v>134</v>
      </c>
      <c r="K33" s="10" t="s">
        <v>104</v>
      </c>
      <c r="L33" s="39">
        <v>4</v>
      </c>
      <c r="M33" s="11">
        <v>11.87</v>
      </c>
      <c r="N33" s="39">
        <v>47.48</v>
      </c>
      <c r="O33" s="44"/>
      <c r="P33" s="13" t="e">
        <v>#VALUE!</v>
      </c>
      <c r="Q33" s="14" t="e">
        <f t="shared" ref="Q33:Q39" si="6">IF(J33="PROV SUM",N33,L33*P33)</f>
        <v>#VALUE!</v>
      </c>
      <c r="R33" s="40">
        <v>0</v>
      </c>
      <c r="S33" s="41">
        <v>10.522754999999998</v>
      </c>
      <c r="T33" s="14">
        <f t="shared" ref="T33:T39" si="7">IF(J33="SC024",N33,IF(ISERROR(S33),"",IF(J33="PROV SUM",N33,L33*S33)))</f>
        <v>42.091019999999993</v>
      </c>
      <c r="V33" s="10" t="s">
        <v>104</v>
      </c>
      <c r="W33" s="39">
        <v>4</v>
      </c>
      <c r="X33" s="41">
        <v>10.522754999999998</v>
      </c>
      <c r="Y33" s="72">
        <f t="shared" si="0"/>
        <v>42.091019999999993</v>
      </c>
      <c r="Z33" s="19"/>
      <c r="AA33" s="79">
        <v>1</v>
      </c>
      <c r="AB33" s="80">
        <f t="shared" si="1"/>
        <v>42.091019999999993</v>
      </c>
      <c r="AC33" s="81">
        <v>0</v>
      </c>
      <c r="AD33" s="82">
        <f t="shared" si="2"/>
        <v>0</v>
      </c>
      <c r="AE33" s="133">
        <f t="shared" si="3"/>
        <v>42.091019999999993</v>
      </c>
    </row>
    <row r="34" spans="1:31" ht="120.75" thickBot="1" x14ac:dyDescent="0.3">
      <c r="A34" s="16"/>
      <c r="B34" s="3" t="s">
        <v>132</v>
      </c>
      <c r="C34" s="42" t="s">
        <v>72</v>
      </c>
      <c r="D34" s="5" t="s">
        <v>25</v>
      </c>
      <c r="E34" s="6" t="s">
        <v>105</v>
      </c>
      <c r="F34" s="7"/>
      <c r="G34" s="7"/>
      <c r="H34" s="8">
        <v>3.1799999999999899</v>
      </c>
      <c r="I34" s="7"/>
      <c r="J34" s="9" t="s">
        <v>106</v>
      </c>
      <c r="K34" s="10" t="s">
        <v>79</v>
      </c>
      <c r="L34" s="39">
        <v>70</v>
      </c>
      <c r="M34" s="11">
        <v>10.17</v>
      </c>
      <c r="N34" s="39">
        <v>711.9</v>
      </c>
      <c r="O34" s="44"/>
      <c r="P34" s="13" t="e">
        <v>#VALUE!</v>
      </c>
      <c r="Q34" s="14" t="e">
        <f t="shared" si="6"/>
        <v>#VALUE!</v>
      </c>
      <c r="R34" s="40">
        <v>0</v>
      </c>
      <c r="S34" s="41">
        <v>8.136000000000001</v>
      </c>
      <c r="T34" s="14">
        <f t="shared" si="7"/>
        <v>569.5200000000001</v>
      </c>
      <c r="V34" s="10" t="s">
        <v>79</v>
      </c>
      <c r="W34" s="39">
        <v>70</v>
      </c>
      <c r="X34" s="41">
        <v>8.136000000000001</v>
      </c>
      <c r="Y34" s="72">
        <f t="shared" si="0"/>
        <v>569.5200000000001</v>
      </c>
      <c r="Z34" s="19"/>
      <c r="AA34" s="79">
        <v>1</v>
      </c>
      <c r="AB34" s="80">
        <f t="shared" si="1"/>
        <v>569.5200000000001</v>
      </c>
      <c r="AC34" s="81">
        <v>0</v>
      </c>
      <c r="AD34" s="82">
        <f t="shared" si="2"/>
        <v>0</v>
      </c>
      <c r="AE34" s="133">
        <f t="shared" si="3"/>
        <v>569.5200000000001</v>
      </c>
    </row>
    <row r="35" spans="1:31" ht="30.75" thickBot="1" x14ac:dyDescent="0.3">
      <c r="A35" s="16"/>
      <c r="B35" s="3" t="s">
        <v>132</v>
      </c>
      <c r="C35" s="42" t="s">
        <v>72</v>
      </c>
      <c r="D35" s="5" t="s">
        <v>25</v>
      </c>
      <c r="E35" s="6" t="s">
        <v>122</v>
      </c>
      <c r="F35" s="7"/>
      <c r="G35" s="7"/>
      <c r="H35" s="8">
        <v>3.1889999999999898</v>
      </c>
      <c r="I35" s="7"/>
      <c r="J35" s="9" t="s">
        <v>123</v>
      </c>
      <c r="K35" s="10" t="s">
        <v>104</v>
      </c>
      <c r="L35" s="39">
        <v>10</v>
      </c>
      <c r="M35" s="11">
        <v>5.58</v>
      </c>
      <c r="N35" s="39">
        <v>55.8</v>
      </c>
      <c r="O35" s="44"/>
      <c r="P35" s="13" t="e">
        <v>#VALUE!</v>
      </c>
      <c r="Q35" s="14" t="e">
        <f t="shared" si="6"/>
        <v>#VALUE!</v>
      </c>
      <c r="R35" s="40">
        <v>0</v>
      </c>
      <c r="S35" s="41">
        <v>4.4640000000000004</v>
      </c>
      <c r="T35" s="14">
        <f t="shared" si="7"/>
        <v>44.64</v>
      </c>
      <c r="V35" s="10" t="s">
        <v>104</v>
      </c>
      <c r="W35" s="39">
        <v>10</v>
      </c>
      <c r="X35" s="41">
        <v>4.4640000000000004</v>
      </c>
      <c r="Y35" s="72">
        <f t="shared" si="0"/>
        <v>44.64</v>
      </c>
      <c r="Z35" s="19"/>
      <c r="AA35" s="79">
        <v>1</v>
      </c>
      <c r="AB35" s="80">
        <f t="shared" si="1"/>
        <v>44.64</v>
      </c>
      <c r="AC35" s="81">
        <v>0</v>
      </c>
      <c r="AD35" s="82">
        <f t="shared" si="2"/>
        <v>0</v>
      </c>
      <c r="AE35" s="133">
        <f t="shared" si="3"/>
        <v>44.64</v>
      </c>
    </row>
    <row r="36" spans="1:31" ht="75.75" thickBot="1" x14ac:dyDescent="0.3">
      <c r="A36" s="16"/>
      <c r="B36" s="3" t="s">
        <v>132</v>
      </c>
      <c r="C36" s="42" t="s">
        <v>72</v>
      </c>
      <c r="D36" s="5" t="s">
        <v>25</v>
      </c>
      <c r="E36" s="6" t="s">
        <v>137</v>
      </c>
      <c r="F36" s="7"/>
      <c r="G36" s="7"/>
      <c r="H36" s="8">
        <v>3.2979999999999801</v>
      </c>
      <c r="I36" s="7"/>
      <c r="J36" s="9" t="s">
        <v>138</v>
      </c>
      <c r="K36" s="10" t="s">
        <v>139</v>
      </c>
      <c r="L36" s="39">
        <v>1</v>
      </c>
      <c r="M36" s="11">
        <v>148.47999999999999</v>
      </c>
      <c r="N36" s="39">
        <v>148.47999999999999</v>
      </c>
      <c r="O36" s="44"/>
      <c r="P36" s="13" t="e">
        <v>#VALUE!</v>
      </c>
      <c r="Q36" s="14" t="e">
        <f t="shared" si="6"/>
        <v>#VALUE!</v>
      </c>
      <c r="R36" s="40">
        <v>0</v>
      </c>
      <c r="S36" s="41">
        <v>110.03852799999999</v>
      </c>
      <c r="T36" s="14">
        <f t="shared" si="7"/>
        <v>110.03852799999999</v>
      </c>
      <c r="V36" s="10" t="s">
        <v>139</v>
      </c>
      <c r="W36" s="39">
        <v>1</v>
      </c>
      <c r="X36" s="41">
        <v>110.03852799999999</v>
      </c>
      <c r="Y36" s="72">
        <f t="shared" si="0"/>
        <v>110.03852799999999</v>
      </c>
      <c r="Z36" s="19"/>
      <c r="AA36" s="79">
        <v>1</v>
      </c>
      <c r="AB36" s="80">
        <f t="shared" si="1"/>
        <v>110.03852799999999</v>
      </c>
      <c r="AC36" s="81">
        <v>0</v>
      </c>
      <c r="AD36" s="82">
        <f t="shared" si="2"/>
        <v>0</v>
      </c>
      <c r="AE36" s="133">
        <f t="shared" si="3"/>
        <v>110.03852799999999</v>
      </c>
    </row>
    <row r="37" spans="1:31" ht="45.75" thickBot="1" x14ac:dyDescent="0.3">
      <c r="A37" s="16"/>
      <c r="B37" s="3" t="s">
        <v>132</v>
      </c>
      <c r="C37" s="42" t="s">
        <v>72</v>
      </c>
      <c r="D37" s="5" t="s">
        <v>25</v>
      </c>
      <c r="E37" s="6" t="s">
        <v>140</v>
      </c>
      <c r="F37" s="7"/>
      <c r="G37" s="7"/>
      <c r="H37" s="8">
        <v>3.3239999999999901</v>
      </c>
      <c r="I37" s="7"/>
      <c r="J37" s="9" t="s">
        <v>141</v>
      </c>
      <c r="K37" s="10" t="s">
        <v>104</v>
      </c>
      <c r="L37" s="39">
        <v>5</v>
      </c>
      <c r="M37" s="11">
        <v>7.33</v>
      </c>
      <c r="N37" s="39">
        <v>36.65</v>
      </c>
      <c r="O37" s="44"/>
      <c r="P37" s="13" t="e">
        <v>#VALUE!</v>
      </c>
      <c r="Q37" s="14" t="e">
        <f t="shared" si="6"/>
        <v>#VALUE!</v>
      </c>
      <c r="R37" s="40">
        <v>0</v>
      </c>
      <c r="S37" s="41">
        <v>5.4322629999999998</v>
      </c>
      <c r="T37" s="14">
        <f t="shared" si="7"/>
        <v>27.161314999999998</v>
      </c>
      <c r="V37" s="10" t="s">
        <v>104</v>
      </c>
      <c r="W37" s="39">
        <v>5</v>
      </c>
      <c r="X37" s="41">
        <v>5.4322629999999998</v>
      </c>
      <c r="Y37" s="72">
        <f t="shared" si="0"/>
        <v>27.161314999999998</v>
      </c>
      <c r="Z37" s="19"/>
      <c r="AA37" s="79">
        <v>1</v>
      </c>
      <c r="AB37" s="80">
        <f t="shared" si="1"/>
        <v>27.161314999999998</v>
      </c>
      <c r="AC37" s="81">
        <v>0</v>
      </c>
      <c r="AD37" s="82">
        <f t="shared" si="2"/>
        <v>0</v>
      </c>
      <c r="AE37" s="133">
        <f t="shared" si="3"/>
        <v>27.161314999999998</v>
      </c>
    </row>
    <row r="38" spans="1:31" ht="16.5" thickBot="1" x14ac:dyDescent="0.3">
      <c r="A38" s="16"/>
      <c r="B38" s="3" t="s">
        <v>132</v>
      </c>
      <c r="C38" s="42" t="s">
        <v>72</v>
      </c>
      <c r="D38" s="5" t="s">
        <v>25</v>
      </c>
      <c r="E38" s="6" t="s">
        <v>462</v>
      </c>
      <c r="F38" s="7"/>
      <c r="G38" s="7"/>
      <c r="H38" s="8">
        <v>3.4340000000000002</v>
      </c>
      <c r="I38" s="7"/>
      <c r="J38" s="9" t="s">
        <v>379</v>
      </c>
      <c r="K38" s="10" t="s">
        <v>380</v>
      </c>
      <c r="L38" s="39">
        <v>1</v>
      </c>
      <c r="M38" s="11">
        <v>150</v>
      </c>
      <c r="N38" s="39">
        <v>150</v>
      </c>
      <c r="O38" s="44"/>
      <c r="P38" s="13" t="e">
        <v>#VALUE!</v>
      </c>
      <c r="Q38" s="14">
        <f t="shared" si="6"/>
        <v>150</v>
      </c>
      <c r="R38" s="40" t="s">
        <v>381</v>
      </c>
      <c r="S38" s="41" t="s">
        <v>381</v>
      </c>
      <c r="T38" s="14">
        <f t="shared" si="7"/>
        <v>150</v>
      </c>
      <c r="V38" s="10" t="s">
        <v>380</v>
      </c>
      <c r="W38" s="39">
        <v>1</v>
      </c>
      <c r="X38" s="41" t="s">
        <v>381</v>
      </c>
      <c r="Y38" s="72">
        <v>150</v>
      </c>
      <c r="Z38" s="19"/>
      <c r="AA38" s="79">
        <v>1</v>
      </c>
      <c r="AB38" s="80">
        <f t="shared" si="1"/>
        <v>150</v>
      </c>
      <c r="AC38" s="81">
        <v>0</v>
      </c>
      <c r="AD38" s="82">
        <f t="shared" si="2"/>
        <v>0</v>
      </c>
      <c r="AE38" s="133">
        <f t="shared" si="3"/>
        <v>150</v>
      </c>
    </row>
    <row r="39" spans="1:31" ht="16.5" thickBot="1" x14ac:dyDescent="0.3">
      <c r="A39" s="16"/>
      <c r="B39" s="3" t="s">
        <v>132</v>
      </c>
      <c r="C39" s="42" t="s">
        <v>72</v>
      </c>
      <c r="D39" s="5" t="s">
        <v>25</v>
      </c>
      <c r="E39" s="6" t="s">
        <v>463</v>
      </c>
      <c r="F39" s="7"/>
      <c r="G39" s="7"/>
      <c r="H39" s="8">
        <v>3.4350000000000001</v>
      </c>
      <c r="I39" s="7"/>
      <c r="J39" s="9" t="s">
        <v>379</v>
      </c>
      <c r="K39" s="10" t="s">
        <v>380</v>
      </c>
      <c r="L39" s="39">
        <v>1</v>
      </c>
      <c r="M39" s="11">
        <v>500</v>
      </c>
      <c r="N39" s="39">
        <v>500</v>
      </c>
      <c r="O39" s="44"/>
      <c r="P39" s="13" t="e">
        <v>#VALUE!</v>
      </c>
      <c r="Q39" s="14">
        <f t="shared" si="6"/>
        <v>500</v>
      </c>
      <c r="R39" s="40" t="s">
        <v>381</v>
      </c>
      <c r="S39" s="41" t="s">
        <v>381</v>
      </c>
      <c r="T39" s="14">
        <f t="shared" si="7"/>
        <v>500</v>
      </c>
      <c r="V39" s="10" t="s">
        <v>380</v>
      </c>
      <c r="W39" s="39">
        <v>1</v>
      </c>
      <c r="X39" s="41" t="s">
        <v>381</v>
      </c>
      <c r="Y39" s="72">
        <v>500</v>
      </c>
      <c r="Z39" s="19"/>
      <c r="AA39" s="79">
        <v>1</v>
      </c>
      <c r="AB39" s="80">
        <f t="shared" si="1"/>
        <v>500</v>
      </c>
      <c r="AC39" s="81">
        <v>0</v>
      </c>
      <c r="AD39" s="82">
        <f t="shared" si="2"/>
        <v>0</v>
      </c>
      <c r="AE39" s="133">
        <f t="shared" si="3"/>
        <v>500</v>
      </c>
    </row>
    <row r="40" spans="1:31" ht="15.75" thickBot="1" x14ac:dyDescent="0.3">
      <c r="A40" s="16"/>
      <c r="B40" s="3" t="s">
        <v>132</v>
      </c>
      <c r="C40" s="42" t="s">
        <v>164</v>
      </c>
      <c r="D40" s="5" t="s">
        <v>378</v>
      </c>
      <c r="E40" s="6"/>
      <c r="F40" s="7"/>
      <c r="G40" s="7"/>
      <c r="H40" s="8"/>
      <c r="I40" s="7"/>
      <c r="J40" s="9"/>
      <c r="K40" s="10"/>
      <c r="L40" s="39"/>
      <c r="M40" s="9"/>
      <c r="N40" s="39"/>
      <c r="O40" s="44"/>
      <c r="P40" s="28"/>
      <c r="Q40" s="43"/>
      <c r="R40" s="43"/>
      <c r="S40" s="43"/>
      <c r="T40" s="43"/>
      <c r="V40" s="10"/>
      <c r="W40" s="39"/>
      <c r="X40" s="43"/>
      <c r="Y40" s="72"/>
      <c r="Z40" s="19"/>
      <c r="AA40" s="79"/>
      <c r="AB40" s="80"/>
      <c r="AC40" s="81"/>
      <c r="AD40" s="82"/>
      <c r="AE40" s="133">
        <f t="shared" si="3"/>
        <v>0</v>
      </c>
    </row>
    <row r="41" spans="1:31" ht="45.75" thickBot="1" x14ac:dyDescent="0.3">
      <c r="A41" s="16"/>
      <c r="B41" s="3" t="s">
        <v>132</v>
      </c>
      <c r="C41" s="42" t="s">
        <v>164</v>
      </c>
      <c r="D41" s="5" t="s">
        <v>25</v>
      </c>
      <c r="E41" s="6" t="s">
        <v>187</v>
      </c>
      <c r="F41" s="7"/>
      <c r="G41" s="7"/>
      <c r="H41" s="8">
        <v>4.1399999999999997</v>
      </c>
      <c r="I41" s="7"/>
      <c r="J41" s="9" t="s">
        <v>188</v>
      </c>
      <c r="K41" s="10" t="s">
        <v>57</v>
      </c>
      <c r="L41" s="39">
        <v>15</v>
      </c>
      <c r="M41" s="11">
        <v>6.75</v>
      </c>
      <c r="N41" s="39">
        <v>101.25</v>
      </c>
      <c r="O41" s="44"/>
      <c r="P41" s="13" t="e">
        <v>#VALUE!</v>
      </c>
      <c r="Q41" s="14" t="e">
        <f>IF(J41="PROV SUM",N41,L41*P41)</f>
        <v>#VALUE!</v>
      </c>
      <c r="R41" s="40">
        <v>0</v>
      </c>
      <c r="S41" s="41">
        <v>6.4124999999999996</v>
      </c>
      <c r="T41" s="14">
        <f>IF(J41="SC024",N41,IF(ISERROR(S41),"",IF(J41="PROV SUM",N41,L41*S41)))</f>
        <v>96.1875</v>
      </c>
      <c r="V41" s="10" t="s">
        <v>57</v>
      </c>
      <c r="W41" s="39">
        <v>15</v>
      </c>
      <c r="X41" s="41">
        <v>6.4124999999999996</v>
      </c>
      <c r="Y41" s="72">
        <f t="shared" si="0"/>
        <v>96.1875</v>
      </c>
      <c r="Z41" s="19"/>
      <c r="AA41" s="79">
        <v>0</v>
      </c>
      <c r="AB41" s="80">
        <f t="shared" si="1"/>
        <v>0</v>
      </c>
      <c r="AC41" s="81">
        <v>0</v>
      </c>
      <c r="AD41" s="82">
        <f t="shared" si="2"/>
        <v>0</v>
      </c>
      <c r="AE41" s="133">
        <f t="shared" si="3"/>
        <v>0</v>
      </c>
    </row>
    <row r="42" spans="1:31" ht="90.75" thickBot="1" x14ac:dyDescent="0.3">
      <c r="A42" s="16"/>
      <c r="B42" s="45" t="s">
        <v>132</v>
      </c>
      <c r="C42" s="46" t="s">
        <v>164</v>
      </c>
      <c r="D42" s="47" t="s">
        <v>25</v>
      </c>
      <c r="E42" s="48" t="s">
        <v>169</v>
      </c>
      <c r="F42" s="49"/>
      <c r="G42" s="49"/>
      <c r="H42" s="50">
        <v>4.8899999999999801</v>
      </c>
      <c r="I42" s="49"/>
      <c r="J42" s="51" t="s">
        <v>170</v>
      </c>
      <c r="K42" s="52" t="s">
        <v>75</v>
      </c>
      <c r="L42" s="53">
        <v>5</v>
      </c>
      <c r="M42" s="54">
        <v>29.05</v>
      </c>
      <c r="N42" s="53">
        <v>145.25</v>
      </c>
      <c r="O42" s="44"/>
      <c r="P42" s="13" t="e">
        <v>#VALUE!</v>
      </c>
      <c r="Q42" s="14" t="e">
        <f>IF(J42="PROV SUM",N42,L42*P42)</f>
        <v>#VALUE!</v>
      </c>
      <c r="R42" s="40">
        <v>0</v>
      </c>
      <c r="S42" s="41">
        <v>25.752824999999998</v>
      </c>
      <c r="T42" s="14">
        <f>IF(J42="SC024",N42,IF(ISERROR(S42),"",IF(J42="PROV SUM",N42,L42*S42)))</f>
        <v>128.76412499999998</v>
      </c>
      <c r="V42" s="52" t="s">
        <v>75</v>
      </c>
      <c r="W42" s="53">
        <v>5</v>
      </c>
      <c r="X42" s="41">
        <v>25.752824999999998</v>
      </c>
      <c r="Y42" s="72">
        <f t="shared" si="0"/>
        <v>128.76412499999998</v>
      </c>
      <c r="Z42" s="19"/>
      <c r="AA42" s="79">
        <v>0</v>
      </c>
      <c r="AB42" s="80">
        <f t="shared" si="1"/>
        <v>0</v>
      </c>
      <c r="AC42" s="81">
        <v>0</v>
      </c>
      <c r="AD42" s="82">
        <f t="shared" si="2"/>
        <v>0</v>
      </c>
      <c r="AE42" s="133">
        <f t="shared" si="3"/>
        <v>0</v>
      </c>
    </row>
    <row r="43" spans="1:31" ht="90.75" thickBot="1" x14ac:dyDescent="0.3">
      <c r="A43" s="16"/>
      <c r="B43" s="45" t="s">
        <v>132</v>
      </c>
      <c r="C43" s="46" t="s">
        <v>164</v>
      </c>
      <c r="D43" s="47" t="s">
        <v>25</v>
      </c>
      <c r="E43" s="48" t="s">
        <v>171</v>
      </c>
      <c r="F43" s="49"/>
      <c r="G43" s="49"/>
      <c r="H43" s="50">
        <v>4.8999999999999799</v>
      </c>
      <c r="I43" s="49"/>
      <c r="J43" s="51" t="s">
        <v>172</v>
      </c>
      <c r="K43" s="52" t="s">
        <v>75</v>
      </c>
      <c r="L43" s="53">
        <v>10</v>
      </c>
      <c r="M43" s="54">
        <v>35.61</v>
      </c>
      <c r="N43" s="53">
        <v>356.1</v>
      </c>
      <c r="O43" s="44"/>
      <c r="P43" s="13" t="e">
        <v>#VALUE!</v>
      </c>
      <c r="Q43" s="14" t="e">
        <f>IF(J43="PROV SUM",N43,L43*P43)</f>
        <v>#VALUE!</v>
      </c>
      <c r="R43" s="40">
        <v>0</v>
      </c>
      <c r="S43" s="41">
        <v>31.568264999999997</v>
      </c>
      <c r="T43" s="14">
        <f>IF(J43="SC024",N43,IF(ISERROR(S43),"",IF(J43="PROV SUM",N43,L43*S43)))</f>
        <v>315.68264999999997</v>
      </c>
      <c r="V43" s="52" t="s">
        <v>75</v>
      </c>
      <c r="W43" s="53">
        <v>10</v>
      </c>
      <c r="X43" s="41">
        <v>31.568264999999997</v>
      </c>
      <c r="Y43" s="72">
        <f t="shared" si="0"/>
        <v>315.68264999999997</v>
      </c>
      <c r="Z43" s="19"/>
      <c r="AA43" s="79">
        <v>0</v>
      </c>
      <c r="AB43" s="80">
        <f t="shared" si="1"/>
        <v>0</v>
      </c>
      <c r="AC43" s="81">
        <v>0</v>
      </c>
      <c r="AD43" s="82">
        <f t="shared" si="2"/>
        <v>0</v>
      </c>
      <c r="AE43" s="133">
        <f t="shared" si="3"/>
        <v>0</v>
      </c>
    </row>
    <row r="44" spans="1:31" ht="15.75" thickBot="1" x14ac:dyDescent="0.3">
      <c r="A44" s="16"/>
      <c r="B44" s="45" t="s">
        <v>132</v>
      </c>
      <c r="C44" s="46" t="s">
        <v>24</v>
      </c>
      <c r="D44" s="47" t="s">
        <v>378</v>
      </c>
      <c r="E44" s="48"/>
      <c r="F44" s="49"/>
      <c r="G44" s="49"/>
      <c r="H44" s="50"/>
      <c r="I44" s="49"/>
      <c r="J44" s="51"/>
      <c r="K44" s="52"/>
      <c r="L44" s="53"/>
      <c r="M44" s="51"/>
      <c r="N44" s="53"/>
      <c r="O44" s="44"/>
      <c r="P44" s="28"/>
      <c r="Q44" s="43"/>
      <c r="R44" s="43"/>
      <c r="S44" s="43"/>
      <c r="T44" s="43"/>
      <c r="V44" s="52"/>
      <c r="W44" s="53"/>
      <c r="X44" s="43"/>
      <c r="Y44" s="72">
        <f t="shared" si="0"/>
        <v>0</v>
      </c>
      <c r="Z44" s="19"/>
      <c r="AA44" s="79">
        <v>0</v>
      </c>
      <c r="AB44" s="80">
        <f t="shared" si="1"/>
        <v>0</v>
      </c>
      <c r="AC44" s="81">
        <v>0</v>
      </c>
      <c r="AD44" s="82">
        <f t="shared" si="2"/>
        <v>0</v>
      </c>
      <c r="AE44" s="133">
        <f t="shared" si="3"/>
        <v>0</v>
      </c>
    </row>
    <row r="45" spans="1:31" ht="120.75" thickBot="1" x14ac:dyDescent="0.3">
      <c r="A45" s="22"/>
      <c r="B45" s="55" t="s">
        <v>132</v>
      </c>
      <c r="C45" s="55" t="s">
        <v>24</v>
      </c>
      <c r="D45" s="56" t="s">
        <v>25</v>
      </c>
      <c r="E45" s="57" t="s">
        <v>26</v>
      </c>
      <c r="F45" s="58"/>
      <c r="G45" s="58"/>
      <c r="H45" s="59">
        <v>2.1</v>
      </c>
      <c r="I45" s="58"/>
      <c r="J45" s="60" t="s">
        <v>27</v>
      </c>
      <c r="K45" s="58" t="s">
        <v>28</v>
      </c>
      <c r="L45" s="61">
        <v>100</v>
      </c>
      <c r="M45" s="62">
        <v>12.92</v>
      </c>
      <c r="N45" s="63">
        <v>1292</v>
      </c>
      <c r="O45" s="19"/>
      <c r="P45" s="13" t="e">
        <v>#VALUE!</v>
      </c>
      <c r="Q45" s="14" t="e">
        <f>IF(J45="PROV SUM",N45,L45*P45)</f>
        <v>#VALUE!</v>
      </c>
      <c r="R45" s="40">
        <v>0</v>
      </c>
      <c r="S45" s="41">
        <v>16.4084</v>
      </c>
      <c r="T45" s="14">
        <f>IF(J45="SC024",N45,IF(ISERROR(S45),"",IF(J45="PROV SUM",N45,L45*S45)))</f>
        <v>1640.8400000000001</v>
      </c>
      <c r="V45" s="58" t="s">
        <v>28</v>
      </c>
      <c r="W45" s="61">
        <v>100</v>
      </c>
      <c r="X45" s="41">
        <v>16.4084</v>
      </c>
      <c r="Y45" s="72">
        <f t="shared" si="0"/>
        <v>1640.8400000000001</v>
      </c>
      <c r="Z45" s="19"/>
      <c r="AA45" s="79">
        <v>0.7</v>
      </c>
      <c r="AB45" s="80">
        <f t="shared" si="1"/>
        <v>1148.588</v>
      </c>
      <c r="AC45" s="81">
        <v>0</v>
      </c>
      <c r="AD45" s="82">
        <f t="shared" si="2"/>
        <v>0</v>
      </c>
      <c r="AE45" s="133">
        <f t="shared" si="3"/>
        <v>1148.588</v>
      </c>
    </row>
    <row r="46" spans="1:31" ht="30.75" thickBot="1" x14ac:dyDescent="0.3">
      <c r="A46" s="22"/>
      <c r="B46" s="55" t="s">
        <v>132</v>
      </c>
      <c r="C46" s="55" t="s">
        <v>24</v>
      </c>
      <c r="D46" s="56" t="s">
        <v>25</v>
      </c>
      <c r="E46" s="57" t="s">
        <v>29</v>
      </c>
      <c r="F46" s="58"/>
      <c r="G46" s="58"/>
      <c r="H46" s="59">
        <v>2.5</v>
      </c>
      <c r="I46" s="58"/>
      <c r="J46" s="60" t="s">
        <v>30</v>
      </c>
      <c r="K46" s="58" t="s">
        <v>31</v>
      </c>
      <c r="L46" s="61">
        <v>1</v>
      </c>
      <c r="M46" s="62">
        <v>420</v>
      </c>
      <c r="N46" s="63">
        <v>420</v>
      </c>
      <c r="O46" s="19"/>
      <c r="P46" s="13" t="e">
        <v>#VALUE!</v>
      </c>
      <c r="Q46" s="14" t="e">
        <f>IF(J46="PROV SUM",N46,L46*P46)</f>
        <v>#VALUE!</v>
      </c>
      <c r="R46" s="40">
        <v>0</v>
      </c>
      <c r="S46" s="41">
        <v>533.4</v>
      </c>
      <c r="T46" s="14">
        <f>IF(J46="SC024",N46,IF(ISERROR(S46),"",IF(J46="PROV SUM",N46,L46*S46)))</f>
        <v>533.4</v>
      </c>
      <c r="V46" s="58" t="s">
        <v>31</v>
      </c>
      <c r="W46" s="61">
        <v>1</v>
      </c>
      <c r="X46" s="41">
        <v>533.4</v>
      </c>
      <c r="Y46" s="72">
        <f t="shared" si="0"/>
        <v>533.4</v>
      </c>
      <c r="Z46" s="19"/>
      <c r="AA46" s="79">
        <v>0.7</v>
      </c>
      <c r="AB46" s="80">
        <f t="shared" si="1"/>
        <v>373.37999999999994</v>
      </c>
      <c r="AC46" s="81">
        <v>0</v>
      </c>
      <c r="AD46" s="82">
        <f t="shared" si="2"/>
        <v>0</v>
      </c>
      <c r="AE46" s="133">
        <f t="shared" si="3"/>
        <v>373.37999999999994</v>
      </c>
    </row>
    <row r="47" spans="1:31" ht="15.75" thickBot="1" x14ac:dyDescent="0.3">
      <c r="A47" s="22"/>
      <c r="B47" s="55" t="s">
        <v>132</v>
      </c>
      <c r="C47" s="55" t="s">
        <v>24</v>
      </c>
      <c r="D47" s="56" t="s">
        <v>25</v>
      </c>
      <c r="E47" s="57" t="s">
        <v>32</v>
      </c>
      <c r="F47" s="58"/>
      <c r="G47" s="58"/>
      <c r="H47" s="59">
        <v>2.6</v>
      </c>
      <c r="I47" s="58"/>
      <c r="J47" s="60" t="s">
        <v>33</v>
      </c>
      <c r="K47" s="58" t="s">
        <v>31</v>
      </c>
      <c r="L47" s="61">
        <v>1</v>
      </c>
      <c r="M47" s="62">
        <v>50</v>
      </c>
      <c r="N47" s="63">
        <v>50</v>
      </c>
      <c r="O47" s="19"/>
      <c r="P47" s="13" t="e">
        <v>#VALUE!</v>
      </c>
      <c r="Q47" s="14" t="e">
        <f>IF(J47="PROV SUM",N47,L47*P47)</f>
        <v>#VALUE!</v>
      </c>
      <c r="R47" s="40">
        <v>0</v>
      </c>
      <c r="S47" s="41">
        <v>63.5</v>
      </c>
      <c r="T47" s="14">
        <f>IF(J47="SC024",N47,IF(ISERROR(S47),"",IF(J47="PROV SUM",N47,L47*S47)))</f>
        <v>63.5</v>
      </c>
      <c r="V47" s="58" t="s">
        <v>31</v>
      </c>
      <c r="W47" s="61">
        <v>1</v>
      </c>
      <c r="X47" s="41">
        <v>63.5</v>
      </c>
      <c r="Y47" s="72">
        <f t="shared" si="0"/>
        <v>63.5</v>
      </c>
      <c r="Z47" s="19"/>
      <c r="AA47" s="79">
        <v>0.7</v>
      </c>
      <c r="AB47" s="80">
        <f t="shared" si="1"/>
        <v>44.449999999999996</v>
      </c>
      <c r="AC47" s="81">
        <v>0</v>
      </c>
      <c r="AD47" s="82">
        <f t="shared" si="2"/>
        <v>0</v>
      </c>
      <c r="AE47" s="133">
        <f t="shared" si="3"/>
        <v>44.449999999999996</v>
      </c>
    </row>
    <row r="48" spans="1:31" ht="15.75" thickBot="1" x14ac:dyDescent="0.3">
      <c r="A48" s="22"/>
      <c r="B48" s="55" t="s">
        <v>132</v>
      </c>
      <c r="C48" s="55" t="s">
        <v>24</v>
      </c>
      <c r="D48" s="56" t="s">
        <v>25</v>
      </c>
      <c r="E48" s="57" t="s">
        <v>41</v>
      </c>
      <c r="F48" s="58"/>
      <c r="G48" s="58"/>
      <c r="H48" s="59">
        <v>2.16</v>
      </c>
      <c r="I48" s="58"/>
      <c r="J48" s="60" t="s">
        <v>42</v>
      </c>
      <c r="K48" s="58" t="s">
        <v>31</v>
      </c>
      <c r="L48" s="61">
        <v>1</v>
      </c>
      <c r="M48" s="62">
        <v>379.8</v>
      </c>
      <c r="N48" s="63">
        <v>379.8</v>
      </c>
      <c r="O48" s="19"/>
      <c r="P48" s="13" t="e">
        <v>#VALUE!</v>
      </c>
      <c r="Q48" s="14" t="e">
        <f>IF(J48="PROV SUM",N48,L48*P48)</f>
        <v>#VALUE!</v>
      </c>
      <c r="R48" s="40">
        <v>0</v>
      </c>
      <c r="S48" s="41">
        <v>482.346</v>
      </c>
      <c r="T48" s="14">
        <f>IF(J48="SC024",N48,IF(ISERROR(S48),"",IF(J48="PROV SUM",N48,L48*S48)))</f>
        <v>482.346</v>
      </c>
      <c r="V48" s="58" t="s">
        <v>31</v>
      </c>
      <c r="W48" s="61">
        <v>1</v>
      </c>
      <c r="X48" s="41">
        <v>482.346</v>
      </c>
      <c r="Y48" s="72">
        <f t="shared" si="0"/>
        <v>482.346</v>
      </c>
      <c r="Z48" s="19"/>
      <c r="AA48" s="79">
        <v>0.7</v>
      </c>
      <c r="AB48" s="80">
        <f t="shared" si="1"/>
        <v>337.6422</v>
      </c>
      <c r="AC48" s="81">
        <v>0</v>
      </c>
      <c r="AD48" s="82">
        <f t="shared" si="2"/>
        <v>0</v>
      </c>
      <c r="AE48" s="133">
        <f t="shared" si="3"/>
        <v>337.6422</v>
      </c>
    </row>
    <row r="49" spans="1:31" ht="60.75" thickBot="1" x14ac:dyDescent="0.3">
      <c r="A49" s="22"/>
      <c r="B49" s="55" t="s">
        <v>132</v>
      </c>
      <c r="C49" s="55" t="s">
        <v>24</v>
      </c>
      <c r="D49" s="56" t="s">
        <v>25</v>
      </c>
      <c r="E49" s="57" t="s">
        <v>382</v>
      </c>
      <c r="F49" s="58"/>
      <c r="G49" s="58"/>
      <c r="H49" s="59"/>
      <c r="I49" s="58"/>
      <c r="J49" s="60" t="s">
        <v>383</v>
      </c>
      <c r="K49" s="58" t="s">
        <v>31</v>
      </c>
      <c r="L49" s="61"/>
      <c r="M49" s="62">
        <v>4.8300000000000003E-2</v>
      </c>
      <c r="N49" s="63">
        <v>0</v>
      </c>
      <c r="O49" s="19"/>
      <c r="P49" s="13" t="e">
        <v>#VALUE!</v>
      </c>
      <c r="Q49" s="14" t="e">
        <f>IF(J49="PROV SUM",N49,L49*P49)</f>
        <v>#VALUE!</v>
      </c>
      <c r="R49" s="40" t="e">
        <v>#N/A</v>
      </c>
      <c r="S49" s="41" t="e">
        <v>#N/A</v>
      </c>
      <c r="T49" s="14">
        <f>IF(J49="SC024",N49,IF(ISERROR(S49),"",IF(J49="PROV SUM",N49,L49*S49)))</f>
        <v>0</v>
      </c>
      <c r="V49" s="58" t="s">
        <v>31</v>
      </c>
      <c r="W49" s="61"/>
      <c r="X49" s="41" t="e">
        <v>#N/A</v>
      </c>
      <c r="Y49" s="72"/>
      <c r="Z49" s="19"/>
      <c r="AA49" s="79">
        <v>0</v>
      </c>
      <c r="AB49" s="80">
        <f t="shared" si="1"/>
        <v>0</v>
      </c>
      <c r="AC49" s="81">
        <v>0</v>
      </c>
      <c r="AD49" s="82">
        <f t="shared" si="2"/>
        <v>0</v>
      </c>
      <c r="AE49" s="133">
        <f t="shared" si="3"/>
        <v>0</v>
      </c>
    </row>
    <row r="50" spans="1:31" ht="15.75" thickBot="1" x14ac:dyDescent="0.3">
      <c r="A50" s="22"/>
      <c r="B50" s="64" t="s">
        <v>132</v>
      </c>
      <c r="C50" s="55" t="s">
        <v>312</v>
      </c>
      <c r="D50" s="56" t="s">
        <v>378</v>
      </c>
      <c r="E50" s="57"/>
      <c r="F50" s="58"/>
      <c r="G50" s="58"/>
      <c r="H50" s="59"/>
      <c r="I50" s="58"/>
      <c r="J50" s="60"/>
      <c r="K50" s="58"/>
      <c r="L50" s="61"/>
      <c r="M50" s="60"/>
      <c r="N50" s="63"/>
      <c r="O50" s="19"/>
      <c r="P50" s="17"/>
      <c r="Q50" s="38"/>
      <c r="R50" s="38"/>
      <c r="S50" s="38"/>
      <c r="T50" s="38"/>
      <c r="V50" s="58"/>
      <c r="W50" s="61"/>
      <c r="X50" s="38"/>
      <c r="Y50" s="72">
        <f t="shared" si="0"/>
        <v>0</v>
      </c>
      <c r="Z50" s="19"/>
      <c r="AA50" s="79">
        <v>0</v>
      </c>
      <c r="AB50" s="80">
        <f t="shared" si="1"/>
        <v>0</v>
      </c>
      <c r="AC50" s="81">
        <v>0</v>
      </c>
      <c r="AD50" s="82">
        <f t="shared" si="2"/>
        <v>0</v>
      </c>
      <c r="AE50" s="133">
        <f t="shared" si="3"/>
        <v>0</v>
      </c>
    </row>
    <row r="51" spans="1:31" ht="60.75" thickBot="1" x14ac:dyDescent="0.3">
      <c r="A51" s="22"/>
      <c r="B51" s="64" t="s">
        <v>132</v>
      </c>
      <c r="C51" s="55" t="s">
        <v>312</v>
      </c>
      <c r="D51" s="56" t="s">
        <v>25</v>
      </c>
      <c r="E51" s="57" t="s">
        <v>190</v>
      </c>
      <c r="F51" s="58"/>
      <c r="G51" s="58"/>
      <c r="H51" s="59">
        <v>7.2440000000000504</v>
      </c>
      <c r="I51" s="58"/>
      <c r="J51" s="60" t="s">
        <v>191</v>
      </c>
      <c r="K51" s="58" t="s">
        <v>104</v>
      </c>
      <c r="L51" s="61">
        <v>17</v>
      </c>
      <c r="M51" s="65">
        <v>44.12</v>
      </c>
      <c r="N51" s="63">
        <v>750.04</v>
      </c>
      <c r="O51" s="19"/>
      <c r="P51" s="13" t="e">
        <v>#VALUE!</v>
      </c>
      <c r="Q51" s="14" t="e">
        <f>IF(J51="PROV SUM",N51,L51*P51)</f>
        <v>#VALUE!</v>
      </c>
      <c r="R51" s="40">
        <v>0</v>
      </c>
      <c r="S51" s="41">
        <v>31.986999999999998</v>
      </c>
      <c r="T51" s="14">
        <f>IF(J51="SC024",N51,IF(ISERROR(S51),"",IF(J51="PROV SUM",N51,L51*S51)))</f>
        <v>543.779</v>
      </c>
      <c r="V51" s="58" t="s">
        <v>104</v>
      </c>
      <c r="W51" s="61">
        <v>17</v>
      </c>
      <c r="X51" s="41">
        <v>31.986999999999998</v>
      </c>
      <c r="Y51" s="72">
        <f t="shared" si="0"/>
        <v>543.779</v>
      </c>
      <c r="Z51" s="19"/>
      <c r="AA51" s="79">
        <v>0</v>
      </c>
      <c r="AB51" s="80">
        <f t="shared" si="1"/>
        <v>0</v>
      </c>
      <c r="AC51" s="81">
        <v>0</v>
      </c>
      <c r="AD51" s="82">
        <f t="shared" si="2"/>
        <v>0</v>
      </c>
      <c r="AE51" s="133">
        <f t="shared" si="3"/>
        <v>0</v>
      </c>
    </row>
    <row r="52" spans="1:31" ht="16.5" thickBot="1" x14ac:dyDescent="0.3">
      <c r="A52" s="22"/>
      <c r="B52" s="64" t="s">
        <v>132</v>
      </c>
      <c r="C52" s="55" t="s">
        <v>312</v>
      </c>
      <c r="D52" s="56" t="s">
        <v>25</v>
      </c>
      <c r="E52" s="57" t="s">
        <v>464</v>
      </c>
      <c r="F52" s="58"/>
      <c r="G52" s="58"/>
      <c r="H52" s="59">
        <v>7.3159999999999998</v>
      </c>
      <c r="I52" s="58"/>
      <c r="J52" s="60" t="s">
        <v>379</v>
      </c>
      <c r="K52" s="58" t="s">
        <v>380</v>
      </c>
      <c r="L52" s="61">
        <v>1</v>
      </c>
      <c r="M52" s="61">
        <v>200</v>
      </c>
      <c r="N52" s="63">
        <v>200</v>
      </c>
      <c r="O52" s="19"/>
      <c r="P52" s="13" t="e">
        <v>#VALUE!</v>
      </c>
      <c r="Q52" s="14">
        <f>IF(J52="PROV SUM",N52,L52*P52)</f>
        <v>200</v>
      </c>
      <c r="R52" s="40" t="s">
        <v>381</v>
      </c>
      <c r="S52" s="41" t="s">
        <v>381</v>
      </c>
      <c r="T52" s="14">
        <f>IF(J52="SC024",N52,IF(ISERROR(S52),"",IF(J52="PROV SUM",N52,L52*S52)))</f>
        <v>200</v>
      </c>
      <c r="V52" s="58" t="s">
        <v>380</v>
      </c>
      <c r="W52" s="61">
        <v>1</v>
      </c>
      <c r="X52" s="41" t="s">
        <v>381</v>
      </c>
      <c r="Y52" s="72">
        <v>200</v>
      </c>
      <c r="Z52" s="19"/>
      <c r="AA52" s="79">
        <v>0</v>
      </c>
      <c r="AB52" s="80">
        <f t="shared" si="1"/>
        <v>0</v>
      </c>
      <c r="AC52" s="81">
        <v>0</v>
      </c>
      <c r="AD52" s="82">
        <f t="shared" si="2"/>
        <v>0</v>
      </c>
      <c r="AE52" s="133">
        <f t="shared" si="3"/>
        <v>0</v>
      </c>
    </row>
    <row r="53" spans="1:31" ht="31.5" thickBot="1" x14ac:dyDescent="0.3">
      <c r="A53" s="22"/>
      <c r="B53" s="64" t="s">
        <v>132</v>
      </c>
      <c r="C53" s="24" t="s">
        <v>312</v>
      </c>
      <c r="D53" s="25" t="s">
        <v>25</v>
      </c>
      <c r="E53" s="26" t="s">
        <v>465</v>
      </c>
      <c r="F53" s="22"/>
      <c r="G53" s="22"/>
      <c r="H53" s="27">
        <v>7.3170000000000002</v>
      </c>
      <c r="I53" s="22"/>
      <c r="J53" s="28" t="s">
        <v>379</v>
      </c>
      <c r="K53" s="22" t="s">
        <v>380</v>
      </c>
      <c r="L53" s="29">
        <v>1</v>
      </c>
      <c r="M53" s="61">
        <v>800</v>
      </c>
      <c r="N53" s="18">
        <v>800</v>
      </c>
      <c r="O53" s="19"/>
      <c r="P53" s="13" t="e">
        <v>#VALUE!</v>
      </c>
      <c r="Q53" s="14">
        <f>IF(J53="PROV SUM",N53,L53*P53)</f>
        <v>800</v>
      </c>
      <c r="R53" s="40" t="s">
        <v>381</v>
      </c>
      <c r="S53" s="41" t="s">
        <v>381</v>
      </c>
      <c r="T53" s="14">
        <f>IF(J53="SC024",N53,IF(ISERROR(S53),"",IF(J53="PROV SUM",N53,L53*S53)))</f>
        <v>800</v>
      </c>
      <c r="V53" s="22" t="s">
        <v>380</v>
      </c>
      <c r="W53" s="29">
        <v>1</v>
      </c>
      <c r="X53" s="41" t="s">
        <v>381</v>
      </c>
      <c r="Y53" s="72">
        <v>800</v>
      </c>
      <c r="Z53" s="19"/>
      <c r="AA53" s="79">
        <v>0</v>
      </c>
      <c r="AB53" s="80">
        <f t="shared" ref="AB53:AB67" si="8">Y53*AA53</f>
        <v>0</v>
      </c>
      <c r="AC53" s="81">
        <v>0</v>
      </c>
      <c r="AD53" s="82">
        <f t="shared" ref="AD53:AD67" si="9">Y53*AC53</f>
        <v>0</v>
      </c>
      <c r="AE53" s="133">
        <f t="shared" si="3"/>
        <v>0</v>
      </c>
    </row>
    <row r="54" spans="1:31" ht="16.5" thickBot="1" x14ac:dyDescent="0.3">
      <c r="A54" s="22"/>
      <c r="B54" s="64" t="s">
        <v>132</v>
      </c>
      <c r="C54" s="24" t="s">
        <v>312</v>
      </c>
      <c r="D54" s="25" t="s">
        <v>25</v>
      </c>
      <c r="E54" s="26" t="s">
        <v>466</v>
      </c>
      <c r="F54" s="22"/>
      <c r="G54" s="22"/>
      <c r="H54" s="27">
        <v>7.3179999999999996</v>
      </c>
      <c r="I54" s="22"/>
      <c r="J54" s="28" t="s">
        <v>379</v>
      </c>
      <c r="K54" s="22" t="s">
        <v>380</v>
      </c>
      <c r="L54" s="29">
        <v>1</v>
      </c>
      <c r="M54" s="61">
        <v>800</v>
      </c>
      <c r="N54" s="18">
        <v>800</v>
      </c>
      <c r="O54" s="19"/>
      <c r="P54" s="13" t="e">
        <v>#VALUE!</v>
      </c>
      <c r="Q54" s="14">
        <f>IF(J54="PROV SUM",N54,L54*P54)</f>
        <v>800</v>
      </c>
      <c r="R54" s="40" t="s">
        <v>381</v>
      </c>
      <c r="S54" s="41" t="s">
        <v>381</v>
      </c>
      <c r="T54" s="14">
        <f>IF(J54="SC024",N54,IF(ISERROR(S54),"",IF(J54="PROV SUM",N54,L54*S54)))</f>
        <v>800</v>
      </c>
      <c r="V54" s="22" t="s">
        <v>380</v>
      </c>
      <c r="W54" s="29">
        <v>1</v>
      </c>
      <c r="X54" s="41" t="s">
        <v>381</v>
      </c>
      <c r="Y54" s="72">
        <v>800</v>
      </c>
      <c r="Z54" s="19"/>
      <c r="AA54" s="79">
        <v>0</v>
      </c>
      <c r="AB54" s="80">
        <f t="shared" si="8"/>
        <v>0</v>
      </c>
      <c r="AC54" s="81">
        <v>0</v>
      </c>
      <c r="AD54" s="82">
        <f t="shared" si="9"/>
        <v>0</v>
      </c>
      <c r="AE54" s="133">
        <f t="shared" si="3"/>
        <v>0</v>
      </c>
    </row>
    <row r="55" spans="1:31" ht="16.5" thickBot="1" x14ac:dyDescent="0.3">
      <c r="A55" s="16"/>
      <c r="B55" s="88" t="s">
        <v>132</v>
      </c>
      <c r="C55" s="89" t="s">
        <v>341</v>
      </c>
      <c r="D55" s="90" t="s">
        <v>378</v>
      </c>
      <c r="E55" s="91"/>
      <c r="F55" s="7"/>
      <c r="G55" s="7"/>
      <c r="H55" s="92"/>
      <c r="I55" s="7"/>
      <c r="J55" s="91"/>
      <c r="K55" s="93"/>
      <c r="L55" s="53"/>
      <c r="M55" s="94"/>
      <c r="N55" s="12"/>
      <c r="O55" s="19"/>
      <c r="P55" s="17"/>
      <c r="Q55" s="38"/>
      <c r="R55" s="38"/>
      <c r="S55" s="38"/>
      <c r="T55" s="38"/>
      <c r="V55" s="93"/>
      <c r="W55" s="53"/>
      <c r="X55" s="94"/>
      <c r="Y55" s="72">
        <f t="shared" si="0"/>
        <v>0</v>
      </c>
      <c r="Z55" s="19"/>
      <c r="AA55" s="79">
        <v>0</v>
      </c>
      <c r="AB55" s="80">
        <f t="shared" si="8"/>
        <v>0</v>
      </c>
      <c r="AC55" s="81">
        <v>0</v>
      </c>
      <c r="AD55" s="82">
        <f t="shared" si="9"/>
        <v>0</v>
      </c>
      <c r="AE55" s="133">
        <f t="shared" si="3"/>
        <v>0</v>
      </c>
    </row>
    <row r="56" spans="1:31" ht="105.75" thickBot="1" x14ac:dyDescent="0.3">
      <c r="A56" s="16"/>
      <c r="B56" s="88" t="s">
        <v>132</v>
      </c>
      <c r="C56" s="89" t="s">
        <v>341</v>
      </c>
      <c r="D56" s="90" t="s">
        <v>25</v>
      </c>
      <c r="E56" s="91" t="s">
        <v>350</v>
      </c>
      <c r="F56" s="10"/>
      <c r="G56" s="10"/>
      <c r="H56" s="92">
        <v>13</v>
      </c>
      <c r="I56" s="10"/>
      <c r="J56" s="91" t="s">
        <v>351</v>
      </c>
      <c r="K56" s="10" t="s">
        <v>311</v>
      </c>
      <c r="L56" s="95">
        <v>2</v>
      </c>
      <c r="M56" s="94">
        <v>222.2</v>
      </c>
      <c r="N56" s="96">
        <v>444.4</v>
      </c>
      <c r="O56" s="19"/>
      <c r="P56" s="13" t="e">
        <v>#VALUE!</v>
      </c>
      <c r="Q56" s="14" t="e">
        <f t="shared" ref="Q56:Q67" si="10">IF(J56="PROV SUM",N56,L56*P56)</f>
        <v>#VALUE!</v>
      </c>
      <c r="R56" s="40">
        <v>0</v>
      </c>
      <c r="S56" s="41">
        <v>196.98029999999997</v>
      </c>
      <c r="T56" s="14">
        <f t="shared" ref="T56:T67" si="11">IF(J56="SC024",N56,IF(ISERROR(S56),"",IF(J56="PROV SUM",N56,L56*S56)))</f>
        <v>393.96059999999994</v>
      </c>
      <c r="V56" s="10" t="s">
        <v>311</v>
      </c>
      <c r="W56" s="95">
        <v>2</v>
      </c>
      <c r="X56" s="94">
        <v>196.98029999999997</v>
      </c>
      <c r="Y56" s="72">
        <f t="shared" si="0"/>
        <v>393.96059999999994</v>
      </c>
      <c r="Z56" s="19"/>
      <c r="AA56" s="79">
        <v>0</v>
      </c>
      <c r="AB56" s="80">
        <f t="shared" si="8"/>
        <v>0</v>
      </c>
      <c r="AC56" s="81">
        <v>0</v>
      </c>
      <c r="AD56" s="82">
        <f t="shared" si="9"/>
        <v>0</v>
      </c>
      <c r="AE56" s="133">
        <f t="shared" si="3"/>
        <v>0</v>
      </c>
    </row>
    <row r="57" spans="1:31" ht="105.75" thickBot="1" x14ac:dyDescent="0.3">
      <c r="A57" s="16"/>
      <c r="B57" s="88" t="s">
        <v>132</v>
      </c>
      <c r="C57" s="89" t="s">
        <v>341</v>
      </c>
      <c r="D57" s="90" t="s">
        <v>25</v>
      </c>
      <c r="E57" s="91" t="s">
        <v>356</v>
      </c>
      <c r="F57" s="7"/>
      <c r="G57" s="7"/>
      <c r="H57" s="92">
        <v>27</v>
      </c>
      <c r="I57" s="7"/>
      <c r="J57" s="91" t="s">
        <v>357</v>
      </c>
      <c r="K57" s="93" t="s">
        <v>311</v>
      </c>
      <c r="L57" s="95">
        <v>1</v>
      </c>
      <c r="M57" s="94">
        <v>22.53</v>
      </c>
      <c r="N57" s="96">
        <v>22.53</v>
      </c>
      <c r="O57" s="19"/>
      <c r="P57" s="13" t="e">
        <v>#VALUE!</v>
      </c>
      <c r="Q57" s="14" t="e">
        <f t="shared" si="10"/>
        <v>#VALUE!</v>
      </c>
      <c r="R57" s="40">
        <v>0</v>
      </c>
      <c r="S57" s="41">
        <v>19.150500000000001</v>
      </c>
      <c r="T57" s="14">
        <f t="shared" si="11"/>
        <v>19.150500000000001</v>
      </c>
      <c r="V57" s="93" t="s">
        <v>311</v>
      </c>
      <c r="W57" s="95">
        <v>1</v>
      </c>
      <c r="X57" s="94">
        <v>19.150500000000001</v>
      </c>
      <c r="Y57" s="72">
        <f t="shared" si="0"/>
        <v>19.150500000000001</v>
      </c>
      <c r="Z57" s="19"/>
      <c r="AA57" s="79">
        <v>0</v>
      </c>
      <c r="AB57" s="80">
        <f t="shared" si="8"/>
        <v>0</v>
      </c>
      <c r="AC57" s="81">
        <v>0</v>
      </c>
      <c r="AD57" s="82">
        <f t="shared" si="9"/>
        <v>0</v>
      </c>
      <c r="AE57" s="133">
        <f t="shared" si="3"/>
        <v>0</v>
      </c>
    </row>
    <row r="58" spans="1:31" ht="120.75" thickBot="1" x14ac:dyDescent="0.3">
      <c r="A58" s="16"/>
      <c r="B58" s="88" t="s">
        <v>132</v>
      </c>
      <c r="C58" s="89" t="s">
        <v>341</v>
      </c>
      <c r="D58" s="90" t="s">
        <v>25</v>
      </c>
      <c r="E58" s="91" t="s">
        <v>358</v>
      </c>
      <c r="F58" s="7"/>
      <c r="G58" s="7"/>
      <c r="H58" s="92">
        <v>41</v>
      </c>
      <c r="I58" s="7"/>
      <c r="J58" s="91" t="s">
        <v>359</v>
      </c>
      <c r="K58" s="93" t="s">
        <v>311</v>
      </c>
      <c r="L58" s="95">
        <v>1</v>
      </c>
      <c r="M58" s="94">
        <v>29.34</v>
      </c>
      <c r="N58" s="96">
        <v>29.34</v>
      </c>
      <c r="O58" s="19"/>
      <c r="P58" s="13" t="e">
        <v>#VALUE!</v>
      </c>
      <c r="Q58" s="14" t="e">
        <f t="shared" si="10"/>
        <v>#VALUE!</v>
      </c>
      <c r="R58" s="40">
        <v>0</v>
      </c>
      <c r="S58" s="41">
        <v>24.939</v>
      </c>
      <c r="T58" s="14">
        <f t="shared" si="11"/>
        <v>24.939</v>
      </c>
      <c r="V58" s="93" t="s">
        <v>311</v>
      </c>
      <c r="W58" s="95">
        <v>1</v>
      </c>
      <c r="X58" s="94">
        <v>24.939</v>
      </c>
      <c r="Y58" s="72">
        <f t="shared" si="0"/>
        <v>24.939</v>
      </c>
      <c r="Z58" s="19"/>
      <c r="AA58" s="79">
        <v>0</v>
      </c>
      <c r="AB58" s="80">
        <f t="shared" si="8"/>
        <v>0</v>
      </c>
      <c r="AC58" s="81">
        <v>0</v>
      </c>
      <c r="AD58" s="82">
        <f t="shared" si="9"/>
        <v>0</v>
      </c>
      <c r="AE58" s="133">
        <f t="shared" si="3"/>
        <v>0</v>
      </c>
    </row>
    <row r="59" spans="1:31" ht="16.5" thickBot="1" x14ac:dyDescent="0.3">
      <c r="A59" s="16"/>
      <c r="B59" s="88" t="s">
        <v>132</v>
      </c>
      <c r="C59" s="89" t="s">
        <v>341</v>
      </c>
      <c r="D59" s="90" t="s">
        <v>25</v>
      </c>
      <c r="E59" s="91"/>
      <c r="F59" s="7"/>
      <c r="G59" s="7"/>
      <c r="H59" s="92">
        <v>104</v>
      </c>
      <c r="I59" s="7"/>
      <c r="J59" s="91" t="s">
        <v>353</v>
      </c>
      <c r="K59" s="93" t="s">
        <v>311</v>
      </c>
      <c r="L59" s="95">
        <v>2</v>
      </c>
      <c r="M59" s="94">
        <v>3.44</v>
      </c>
      <c r="N59" s="96">
        <v>6.88</v>
      </c>
      <c r="O59" s="19"/>
      <c r="P59" s="13" t="e">
        <v>#VALUE!</v>
      </c>
      <c r="Q59" s="14" t="e">
        <f t="shared" si="10"/>
        <v>#VALUE!</v>
      </c>
      <c r="R59" s="40">
        <v>0</v>
      </c>
      <c r="S59" s="41">
        <v>3.0495599999999996</v>
      </c>
      <c r="T59" s="14">
        <f t="shared" si="11"/>
        <v>6.0991199999999992</v>
      </c>
      <c r="V59" s="93" t="s">
        <v>311</v>
      </c>
      <c r="W59" s="95">
        <v>2</v>
      </c>
      <c r="X59" s="94">
        <v>3.0495599999999996</v>
      </c>
      <c r="Y59" s="72">
        <f t="shared" si="0"/>
        <v>6.0991199999999992</v>
      </c>
      <c r="Z59" s="19"/>
      <c r="AA59" s="79">
        <v>0</v>
      </c>
      <c r="AB59" s="80">
        <f t="shared" si="8"/>
        <v>0</v>
      </c>
      <c r="AC59" s="81">
        <v>0</v>
      </c>
      <c r="AD59" s="82">
        <f t="shared" si="9"/>
        <v>0</v>
      </c>
      <c r="AE59" s="133">
        <f t="shared" si="3"/>
        <v>0</v>
      </c>
    </row>
    <row r="60" spans="1:31" ht="90.75" thickBot="1" x14ac:dyDescent="0.3">
      <c r="A60" s="16"/>
      <c r="B60" s="88" t="s">
        <v>132</v>
      </c>
      <c r="C60" s="89" t="s">
        <v>341</v>
      </c>
      <c r="D60" s="90" t="s">
        <v>25</v>
      </c>
      <c r="E60" s="91" t="s">
        <v>366</v>
      </c>
      <c r="F60" s="7"/>
      <c r="G60" s="7"/>
      <c r="H60" s="92">
        <v>115</v>
      </c>
      <c r="I60" s="7"/>
      <c r="J60" s="91" t="s">
        <v>367</v>
      </c>
      <c r="K60" s="93" t="s">
        <v>311</v>
      </c>
      <c r="L60" s="95">
        <v>2</v>
      </c>
      <c r="M60" s="94">
        <v>70.11</v>
      </c>
      <c r="N60" s="96">
        <v>140.22</v>
      </c>
      <c r="O60" s="19"/>
      <c r="P60" s="13" t="e">
        <v>#VALUE!</v>
      </c>
      <c r="Q60" s="14" t="e">
        <f t="shared" si="10"/>
        <v>#VALUE!</v>
      </c>
      <c r="R60" s="40">
        <v>0</v>
      </c>
      <c r="S60" s="41">
        <v>56.088000000000001</v>
      </c>
      <c r="T60" s="14">
        <f t="shared" si="11"/>
        <v>112.176</v>
      </c>
      <c r="V60" s="93" t="s">
        <v>311</v>
      </c>
      <c r="W60" s="95">
        <v>2</v>
      </c>
      <c r="X60" s="94">
        <v>56.088000000000001</v>
      </c>
      <c r="Y60" s="72">
        <f t="shared" si="0"/>
        <v>112.176</v>
      </c>
      <c r="Z60" s="19"/>
      <c r="AA60" s="79">
        <v>0</v>
      </c>
      <c r="AB60" s="80">
        <f t="shared" si="8"/>
        <v>0</v>
      </c>
      <c r="AC60" s="81">
        <v>0</v>
      </c>
      <c r="AD60" s="82">
        <f t="shared" si="9"/>
        <v>0</v>
      </c>
      <c r="AE60" s="133">
        <f t="shared" si="3"/>
        <v>0</v>
      </c>
    </row>
    <row r="61" spans="1:31" ht="76.5" thickBot="1" x14ac:dyDescent="0.3">
      <c r="A61" s="16"/>
      <c r="B61" s="88" t="s">
        <v>132</v>
      </c>
      <c r="C61" s="89" t="s">
        <v>341</v>
      </c>
      <c r="D61" s="90" t="s">
        <v>25</v>
      </c>
      <c r="E61" s="97" t="s">
        <v>342</v>
      </c>
      <c r="F61" s="7"/>
      <c r="G61" s="7"/>
      <c r="H61" s="92">
        <v>180</v>
      </c>
      <c r="I61" s="7"/>
      <c r="J61" s="98" t="s">
        <v>343</v>
      </c>
      <c r="K61" s="93" t="s">
        <v>311</v>
      </c>
      <c r="L61" s="95">
        <v>1</v>
      </c>
      <c r="M61" s="94">
        <v>62.11</v>
      </c>
      <c r="N61" s="96">
        <v>62.11</v>
      </c>
      <c r="O61" s="19"/>
      <c r="P61" s="13" t="e">
        <v>#VALUE!</v>
      </c>
      <c r="Q61" s="14" t="e">
        <f t="shared" si="10"/>
        <v>#VALUE!</v>
      </c>
      <c r="R61" s="40">
        <v>0</v>
      </c>
      <c r="S61" s="41">
        <v>55.060514999999995</v>
      </c>
      <c r="T61" s="14">
        <f t="shared" si="11"/>
        <v>55.060514999999995</v>
      </c>
      <c r="V61" s="93" t="s">
        <v>311</v>
      </c>
      <c r="W61" s="95">
        <v>1</v>
      </c>
      <c r="X61" s="94">
        <v>55.060514999999995</v>
      </c>
      <c r="Y61" s="72">
        <f t="shared" si="0"/>
        <v>55.060514999999995</v>
      </c>
      <c r="Z61" s="19"/>
      <c r="AA61" s="79">
        <v>0</v>
      </c>
      <c r="AB61" s="80">
        <f t="shared" si="8"/>
        <v>0</v>
      </c>
      <c r="AC61" s="81">
        <v>0</v>
      </c>
      <c r="AD61" s="82">
        <f t="shared" si="9"/>
        <v>0</v>
      </c>
      <c r="AE61" s="133">
        <f t="shared" si="3"/>
        <v>0</v>
      </c>
    </row>
    <row r="62" spans="1:31" ht="91.5" thickBot="1" x14ac:dyDescent="0.3">
      <c r="A62" s="16"/>
      <c r="B62" s="88" t="s">
        <v>132</v>
      </c>
      <c r="C62" s="89" t="s">
        <v>341</v>
      </c>
      <c r="D62" s="90" t="s">
        <v>25</v>
      </c>
      <c r="E62" s="97" t="s">
        <v>370</v>
      </c>
      <c r="F62" s="7"/>
      <c r="G62" s="7"/>
      <c r="H62" s="92">
        <v>186</v>
      </c>
      <c r="I62" s="7"/>
      <c r="J62" s="99" t="s">
        <v>371</v>
      </c>
      <c r="K62" s="93" t="s">
        <v>311</v>
      </c>
      <c r="L62" s="95">
        <v>1</v>
      </c>
      <c r="M62" s="94">
        <v>86.88</v>
      </c>
      <c r="N62" s="96">
        <v>86.88</v>
      </c>
      <c r="O62" s="19"/>
      <c r="P62" s="13" t="e">
        <v>#VALUE!</v>
      </c>
      <c r="Q62" s="14" t="e">
        <f t="shared" si="10"/>
        <v>#VALUE!</v>
      </c>
      <c r="R62" s="40">
        <v>0</v>
      </c>
      <c r="S62" s="41">
        <v>69.504000000000005</v>
      </c>
      <c r="T62" s="14">
        <f t="shared" si="11"/>
        <v>69.504000000000005</v>
      </c>
      <c r="V62" s="93" t="s">
        <v>311</v>
      </c>
      <c r="W62" s="95">
        <v>1</v>
      </c>
      <c r="X62" s="94">
        <v>69.504000000000005</v>
      </c>
      <c r="Y62" s="72">
        <f t="shared" si="0"/>
        <v>69.504000000000005</v>
      </c>
      <c r="Z62" s="19"/>
      <c r="AA62" s="79">
        <v>0</v>
      </c>
      <c r="AB62" s="80">
        <f t="shared" si="8"/>
        <v>0</v>
      </c>
      <c r="AC62" s="81">
        <v>0</v>
      </c>
      <c r="AD62" s="82">
        <f t="shared" si="9"/>
        <v>0</v>
      </c>
      <c r="AE62" s="133">
        <f t="shared" si="3"/>
        <v>0</v>
      </c>
    </row>
    <row r="63" spans="1:31" ht="16.5" thickBot="1" x14ac:dyDescent="0.3">
      <c r="A63" s="16"/>
      <c r="B63" s="88" t="s">
        <v>132</v>
      </c>
      <c r="C63" s="89" t="s">
        <v>341</v>
      </c>
      <c r="D63" s="90" t="s">
        <v>25</v>
      </c>
      <c r="E63" s="100" t="s">
        <v>424</v>
      </c>
      <c r="F63" s="7"/>
      <c r="G63" s="7"/>
      <c r="H63" s="92">
        <v>190</v>
      </c>
      <c r="I63" s="7"/>
      <c r="J63" s="101" t="s">
        <v>379</v>
      </c>
      <c r="K63" s="93" t="s">
        <v>311</v>
      </c>
      <c r="L63" s="95">
        <v>1</v>
      </c>
      <c r="M63" s="102">
        <v>1500</v>
      </c>
      <c r="N63" s="96">
        <v>1500</v>
      </c>
      <c r="O63" s="19"/>
      <c r="P63" s="13" t="e">
        <v>#VALUE!</v>
      </c>
      <c r="Q63" s="14">
        <f t="shared" si="10"/>
        <v>1500</v>
      </c>
      <c r="R63" s="40" t="s">
        <v>381</v>
      </c>
      <c r="S63" s="41" t="s">
        <v>381</v>
      </c>
      <c r="T63" s="14">
        <f t="shared" si="11"/>
        <v>1500</v>
      </c>
      <c r="V63" s="93" t="s">
        <v>311</v>
      </c>
      <c r="W63" s="95">
        <v>1</v>
      </c>
      <c r="X63" s="102" t="s">
        <v>381</v>
      </c>
      <c r="Y63" s="72">
        <v>1500</v>
      </c>
      <c r="Z63" s="19"/>
      <c r="AA63" s="79">
        <v>0</v>
      </c>
      <c r="AB63" s="80">
        <f t="shared" si="8"/>
        <v>0</v>
      </c>
      <c r="AC63" s="81">
        <v>0</v>
      </c>
      <c r="AD63" s="82">
        <f t="shared" si="9"/>
        <v>0</v>
      </c>
      <c r="AE63" s="133">
        <f t="shared" si="3"/>
        <v>0</v>
      </c>
    </row>
    <row r="64" spans="1:31" ht="27" thickBot="1" x14ac:dyDescent="0.3">
      <c r="A64" s="22"/>
      <c r="B64" s="88" t="s">
        <v>132</v>
      </c>
      <c r="C64" s="89" t="s">
        <v>341</v>
      </c>
      <c r="D64" s="90" t="s">
        <v>25</v>
      </c>
      <c r="E64" s="103" t="s">
        <v>425</v>
      </c>
      <c r="F64" s="30"/>
      <c r="G64" s="30"/>
      <c r="H64" s="92">
        <v>191</v>
      </c>
      <c r="I64" s="30"/>
      <c r="J64" s="101" t="s">
        <v>379</v>
      </c>
      <c r="K64" s="93" t="s">
        <v>311</v>
      </c>
      <c r="L64" s="95">
        <v>1</v>
      </c>
      <c r="M64" s="102">
        <v>100</v>
      </c>
      <c r="N64" s="96">
        <v>100</v>
      </c>
      <c r="O64" s="19"/>
      <c r="P64" s="13" t="e">
        <v>#VALUE!</v>
      </c>
      <c r="Q64" s="14">
        <f t="shared" si="10"/>
        <v>100</v>
      </c>
      <c r="R64" s="40" t="s">
        <v>381</v>
      </c>
      <c r="S64" s="41" t="s">
        <v>381</v>
      </c>
      <c r="T64" s="14">
        <f t="shared" si="11"/>
        <v>100</v>
      </c>
      <c r="V64" s="93" t="s">
        <v>311</v>
      </c>
      <c r="W64" s="95">
        <v>1</v>
      </c>
      <c r="X64" s="102" t="s">
        <v>381</v>
      </c>
      <c r="Y64" s="72">
        <v>100</v>
      </c>
      <c r="Z64" s="19"/>
      <c r="AA64" s="79">
        <v>0</v>
      </c>
      <c r="AB64" s="80">
        <f t="shared" si="8"/>
        <v>0</v>
      </c>
      <c r="AC64" s="81">
        <v>0</v>
      </c>
      <c r="AD64" s="82">
        <f t="shared" si="9"/>
        <v>0</v>
      </c>
      <c r="AE64" s="133">
        <f t="shared" si="3"/>
        <v>0</v>
      </c>
    </row>
    <row r="65" spans="1:31" ht="16.5" thickBot="1" x14ac:dyDescent="0.3">
      <c r="A65" s="22"/>
      <c r="B65" s="88" t="s">
        <v>132</v>
      </c>
      <c r="C65" s="89" t="s">
        <v>341</v>
      </c>
      <c r="D65" s="90" t="s">
        <v>25</v>
      </c>
      <c r="E65" s="103" t="s">
        <v>426</v>
      </c>
      <c r="F65" s="30"/>
      <c r="G65" s="30"/>
      <c r="H65" s="92">
        <v>192</v>
      </c>
      <c r="I65" s="30"/>
      <c r="J65" s="101" t="s">
        <v>379</v>
      </c>
      <c r="K65" s="93" t="s">
        <v>311</v>
      </c>
      <c r="L65" s="95">
        <v>1</v>
      </c>
      <c r="M65" s="102">
        <v>100</v>
      </c>
      <c r="N65" s="96">
        <v>100</v>
      </c>
      <c r="O65" s="19"/>
      <c r="P65" s="13" t="e">
        <v>#VALUE!</v>
      </c>
      <c r="Q65" s="14">
        <f t="shared" si="10"/>
        <v>100</v>
      </c>
      <c r="R65" s="40" t="s">
        <v>381</v>
      </c>
      <c r="S65" s="41" t="s">
        <v>381</v>
      </c>
      <c r="T65" s="14">
        <f t="shared" si="11"/>
        <v>100</v>
      </c>
      <c r="V65" s="93" t="s">
        <v>311</v>
      </c>
      <c r="W65" s="95">
        <v>1</v>
      </c>
      <c r="X65" s="102" t="s">
        <v>381</v>
      </c>
      <c r="Y65" s="72">
        <v>100</v>
      </c>
      <c r="Z65" s="19"/>
      <c r="AA65" s="79">
        <v>0</v>
      </c>
      <c r="AB65" s="80">
        <f t="shared" si="8"/>
        <v>0</v>
      </c>
      <c r="AC65" s="81">
        <v>0</v>
      </c>
      <c r="AD65" s="82">
        <f t="shared" si="9"/>
        <v>0</v>
      </c>
      <c r="AE65" s="133">
        <f t="shared" si="3"/>
        <v>0</v>
      </c>
    </row>
    <row r="66" spans="1:31" ht="16.5" thickBot="1" x14ac:dyDescent="0.3">
      <c r="A66" s="22"/>
      <c r="B66" s="88" t="s">
        <v>132</v>
      </c>
      <c r="C66" s="89" t="s">
        <v>341</v>
      </c>
      <c r="D66" s="90" t="s">
        <v>25</v>
      </c>
      <c r="E66" s="103" t="s">
        <v>427</v>
      </c>
      <c r="F66" s="30"/>
      <c r="G66" s="30"/>
      <c r="H66" s="92">
        <v>193</v>
      </c>
      <c r="I66" s="30"/>
      <c r="J66" s="101" t="s">
        <v>379</v>
      </c>
      <c r="K66" s="93" t="s">
        <v>311</v>
      </c>
      <c r="L66" s="95">
        <v>1</v>
      </c>
      <c r="M66" s="102">
        <v>100</v>
      </c>
      <c r="N66" s="96">
        <v>100</v>
      </c>
      <c r="O66" s="19"/>
      <c r="P66" s="13" t="e">
        <v>#VALUE!</v>
      </c>
      <c r="Q66" s="14">
        <f t="shared" si="10"/>
        <v>100</v>
      </c>
      <c r="R66" s="40" t="s">
        <v>381</v>
      </c>
      <c r="S66" s="41" t="s">
        <v>381</v>
      </c>
      <c r="T66" s="14">
        <f t="shared" si="11"/>
        <v>100</v>
      </c>
      <c r="V66" s="93" t="s">
        <v>311</v>
      </c>
      <c r="W66" s="95">
        <v>1</v>
      </c>
      <c r="X66" s="102" t="s">
        <v>381</v>
      </c>
      <c r="Y66" s="72">
        <v>100</v>
      </c>
      <c r="Z66" s="19"/>
      <c r="AA66" s="79">
        <v>0</v>
      </c>
      <c r="AB66" s="80">
        <f t="shared" si="8"/>
        <v>0</v>
      </c>
      <c r="AC66" s="81">
        <v>0</v>
      </c>
      <c r="AD66" s="82">
        <f t="shared" si="9"/>
        <v>0</v>
      </c>
      <c r="AE66" s="133">
        <f t="shared" si="3"/>
        <v>0</v>
      </c>
    </row>
    <row r="67" spans="1:31" ht="16.5" thickBot="1" x14ac:dyDescent="0.3">
      <c r="A67" s="22"/>
      <c r="B67" s="88" t="s">
        <v>132</v>
      </c>
      <c r="C67" s="89" t="s">
        <v>341</v>
      </c>
      <c r="D67" s="90" t="s">
        <v>25</v>
      </c>
      <c r="E67" s="103" t="s">
        <v>428</v>
      </c>
      <c r="F67" s="30"/>
      <c r="G67" s="30"/>
      <c r="H67" s="92">
        <v>194</v>
      </c>
      <c r="I67" s="30"/>
      <c r="J67" s="101" t="s">
        <v>379</v>
      </c>
      <c r="K67" s="93" t="s">
        <v>311</v>
      </c>
      <c r="L67" s="95">
        <v>1</v>
      </c>
      <c r="M67" s="102">
        <v>350</v>
      </c>
      <c r="N67" s="96">
        <v>350</v>
      </c>
      <c r="O67" s="19"/>
      <c r="P67" s="13" t="e">
        <v>#VALUE!</v>
      </c>
      <c r="Q67" s="14">
        <f t="shared" si="10"/>
        <v>350</v>
      </c>
      <c r="R67" s="40" t="s">
        <v>381</v>
      </c>
      <c r="S67" s="41" t="s">
        <v>381</v>
      </c>
      <c r="T67" s="14">
        <f t="shared" si="11"/>
        <v>350</v>
      </c>
      <c r="V67" s="93" t="s">
        <v>311</v>
      </c>
      <c r="W67" s="95">
        <v>1</v>
      </c>
      <c r="X67" s="102" t="s">
        <v>381</v>
      </c>
      <c r="Y67" s="72">
        <v>350</v>
      </c>
      <c r="Z67" s="19"/>
      <c r="AA67" s="79">
        <v>0</v>
      </c>
      <c r="AB67" s="80">
        <f t="shared" si="8"/>
        <v>0</v>
      </c>
      <c r="AC67" s="81">
        <v>0</v>
      </c>
      <c r="AD67" s="82">
        <f t="shared" si="9"/>
        <v>0</v>
      </c>
      <c r="AE67" s="133">
        <f t="shared" si="3"/>
        <v>0</v>
      </c>
    </row>
    <row r="68" spans="1:31" ht="15.75" thickBot="1" x14ac:dyDescent="0.3">
      <c r="A68" s="22"/>
      <c r="B68" s="64"/>
      <c r="C68" s="24"/>
      <c r="D68" s="25"/>
      <c r="E68" s="26"/>
      <c r="F68" s="22"/>
      <c r="G68" s="22"/>
      <c r="H68" s="27"/>
      <c r="I68" s="22"/>
      <c r="J68" s="28"/>
      <c r="K68" s="22"/>
      <c r="L68" s="29"/>
      <c r="M68" s="28"/>
      <c r="N68" s="18"/>
      <c r="O68" s="19"/>
      <c r="P68" s="17"/>
      <c r="Q68" s="19"/>
      <c r="R68" s="19"/>
      <c r="S68" s="19"/>
      <c r="T68" s="19"/>
    </row>
    <row r="69" spans="1:31" ht="15.75" thickBot="1" x14ac:dyDescent="0.3">
      <c r="S69" s="69" t="s">
        <v>5</v>
      </c>
      <c r="T69" s="70">
        <f>SUM(T11:T67)</f>
        <v>13016.509659000001</v>
      </c>
      <c r="U69" s="66"/>
      <c r="V69" s="22"/>
      <c r="W69" s="29"/>
      <c r="X69" s="69" t="s">
        <v>5</v>
      </c>
      <c r="Y69" s="70">
        <f>SUM(Y11:Y67)</f>
        <v>13016.509659000001</v>
      </c>
      <c r="Z69" s="19"/>
      <c r="AA69" s="78"/>
      <c r="AB69" s="119">
        <f>SUM(AB11:AB67)</f>
        <v>3969.8065830000005</v>
      </c>
      <c r="AC69" s="78"/>
      <c r="AD69" s="120">
        <f>SUM(AD11:AD67)</f>
        <v>0</v>
      </c>
      <c r="AE69" s="132">
        <f>SUM(AE11:AE67)</f>
        <v>3969.8065830000005</v>
      </c>
    </row>
    <row r="71" spans="1:31" x14ac:dyDescent="0.25">
      <c r="C71" t="s">
        <v>372</v>
      </c>
      <c r="D71" s="176"/>
      <c r="T71" s="379">
        <f ca="1">SUMIF($C$10:$C$67,C71,$T$11:$T$67)</f>
        <v>399.99552</v>
      </c>
      <c r="U71" s="66"/>
      <c r="Y71" s="379">
        <f ca="1">SUMIF($C$10:$C$67,C71,$Y$11:$Y$67)</f>
        <v>399.99552</v>
      </c>
      <c r="AA71" s="400">
        <f ca="1">AB71/Y71</f>
        <v>1</v>
      </c>
      <c r="AB71" s="379">
        <f ca="1">SUMIF($C$10:$C$67,C71,$AB$11:$AB$67)</f>
        <v>399.99552</v>
      </c>
      <c r="AC71" s="400">
        <f ca="1">AD71/Y71</f>
        <v>0</v>
      </c>
      <c r="AD71" s="379">
        <f ca="1">SUMIF($C$10:$C$67,C71,$AD$11:$AD$67)</f>
        <v>0</v>
      </c>
      <c r="AE71" s="379">
        <f ca="1">SUMIF($C$10:$C$67,C71,$AE$11:$AE$67)</f>
        <v>399.99552</v>
      </c>
    </row>
    <row r="72" spans="1:31" x14ac:dyDescent="0.25">
      <c r="C72" t="s">
        <v>308</v>
      </c>
      <c r="D72" s="176"/>
      <c r="T72" s="379">
        <f t="shared" ref="T72:T79" ca="1" si="12">SUMIF($C$10:$C$67,C72,$T$11:$T$67)</f>
        <v>222.29999999999998</v>
      </c>
      <c r="U72" s="66"/>
      <c r="Y72" s="379">
        <f t="shared" ref="Y72:Y79" ca="1" si="13">SUMIF($C$10:$C$67,C72,$Y$11:$Y$67)</f>
        <v>222.29999999999998</v>
      </c>
      <c r="AA72" s="400">
        <f t="shared" ref="AA72:AA79" ca="1" si="14">AB72/Y72</f>
        <v>1</v>
      </c>
      <c r="AB72" s="379">
        <f t="shared" ref="AB72:AB79" ca="1" si="15">SUMIF($C$10:$C$67,C72,$AB$11:$AB$67)</f>
        <v>222.29999999999998</v>
      </c>
      <c r="AC72" s="400">
        <f t="shared" ref="AC72:AC79" ca="1" si="16">AD72/Y72</f>
        <v>0</v>
      </c>
      <c r="AD72" s="379">
        <f t="shared" ref="AD72:AD79" ca="1" si="17">SUMIF($C$10:$C$67,C72,$AD$11:$AD$67)</f>
        <v>0</v>
      </c>
      <c r="AE72" s="379">
        <f t="shared" ref="AE72:AE79" ca="1" si="18">SUMIF($C$10:$C$67,C72,$AE$11:$AE$67)</f>
        <v>222.29999999999998</v>
      </c>
    </row>
    <row r="73" spans="1:31" x14ac:dyDescent="0.25">
      <c r="C73" t="s">
        <v>285</v>
      </c>
      <c r="D73" s="176"/>
      <c r="T73" s="379">
        <f t="shared" ca="1" si="12"/>
        <v>921.31601599999999</v>
      </c>
      <c r="U73" s="68"/>
      <c r="Y73" s="379">
        <f t="shared" ca="1" si="13"/>
        <v>921.31601599999999</v>
      </c>
      <c r="AA73" s="400">
        <f t="shared" ca="1" si="14"/>
        <v>0</v>
      </c>
      <c r="AB73" s="379">
        <f t="shared" ca="1" si="15"/>
        <v>0</v>
      </c>
      <c r="AC73" s="400">
        <f t="shared" ca="1" si="16"/>
        <v>0</v>
      </c>
      <c r="AD73" s="379">
        <f t="shared" ca="1" si="17"/>
        <v>0</v>
      </c>
      <c r="AE73" s="379">
        <f t="shared" ca="1" si="18"/>
        <v>0</v>
      </c>
    </row>
    <row r="74" spans="1:31" x14ac:dyDescent="0.25">
      <c r="C74" t="s">
        <v>189</v>
      </c>
      <c r="D74" s="176"/>
      <c r="T74" s="379">
        <f t="shared" ca="1" si="12"/>
        <v>1594.0582499999998</v>
      </c>
      <c r="U74" s="68"/>
      <c r="Y74" s="379">
        <f t="shared" ca="1" si="13"/>
        <v>1594.0582499999998</v>
      </c>
      <c r="AA74" s="400">
        <f t="shared" ca="1" si="14"/>
        <v>0</v>
      </c>
      <c r="AB74" s="379">
        <f t="shared" ca="1" si="15"/>
        <v>0</v>
      </c>
      <c r="AC74" s="400">
        <f t="shared" ca="1" si="16"/>
        <v>0</v>
      </c>
      <c r="AD74" s="379">
        <f t="shared" ca="1" si="17"/>
        <v>0</v>
      </c>
      <c r="AE74" s="379">
        <f t="shared" ca="1" si="18"/>
        <v>0</v>
      </c>
    </row>
    <row r="75" spans="1:31" x14ac:dyDescent="0.25">
      <c r="C75" t="s">
        <v>72</v>
      </c>
      <c r="D75" s="176"/>
      <c r="T75" s="379">
        <f t="shared" ca="1" si="12"/>
        <v>1443.450863</v>
      </c>
      <c r="U75" s="68"/>
      <c r="Y75" s="379">
        <f t="shared" ca="1" si="13"/>
        <v>1443.450863</v>
      </c>
      <c r="AA75" s="400">
        <f t="shared" ca="1" si="14"/>
        <v>1</v>
      </c>
      <c r="AB75" s="379">
        <f t="shared" ca="1" si="15"/>
        <v>1443.450863</v>
      </c>
      <c r="AC75" s="400">
        <f t="shared" ca="1" si="16"/>
        <v>0</v>
      </c>
      <c r="AD75" s="379">
        <f t="shared" ca="1" si="17"/>
        <v>0</v>
      </c>
      <c r="AE75" s="379">
        <f t="shared" ca="1" si="18"/>
        <v>1443.450863</v>
      </c>
    </row>
    <row r="76" spans="1:31" x14ac:dyDescent="0.25">
      <c r="C76" t="s">
        <v>164</v>
      </c>
      <c r="D76" s="176"/>
      <c r="T76" s="379">
        <f t="shared" ca="1" si="12"/>
        <v>540.63427499999989</v>
      </c>
      <c r="U76" s="68"/>
      <c r="Y76" s="379">
        <f t="shared" ca="1" si="13"/>
        <v>540.63427499999989</v>
      </c>
      <c r="AA76" s="400">
        <f t="shared" ca="1" si="14"/>
        <v>0</v>
      </c>
      <c r="AB76" s="379">
        <f t="shared" ca="1" si="15"/>
        <v>0</v>
      </c>
      <c r="AC76" s="400">
        <f t="shared" ca="1" si="16"/>
        <v>0</v>
      </c>
      <c r="AD76" s="379">
        <f t="shared" ca="1" si="17"/>
        <v>0</v>
      </c>
      <c r="AE76" s="379">
        <f t="shared" ca="1" si="18"/>
        <v>0</v>
      </c>
    </row>
    <row r="77" spans="1:31" x14ac:dyDescent="0.25">
      <c r="C77" t="s">
        <v>24</v>
      </c>
      <c r="D77" s="176"/>
      <c r="T77" s="379">
        <f t="shared" ca="1" si="12"/>
        <v>2720.0860000000002</v>
      </c>
      <c r="U77" s="68"/>
      <c r="Y77" s="379">
        <f t="shared" ca="1" si="13"/>
        <v>2720.0860000000002</v>
      </c>
      <c r="AA77" s="400">
        <f t="shared" ca="1" si="14"/>
        <v>0.69999999999999984</v>
      </c>
      <c r="AB77" s="379">
        <f t="shared" ca="1" si="15"/>
        <v>1904.0601999999999</v>
      </c>
      <c r="AC77" s="400">
        <f t="shared" ca="1" si="16"/>
        <v>0</v>
      </c>
      <c r="AD77" s="379">
        <f t="shared" ca="1" si="17"/>
        <v>0</v>
      </c>
      <c r="AE77" s="379">
        <f t="shared" ca="1" si="18"/>
        <v>1904.0601999999999</v>
      </c>
    </row>
    <row r="78" spans="1:31" x14ac:dyDescent="0.25">
      <c r="C78" t="s">
        <v>312</v>
      </c>
      <c r="D78" s="176"/>
      <c r="T78" s="379">
        <f t="shared" ca="1" si="12"/>
        <v>2343.779</v>
      </c>
      <c r="Y78" s="379">
        <f t="shared" ca="1" si="13"/>
        <v>2343.779</v>
      </c>
      <c r="AA78" s="400">
        <f t="shared" ca="1" si="14"/>
        <v>0</v>
      </c>
      <c r="AB78" s="379">
        <f t="shared" ca="1" si="15"/>
        <v>0</v>
      </c>
      <c r="AC78" s="400">
        <f t="shared" ca="1" si="16"/>
        <v>0</v>
      </c>
      <c r="AD78" s="379">
        <f t="shared" ca="1" si="17"/>
        <v>0</v>
      </c>
      <c r="AE78" s="379">
        <f t="shared" ca="1" si="18"/>
        <v>0</v>
      </c>
    </row>
    <row r="79" spans="1:31" x14ac:dyDescent="0.25">
      <c r="C79" t="s">
        <v>341</v>
      </c>
      <c r="D79" s="176"/>
      <c r="T79" s="379">
        <f t="shared" ca="1" si="12"/>
        <v>2830.8897350000002</v>
      </c>
      <c r="Y79" s="379">
        <f t="shared" ca="1" si="13"/>
        <v>2830.8897350000002</v>
      </c>
      <c r="AA79" s="400">
        <f t="shared" ca="1" si="14"/>
        <v>0</v>
      </c>
      <c r="AB79" s="379">
        <f t="shared" ca="1" si="15"/>
        <v>0</v>
      </c>
      <c r="AC79" s="400">
        <f t="shared" ca="1" si="16"/>
        <v>0</v>
      </c>
      <c r="AD79" s="379">
        <f t="shared" ca="1" si="17"/>
        <v>0</v>
      </c>
      <c r="AE79" s="379">
        <f t="shared" ca="1" si="18"/>
        <v>0</v>
      </c>
    </row>
  </sheetData>
  <autoFilter ref="B8:AE67"/>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31 S33:S39 S41:S43 S45:S49 S51:S54 S56:S67 X11:X12 X14 X16:X19 X21:X31 X33:X39 X41:X43 X45:X49 X51:X54">
      <formula1>P11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52"/>
  <sheetViews>
    <sheetView topLeftCell="B1" zoomScale="70" zoomScaleNormal="70" workbookViewId="0">
      <pane xSplit="9" ySplit="8" topLeftCell="S36" activePane="bottomRight" state="frozen"/>
      <selection activeCell="S45" sqref="S45"/>
      <selection pane="topRight" activeCell="S45" sqref="S45"/>
      <selection pane="bottomLeft" activeCell="S45" sqref="S45"/>
      <selection pane="bottomRight" activeCell="AE52" sqref="T45:AE52"/>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608</v>
      </c>
    </row>
    <row r="6" spans="1:31" s="234" customFormat="1" ht="16.5" thickBot="1" x14ac:dyDescent="0.3">
      <c r="B6" s="244"/>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329"/>
      <c r="C7" s="24"/>
      <c r="D7" s="25"/>
      <c r="E7" s="26"/>
      <c r="F7" s="22"/>
      <c r="G7" s="22"/>
      <c r="H7" s="27"/>
      <c r="I7" s="22"/>
      <c r="J7" s="28"/>
      <c r="K7" s="416" t="s">
        <v>388</v>
      </c>
      <c r="L7" s="417"/>
      <c r="M7" s="417"/>
      <c r="N7" s="417"/>
      <c r="O7" s="417"/>
      <c r="P7" s="417"/>
      <c r="Q7" s="417"/>
      <c r="R7" s="417"/>
      <c r="S7" s="417"/>
      <c r="T7" s="418"/>
      <c r="V7" s="419" t="s">
        <v>389</v>
      </c>
      <c r="W7" s="420"/>
      <c r="X7" s="420"/>
      <c r="Y7" s="421"/>
      <c r="AA7" s="422" t="s">
        <v>390</v>
      </c>
      <c r="AB7" s="423"/>
      <c r="AC7" s="424" t="s">
        <v>393</v>
      </c>
      <c r="AD7" s="425"/>
      <c r="AE7" s="309" t="s">
        <v>391</v>
      </c>
    </row>
    <row r="8" spans="1:31" s="318" customFormat="1" ht="75.75" thickBot="1" x14ac:dyDescent="0.3">
      <c r="A8" s="310" t="s">
        <v>377</v>
      </c>
      <c r="B8" s="311" t="s">
        <v>99</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87"/>
      <c r="C9" s="33"/>
      <c r="D9" s="33"/>
      <c r="E9" s="30"/>
      <c r="F9" s="30"/>
      <c r="G9" s="30"/>
      <c r="H9" s="35"/>
      <c r="I9" s="30"/>
      <c r="J9" s="30"/>
      <c r="K9" s="30"/>
      <c r="L9" s="115"/>
      <c r="M9" s="30"/>
      <c r="N9" s="115"/>
      <c r="O9" s="2"/>
      <c r="P9" s="20"/>
      <c r="Q9" s="21"/>
      <c r="R9" s="38"/>
      <c r="S9" s="38"/>
      <c r="T9" s="38"/>
      <c r="AA9" s="78"/>
      <c r="AB9" s="78"/>
      <c r="AC9" s="78"/>
      <c r="AD9" s="78"/>
    </row>
    <row r="10" spans="1:31" ht="15.75" thickBot="1" x14ac:dyDescent="0.3">
      <c r="A10" s="30" t="s">
        <v>429</v>
      </c>
      <c r="B10" s="3" t="s">
        <v>99</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99</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99</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1" si="0">W12*X12</f>
        <v>399.99552</v>
      </c>
      <c r="Z12" s="19"/>
      <c r="AA12" s="79">
        <v>1</v>
      </c>
      <c r="AB12" s="80">
        <f t="shared" ref="AB12:AB41" si="1">Y12*AA12</f>
        <v>399.99552</v>
      </c>
      <c r="AC12" s="81">
        <v>0</v>
      </c>
      <c r="AD12" s="82">
        <f t="shared" ref="AD12:AD41" si="2">Y12*AC12</f>
        <v>0</v>
      </c>
      <c r="AE12" s="133">
        <f t="shared" ref="AE12:AE41" si="3">AB12-AD12</f>
        <v>399.99552</v>
      </c>
    </row>
    <row r="13" spans="1:31" ht="15.75" thickBot="1" x14ac:dyDescent="0.3">
      <c r="A13" s="16"/>
      <c r="B13" s="3" t="s">
        <v>99</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99</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99</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1" ht="105.75" thickBot="1" x14ac:dyDescent="0.3">
      <c r="A16" s="16"/>
      <c r="B16" s="3" t="s">
        <v>99</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AB16-AD16</f>
        <v>0</v>
      </c>
    </row>
    <row r="17" spans="1:31" ht="61.5" thickBot="1" x14ac:dyDescent="0.3">
      <c r="A17" s="16"/>
      <c r="B17" s="3" t="s">
        <v>99</v>
      </c>
      <c r="C17" s="4" t="s">
        <v>285</v>
      </c>
      <c r="D17" s="5" t="s">
        <v>25</v>
      </c>
      <c r="E17" s="129" t="s">
        <v>501</v>
      </c>
      <c r="F17" s="7"/>
      <c r="G17" s="7"/>
      <c r="H17" s="8">
        <v>5.1350000000000096</v>
      </c>
      <c r="I17" s="7"/>
      <c r="J17" s="9" t="s">
        <v>296</v>
      </c>
      <c r="K17" s="10" t="s">
        <v>79</v>
      </c>
      <c r="L17" s="39">
        <v>4</v>
      </c>
      <c r="M17" s="11">
        <v>21.11</v>
      </c>
      <c r="N17" s="12">
        <v>84.44</v>
      </c>
      <c r="O17" s="19"/>
      <c r="P17" s="13" t="e">
        <v>#VALUE!</v>
      </c>
      <c r="Q17" s="14" t="e">
        <f>IF(J17="PROV SUM",N17,L17*P17)</f>
        <v>#VALUE!</v>
      </c>
      <c r="R17" s="40">
        <v>0</v>
      </c>
      <c r="S17" s="41">
        <v>17.783064</v>
      </c>
      <c r="T17" s="14">
        <f>IF(J17="SC024",N17,IF(ISERROR(S17),"",IF(J17="PROV SUM",N17,L17*S17)))</f>
        <v>71.132255999999998</v>
      </c>
      <c r="V17" s="10" t="s">
        <v>79</v>
      </c>
      <c r="W17" s="39">
        <v>4</v>
      </c>
      <c r="X17" s="41">
        <v>17.783064</v>
      </c>
      <c r="Y17" s="72">
        <f t="shared" si="0"/>
        <v>71.132255999999998</v>
      </c>
      <c r="Z17" s="19"/>
      <c r="AA17" s="79">
        <v>0</v>
      </c>
      <c r="AB17" s="80">
        <f t="shared" si="1"/>
        <v>0</v>
      </c>
      <c r="AC17" s="81">
        <v>0</v>
      </c>
      <c r="AD17" s="82">
        <f t="shared" si="2"/>
        <v>0</v>
      </c>
      <c r="AE17" s="133">
        <f t="shared" si="3"/>
        <v>0</v>
      </c>
    </row>
    <row r="18" spans="1:31" ht="15.75" thickBot="1" x14ac:dyDescent="0.3">
      <c r="A18" s="16"/>
      <c r="B18" s="3" t="s">
        <v>99</v>
      </c>
      <c r="C18" s="42" t="s">
        <v>189</v>
      </c>
      <c r="D18" s="5" t="s">
        <v>378</v>
      </c>
      <c r="E18" s="6"/>
      <c r="F18" s="7"/>
      <c r="G18" s="7"/>
      <c r="H18" s="8"/>
      <c r="I18" s="7"/>
      <c r="J18" s="9"/>
      <c r="K18" s="10"/>
      <c r="L18" s="39"/>
      <c r="M18" s="9"/>
      <c r="N18" s="39"/>
      <c r="O18" s="19"/>
      <c r="P18" s="28"/>
      <c r="Q18" s="43"/>
      <c r="R18" s="43"/>
      <c r="S18" s="43"/>
      <c r="T18" s="43"/>
      <c r="V18" s="10"/>
      <c r="W18" s="39"/>
      <c r="X18" s="43"/>
      <c r="Y18" s="72">
        <f t="shared" si="0"/>
        <v>0</v>
      </c>
      <c r="Z18" s="19"/>
      <c r="AA18" s="79">
        <v>0</v>
      </c>
      <c r="AB18" s="80">
        <f t="shared" si="1"/>
        <v>0</v>
      </c>
      <c r="AC18" s="81">
        <v>0</v>
      </c>
      <c r="AD18" s="82">
        <f t="shared" si="2"/>
        <v>0</v>
      </c>
      <c r="AE18" s="133">
        <f t="shared" si="3"/>
        <v>0</v>
      </c>
    </row>
    <row r="19" spans="1:31" ht="30.75" thickBot="1" x14ac:dyDescent="0.3">
      <c r="A19" s="16"/>
      <c r="B19" s="3" t="s">
        <v>99</v>
      </c>
      <c r="C19" s="42" t="s">
        <v>189</v>
      </c>
      <c r="D19" s="5" t="s">
        <v>25</v>
      </c>
      <c r="E19" s="6" t="s">
        <v>337</v>
      </c>
      <c r="F19" s="7"/>
      <c r="G19" s="7"/>
      <c r="H19" s="8">
        <v>6.91</v>
      </c>
      <c r="I19" s="7"/>
      <c r="J19" s="9" t="s">
        <v>338</v>
      </c>
      <c r="K19" s="10" t="s">
        <v>79</v>
      </c>
      <c r="L19" s="39">
        <v>4</v>
      </c>
      <c r="M19" s="11">
        <v>20.13</v>
      </c>
      <c r="N19" s="39">
        <v>80.52</v>
      </c>
      <c r="O19" s="19"/>
      <c r="P19" s="13" t="e">
        <v>#VALUE!</v>
      </c>
      <c r="Q19" s="14" t="e">
        <f t="shared" ref="Q19:Q25" si="4">IF(J19="PROV SUM",N19,L19*P19)</f>
        <v>#VALUE!</v>
      </c>
      <c r="R19" s="40">
        <v>0</v>
      </c>
      <c r="S19" s="41">
        <v>14.594249999999999</v>
      </c>
      <c r="T19" s="14">
        <f t="shared" ref="T19:T25" si="5">IF(J19="SC024",N19,IF(ISERROR(S19),"",IF(J19="PROV SUM",N19,L19*S19)))</f>
        <v>58.376999999999995</v>
      </c>
      <c r="V19" s="10" t="s">
        <v>79</v>
      </c>
      <c r="W19" s="39">
        <v>4</v>
      </c>
      <c r="X19" s="41">
        <v>14.594249999999999</v>
      </c>
      <c r="Y19" s="72">
        <f t="shared" si="0"/>
        <v>58.376999999999995</v>
      </c>
      <c r="Z19" s="19"/>
      <c r="AA19" s="79">
        <v>0</v>
      </c>
      <c r="AB19" s="80">
        <f t="shared" si="1"/>
        <v>0</v>
      </c>
      <c r="AC19" s="81">
        <v>0</v>
      </c>
      <c r="AD19" s="82">
        <f t="shared" si="2"/>
        <v>0</v>
      </c>
      <c r="AE19" s="133">
        <f t="shared" si="3"/>
        <v>0</v>
      </c>
    </row>
    <row r="20" spans="1:31" ht="45.75" thickBot="1" x14ac:dyDescent="0.3">
      <c r="A20" s="16"/>
      <c r="B20" s="3" t="s">
        <v>99</v>
      </c>
      <c r="C20" s="42" t="s">
        <v>189</v>
      </c>
      <c r="D20" s="5" t="s">
        <v>25</v>
      </c>
      <c r="E20" s="6" t="s">
        <v>467</v>
      </c>
      <c r="F20" s="7"/>
      <c r="G20" s="7"/>
      <c r="H20" s="8">
        <v>6.1860000000000301</v>
      </c>
      <c r="I20" s="7"/>
      <c r="J20" s="9" t="s">
        <v>222</v>
      </c>
      <c r="K20" s="10" t="s">
        <v>79</v>
      </c>
      <c r="L20" s="39">
        <v>6</v>
      </c>
      <c r="M20" s="11">
        <v>11.63</v>
      </c>
      <c r="N20" s="39">
        <v>69.78</v>
      </c>
      <c r="O20" s="19"/>
      <c r="P20" s="13" t="e">
        <v>#VALUE!</v>
      </c>
      <c r="Q20" s="14" t="e">
        <f t="shared" si="4"/>
        <v>#VALUE!</v>
      </c>
      <c r="R20" s="40">
        <v>0</v>
      </c>
      <c r="S20" s="41">
        <v>9.8855000000000004</v>
      </c>
      <c r="T20" s="14">
        <f t="shared" si="5"/>
        <v>59.313000000000002</v>
      </c>
      <c r="V20" s="10" t="s">
        <v>79</v>
      </c>
      <c r="W20" s="39">
        <v>6</v>
      </c>
      <c r="X20" s="41">
        <v>9.8855000000000004</v>
      </c>
      <c r="Y20" s="72">
        <f t="shared" si="0"/>
        <v>59.313000000000002</v>
      </c>
      <c r="Z20" s="19"/>
      <c r="AA20" s="79">
        <v>0</v>
      </c>
      <c r="AB20" s="80">
        <f t="shared" si="1"/>
        <v>0</v>
      </c>
      <c r="AC20" s="81">
        <v>0</v>
      </c>
      <c r="AD20" s="82">
        <f t="shared" si="2"/>
        <v>0</v>
      </c>
      <c r="AE20" s="133">
        <f t="shared" si="3"/>
        <v>0</v>
      </c>
    </row>
    <row r="21" spans="1:31" ht="30.75" thickBot="1" x14ac:dyDescent="0.3">
      <c r="A21" s="16"/>
      <c r="B21" s="3" t="s">
        <v>99</v>
      </c>
      <c r="C21" s="42" t="s">
        <v>189</v>
      </c>
      <c r="D21" s="5" t="s">
        <v>25</v>
      </c>
      <c r="E21" s="6" t="s">
        <v>468</v>
      </c>
      <c r="F21" s="7"/>
      <c r="G21" s="7"/>
      <c r="H21" s="8">
        <v>6.2580000000000497</v>
      </c>
      <c r="I21" s="7"/>
      <c r="J21" s="9" t="s">
        <v>266</v>
      </c>
      <c r="K21" s="10" t="s">
        <v>79</v>
      </c>
      <c r="L21" s="39">
        <v>1</v>
      </c>
      <c r="M21" s="11">
        <v>12.41</v>
      </c>
      <c r="N21" s="39">
        <v>12.41</v>
      </c>
      <c r="O21" s="19"/>
      <c r="P21" s="13" t="e">
        <v>#VALUE!</v>
      </c>
      <c r="Q21" s="14" t="e">
        <f t="shared" si="4"/>
        <v>#VALUE!</v>
      </c>
      <c r="R21" s="40">
        <v>0</v>
      </c>
      <c r="S21" s="41">
        <v>10.548500000000001</v>
      </c>
      <c r="T21" s="14">
        <f t="shared" si="5"/>
        <v>10.548500000000001</v>
      </c>
      <c r="V21" s="10" t="s">
        <v>79</v>
      </c>
      <c r="W21" s="39">
        <v>1</v>
      </c>
      <c r="X21" s="41">
        <v>10.548500000000001</v>
      </c>
      <c r="Y21" s="72">
        <f t="shared" si="0"/>
        <v>10.548500000000001</v>
      </c>
      <c r="Z21" s="19"/>
      <c r="AA21" s="79">
        <v>0</v>
      </c>
      <c r="AB21" s="80">
        <f t="shared" si="1"/>
        <v>0</v>
      </c>
      <c r="AC21" s="81">
        <v>0</v>
      </c>
      <c r="AD21" s="82">
        <f t="shared" si="2"/>
        <v>0</v>
      </c>
      <c r="AE21" s="133">
        <f t="shared" si="3"/>
        <v>0</v>
      </c>
    </row>
    <row r="22" spans="1:31" ht="30.75" thickBot="1" x14ac:dyDescent="0.3">
      <c r="A22" s="16"/>
      <c r="B22" s="3" t="s">
        <v>99</v>
      </c>
      <c r="C22" s="42" t="s">
        <v>189</v>
      </c>
      <c r="D22" s="5" t="s">
        <v>25</v>
      </c>
      <c r="E22" s="6" t="s">
        <v>269</v>
      </c>
      <c r="F22" s="7"/>
      <c r="G22" s="7"/>
      <c r="H22" s="8">
        <v>6.2620000000000502</v>
      </c>
      <c r="I22" s="7"/>
      <c r="J22" s="9" t="s">
        <v>270</v>
      </c>
      <c r="K22" s="10" t="s">
        <v>79</v>
      </c>
      <c r="L22" s="39">
        <v>20</v>
      </c>
      <c r="M22" s="11">
        <v>16.86</v>
      </c>
      <c r="N22" s="39">
        <v>337.2</v>
      </c>
      <c r="O22" s="19"/>
      <c r="P22" s="13" t="e">
        <v>#VALUE!</v>
      </c>
      <c r="Q22" s="14" t="e">
        <f t="shared" si="4"/>
        <v>#VALUE!</v>
      </c>
      <c r="R22" s="40">
        <v>0</v>
      </c>
      <c r="S22" s="41">
        <v>14.331</v>
      </c>
      <c r="T22" s="14">
        <f t="shared" si="5"/>
        <v>286.62</v>
      </c>
      <c r="V22" s="10" t="s">
        <v>79</v>
      </c>
      <c r="W22" s="39">
        <v>20</v>
      </c>
      <c r="X22" s="41">
        <v>14.331</v>
      </c>
      <c r="Y22" s="72">
        <f t="shared" si="0"/>
        <v>286.62</v>
      </c>
      <c r="Z22" s="19"/>
      <c r="AA22" s="79">
        <v>0</v>
      </c>
      <c r="AB22" s="80">
        <f t="shared" si="1"/>
        <v>0</v>
      </c>
      <c r="AC22" s="81">
        <v>0</v>
      </c>
      <c r="AD22" s="82">
        <f t="shared" si="2"/>
        <v>0</v>
      </c>
      <c r="AE22" s="133">
        <f t="shared" si="3"/>
        <v>0</v>
      </c>
    </row>
    <row r="23" spans="1:31" ht="30.75" thickBot="1" x14ac:dyDescent="0.3">
      <c r="A23" s="16"/>
      <c r="B23" s="3" t="s">
        <v>99</v>
      </c>
      <c r="C23" s="42" t="s">
        <v>189</v>
      </c>
      <c r="D23" s="5" t="s">
        <v>25</v>
      </c>
      <c r="E23" s="6" t="s">
        <v>272</v>
      </c>
      <c r="F23" s="7"/>
      <c r="G23" s="7"/>
      <c r="H23" s="8">
        <v>6.2630000000000496</v>
      </c>
      <c r="I23" s="7"/>
      <c r="J23" s="9" t="s">
        <v>273</v>
      </c>
      <c r="K23" s="10" t="s">
        <v>104</v>
      </c>
      <c r="L23" s="39">
        <v>42</v>
      </c>
      <c r="M23" s="11">
        <v>3.81</v>
      </c>
      <c r="N23" s="39">
        <v>160.02000000000001</v>
      </c>
      <c r="O23" s="19"/>
      <c r="P23" s="13" t="e">
        <v>#VALUE!</v>
      </c>
      <c r="Q23" s="14" t="e">
        <f t="shared" si="4"/>
        <v>#VALUE!</v>
      </c>
      <c r="R23" s="40">
        <v>0</v>
      </c>
      <c r="S23" s="41">
        <v>3.2385000000000002</v>
      </c>
      <c r="T23" s="14">
        <f t="shared" si="5"/>
        <v>136.017</v>
      </c>
      <c r="V23" s="10" t="s">
        <v>104</v>
      </c>
      <c r="W23" s="39">
        <v>42</v>
      </c>
      <c r="X23" s="41">
        <v>3.2385000000000002</v>
      </c>
      <c r="Y23" s="72">
        <f t="shared" si="0"/>
        <v>136.017</v>
      </c>
      <c r="Z23" s="19"/>
      <c r="AA23" s="79">
        <v>0</v>
      </c>
      <c r="AB23" s="80">
        <f t="shared" si="1"/>
        <v>0</v>
      </c>
      <c r="AC23" s="81">
        <v>0</v>
      </c>
      <c r="AD23" s="82">
        <f t="shared" si="2"/>
        <v>0</v>
      </c>
      <c r="AE23" s="133">
        <f t="shared" si="3"/>
        <v>0</v>
      </c>
    </row>
    <row r="24" spans="1:31" ht="45.75" thickBot="1" x14ac:dyDescent="0.3">
      <c r="A24" s="16"/>
      <c r="B24" s="3" t="s">
        <v>99</v>
      </c>
      <c r="C24" s="42" t="s">
        <v>189</v>
      </c>
      <c r="D24" s="5" t="s">
        <v>25</v>
      </c>
      <c r="E24" s="6" t="s">
        <v>274</v>
      </c>
      <c r="F24" s="7"/>
      <c r="G24" s="7"/>
      <c r="H24" s="8">
        <v>6.26400000000005</v>
      </c>
      <c r="I24" s="7"/>
      <c r="J24" s="9" t="s">
        <v>275</v>
      </c>
      <c r="K24" s="10" t="s">
        <v>139</v>
      </c>
      <c r="L24" s="39">
        <v>2</v>
      </c>
      <c r="M24" s="11">
        <v>9.67</v>
      </c>
      <c r="N24" s="39">
        <v>19.34</v>
      </c>
      <c r="O24" s="19"/>
      <c r="P24" s="13" t="e">
        <v>#VALUE!</v>
      </c>
      <c r="Q24" s="14" t="e">
        <f t="shared" si="4"/>
        <v>#VALUE!</v>
      </c>
      <c r="R24" s="40">
        <v>0</v>
      </c>
      <c r="S24" s="41">
        <v>8.2195</v>
      </c>
      <c r="T24" s="14">
        <f t="shared" si="5"/>
        <v>16.439</v>
      </c>
      <c r="V24" s="10" t="s">
        <v>139</v>
      </c>
      <c r="W24" s="39">
        <v>2</v>
      </c>
      <c r="X24" s="41">
        <v>8.2195</v>
      </c>
      <c r="Y24" s="72">
        <f t="shared" si="0"/>
        <v>16.439</v>
      </c>
      <c r="Z24" s="19"/>
      <c r="AA24" s="79">
        <v>0</v>
      </c>
      <c r="AB24" s="80">
        <f t="shared" si="1"/>
        <v>0</v>
      </c>
      <c r="AC24" s="81">
        <v>0</v>
      </c>
      <c r="AD24" s="82">
        <f t="shared" si="2"/>
        <v>0</v>
      </c>
      <c r="AE24" s="133">
        <f t="shared" si="3"/>
        <v>0</v>
      </c>
    </row>
    <row r="25" spans="1:31" ht="45.75" thickBot="1" x14ac:dyDescent="0.3">
      <c r="A25" s="16"/>
      <c r="B25" s="3" t="s">
        <v>99</v>
      </c>
      <c r="C25" s="42" t="s">
        <v>189</v>
      </c>
      <c r="D25" s="5" t="s">
        <v>25</v>
      </c>
      <c r="E25" s="6" t="s">
        <v>469</v>
      </c>
      <c r="F25" s="7"/>
      <c r="G25" s="7"/>
      <c r="H25" s="8">
        <v>6.399</v>
      </c>
      <c r="I25" s="7"/>
      <c r="J25" s="9" t="s">
        <v>379</v>
      </c>
      <c r="K25" s="10" t="s">
        <v>380</v>
      </c>
      <c r="L25" s="39">
        <v>1</v>
      </c>
      <c r="M25" s="11">
        <v>500</v>
      </c>
      <c r="N25" s="39">
        <v>500</v>
      </c>
      <c r="O25" s="19"/>
      <c r="P25" s="13" t="e">
        <v>#VALUE!</v>
      </c>
      <c r="Q25" s="14">
        <f t="shared" si="4"/>
        <v>500</v>
      </c>
      <c r="R25" s="40" t="s">
        <v>381</v>
      </c>
      <c r="S25" s="41" t="s">
        <v>381</v>
      </c>
      <c r="T25" s="14">
        <f t="shared" si="5"/>
        <v>500</v>
      </c>
      <c r="V25" s="10" t="s">
        <v>380</v>
      </c>
      <c r="W25" s="39">
        <v>1</v>
      </c>
      <c r="X25" s="41" t="s">
        <v>381</v>
      </c>
      <c r="Y25" s="72">
        <v>500</v>
      </c>
      <c r="Z25" s="19"/>
      <c r="AA25" s="79">
        <v>0</v>
      </c>
      <c r="AB25" s="80">
        <f t="shared" si="1"/>
        <v>0</v>
      </c>
      <c r="AC25" s="81">
        <v>0</v>
      </c>
      <c r="AD25" s="82">
        <f t="shared" si="2"/>
        <v>0</v>
      </c>
      <c r="AE25" s="133">
        <f t="shared" si="3"/>
        <v>0</v>
      </c>
    </row>
    <row r="26" spans="1:31" ht="15.75" thickBot="1" x14ac:dyDescent="0.3">
      <c r="A26" s="16"/>
      <c r="B26" s="3" t="s">
        <v>99</v>
      </c>
      <c r="C26" s="42" t="s">
        <v>72</v>
      </c>
      <c r="D26" s="5" t="s">
        <v>378</v>
      </c>
      <c r="E26" s="6"/>
      <c r="F26" s="7"/>
      <c r="G26" s="7"/>
      <c r="H26" s="8"/>
      <c r="I26" s="7"/>
      <c r="J26" s="9"/>
      <c r="K26" s="10"/>
      <c r="L26" s="39"/>
      <c r="M26" s="9"/>
      <c r="N26" s="39"/>
      <c r="O26" s="44"/>
      <c r="P26" s="28"/>
      <c r="Q26" s="43"/>
      <c r="R26" s="43"/>
      <c r="S26" s="43"/>
      <c r="T26" s="43"/>
      <c r="V26" s="10"/>
      <c r="W26" s="39"/>
      <c r="X26" s="43"/>
      <c r="Y26" s="72">
        <f t="shared" si="0"/>
        <v>0</v>
      </c>
      <c r="Z26" s="19"/>
      <c r="AA26" s="79">
        <v>0</v>
      </c>
      <c r="AB26" s="80">
        <f t="shared" si="1"/>
        <v>0</v>
      </c>
      <c r="AC26" s="81">
        <v>0</v>
      </c>
      <c r="AD26" s="82">
        <f t="shared" si="2"/>
        <v>0</v>
      </c>
      <c r="AE26" s="133">
        <f t="shared" si="3"/>
        <v>0</v>
      </c>
    </row>
    <row r="27" spans="1:31" ht="120.75" thickBot="1" x14ac:dyDescent="0.3">
      <c r="A27" s="16"/>
      <c r="B27" s="3" t="s">
        <v>99</v>
      </c>
      <c r="C27" s="42" t="s">
        <v>72</v>
      </c>
      <c r="D27" s="5" t="s">
        <v>25</v>
      </c>
      <c r="E27" s="6" t="s">
        <v>100</v>
      </c>
      <c r="F27" s="7"/>
      <c r="G27" s="7"/>
      <c r="H27" s="8">
        <v>3.21999999999999</v>
      </c>
      <c r="I27" s="7"/>
      <c r="J27" s="9" t="s">
        <v>101</v>
      </c>
      <c r="K27" s="10" t="s">
        <v>79</v>
      </c>
      <c r="L27" s="39">
        <v>40</v>
      </c>
      <c r="M27" s="11">
        <v>138.28</v>
      </c>
      <c r="N27" s="39">
        <v>5531.2</v>
      </c>
      <c r="O27" s="44"/>
      <c r="P27" s="13" t="e">
        <v>#VALUE!</v>
      </c>
      <c r="Q27" s="14" t="e">
        <f>IF(J27="PROV SUM",N27,L27*P27)</f>
        <v>#VALUE!</v>
      </c>
      <c r="R27" s="40">
        <v>0</v>
      </c>
      <c r="S27" s="41">
        <v>110.62400000000001</v>
      </c>
      <c r="T27" s="14">
        <f>IF(J27="SC024",N27,IF(ISERROR(S27),"",IF(J27="PROV SUM",N27,L27*S27)))</f>
        <v>4424.96</v>
      </c>
      <c r="V27" s="10" t="s">
        <v>79</v>
      </c>
      <c r="W27" s="39">
        <v>40</v>
      </c>
      <c r="X27" s="41">
        <v>110.62400000000001</v>
      </c>
      <c r="Y27" s="72">
        <f t="shared" si="0"/>
        <v>4424.96</v>
      </c>
      <c r="Z27" s="19"/>
      <c r="AA27" s="79">
        <v>1</v>
      </c>
      <c r="AB27" s="80">
        <f t="shared" si="1"/>
        <v>4424.96</v>
      </c>
      <c r="AC27" s="81">
        <v>0</v>
      </c>
      <c r="AD27" s="82">
        <f t="shared" si="2"/>
        <v>0</v>
      </c>
      <c r="AE27" s="133">
        <f>AB27-AD27</f>
        <v>4424.96</v>
      </c>
    </row>
    <row r="28" spans="1:31" ht="15.75" thickBot="1" x14ac:dyDescent="0.3">
      <c r="A28" s="16"/>
      <c r="B28" s="3" t="s">
        <v>99</v>
      </c>
      <c r="C28" s="42" t="s">
        <v>164</v>
      </c>
      <c r="D28" s="5" t="s">
        <v>378</v>
      </c>
      <c r="E28" s="6"/>
      <c r="F28" s="7"/>
      <c r="G28" s="7"/>
      <c r="H28" s="8"/>
      <c r="I28" s="7"/>
      <c r="J28" s="9"/>
      <c r="K28" s="10"/>
      <c r="L28" s="39"/>
      <c r="M28" s="9"/>
      <c r="N28" s="39"/>
      <c r="O28" s="44"/>
      <c r="P28" s="28"/>
      <c r="Q28" s="43"/>
      <c r="R28" s="43"/>
      <c r="S28" s="43"/>
      <c r="T28" s="43"/>
      <c r="V28" s="10"/>
      <c r="W28" s="39"/>
      <c r="X28" s="43"/>
      <c r="Y28" s="72">
        <f t="shared" si="0"/>
        <v>0</v>
      </c>
      <c r="Z28" s="19"/>
      <c r="AA28" s="79">
        <v>0</v>
      </c>
      <c r="AB28" s="80">
        <f t="shared" si="1"/>
        <v>0</v>
      </c>
      <c r="AC28" s="81">
        <v>0</v>
      </c>
      <c r="AD28" s="82">
        <f t="shared" si="2"/>
        <v>0</v>
      </c>
      <c r="AE28" s="133">
        <f t="shared" si="3"/>
        <v>0</v>
      </c>
    </row>
    <row r="29" spans="1:31" ht="90.75" thickBot="1" x14ac:dyDescent="0.3">
      <c r="A29" s="16"/>
      <c r="B29" s="3" t="s">
        <v>99</v>
      </c>
      <c r="C29" s="42" t="s">
        <v>164</v>
      </c>
      <c r="D29" s="5" t="s">
        <v>25</v>
      </c>
      <c r="E29" s="6" t="s">
        <v>167</v>
      </c>
      <c r="F29" s="7"/>
      <c r="G29" s="7"/>
      <c r="H29" s="8">
        <v>4.4199999999999902</v>
      </c>
      <c r="I29" s="7"/>
      <c r="J29" s="9" t="s">
        <v>168</v>
      </c>
      <c r="K29" s="10" t="s">
        <v>79</v>
      </c>
      <c r="L29" s="39">
        <v>3</v>
      </c>
      <c r="M29" s="11">
        <v>698.79</v>
      </c>
      <c r="N29" s="39">
        <v>2096.37</v>
      </c>
      <c r="O29" s="44"/>
      <c r="P29" s="13" t="e">
        <v>#VALUE!</v>
      </c>
      <c r="Q29" s="14" t="e">
        <f>IF(J29="PROV SUM",N29,L29*P29)</f>
        <v>#VALUE!</v>
      </c>
      <c r="R29" s="40">
        <v>0</v>
      </c>
      <c r="S29" s="41">
        <v>619.47733499999993</v>
      </c>
      <c r="T29" s="14">
        <f>IF(J29="SC024",N29,IF(ISERROR(S29),"",IF(J29="PROV SUM",N29,L29*S29)))</f>
        <v>1858.4320049999997</v>
      </c>
      <c r="V29" s="10" t="s">
        <v>79</v>
      </c>
      <c r="W29" s="39">
        <v>3</v>
      </c>
      <c r="X29" s="41">
        <v>619.47733499999993</v>
      </c>
      <c r="Y29" s="72">
        <f t="shared" si="0"/>
        <v>1858.4320049999997</v>
      </c>
      <c r="Z29" s="19"/>
      <c r="AA29" s="79">
        <v>0</v>
      </c>
      <c r="AB29" s="80">
        <f t="shared" si="1"/>
        <v>0</v>
      </c>
      <c r="AC29" s="81">
        <v>0</v>
      </c>
      <c r="AD29" s="82">
        <f t="shared" si="2"/>
        <v>0</v>
      </c>
      <c r="AE29" s="133">
        <f t="shared" si="3"/>
        <v>0</v>
      </c>
    </row>
    <row r="30" spans="1:31" ht="90.75" thickBot="1" x14ac:dyDescent="0.3">
      <c r="A30" s="16"/>
      <c r="B30" s="45" t="s">
        <v>99</v>
      </c>
      <c r="C30" s="46" t="s">
        <v>164</v>
      </c>
      <c r="D30" s="47" t="s">
        <v>25</v>
      </c>
      <c r="E30" s="48" t="s">
        <v>173</v>
      </c>
      <c r="F30" s="49"/>
      <c r="G30" s="49"/>
      <c r="H30" s="50">
        <v>4.9099999999999797</v>
      </c>
      <c r="I30" s="49"/>
      <c r="J30" s="51" t="s">
        <v>174</v>
      </c>
      <c r="K30" s="52" t="s">
        <v>75</v>
      </c>
      <c r="L30" s="53">
        <v>7</v>
      </c>
      <c r="M30" s="54">
        <v>98.99</v>
      </c>
      <c r="N30" s="53">
        <v>692.93</v>
      </c>
      <c r="O30" s="44"/>
      <c r="P30" s="13" t="e">
        <v>#VALUE!</v>
      </c>
      <c r="Q30" s="14" t="e">
        <f>IF(J30="PROV SUM",N30,L30*P30)</f>
        <v>#VALUE!</v>
      </c>
      <c r="R30" s="40">
        <v>0</v>
      </c>
      <c r="S30" s="41">
        <v>87.754634999999993</v>
      </c>
      <c r="T30" s="14">
        <f>IF(J30="SC024",N30,IF(ISERROR(S30),"",IF(J30="PROV SUM",N30,L30*S30)))</f>
        <v>614.28244499999994</v>
      </c>
      <c r="V30" s="52" t="s">
        <v>75</v>
      </c>
      <c r="W30" s="53">
        <v>7</v>
      </c>
      <c r="X30" s="41">
        <v>87.754634999999993</v>
      </c>
      <c r="Y30" s="72">
        <f t="shared" si="0"/>
        <v>614.28244499999994</v>
      </c>
      <c r="Z30" s="19"/>
      <c r="AA30" s="79">
        <v>0</v>
      </c>
      <c r="AB30" s="80">
        <f t="shared" si="1"/>
        <v>0</v>
      </c>
      <c r="AC30" s="81">
        <v>0</v>
      </c>
      <c r="AD30" s="82">
        <f t="shared" si="2"/>
        <v>0</v>
      </c>
      <c r="AE30" s="133">
        <f t="shared" si="3"/>
        <v>0</v>
      </c>
    </row>
    <row r="31" spans="1:31" ht="30.75" thickBot="1" x14ac:dyDescent="0.3">
      <c r="A31" s="16"/>
      <c r="B31" s="45" t="s">
        <v>99</v>
      </c>
      <c r="C31" s="46" t="s">
        <v>164</v>
      </c>
      <c r="D31" s="47" t="s">
        <v>25</v>
      </c>
      <c r="E31" s="48" t="s">
        <v>175</v>
      </c>
      <c r="F31" s="49"/>
      <c r="G31" s="49"/>
      <c r="H31" s="50">
        <v>4.1149999999999904</v>
      </c>
      <c r="I31" s="49"/>
      <c r="J31" s="51" t="s">
        <v>176</v>
      </c>
      <c r="K31" s="52" t="s">
        <v>139</v>
      </c>
      <c r="L31" s="53">
        <v>2</v>
      </c>
      <c r="M31" s="54">
        <v>4.8099999999999996</v>
      </c>
      <c r="N31" s="53">
        <v>9.6199999999999992</v>
      </c>
      <c r="O31" s="44"/>
      <c r="P31" s="13" t="e">
        <v>#VALUE!</v>
      </c>
      <c r="Q31" s="14" t="e">
        <f>IF(J31="PROV SUM",N31,L31*P31)</f>
        <v>#VALUE!</v>
      </c>
      <c r="R31" s="40">
        <v>0</v>
      </c>
      <c r="S31" s="41">
        <v>4.2640649999999996</v>
      </c>
      <c r="T31" s="14">
        <f>IF(J31="SC024",N31,IF(ISERROR(S31),"",IF(J31="PROV SUM",N31,L31*S31)))</f>
        <v>8.5281299999999991</v>
      </c>
      <c r="V31" s="52" t="s">
        <v>139</v>
      </c>
      <c r="W31" s="53">
        <v>2</v>
      </c>
      <c r="X31" s="41">
        <v>4.2640649999999996</v>
      </c>
      <c r="Y31" s="72">
        <f t="shared" si="0"/>
        <v>8.5281299999999991</v>
      </c>
      <c r="Z31" s="19"/>
      <c r="AA31" s="79">
        <v>0</v>
      </c>
      <c r="AB31" s="80">
        <f t="shared" si="1"/>
        <v>0</v>
      </c>
      <c r="AC31" s="81">
        <v>0</v>
      </c>
      <c r="AD31" s="82">
        <f t="shared" si="2"/>
        <v>0</v>
      </c>
      <c r="AE31" s="133">
        <f t="shared" si="3"/>
        <v>0</v>
      </c>
    </row>
    <row r="32" spans="1:31" ht="75.75" thickBot="1" x14ac:dyDescent="0.3">
      <c r="A32" s="16"/>
      <c r="B32" s="45" t="s">
        <v>99</v>
      </c>
      <c r="C32" s="46" t="s">
        <v>164</v>
      </c>
      <c r="D32" s="47" t="s">
        <v>25</v>
      </c>
      <c r="E32" s="48" t="s">
        <v>177</v>
      </c>
      <c r="F32" s="49"/>
      <c r="G32" s="49"/>
      <c r="H32" s="50">
        <v>4.1289999999999898</v>
      </c>
      <c r="I32" s="49"/>
      <c r="J32" s="51" t="s">
        <v>178</v>
      </c>
      <c r="K32" s="52" t="s">
        <v>75</v>
      </c>
      <c r="L32" s="53">
        <v>2</v>
      </c>
      <c r="M32" s="54">
        <v>28.43</v>
      </c>
      <c r="N32" s="53">
        <v>56.86</v>
      </c>
      <c r="O32" s="44"/>
      <c r="P32" s="13" t="e">
        <v>#VALUE!</v>
      </c>
      <c r="Q32" s="14" t="e">
        <f>IF(J32="PROV SUM",N32,L32*P32)</f>
        <v>#VALUE!</v>
      </c>
      <c r="R32" s="40">
        <v>0</v>
      </c>
      <c r="S32" s="41">
        <v>25.203194999999997</v>
      </c>
      <c r="T32" s="14">
        <f>IF(J32="SC024",N32,IF(ISERROR(S32),"",IF(J32="PROV SUM",N32,L32*S32)))</f>
        <v>50.406389999999995</v>
      </c>
      <c r="V32" s="52" t="s">
        <v>75</v>
      </c>
      <c r="W32" s="53">
        <v>2</v>
      </c>
      <c r="X32" s="41">
        <v>25.203194999999997</v>
      </c>
      <c r="Y32" s="72">
        <f t="shared" si="0"/>
        <v>50.406389999999995</v>
      </c>
      <c r="Z32" s="19"/>
      <c r="AA32" s="79">
        <v>0</v>
      </c>
      <c r="AB32" s="80">
        <f t="shared" si="1"/>
        <v>0</v>
      </c>
      <c r="AC32" s="81">
        <v>0</v>
      </c>
      <c r="AD32" s="82">
        <f t="shared" si="2"/>
        <v>0</v>
      </c>
      <c r="AE32" s="133">
        <f t="shared" si="3"/>
        <v>0</v>
      </c>
    </row>
    <row r="33" spans="1:31" ht="15.75" thickBot="1" x14ac:dyDescent="0.3">
      <c r="A33" s="16"/>
      <c r="B33" s="45" t="s">
        <v>99</v>
      </c>
      <c r="C33" s="46" t="s">
        <v>24</v>
      </c>
      <c r="D33" s="47" t="s">
        <v>378</v>
      </c>
      <c r="E33" s="48"/>
      <c r="F33" s="49"/>
      <c r="G33" s="49"/>
      <c r="H33" s="50"/>
      <c r="I33" s="49"/>
      <c r="J33" s="51"/>
      <c r="K33" s="52"/>
      <c r="L33" s="53"/>
      <c r="M33" s="51"/>
      <c r="N33" s="53"/>
      <c r="O33" s="44"/>
      <c r="P33" s="28"/>
      <c r="Q33" s="43"/>
      <c r="R33" s="43"/>
      <c r="S33" s="43"/>
      <c r="T33" s="43"/>
      <c r="V33" s="52"/>
      <c r="W33" s="53"/>
      <c r="X33" s="43"/>
      <c r="Y33" s="72">
        <f t="shared" si="0"/>
        <v>0</v>
      </c>
      <c r="Z33" s="19"/>
      <c r="AA33" s="79">
        <v>0</v>
      </c>
      <c r="AB33" s="80">
        <f t="shared" si="1"/>
        <v>0</v>
      </c>
      <c r="AC33" s="81">
        <v>0</v>
      </c>
      <c r="AD33" s="82">
        <f t="shared" si="2"/>
        <v>0</v>
      </c>
      <c r="AE33" s="133">
        <f t="shared" si="3"/>
        <v>0</v>
      </c>
    </row>
    <row r="34" spans="1:31" ht="120.75" thickBot="1" x14ac:dyDescent="0.3">
      <c r="A34" s="22"/>
      <c r="B34" s="55" t="s">
        <v>99</v>
      </c>
      <c r="C34" s="55" t="s">
        <v>24</v>
      </c>
      <c r="D34" s="56" t="s">
        <v>25</v>
      </c>
      <c r="E34" s="57" t="s">
        <v>26</v>
      </c>
      <c r="F34" s="58"/>
      <c r="G34" s="58"/>
      <c r="H34" s="59">
        <v>2.1</v>
      </c>
      <c r="I34" s="58"/>
      <c r="J34" s="60" t="s">
        <v>27</v>
      </c>
      <c r="K34" s="58" t="s">
        <v>28</v>
      </c>
      <c r="L34" s="61">
        <v>117</v>
      </c>
      <c r="M34" s="62">
        <v>12.92</v>
      </c>
      <c r="N34" s="63">
        <v>1511.64</v>
      </c>
      <c r="O34" s="19"/>
      <c r="P34" s="13" t="e">
        <v>#VALUE!</v>
      </c>
      <c r="Q34" s="14" t="e">
        <f>IF(J34="PROV SUM",N34,L34*P34)</f>
        <v>#VALUE!</v>
      </c>
      <c r="R34" s="40">
        <v>0</v>
      </c>
      <c r="S34" s="41">
        <v>16.4084</v>
      </c>
      <c r="T34" s="14">
        <f>IF(J34="SC024",N34,IF(ISERROR(S34),"",IF(J34="PROV SUM",N34,L34*S34)))</f>
        <v>1919.7828</v>
      </c>
      <c r="V34" s="58" t="s">
        <v>28</v>
      </c>
      <c r="W34" s="61">
        <v>117</v>
      </c>
      <c r="X34" s="41">
        <v>16.4084</v>
      </c>
      <c r="Y34" s="72">
        <f t="shared" si="0"/>
        <v>1919.7828</v>
      </c>
      <c r="Z34" s="19"/>
      <c r="AA34" s="79">
        <v>0.7</v>
      </c>
      <c r="AB34" s="80">
        <f t="shared" si="1"/>
        <v>1343.8479599999998</v>
      </c>
      <c r="AC34" s="81">
        <v>0</v>
      </c>
      <c r="AD34" s="82">
        <f t="shared" si="2"/>
        <v>0</v>
      </c>
      <c r="AE34" s="133">
        <f t="shared" si="3"/>
        <v>1343.8479599999998</v>
      </c>
    </row>
    <row r="35" spans="1:31" ht="30.75" thickBot="1" x14ac:dyDescent="0.3">
      <c r="A35" s="22"/>
      <c r="B35" s="55" t="s">
        <v>99</v>
      </c>
      <c r="C35" s="55" t="s">
        <v>24</v>
      </c>
      <c r="D35" s="56" t="s">
        <v>25</v>
      </c>
      <c r="E35" s="57" t="s">
        <v>29</v>
      </c>
      <c r="F35" s="58"/>
      <c r="G35" s="58"/>
      <c r="H35" s="59">
        <v>2.5</v>
      </c>
      <c r="I35" s="58"/>
      <c r="J35" s="60" t="s">
        <v>30</v>
      </c>
      <c r="K35" s="58" t="s">
        <v>31</v>
      </c>
      <c r="L35" s="61">
        <v>1</v>
      </c>
      <c r="M35" s="62">
        <v>420</v>
      </c>
      <c r="N35" s="63">
        <v>420</v>
      </c>
      <c r="O35" s="19"/>
      <c r="P35" s="13" t="e">
        <v>#VALUE!</v>
      </c>
      <c r="Q35" s="14" t="e">
        <f>IF(J35="PROV SUM",N35,L35*P35)</f>
        <v>#VALUE!</v>
      </c>
      <c r="R35" s="40">
        <v>0</v>
      </c>
      <c r="S35" s="41">
        <v>533.4</v>
      </c>
      <c r="T35" s="14">
        <f>IF(J35="SC024",N35,IF(ISERROR(S35),"",IF(J35="PROV SUM",N35,L35*S35)))</f>
        <v>533.4</v>
      </c>
      <c r="V35" s="58" t="s">
        <v>31</v>
      </c>
      <c r="W35" s="61">
        <v>1</v>
      </c>
      <c r="X35" s="41">
        <v>533.4</v>
      </c>
      <c r="Y35" s="72">
        <f t="shared" si="0"/>
        <v>533.4</v>
      </c>
      <c r="Z35" s="19"/>
      <c r="AA35" s="79">
        <v>0.7</v>
      </c>
      <c r="AB35" s="80">
        <f t="shared" si="1"/>
        <v>373.37999999999994</v>
      </c>
      <c r="AC35" s="81">
        <v>0</v>
      </c>
      <c r="AD35" s="82">
        <f t="shared" si="2"/>
        <v>0</v>
      </c>
      <c r="AE35" s="133">
        <f t="shared" si="3"/>
        <v>373.37999999999994</v>
      </c>
    </row>
    <row r="36" spans="1:31" ht="15.75" thickBot="1" x14ac:dyDescent="0.3">
      <c r="A36" s="22"/>
      <c r="B36" s="55" t="s">
        <v>99</v>
      </c>
      <c r="C36" s="55" t="s">
        <v>24</v>
      </c>
      <c r="D36" s="56" t="s">
        <v>25</v>
      </c>
      <c r="E36" s="57" t="s">
        <v>32</v>
      </c>
      <c r="F36" s="58"/>
      <c r="G36" s="58"/>
      <c r="H36" s="59">
        <v>2.6</v>
      </c>
      <c r="I36" s="58"/>
      <c r="J36" s="60" t="s">
        <v>33</v>
      </c>
      <c r="K36" s="58" t="s">
        <v>31</v>
      </c>
      <c r="L36" s="61">
        <v>1</v>
      </c>
      <c r="M36" s="62">
        <v>50</v>
      </c>
      <c r="N36" s="63">
        <v>50</v>
      </c>
      <c r="O36" s="19"/>
      <c r="P36" s="13" t="e">
        <v>#VALUE!</v>
      </c>
      <c r="Q36" s="14" t="e">
        <f>IF(J36="PROV SUM",N36,L36*P36)</f>
        <v>#VALUE!</v>
      </c>
      <c r="R36" s="40">
        <v>0</v>
      </c>
      <c r="S36" s="41">
        <v>63.5</v>
      </c>
      <c r="T36" s="14">
        <f>IF(J36="SC024",N36,IF(ISERROR(S36),"",IF(J36="PROV SUM",N36,L36*S36)))</f>
        <v>63.5</v>
      </c>
      <c r="V36" s="58" t="s">
        <v>31</v>
      </c>
      <c r="W36" s="61">
        <v>1</v>
      </c>
      <c r="X36" s="41">
        <v>63.5</v>
      </c>
      <c r="Y36" s="72">
        <f t="shared" si="0"/>
        <v>63.5</v>
      </c>
      <c r="Z36" s="19"/>
      <c r="AA36" s="79">
        <v>0.7</v>
      </c>
      <c r="AB36" s="80">
        <f t="shared" si="1"/>
        <v>44.449999999999996</v>
      </c>
      <c r="AC36" s="81">
        <v>0</v>
      </c>
      <c r="AD36" s="82">
        <f t="shared" si="2"/>
        <v>0</v>
      </c>
      <c r="AE36" s="133">
        <f t="shared" si="3"/>
        <v>44.449999999999996</v>
      </c>
    </row>
    <row r="37" spans="1:31" ht="15.75" thickBot="1" x14ac:dyDescent="0.3">
      <c r="A37" s="22"/>
      <c r="B37" s="55" t="s">
        <v>99</v>
      </c>
      <c r="C37" s="55" t="s">
        <v>24</v>
      </c>
      <c r="D37" s="56" t="s">
        <v>25</v>
      </c>
      <c r="E37" s="57" t="s">
        <v>43</v>
      </c>
      <c r="F37" s="58"/>
      <c r="G37" s="58"/>
      <c r="H37" s="59">
        <v>2.17</v>
      </c>
      <c r="I37" s="58"/>
      <c r="J37" s="60" t="s">
        <v>44</v>
      </c>
      <c r="K37" s="58" t="s">
        <v>31</v>
      </c>
      <c r="L37" s="61">
        <v>1</v>
      </c>
      <c r="M37" s="62">
        <v>842</v>
      </c>
      <c r="N37" s="63">
        <v>842</v>
      </c>
      <c r="O37" s="19"/>
      <c r="P37" s="13" t="e">
        <v>#VALUE!</v>
      </c>
      <c r="Q37" s="14" t="e">
        <f>IF(J37="PROV SUM",N37,L37*P37)</f>
        <v>#VALUE!</v>
      </c>
      <c r="R37" s="40">
        <v>0</v>
      </c>
      <c r="S37" s="41">
        <v>1069.3399999999999</v>
      </c>
      <c r="T37" s="14">
        <f>IF(J37="SC024",N37,IF(ISERROR(S37),"",IF(J37="PROV SUM",N37,L37*S37)))</f>
        <v>1069.3399999999999</v>
      </c>
      <c r="V37" s="58" t="s">
        <v>31</v>
      </c>
      <c r="W37" s="61">
        <v>1</v>
      </c>
      <c r="X37" s="41">
        <v>1069.3399999999999</v>
      </c>
      <c r="Y37" s="72">
        <f t="shared" si="0"/>
        <v>1069.3399999999999</v>
      </c>
      <c r="Z37" s="19"/>
      <c r="AA37" s="79">
        <v>0.7</v>
      </c>
      <c r="AB37" s="80">
        <f t="shared" si="1"/>
        <v>748.5379999999999</v>
      </c>
      <c r="AC37" s="81">
        <v>0</v>
      </c>
      <c r="AD37" s="82">
        <f t="shared" si="2"/>
        <v>0</v>
      </c>
      <c r="AE37" s="133">
        <f t="shared" si="3"/>
        <v>748.5379999999999</v>
      </c>
    </row>
    <row r="38" spans="1:31" ht="60.75" thickBot="1" x14ac:dyDescent="0.3">
      <c r="A38" s="22"/>
      <c r="B38" s="55" t="s">
        <v>99</v>
      </c>
      <c r="C38" s="55" t="s">
        <v>24</v>
      </c>
      <c r="D38" s="56" t="s">
        <v>25</v>
      </c>
      <c r="E38" s="57" t="s">
        <v>382</v>
      </c>
      <c r="F38" s="58"/>
      <c r="G38" s="58"/>
      <c r="H38" s="59"/>
      <c r="I38" s="58"/>
      <c r="J38" s="60" t="s">
        <v>383</v>
      </c>
      <c r="K38" s="58" t="s">
        <v>31</v>
      </c>
      <c r="L38" s="61"/>
      <c r="M38" s="62">
        <v>4.8300000000000003E-2</v>
      </c>
      <c r="N38" s="63">
        <v>0</v>
      </c>
      <c r="O38" s="19"/>
      <c r="P38" s="13" t="e">
        <v>#VALUE!</v>
      </c>
      <c r="Q38" s="14" t="e">
        <f>IF(J38="PROV SUM",N38,L38*P38)</f>
        <v>#VALUE!</v>
      </c>
      <c r="R38" s="40" t="e">
        <v>#N/A</v>
      </c>
      <c r="S38" s="41" t="e">
        <v>#N/A</v>
      </c>
      <c r="T38" s="14">
        <f>IF(J38="SC024",N38,IF(ISERROR(S38),"",IF(J38="PROV SUM",N38,L38*S38)))</f>
        <v>0</v>
      </c>
      <c r="V38" s="58" t="s">
        <v>31</v>
      </c>
      <c r="W38" s="61"/>
      <c r="X38" s="41" t="e">
        <v>#N/A</v>
      </c>
      <c r="Y38" s="72"/>
      <c r="Z38" s="19"/>
      <c r="AA38" s="79">
        <v>0</v>
      </c>
      <c r="AB38" s="80">
        <f t="shared" si="1"/>
        <v>0</v>
      </c>
      <c r="AC38" s="81">
        <v>0</v>
      </c>
      <c r="AD38" s="82">
        <f t="shared" si="2"/>
        <v>0</v>
      </c>
      <c r="AE38" s="133">
        <f t="shared" si="3"/>
        <v>0</v>
      </c>
    </row>
    <row r="39" spans="1:31" ht="15.75" thickBot="1" x14ac:dyDescent="0.3">
      <c r="A39" s="22"/>
      <c r="B39" s="64" t="s">
        <v>99</v>
      </c>
      <c r="C39" s="55" t="s">
        <v>312</v>
      </c>
      <c r="D39" s="56" t="s">
        <v>378</v>
      </c>
      <c r="E39" s="57"/>
      <c r="F39" s="58"/>
      <c r="G39" s="58"/>
      <c r="H39" s="59"/>
      <c r="I39" s="58"/>
      <c r="J39" s="60"/>
      <c r="K39" s="58"/>
      <c r="L39" s="61"/>
      <c r="M39" s="60"/>
      <c r="N39" s="63"/>
      <c r="O39" s="19"/>
      <c r="P39" s="17"/>
      <c r="Q39" s="38"/>
      <c r="R39" s="38"/>
      <c r="S39" s="38"/>
      <c r="T39" s="38"/>
      <c r="V39" s="58"/>
      <c r="W39" s="61"/>
      <c r="X39" s="38"/>
      <c r="Y39" s="72">
        <f t="shared" si="0"/>
        <v>0</v>
      </c>
      <c r="Z39" s="19"/>
      <c r="AA39" s="79">
        <v>0</v>
      </c>
      <c r="AB39" s="80">
        <f t="shared" si="1"/>
        <v>0</v>
      </c>
      <c r="AC39" s="81">
        <v>0</v>
      </c>
      <c r="AD39" s="82">
        <f t="shared" si="2"/>
        <v>0</v>
      </c>
      <c r="AE39" s="133">
        <f t="shared" si="3"/>
        <v>0</v>
      </c>
    </row>
    <row r="40" spans="1:31" ht="60.75" thickBot="1" x14ac:dyDescent="0.3">
      <c r="A40" s="22"/>
      <c r="B40" s="64" t="s">
        <v>99</v>
      </c>
      <c r="C40" s="55" t="s">
        <v>312</v>
      </c>
      <c r="D40" s="56" t="s">
        <v>25</v>
      </c>
      <c r="E40" s="57" t="s">
        <v>313</v>
      </c>
      <c r="F40" s="58"/>
      <c r="G40" s="58"/>
      <c r="H40" s="59">
        <v>7.4000000000000199</v>
      </c>
      <c r="I40" s="58"/>
      <c r="J40" s="60" t="s">
        <v>314</v>
      </c>
      <c r="K40" s="58" t="s">
        <v>79</v>
      </c>
      <c r="L40" s="61">
        <v>16</v>
      </c>
      <c r="M40" s="65">
        <v>58.8</v>
      </c>
      <c r="N40" s="63">
        <v>940.8</v>
      </c>
      <c r="O40" s="19"/>
      <c r="P40" s="13" t="e">
        <v>#VALUE!</v>
      </c>
      <c r="Q40" s="14" t="e">
        <f>IF(J40="PROV SUM",N40,L40*P40)</f>
        <v>#VALUE!</v>
      </c>
      <c r="R40" s="40">
        <v>0</v>
      </c>
      <c r="S40" s="41">
        <v>48.351239999999997</v>
      </c>
      <c r="T40" s="14">
        <f>IF(J40="SC024",N40,IF(ISERROR(S40),"",IF(J40="PROV SUM",N40,L40*S40)))</f>
        <v>773.61983999999995</v>
      </c>
      <c r="V40" s="58" t="s">
        <v>79</v>
      </c>
      <c r="W40" s="61">
        <v>16</v>
      </c>
      <c r="X40" s="41">
        <v>48.351239999999997</v>
      </c>
      <c r="Y40" s="72">
        <f t="shared" si="0"/>
        <v>773.61983999999995</v>
      </c>
      <c r="Z40" s="19"/>
      <c r="AA40" s="79">
        <v>0</v>
      </c>
      <c r="AB40" s="80">
        <f t="shared" si="1"/>
        <v>0</v>
      </c>
      <c r="AC40" s="81">
        <v>0</v>
      </c>
      <c r="AD40" s="82">
        <f t="shared" si="2"/>
        <v>0</v>
      </c>
      <c r="AE40" s="133">
        <f t="shared" si="3"/>
        <v>0</v>
      </c>
    </row>
    <row r="41" spans="1:31" ht="45.75" thickBot="1" x14ac:dyDescent="0.3">
      <c r="A41" s="22"/>
      <c r="B41" s="64" t="s">
        <v>99</v>
      </c>
      <c r="C41" s="55" t="s">
        <v>312</v>
      </c>
      <c r="D41" s="56" t="s">
        <v>25</v>
      </c>
      <c r="E41" s="57" t="s">
        <v>331</v>
      </c>
      <c r="F41" s="58"/>
      <c r="G41" s="58"/>
      <c r="H41" s="59">
        <v>7.2170000000000396</v>
      </c>
      <c r="I41" s="58"/>
      <c r="J41" s="60" t="s">
        <v>332</v>
      </c>
      <c r="K41" s="58" t="s">
        <v>79</v>
      </c>
      <c r="L41" s="61">
        <v>31</v>
      </c>
      <c r="M41" s="60">
        <v>169.05</v>
      </c>
      <c r="N41" s="63">
        <v>5240.55</v>
      </c>
      <c r="O41" s="19"/>
      <c r="P41" s="13" t="e">
        <v>#VALUE!</v>
      </c>
      <c r="Q41" s="14" t="e">
        <f>IF(J41="PROV SUM",N41,L41*P41)</f>
        <v>#VALUE!</v>
      </c>
      <c r="R41" s="40">
        <v>0</v>
      </c>
      <c r="S41" s="41">
        <v>122.56125</v>
      </c>
      <c r="T41" s="14">
        <f>IF(J41="SC024",N41,IF(ISERROR(S41),"",IF(J41="PROV SUM",N41,L41*S41)))</f>
        <v>3799.3987499999998</v>
      </c>
      <c r="V41" s="58" t="s">
        <v>79</v>
      </c>
      <c r="W41" s="61">
        <v>31</v>
      </c>
      <c r="X41" s="41">
        <v>122.56125</v>
      </c>
      <c r="Y41" s="72">
        <f t="shared" si="0"/>
        <v>3799.3987499999998</v>
      </c>
      <c r="Z41" s="19"/>
      <c r="AA41" s="79">
        <v>0</v>
      </c>
      <c r="AB41" s="80">
        <f t="shared" si="1"/>
        <v>0</v>
      </c>
      <c r="AC41" s="81">
        <v>0</v>
      </c>
      <c r="AD41" s="82">
        <f t="shared" si="2"/>
        <v>0</v>
      </c>
      <c r="AE41" s="133">
        <f t="shared" si="3"/>
        <v>0</v>
      </c>
    </row>
    <row r="42" spans="1:31" ht="15.75" thickBot="1" x14ac:dyDescent="0.3"/>
    <row r="43" spans="1:31" ht="15.75" thickBot="1" x14ac:dyDescent="0.3">
      <c r="S43" s="69" t="s">
        <v>5</v>
      </c>
      <c r="T43" s="70">
        <f>SUM(T11:T41)</f>
        <v>17284.392635999997</v>
      </c>
      <c r="U43" s="66"/>
      <c r="V43" s="22"/>
      <c r="W43" s="29"/>
      <c r="X43" s="69" t="s">
        <v>5</v>
      </c>
      <c r="Y43" s="70">
        <f>SUM(Y11:Y41)</f>
        <v>17284.392635999997</v>
      </c>
      <c r="Z43" s="19"/>
      <c r="AA43" s="78"/>
      <c r="AB43" s="119">
        <f>SUM(AB11:AB41)</f>
        <v>7557.4714799999992</v>
      </c>
      <c r="AC43" s="78"/>
      <c r="AD43" s="120">
        <f>SUM(AD11:AD41)</f>
        <v>0</v>
      </c>
      <c r="AE43" s="132">
        <f>SUM(AE11:AE41)</f>
        <v>7557.4714799999992</v>
      </c>
    </row>
    <row r="45" spans="1:31" x14ac:dyDescent="0.25">
      <c r="C45" t="s">
        <v>372</v>
      </c>
      <c r="D45" s="176"/>
      <c r="T45" s="379">
        <f ca="1">SUMIF($C$10:$C$41,C45,$T$11:$T$41)</f>
        <v>399.99552</v>
      </c>
      <c r="U45" s="66"/>
      <c r="Y45" s="379">
        <f ca="1">SUMIF($C$10:$C$41,C45,$Y$11:$Y$41)</f>
        <v>399.99552</v>
      </c>
      <c r="AA45" s="400">
        <f ca="1">AB45/Y45</f>
        <v>1</v>
      </c>
      <c r="AB45" s="379">
        <f ca="1">SUMIF($C$10:$C$41,C45,$AB$11:$AB$41)</f>
        <v>399.99552</v>
      </c>
      <c r="AC45" s="400">
        <f ca="1">AD45/Y45</f>
        <v>0</v>
      </c>
      <c r="AD45" s="379">
        <f ca="1">SUMIF($C$10:$C$41,C45,$AD$11:$AD$41)</f>
        <v>0</v>
      </c>
      <c r="AE45" s="379">
        <f ca="1">SUMIF($C$10:$C$41,C45,$AE$11:$AE$41)</f>
        <v>399.99552</v>
      </c>
    </row>
    <row r="46" spans="1:31" x14ac:dyDescent="0.25">
      <c r="C46" t="s">
        <v>308</v>
      </c>
      <c r="D46" s="176"/>
      <c r="T46" s="379">
        <f t="shared" ref="T46:T52" ca="1" si="6">SUMIF($C$10:$C$41,C46,$T$11:$T$41)</f>
        <v>222.29999999999998</v>
      </c>
      <c r="U46" s="66"/>
      <c r="Y46" s="379">
        <f t="shared" ref="Y46:Y52" ca="1" si="7">SUMIF($C$10:$C$41,C46,$Y$11:$Y$41)</f>
        <v>222.29999999999998</v>
      </c>
      <c r="AA46" s="400">
        <f t="shared" ref="AA46:AA52" ca="1" si="8">AB46/Y46</f>
        <v>1</v>
      </c>
      <c r="AB46" s="379">
        <f t="shared" ref="AB46:AB52" ca="1" si="9">SUMIF($C$10:$C$41,C46,$AB$11:$AB$41)</f>
        <v>222.29999999999998</v>
      </c>
      <c r="AC46" s="400">
        <f t="shared" ref="AC46:AC52" ca="1" si="10">AD46/Y46</f>
        <v>0</v>
      </c>
      <c r="AD46" s="379">
        <f t="shared" ref="AD46:AD52" ca="1" si="11">SUMIF($C$10:$C$41,C46,$AD$11:$AD$41)</f>
        <v>0</v>
      </c>
      <c r="AE46" s="379">
        <f t="shared" ref="AE46:AE52" ca="1" si="12">SUMIF($C$10:$C$41,C46,$AE$11:$AE$41)</f>
        <v>222.29999999999998</v>
      </c>
    </row>
    <row r="47" spans="1:31" x14ac:dyDescent="0.25">
      <c r="C47" t="s">
        <v>285</v>
      </c>
      <c r="D47" s="176"/>
      <c r="T47" s="379">
        <f t="shared" ca="1" si="6"/>
        <v>479.13225599999998</v>
      </c>
      <c r="U47" s="68"/>
      <c r="Y47" s="379">
        <f t="shared" ca="1" si="7"/>
        <v>479.13225599999998</v>
      </c>
      <c r="AA47" s="400">
        <f t="shared" ca="1" si="8"/>
        <v>0</v>
      </c>
      <c r="AB47" s="379">
        <f t="shared" ca="1" si="9"/>
        <v>0</v>
      </c>
      <c r="AC47" s="400">
        <f t="shared" ca="1" si="10"/>
        <v>0</v>
      </c>
      <c r="AD47" s="379">
        <f t="shared" ca="1" si="11"/>
        <v>0</v>
      </c>
      <c r="AE47" s="379">
        <f t="shared" ca="1" si="12"/>
        <v>0</v>
      </c>
    </row>
    <row r="48" spans="1:31" x14ac:dyDescent="0.25">
      <c r="C48" t="s">
        <v>189</v>
      </c>
      <c r="D48" s="176"/>
      <c r="T48" s="379">
        <f t="shared" ca="1" si="6"/>
        <v>1067.3145</v>
      </c>
      <c r="U48" s="68"/>
      <c r="Y48" s="379">
        <f t="shared" ca="1" si="7"/>
        <v>1067.3145</v>
      </c>
      <c r="AA48" s="400">
        <f t="shared" ca="1" si="8"/>
        <v>0</v>
      </c>
      <c r="AB48" s="379">
        <f t="shared" ca="1" si="9"/>
        <v>0</v>
      </c>
      <c r="AC48" s="400">
        <f t="shared" ca="1" si="10"/>
        <v>0</v>
      </c>
      <c r="AD48" s="379">
        <f t="shared" ca="1" si="11"/>
        <v>0</v>
      </c>
      <c r="AE48" s="379">
        <f t="shared" ca="1" si="12"/>
        <v>0</v>
      </c>
    </row>
    <row r="49" spans="3:31" x14ac:dyDescent="0.25">
      <c r="C49" t="s">
        <v>72</v>
      </c>
      <c r="D49" s="176"/>
      <c r="T49" s="379">
        <f t="shared" ca="1" si="6"/>
        <v>4424.96</v>
      </c>
      <c r="U49" s="68"/>
      <c r="Y49" s="379">
        <f t="shared" ca="1" si="7"/>
        <v>4424.96</v>
      </c>
      <c r="AA49" s="400">
        <f t="shared" ca="1" si="8"/>
        <v>1</v>
      </c>
      <c r="AB49" s="379">
        <f t="shared" ca="1" si="9"/>
        <v>4424.96</v>
      </c>
      <c r="AC49" s="400">
        <f t="shared" ca="1" si="10"/>
        <v>0</v>
      </c>
      <c r="AD49" s="379">
        <f t="shared" ca="1" si="11"/>
        <v>0</v>
      </c>
      <c r="AE49" s="379">
        <f t="shared" ca="1" si="12"/>
        <v>4424.96</v>
      </c>
    </row>
    <row r="50" spans="3:31" x14ac:dyDescent="0.25">
      <c r="C50" t="s">
        <v>164</v>
      </c>
      <c r="D50" s="176"/>
      <c r="T50" s="379">
        <f t="shared" ca="1" si="6"/>
        <v>2531.6489699999997</v>
      </c>
      <c r="U50" s="68"/>
      <c r="Y50" s="379">
        <f t="shared" ca="1" si="7"/>
        <v>2531.6489699999997</v>
      </c>
      <c r="AA50" s="400">
        <f t="shared" ca="1" si="8"/>
        <v>0</v>
      </c>
      <c r="AB50" s="379">
        <f t="shared" ca="1" si="9"/>
        <v>0</v>
      </c>
      <c r="AC50" s="400">
        <f t="shared" ca="1" si="10"/>
        <v>0</v>
      </c>
      <c r="AD50" s="379">
        <f t="shared" ca="1" si="11"/>
        <v>0</v>
      </c>
      <c r="AE50" s="379">
        <f t="shared" ca="1" si="12"/>
        <v>0</v>
      </c>
    </row>
    <row r="51" spans="3:31" x14ac:dyDescent="0.25">
      <c r="C51" t="s">
        <v>24</v>
      </c>
      <c r="D51" s="176"/>
      <c r="T51" s="379">
        <f t="shared" ca="1" si="6"/>
        <v>3586.0227999999997</v>
      </c>
      <c r="U51" s="68"/>
      <c r="Y51" s="379">
        <f t="shared" ca="1" si="7"/>
        <v>3586.0227999999997</v>
      </c>
      <c r="AA51" s="400">
        <f t="shared" ca="1" si="8"/>
        <v>0.7</v>
      </c>
      <c r="AB51" s="379">
        <f t="shared" ca="1" si="9"/>
        <v>2510.2159599999995</v>
      </c>
      <c r="AC51" s="400">
        <f t="shared" ca="1" si="10"/>
        <v>0</v>
      </c>
      <c r="AD51" s="379">
        <f t="shared" ca="1" si="11"/>
        <v>0</v>
      </c>
      <c r="AE51" s="379">
        <f t="shared" ca="1" si="12"/>
        <v>2510.2159599999995</v>
      </c>
    </row>
    <row r="52" spans="3:31" x14ac:dyDescent="0.25">
      <c r="C52" t="s">
        <v>312</v>
      </c>
      <c r="D52" s="176"/>
      <c r="T52" s="379">
        <f t="shared" ca="1" si="6"/>
        <v>4573.0185899999997</v>
      </c>
      <c r="Y52" s="379">
        <f t="shared" ca="1" si="7"/>
        <v>4573.0185899999997</v>
      </c>
      <c r="AA52" s="400">
        <f t="shared" ca="1" si="8"/>
        <v>0</v>
      </c>
      <c r="AB52" s="379">
        <f t="shared" ca="1" si="9"/>
        <v>0</v>
      </c>
      <c r="AC52" s="400">
        <f t="shared" ca="1" si="10"/>
        <v>0</v>
      </c>
      <c r="AD52" s="379">
        <f t="shared" ca="1" si="11"/>
        <v>0</v>
      </c>
      <c r="AE52" s="379">
        <f t="shared" ca="1" si="12"/>
        <v>0</v>
      </c>
    </row>
  </sheetData>
  <autoFilter ref="B8:AE41"/>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S32 S34:S38 S40:S41 X11:X12 X14 X16:X17 X19:X25 X27 X29:X32 X34:X38 X40:X41">
      <formula1>P11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72"/>
  <sheetViews>
    <sheetView topLeftCell="B1" zoomScale="70" zoomScaleNormal="70" workbookViewId="0">
      <pane xSplit="9" ySplit="8" topLeftCell="K57" activePane="bottomRight" state="frozen"/>
      <selection activeCell="S45" sqref="S45"/>
      <selection pane="topRight" activeCell="S45" sqref="S45"/>
      <selection pane="bottomLeft" activeCell="S45" sqref="S45"/>
      <selection pane="bottomRight" activeCell="T65" sqref="T65"/>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1406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609</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16" t="s">
        <v>388</v>
      </c>
      <c r="L7" s="417"/>
      <c r="M7" s="417"/>
      <c r="N7" s="417"/>
      <c r="O7" s="417"/>
      <c r="P7" s="417"/>
      <c r="Q7" s="417"/>
      <c r="R7" s="417"/>
      <c r="S7" s="417"/>
      <c r="T7" s="418"/>
      <c r="V7" s="419" t="s">
        <v>389</v>
      </c>
      <c r="W7" s="420"/>
      <c r="X7" s="420"/>
      <c r="Y7" s="421"/>
      <c r="AA7" s="422" t="s">
        <v>390</v>
      </c>
      <c r="AB7" s="423"/>
      <c r="AC7" s="424" t="s">
        <v>393</v>
      </c>
      <c r="AD7" s="425"/>
      <c r="AE7" s="309" t="s">
        <v>391</v>
      </c>
    </row>
    <row r="8" spans="1:31" s="318" customFormat="1" ht="75.75" thickBot="1" x14ac:dyDescent="0.3">
      <c r="A8" s="310" t="s">
        <v>377</v>
      </c>
      <c r="B8" s="311" t="s">
        <v>470</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470</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470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0</v>
      </c>
      <c r="X11" s="41">
        <v>0</v>
      </c>
      <c r="Y11" s="72">
        <f>W11*X11</f>
        <v>0</v>
      </c>
      <c r="Z11" s="19"/>
      <c r="AA11" s="79">
        <v>0</v>
      </c>
      <c r="AB11" s="80">
        <f>Y11*AA11</f>
        <v>0</v>
      </c>
      <c r="AC11" s="81">
        <v>0</v>
      </c>
      <c r="AD11" s="82">
        <f>Y11*AC11</f>
        <v>0</v>
      </c>
      <c r="AE11" s="133">
        <f>AB11-AD11</f>
        <v>0</v>
      </c>
    </row>
    <row r="12" spans="1:31" ht="45.75" thickBot="1" x14ac:dyDescent="0.3">
      <c r="A12" s="30"/>
      <c r="B12" s="3" t="s">
        <v>470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0</v>
      </c>
      <c r="X12" s="41">
        <v>8.6880000000000006</v>
      </c>
      <c r="Y12" s="72">
        <f t="shared" ref="Y12:Y61" si="0">W12*X12</f>
        <v>0</v>
      </c>
      <c r="Z12" s="19"/>
      <c r="AA12" s="79">
        <v>0</v>
      </c>
      <c r="AB12" s="80">
        <f t="shared" ref="AB12:AB52" si="1">Y12*AA12</f>
        <v>0</v>
      </c>
      <c r="AC12" s="81">
        <v>0</v>
      </c>
      <c r="AD12" s="82">
        <f t="shared" ref="AD12:AD60" si="2">Y12*AC12</f>
        <v>0</v>
      </c>
      <c r="AE12" s="133">
        <f t="shared" ref="AE12:AE61" si="3">AB12-AD12</f>
        <v>0</v>
      </c>
    </row>
    <row r="13" spans="1:31" ht="15.75" thickBot="1" x14ac:dyDescent="0.3">
      <c r="A13" s="16"/>
      <c r="B13" s="3" t="s">
        <v>470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470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0</v>
      </c>
      <c r="X14" s="41">
        <v>222.29999999999998</v>
      </c>
      <c r="Y14" s="72">
        <f t="shared" si="0"/>
        <v>0</v>
      </c>
      <c r="Z14" s="19"/>
      <c r="AA14" s="79">
        <v>0</v>
      </c>
      <c r="AB14" s="80">
        <f t="shared" si="1"/>
        <v>0</v>
      </c>
      <c r="AC14" s="81">
        <v>0</v>
      </c>
      <c r="AD14" s="82">
        <f t="shared" si="2"/>
        <v>0</v>
      </c>
      <c r="AE14" s="133">
        <f t="shared" si="3"/>
        <v>0</v>
      </c>
    </row>
    <row r="15" spans="1:31" ht="15.75" thickBot="1" x14ac:dyDescent="0.3">
      <c r="A15" s="16"/>
      <c r="B15" s="3" t="s">
        <v>470</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f t="shared" si="3"/>
        <v>0</v>
      </c>
    </row>
    <row r="16" spans="1:31" ht="106.5" thickBot="1" x14ac:dyDescent="0.3">
      <c r="A16" s="16"/>
      <c r="B16" s="3" t="s">
        <v>470</v>
      </c>
      <c r="C16" s="4" t="s">
        <v>285</v>
      </c>
      <c r="D16" s="5" t="s">
        <v>25</v>
      </c>
      <c r="E16" s="6" t="s">
        <v>471</v>
      </c>
      <c r="F16" s="7"/>
      <c r="G16" s="7"/>
      <c r="H16" s="8">
        <v>5.3879999999999999</v>
      </c>
      <c r="I16" s="7"/>
      <c r="J16" s="9" t="s">
        <v>379</v>
      </c>
      <c r="K16" s="10" t="s">
        <v>380</v>
      </c>
      <c r="L16" s="39">
        <v>1</v>
      </c>
      <c r="M16" s="11">
        <v>900</v>
      </c>
      <c r="N16" s="12">
        <v>900</v>
      </c>
      <c r="O16" s="19"/>
      <c r="P16" s="13" t="e">
        <v>#VALUE!</v>
      </c>
      <c r="Q16" s="14">
        <f>IF(J16="PROV SUM",N16,L16*P16)</f>
        <v>900</v>
      </c>
      <c r="R16" s="40" t="s">
        <v>381</v>
      </c>
      <c r="S16" s="41" t="s">
        <v>381</v>
      </c>
      <c r="T16" s="14">
        <f>IF(J16="SC024",N16,IF(ISERROR(S16),"",IF(J16="PROV SUM",N16,L16*S16)))</f>
        <v>900</v>
      </c>
      <c r="V16" s="10" t="s">
        <v>380</v>
      </c>
      <c r="W16" s="39">
        <v>0</v>
      </c>
      <c r="X16" s="41">
        <v>900</v>
      </c>
      <c r="Y16" s="72">
        <f t="shared" si="0"/>
        <v>0</v>
      </c>
      <c r="Z16" s="19"/>
      <c r="AA16" s="79">
        <v>0</v>
      </c>
      <c r="AB16" s="80">
        <f t="shared" si="1"/>
        <v>0</v>
      </c>
      <c r="AC16" s="81">
        <v>0</v>
      </c>
      <c r="AD16" s="82">
        <f t="shared" si="2"/>
        <v>0</v>
      </c>
      <c r="AE16" s="133">
        <f>AB16-AD16</f>
        <v>0</v>
      </c>
    </row>
    <row r="17" spans="1:31" ht="61.5" thickBot="1" x14ac:dyDescent="0.3">
      <c r="A17" s="16"/>
      <c r="B17" s="3" t="s">
        <v>470</v>
      </c>
      <c r="C17" s="4" t="s">
        <v>285</v>
      </c>
      <c r="D17" s="5" t="s">
        <v>25</v>
      </c>
      <c r="E17" s="6" t="s">
        <v>472</v>
      </c>
      <c r="F17" s="7"/>
      <c r="G17" s="7"/>
      <c r="H17" s="8">
        <v>5.3890000000000002</v>
      </c>
      <c r="I17" s="7"/>
      <c r="J17" s="9" t="s">
        <v>379</v>
      </c>
      <c r="K17" s="10" t="s">
        <v>380</v>
      </c>
      <c r="L17" s="39">
        <v>1</v>
      </c>
      <c r="M17" s="11">
        <v>500</v>
      </c>
      <c r="N17" s="12">
        <v>500</v>
      </c>
      <c r="O17" s="19"/>
      <c r="P17" s="13" t="e">
        <v>#VALUE!</v>
      </c>
      <c r="Q17" s="14">
        <f>IF(J17="PROV SUM",N17,L17*P17)</f>
        <v>500</v>
      </c>
      <c r="R17" s="40" t="s">
        <v>381</v>
      </c>
      <c r="S17" s="41" t="s">
        <v>381</v>
      </c>
      <c r="T17" s="14">
        <f>IF(J17="SC024",N17,IF(ISERROR(S17),"",IF(J17="PROV SUM",N17,L17*S17)))</f>
        <v>500</v>
      </c>
      <c r="V17" s="10" t="s">
        <v>380</v>
      </c>
      <c r="W17" s="39">
        <v>0</v>
      </c>
      <c r="X17" s="41">
        <v>500</v>
      </c>
      <c r="Y17" s="72">
        <f t="shared" si="0"/>
        <v>0</v>
      </c>
      <c r="Z17" s="19"/>
      <c r="AA17" s="79">
        <v>0</v>
      </c>
      <c r="AB17" s="80">
        <f t="shared" si="1"/>
        <v>0</v>
      </c>
      <c r="AC17" s="81">
        <v>0</v>
      </c>
      <c r="AD17" s="82">
        <f t="shared" si="2"/>
        <v>0</v>
      </c>
      <c r="AE17" s="133">
        <f t="shared" si="3"/>
        <v>0</v>
      </c>
    </row>
    <row r="18" spans="1:31" ht="15.75" thickBot="1" x14ac:dyDescent="0.3">
      <c r="A18" s="16"/>
      <c r="B18" s="3" t="s">
        <v>470</v>
      </c>
      <c r="C18" s="42" t="s">
        <v>189</v>
      </c>
      <c r="D18" s="5" t="s">
        <v>378</v>
      </c>
      <c r="E18" s="6"/>
      <c r="F18" s="7"/>
      <c r="G18" s="7"/>
      <c r="H18" s="8"/>
      <c r="I18" s="7"/>
      <c r="J18" s="9"/>
      <c r="K18" s="10"/>
      <c r="L18" s="39"/>
      <c r="M18" s="9"/>
      <c r="N18" s="39"/>
      <c r="O18" s="19"/>
      <c r="P18" s="28"/>
      <c r="Q18" s="43"/>
      <c r="R18" s="43"/>
      <c r="S18" s="43"/>
      <c r="T18" s="43"/>
      <c r="V18" s="10"/>
      <c r="W18" s="39"/>
      <c r="X18" s="43"/>
      <c r="Y18" s="72"/>
      <c r="Z18" s="19"/>
      <c r="AA18" s="79"/>
      <c r="AB18" s="80"/>
      <c r="AC18" s="81"/>
      <c r="AD18" s="82"/>
      <c r="AE18" s="133">
        <f t="shared" si="3"/>
        <v>0</v>
      </c>
    </row>
    <row r="19" spans="1:31" ht="30.75" thickBot="1" x14ac:dyDescent="0.3">
      <c r="A19" s="16"/>
      <c r="B19" s="3" t="s">
        <v>470</v>
      </c>
      <c r="C19" s="42" t="s">
        <v>189</v>
      </c>
      <c r="D19" s="5" t="s">
        <v>25</v>
      </c>
      <c r="E19" s="6" t="s">
        <v>337</v>
      </c>
      <c r="F19" s="7"/>
      <c r="G19" s="7"/>
      <c r="H19" s="8">
        <v>6.91</v>
      </c>
      <c r="I19" s="7"/>
      <c r="J19" s="9" t="s">
        <v>338</v>
      </c>
      <c r="K19" s="10" t="s">
        <v>79</v>
      </c>
      <c r="L19" s="39">
        <v>2</v>
      </c>
      <c r="M19" s="11">
        <v>20.13</v>
      </c>
      <c r="N19" s="39">
        <v>40.26</v>
      </c>
      <c r="O19" s="19"/>
      <c r="P19" s="13" t="e">
        <v>#VALUE!</v>
      </c>
      <c r="Q19" s="14" t="e">
        <f t="shared" ref="Q19:Q35" si="4">IF(J19="PROV SUM",N19,L19*P19)</f>
        <v>#VALUE!</v>
      </c>
      <c r="R19" s="40">
        <v>0</v>
      </c>
      <c r="S19" s="41">
        <v>14.594249999999999</v>
      </c>
      <c r="T19" s="14">
        <f t="shared" ref="T19:T35" si="5">IF(J19="SC024",N19,IF(ISERROR(S19),"",IF(J19="PROV SUM",N19,L19*S19)))</f>
        <v>29.188499999999998</v>
      </c>
      <c r="V19" s="10" t="s">
        <v>79</v>
      </c>
      <c r="W19" s="39">
        <v>0</v>
      </c>
      <c r="X19" s="41">
        <v>14.594249999999999</v>
      </c>
      <c r="Y19" s="72">
        <f t="shared" si="0"/>
        <v>0</v>
      </c>
      <c r="Z19" s="19"/>
      <c r="AA19" s="79">
        <v>0</v>
      </c>
      <c r="AB19" s="80">
        <f t="shared" si="1"/>
        <v>0</v>
      </c>
      <c r="AC19" s="81">
        <v>0</v>
      </c>
      <c r="AD19" s="82">
        <f t="shared" si="2"/>
        <v>0</v>
      </c>
      <c r="AE19" s="133">
        <f t="shared" si="3"/>
        <v>0</v>
      </c>
    </row>
    <row r="20" spans="1:31" ht="30.75" thickBot="1" x14ac:dyDescent="0.3">
      <c r="A20" s="16"/>
      <c r="B20" s="3" t="s">
        <v>470</v>
      </c>
      <c r="C20" s="42" t="s">
        <v>189</v>
      </c>
      <c r="D20" s="5" t="s">
        <v>25</v>
      </c>
      <c r="E20" s="6" t="s">
        <v>227</v>
      </c>
      <c r="F20" s="7"/>
      <c r="G20" s="7"/>
      <c r="H20" s="8">
        <v>6.1940000000000301</v>
      </c>
      <c r="I20" s="7"/>
      <c r="J20" s="9" t="s">
        <v>228</v>
      </c>
      <c r="K20" s="10" t="s">
        <v>79</v>
      </c>
      <c r="L20" s="39">
        <v>60</v>
      </c>
      <c r="M20" s="11">
        <v>7.02</v>
      </c>
      <c r="N20" s="39">
        <v>421.2</v>
      </c>
      <c r="O20" s="19"/>
      <c r="P20" s="13" t="e">
        <v>#VALUE!</v>
      </c>
      <c r="Q20" s="14" t="e">
        <f t="shared" si="4"/>
        <v>#VALUE!</v>
      </c>
      <c r="R20" s="40">
        <v>0</v>
      </c>
      <c r="S20" s="41">
        <v>5.9669999999999996</v>
      </c>
      <c r="T20" s="14">
        <f t="shared" si="5"/>
        <v>358.02</v>
      </c>
      <c r="V20" s="10" t="s">
        <v>79</v>
      </c>
      <c r="W20" s="39">
        <v>0</v>
      </c>
      <c r="X20" s="41">
        <v>5.9669999999999996</v>
      </c>
      <c r="Y20" s="72">
        <f t="shared" si="0"/>
        <v>0</v>
      </c>
      <c r="Z20" s="19"/>
      <c r="AA20" s="79">
        <v>0</v>
      </c>
      <c r="AB20" s="80">
        <f t="shared" si="1"/>
        <v>0</v>
      </c>
      <c r="AC20" s="81">
        <v>0</v>
      </c>
      <c r="AD20" s="82">
        <f t="shared" si="2"/>
        <v>0</v>
      </c>
      <c r="AE20" s="133">
        <f t="shared" si="3"/>
        <v>0</v>
      </c>
    </row>
    <row r="21" spans="1:31" ht="45.75" thickBot="1" x14ac:dyDescent="0.3">
      <c r="A21" s="16"/>
      <c r="B21" s="3" t="s">
        <v>470</v>
      </c>
      <c r="C21" s="42" t="s">
        <v>189</v>
      </c>
      <c r="D21" s="5" t="s">
        <v>25</v>
      </c>
      <c r="E21" s="6" t="s">
        <v>236</v>
      </c>
      <c r="F21" s="7"/>
      <c r="G21" s="7"/>
      <c r="H21" s="8">
        <v>6.2140000000000404</v>
      </c>
      <c r="I21" s="7"/>
      <c r="J21" s="9" t="s">
        <v>237</v>
      </c>
      <c r="K21" s="10" t="s">
        <v>139</v>
      </c>
      <c r="L21" s="39">
        <v>1</v>
      </c>
      <c r="M21" s="11">
        <v>16.98</v>
      </c>
      <c r="N21" s="39">
        <v>16.98</v>
      </c>
      <c r="O21" s="19"/>
      <c r="P21" s="13" t="e">
        <v>#VALUE!</v>
      </c>
      <c r="Q21" s="14" t="e">
        <f t="shared" si="4"/>
        <v>#VALUE!</v>
      </c>
      <c r="R21" s="40">
        <v>0</v>
      </c>
      <c r="S21" s="41">
        <v>14.433</v>
      </c>
      <c r="T21" s="14">
        <f t="shared" si="5"/>
        <v>14.433</v>
      </c>
      <c r="V21" s="10" t="s">
        <v>139</v>
      </c>
      <c r="W21" s="39">
        <v>0</v>
      </c>
      <c r="X21" s="41">
        <v>14.433</v>
      </c>
      <c r="Y21" s="72">
        <f t="shared" si="0"/>
        <v>0</v>
      </c>
      <c r="Z21" s="19"/>
      <c r="AA21" s="79">
        <v>0</v>
      </c>
      <c r="AB21" s="80">
        <f t="shared" si="1"/>
        <v>0</v>
      </c>
      <c r="AC21" s="81">
        <v>0</v>
      </c>
      <c r="AD21" s="82">
        <f t="shared" si="2"/>
        <v>0</v>
      </c>
      <c r="AE21" s="133">
        <f t="shared" si="3"/>
        <v>0</v>
      </c>
    </row>
    <row r="22" spans="1:31" ht="45.75" thickBot="1" x14ac:dyDescent="0.3">
      <c r="A22" s="16"/>
      <c r="B22" s="3" t="s">
        <v>470</v>
      </c>
      <c r="C22" s="42" t="s">
        <v>189</v>
      </c>
      <c r="D22" s="5" t="s">
        <v>25</v>
      </c>
      <c r="E22" s="6" t="s">
        <v>238</v>
      </c>
      <c r="F22" s="7"/>
      <c r="G22" s="7"/>
      <c r="H22" s="8">
        <v>6.2150000000000398</v>
      </c>
      <c r="I22" s="7"/>
      <c r="J22" s="9" t="s">
        <v>239</v>
      </c>
      <c r="K22" s="10" t="s">
        <v>79</v>
      </c>
      <c r="L22" s="39">
        <v>1</v>
      </c>
      <c r="M22" s="11">
        <v>16.079999999999998</v>
      </c>
      <c r="N22" s="39">
        <v>16.079999999999998</v>
      </c>
      <c r="O22" s="19"/>
      <c r="P22" s="13" t="e">
        <v>#VALUE!</v>
      </c>
      <c r="Q22" s="14" t="e">
        <f t="shared" si="4"/>
        <v>#VALUE!</v>
      </c>
      <c r="R22" s="40">
        <v>0</v>
      </c>
      <c r="S22" s="41">
        <v>13.667999999999997</v>
      </c>
      <c r="T22" s="14">
        <f t="shared" si="5"/>
        <v>13.667999999999997</v>
      </c>
      <c r="V22" s="10" t="s">
        <v>79</v>
      </c>
      <c r="W22" s="39">
        <v>0</v>
      </c>
      <c r="X22" s="41">
        <v>13.667999999999997</v>
      </c>
      <c r="Y22" s="72">
        <f t="shared" si="0"/>
        <v>0</v>
      </c>
      <c r="Z22" s="19"/>
      <c r="AA22" s="79">
        <v>0</v>
      </c>
      <c r="AB22" s="80">
        <f t="shared" si="1"/>
        <v>0</v>
      </c>
      <c r="AC22" s="81">
        <v>0</v>
      </c>
      <c r="AD22" s="82">
        <f t="shared" si="2"/>
        <v>0</v>
      </c>
      <c r="AE22" s="133">
        <f t="shared" si="3"/>
        <v>0</v>
      </c>
    </row>
    <row r="23" spans="1:31" ht="45.75" thickBot="1" x14ac:dyDescent="0.3">
      <c r="A23" s="16"/>
      <c r="B23" s="3" t="s">
        <v>470</v>
      </c>
      <c r="C23" s="42" t="s">
        <v>189</v>
      </c>
      <c r="D23" s="5" t="s">
        <v>25</v>
      </c>
      <c r="E23" s="6" t="s">
        <v>240</v>
      </c>
      <c r="F23" s="7"/>
      <c r="G23" s="7"/>
      <c r="H23" s="8">
        <v>6.2180000000000399</v>
      </c>
      <c r="I23" s="7"/>
      <c r="J23" s="9" t="s">
        <v>241</v>
      </c>
      <c r="K23" s="10" t="s">
        <v>104</v>
      </c>
      <c r="L23" s="39">
        <v>12</v>
      </c>
      <c r="M23" s="11">
        <v>1.73</v>
      </c>
      <c r="N23" s="39">
        <v>20.76</v>
      </c>
      <c r="O23" s="19"/>
      <c r="P23" s="13" t="e">
        <v>#VALUE!</v>
      </c>
      <c r="Q23" s="14" t="e">
        <f t="shared" si="4"/>
        <v>#VALUE!</v>
      </c>
      <c r="R23" s="40">
        <v>0</v>
      </c>
      <c r="S23" s="41">
        <v>1.4704999999999999</v>
      </c>
      <c r="T23" s="14">
        <f t="shared" si="5"/>
        <v>17.646000000000001</v>
      </c>
      <c r="V23" s="10" t="s">
        <v>104</v>
      </c>
      <c r="W23" s="39">
        <v>0</v>
      </c>
      <c r="X23" s="41">
        <v>1.4704999999999999</v>
      </c>
      <c r="Y23" s="72">
        <f t="shared" si="0"/>
        <v>0</v>
      </c>
      <c r="Z23" s="19"/>
      <c r="AA23" s="79">
        <v>0</v>
      </c>
      <c r="AB23" s="80">
        <f t="shared" si="1"/>
        <v>0</v>
      </c>
      <c r="AC23" s="81">
        <v>0</v>
      </c>
      <c r="AD23" s="82">
        <f t="shared" si="2"/>
        <v>0</v>
      </c>
      <c r="AE23" s="133">
        <f t="shared" si="3"/>
        <v>0</v>
      </c>
    </row>
    <row r="24" spans="1:31" ht="30.75" thickBot="1" x14ac:dyDescent="0.3">
      <c r="A24" s="16"/>
      <c r="B24" s="3" t="s">
        <v>470</v>
      </c>
      <c r="C24" s="42" t="s">
        <v>189</v>
      </c>
      <c r="D24" s="5" t="s">
        <v>25</v>
      </c>
      <c r="E24" s="6" t="s">
        <v>411</v>
      </c>
      <c r="F24" s="7"/>
      <c r="G24" s="7"/>
      <c r="H24" s="8">
        <v>6.2360000000000504</v>
      </c>
      <c r="I24" s="7"/>
      <c r="J24" s="9" t="s">
        <v>251</v>
      </c>
      <c r="K24" s="10" t="s">
        <v>79</v>
      </c>
      <c r="L24" s="39">
        <v>18</v>
      </c>
      <c r="M24" s="11">
        <v>25.87</v>
      </c>
      <c r="N24" s="39">
        <v>465.66</v>
      </c>
      <c r="O24" s="19"/>
      <c r="P24" s="13" t="e">
        <v>#VALUE!</v>
      </c>
      <c r="Q24" s="14" t="e">
        <f t="shared" si="4"/>
        <v>#VALUE!</v>
      </c>
      <c r="R24" s="40">
        <v>0</v>
      </c>
      <c r="S24" s="41">
        <v>21.9895</v>
      </c>
      <c r="T24" s="14">
        <f t="shared" si="5"/>
        <v>395.81099999999998</v>
      </c>
      <c r="V24" s="10" t="s">
        <v>79</v>
      </c>
      <c r="W24" s="39">
        <v>0</v>
      </c>
      <c r="X24" s="41">
        <v>21.9895</v>
      </c>
      <c r="Y24" s="72">
        <f t="shared" si="0"/>
        <v>0</v>
      </c>
      <c r="Z24" s="19"/>
      <c r="AA24" s="79">
        <v>0</v>
      </c>
      <c r="AB24" s="80">
        <f t="shared" si="1"/>
        <v>0</v>
      </c>
      <c r="AC24" s="81">
        <v>0</v>
      </c>
      <c r="AD24" s="82">
        <f t="shared" si="2"/>
        <v>0</v>
      </c>
      <c r="AE24" s="133">
        <f t="shared" si="3"/>
        <v>0</v>
      </c>
    </row>
    <row r="25" spans="1:31" ht="30.75" thickBot="1" x14ac:dyDescent="0.3">
      <c r="A25" s="16"/>
      <c r="B25" s="3" t="s">
        <v>470</v>
      </c>
      <c r="C25" s="42" t="s">
        <v>189</v>
      </c>
      <c r="D25" s="5" t="s">
        <v>25</v>
      </c>
      <c r="E25" s="6" t="s">
        <v>412</v>
      </c>
      <c r="F25" s="7"/>
      <c r="G25" s="7"/>
      <c r="H25" s="8">
        <v>6.2370000000000498</v>
      </c>
      <c r="I25" s="7"/>
      <c r="J25" s="9" t="s">
        <v>253</v>
      </c>
      <c r="K25" s="10" t="s">
        <v>104</v>
      </c>
      <c r="L25" s="39">
        <v>6</v>
      </c>
      <c r="M25" s="11">
        <v>6.28</v>
      </c>
      <c r="N25" s="39">
        <v>37.68</v>
      </c>
      <c r="O25" s="19"/>
      <c r="P25" s="13" t="e">
        <v>#VALUE!</v>
      </c>
      <c r="Q25" s="14" t="e">
        <f t="shared" si="4"/>
        <v>#VALUE!</v>
      </c>
      <c r="R25" s="40">
        <v>0</v>
      </c>
      <c r="S25" s="41">
        <v>5.3380000000000001</v>
      </c>
      <c r="T25" s="14">
        <f t="shared" si="5"/>
        <v>32.027999999999999</v>
      </c>
      <c r="V25" s="10" t="s">
        <v>104</v>
      </c>
      <c r="W25" s="39">
        <v>0</v>
      </c>
      <c r="X25" s="41">
        <v>5.3380000000000001</v>
      </c>
      <c r="Y25" s="72">
        <f t="shared" si="0"/>
        <v>0</v>
      </c>
      <c r="Z25" s="19"/>
      <c r="AA25" s="79">
        <v>0</v>
      </c>
      <c r="AB25" s="80">
        <f t="shared" si="1"/>
        <v>0</v>
      </c>
      <c r="AC25" s="81">
        <v>0</v>
      </c>
      <c r="AD25" s="82">
        <f t="shared" si="2"/>
        <v>0</v>
      </c>
      <c r="AE25" s="133">
        <f t="shared" si="3"/>
        <v>0</v>
      </c>
    </row>
    <row r="26" spans="1:31" ht="45.75" thickBot="1" x14ac:dyDescent="0.3">
      <c r="A26" s="16"/>
      <c r="B26" s="3" t="s">
        <v>470</v>
      </c>
      <c r="C26" s="42" t="s">
        <v>189</v>
      </c>
      <c r="D26" s="5" t="s">
        <v>25</v>
      </c>
      <c r="E26" s="6" t="s">
        <v>413</v>
      </c>
      <c r="F26" s="7"/>
      <c r="G26" s="7"/>
      <c r="H26" s="8">
        <v>6.2380000000000502</v>
      </c>
      <c r="I26" s="7"/>
      <c r="J26" s="9" t="s">
        <v>255</v>
      </c>
      <c r="K26" s="10" t="s">
        <v>139</v>
      </c>
      <c r="L26" s="39">
        <v>1</v>
      </c>
      <c r="M26" s="11">
        <v>20.71</v>
      </c>
      <c r="N26" s="39">
        <v>20.71</v>
      </c>
      <c r="O26" s="19"/>
      <c r="P26" s="13" t="e">
        <v>#VALUE!</v>
      </c>
      <c r="Q26" s="14" t="e">
        <f t="shared" si="4"/>
        <v>#VALUE!</v>
      </c>
      <c r="R26" s="40">
        <v>0</v>
      </c>
      <c r="S26" s="41">
        <v>17.6035</v>
      </c>
      <c r="T26" s="14">
        <f t="shared" si="5"/>
        <v>17.6035</v>
      </c>
      <c r="V26" s="10" t="s">
        <v>139</v>
      </c>
      <c r="W26" s="39">
        <v>0</v>
      </c>
      <c r="X26" s="41">
        <v>17.6035</v>
      </c>
      <c r="Y26" s="72">
        <f t="shared" si="0"/>
        <v>0</v>
      </c>
      <c r="Z26" s="19"/>
      <c r="AA26" s="79">
        <v>0</v>
      </c>
      <c r="AB26" s="80">
        <f t="shared" si="1"/>
        <v>0</v>
      </c>
      <c r="AC26" s="81">
        <v>0</v>
      </c>
      <c r="AD26" s="82">
        <f t="shared" si="2"/>
        <v>0</v>
      </c>
      <c r="AE26" s="133">
        <f t="shared" si="3"/>
        <v>0</v>
      </c>
    </row>
    <row r="27" spans="1:31" ht="45.75" thickBot="1" x14ac:dyDescent="0.3">
      <c r="A27" s="16"/>
      <c r="B27" s="3" t="s">
        <v>470</v>
      </c>
      <c r="C27" s="42" t="s">
        <v>189</v>
      </c>
      <c r="D27" s="5" t="s">
        <v>25</v>
      </c>
      <c r="E27" s="6" t="s">
        <v>414</v>
      </c>
      <c r="F27" s="7"/>
      <c r="G27" s="7"/>
      <c r="H27" s="8">
        <v>6.2600000000000504</v>
      </c>
      <c r="I27" s="7"/>
      <c r="J27" s="9" t="s">
        <v>268</v>
      </c>
      <c r="K27" s="10" t="s">
        <v>104</v>
      </c>
      <c r="L27" s="39">
        <v>6</v>
      </c>
      <c r="M27" s="11">
        <v>3.74</v>
      </c>
      <c r="N27" s="39">
        <v>22.44</v>
      </c>
      <c r="O27" s="19"/>
      <c r="P27" s="13" t="e">
        <v>#VALUE!</v>
      </c>
      <c r="Q27" s="14" t="e">
        <f t="shared" si="4"/>
        <v>#VALUE!</v>
      </c>
      <c r="R27" s="40">
        <v>0</v>
      </c>
      <c r="S27" s="41">
        <v>3.1790000000000003</v>
      </c>
      <c r="T27" s="14">
        <f t="shared" si="5"/>
        <v>19.074000000000002</v>
      </c>
      <c r="V27" s="10" t="s">
        <v>104</v>
      </c>
      <c r="W27" s="39">
        <v>0</v>
      </c>
      <c r="X27" s="41">
        <v>3.1790000000000003</v>
      </c>
      <c r="Y27" s="72">
        <f t="shared" si="0"/>
        <v>0</v>
      </c>
      <c r="Z27" s="19"/>
      <c r="AA27" s="79">
        <v>0</v>
      </c>
      <c r="AB27" s="80">
        <f t="shared" si="1"/>
        <v>0</v>
      </c>
      <c r="AC27" s="81">
        <v>0</v>
      </c>
      <c r="AD27" s="82">
        <f t="shared" si="2"/>
        <v>0</v>
      </c>
      <c r="AE27" s="133">
        <f t="shared" si="3"/>
        <v>0</v>
      </c>
    </row>
    <row r="28" spans="1:31" ht="61.5" thickBot="1" x14ac:dyDescent="0.3">
      <c r="A28" s="16"/>
      <c r="B28" s="3" t="s">
        <v>470</v>
      </c>
      <c r="C28" s="42" t="s">
        <v>189</v>
      </c>
      <c r="D28" s="5" t="s">
        <v>25</v>
      </c>
      <c r="E28" s="6" t="s">
        <v>473</v>
      </c>
      <c r="F28" s="7"/>
      <c r="G28" s="7"/>
      <c r="H28" s="8">
        <v>6.399</v>
      </c>
      <c r="I28" s="7"/>
      <c r="J28" s="9" t="s">
        <v>379</v>
      </c>
      <c r="K28" s="10" t="s">
        <v>380</v>
      </c>
      <c r="L28" s="39">
        <v>1</v>
      </c>
      <c r="M28" s="11">
        <v>200</v>
      </c>
      <c r="N28" s="39">
        <v>200</v>
      </c>
      <c r="O28" s="19"/>
      <c r="P28" s="13" t="e">
        <v>#VALUE!</v>
      </c>
      <c r="Q28" s="14">
        <f t="shared" si="4"/>
        <v>200</v>
      </c>
      <c r="R28" s="40" t="s">
        <v>381</v>
      </c>
      <c r="S28" s="41" t="s">
        <v>381</v>
      </c>
      <c r="T28" s="14">
        <f t="shared" si="5"/>
        <v>200</v>
      </c>
      <c r="V28" s="10" t="s">
        <v>380</v>
      </c>
      <c r="W28" s="39">
        <v>0</v>
      </c>
      <c r="X28" s="41">
        <v>200</v>
      </c>
      <c r="Y28" s="72">
        <f t="shared" si="0"/>
        <v>0</v>
      </c>
      <c r="Z28" s="19"/>
      <c r="AA28" s="79">
        <v>0</v>
      </c>
      <c r="AB28" s="80">
        <f t="shared" si="1"/>
        <v>0</v>
      </c>
      <c r="AC28" s="81">
        <v>0</v>
      </c>
      <c r="AD28" s="82">
        <f t="shared" si="2"/>
        <v>0</v>
      </c>
      <c r="AE28" s="133">
        <f t="shared" si="3"/>
        <v>0</v>
      </c>
    </row>
    <row r="29" spans="1:31" ht="31.5" thickBot="1" x14ac:dyDescent="0.3">
      <c r="A29" s="16"/>
      <c r="B29" s="3" t="s">
        <v>470</v>
      </c>
      <c r="C29" s="42" t="s">
        <v>189</v>
      </c>
      <c r="D29" s="5" t="s">
        <v>25</v>
      </c>
      <c r="E29" s="6" t="s">
        <v>474</v>
      </c>
      <c r="F29" s="7"/>
      <c r="G29" s="7"/>
      <c r="H29" s="8">
        <v>6.4</v>
      </c>
      <c r="I29" s="7"/>
      <c r="J29" s="9" t="s">
        <v>379</v>
      </c>
      <c r="K29" s="10" t="s">
        <v>380</v>
      </c>
      <c r="L29" s="39">
        <v>1</v>
      </c>
      <c r="M29" s="11">
        <v>40</v>
      </c>
      <c r="N29" s="39">
        <v>40</v>
      </c>
      <c r="O29" s="19"/>
      <c r="P29" s="13" t="e">
        <v>#VALUE!</v>
      </c>
      <c r="Q29" s="14">
        <f t="shared" si="4"/>
        <v>40</v>
      </c>
      <c r="R29" s="40" t="s">
        <v>381</v>
      </c>
      <c r="S29" s="41" t="s">
        <v>381</v>
      </c>
      <c r="T29" s="14">
        <f t="shared" si="5"/>
        <v>40</v>
      </c>
      <c r="V29" s="10" t="s">
        <v>380</v>
      </c>
      <c r="W29" s="39">
        <v>0</v>
      </c>
      <c r="X29" s="41">
        <v>40</v>
      </c>
      <c r="Y29" s="72">
        <f t="shared" si="0"/>
        <v>0</v>
      </c>
      <c r="Z29" s="19"/>
      <c r="AA29" s="79">
        <v>0</v>
      </c>
      <c r="AB29" s="80">
        <f t="shared" si="1"/>
        <v>0</v>
      </c>
      <c r="AC29" s="81">
        <v>0</v>
      </c>
      <c r="AD29" s="82">
        <f t="shared" si="2"/>
        <v>0</v>
      </c>
      <c r="AE29" s="133">
        <f t="shared" si="3"/>
        <v>0</v>
      </c>
    </row>
    <row r="30" spans="1:31" ht="46.5" thickBot="1" x14ac:dyDescent="0.3">
      <c r="A30" s="16"/>
      <c r="B30" s="3" t="s">
        <v>470</v>
      </c>
      <c r="C30" s="42" t="s">
        <v>189</v>
      </c>
      <c r="D30" s="5" t="s">
        <v>25</v>
      </c>
      <c r="E30" s="6" t="s">
        <v>475</v>
      </c>
      <c r="F30" s="7"/>
      <c r="G30" s="7"/>
      <c r="H30" s="8">
        <v>6.4009999999999998</v>
      </c>
      <c r="I30" s="7"/>
      <c r="J30" s="9" t="s">
        <v>379</v>
      </c>
      <c r="K30" s="10" t="s">
        <v>380</v>
      </c>
      <c r="L30" s="39">
        <v>1</v>
      </c>
      <c r="M30" s="11">
        <v>100</v>
      </c>
      <c r="N30" s="39">
        <v>100</v>
      </c>
      <c r="O30" s="19"/>
      <c r="P30" s="13" t="e">
        <v>#VALUE!</v>
      </c>
      <c r="Q30" s="14">
        <f t="shared" si="4"/>
        <v>100</v>
      </c>
      <c r="R30" s="40" t="s">
        <v>381</v>
      </c>
      <c r="S30" s="41" t="s">
        <v>381</v>
      </c>
      <c r="T30" s="14">
        <f t="shared" si="5"/>
        <v>100</v>
      </c>
      <c r="V30" s="10" t="s">
        <v>380</v>
      </c>
      <c r="W30" s="39">
        <v>0</v>
      </c>
      <c r="X30" s="41">
        <v>100</v>
      </c>
      <c r="Y30" s="72">
        <f t="shared" si="0"/>
        <v>0</v>
      </c>
      <c r="Z30" s="19"/>
      <c r="AA30" s="79">
        <v>0</v>
      </c>
      <c r="AB30" s="80">
        <f t="shared" si="1"/>
        <v>0</v>
      </c>
      <c r="AC30" s="81">
        <v>0</v>
      </c>
      <c r="AD30" s="82">
        <f t="shared" si="2"/>
        <v>0</v>
      </c>
      <c r="AE30" s="133">
        <f t="shared" si="3"/>
        <v>0</v>
      </c>
    </row>
    <row r="31" spans="1:31" ht="46.5" thickBot="1" x14ac:dyDescent="0.3">
      <c r="A31" s="16"/>
      <c r="B31" s="3" t="s">
        <v>470</v>
      </c>
      <c r="C31" s="42" t="s">
        <v>189</v>
      </c>
      <c r="D31" s="5" t="s">
        <v>25</v>
      </c>
      <c r="E31" s="6" t="s">
        <v>476</v>
      </c>
      <c r="F31" s="7"/>
      <c r="G31" s="7"/>
      <c r="H31" s="8">
        <v>6.4020000000000001</v>
      </c>
      <c r="I31" s="7"/>
      <c r="J31" s="9" t="s">
        <v>379</v>
      </c>
      <c r="K31" s="10" t="s">
        <v>380</v>
      </c>
      <c r="L31" s="39">
        <v>1</v>
      </c>
      <c r="M31" s="11">
        <v>20</v>
      </c>
      <c r="N31" s="39">
        <v>20</v>
      </c>
      <c r="O31" s="19"/>
      <c r="P31" s="13" t="e">
        <v>#VALUE!</v>
      </c>
      <c r="Q31" s="14">
        <f t="shared" si="4"/>
        <v>20</v>
      </c>
      <c r="R31" s="40" t="s">
        <v>381</v>
      </c>
      <c r="S31" s="41" t="s">
        <v>381</v>
      </c>
      <c r="T31" s="14">
        <f t="shared" si="5"/>
        <v>20</v>
      </c>
      <c r="V31" s="10" t="s">
        <v>380</v>
      </c>
      <c r="W31" s="39">
        <v>0</v>
      </c>
      <c r="X31" s="41">
        <v>20</v>
      </c>
      <c r="Y31" s="72">
        <f t="shared" si="0"/>
        <v>0</v>
      </c>
      <c r="Z31" s="19"/>
      <c r="AA31" s="79">
        <v>0</v>
      </c>
      <c r="AB31" s="80">
        <f t="shared" si="1"/>
        <v>0</v>
      </c>
      <c r="AC31" s="81">
        <v>0</v>
      </c>
      <c r="AD31" s="82">
        <f t="shared" si="2"/>
        <v>0</v>
      </c>
      <c r="AE31" s="133">
        <f t="shared" si="3"/>
        <v>0</v>
      </c>
    </row>
    <row r="32" spans="1:31" ht="46.5" thickBot="1" x14ac:dyDescent="0.3">
      <c r="A32" s="16"/>
      <c r="B32" s="3" t="s">
        <v>470</v>
      </c>
      <c r="C32" s="42" t="s">
        <v>189</v>
      </c>
      <c r="D32" s="5" t="s">
        <v>25</v>
      </c>
      <c r="E32" s="6" t="s">
        <v>477</v>
      </c>
      <c r="F32" s="7"/>
      <c r="G32" s="7"/>
      <c r="H32" s="8">
        <v>6.4029999999999996</v>
      </c>
      <c r="I32" s="7"/>
      <c r="J32" s="9" t="s">
        <v>379</v>
      </c>
      <c r="K32" s="10" t="s">
        <v>380</v>
      </c>
      <c r="L32" s="39">
        <v>1</v>
      </c>
      <c r="M32" s="11">
        <v>400</v>
      </c>
      <c r="N32" s="39">
        <v>400</v>
      </c>
      <c r="O32" s="19"/>
      <c r="P32" s="13" t="e">
        <v>#VALUE!</v>
      </c>
      <c r="Q32" s="14">
        <f t="shared" si="4"/>
        <v>400</v>
      </c>
      <c r="R32" s="40" t="s">
        <v>381</v>
      </c>
      <c r="S32" s="41" t="s">
        <v>381</v>
      </c>
      <c r="T32" s="14">
        <f t="shared" si="5"/>
        <v>400</v>
      </c>
      <c r="V32" s="10" t="s">
        <v>380</v>
      </c>
      <c r="W32" s="39">
        <v>0</v>
      </c>
      <c r="X32" s="41">
        <v>400</v>
      </c>
      <c r="Y32" s="72">
        <f t="shared" si="0"/>
        <v>0</v>
      </c>
      <c r="Z32" s="19"/>
      <c r="AA32" s="79">
        <v>0</v>
      </c>
      <c r="AB32" s="80">
        <f t="shared" si="1"/>
        <v>0</v>
      </c>
      <c r="AC32" s="81">
        <v>0</v>
      </c>
      <c r="AD32" s="82">
        <f t="shared" si="2"/>
        <v>0</v>
      </c>
      <c r="AE32" s="133">
        <f t="shared" si="3"/>
        <v>0</v>
      </c>
    </row>
    <row r="33" spans="1:31" ht="46.5" thickBot="1" x14ac:dyDescent="0.3">
      <c r="A33" s="16"/>
      <c r="B33" s="3" t="s">
        <v>470</v>
      </c>
      <c r="C33" s="42" t="s">
        <v>189</v>
      </c>
      <c r="D33" s="5" t="s">
        <v>25</v>
      </c>
      <c r="E33" s="6" t="s">
        <v>478</v>
      </c>
      <c r="F33" s="7"/>
      <c r="G33" s="7"/>
      <c r="H33" s="8">
        <v>6.4039999999999999</v>
      </c>
      <c r="I33" s="7"/>
      <c r="J33" s="9" t="s">
        <v>379</v>
      </c>
      <c r="K33" s="10" t="s">
        <v>380</v>
      </c>
      <c r="L33" s="39">
        <v>1</v>
      </c>
      <c r="M33" s="11">
        <v>70</v>
      </c>
      <c r="N33" s="39">
        <v>70</v>
      </c>
      <c r="O33" s="19"/>
      <c r="P33" s="13" t="e">
        <v>#VALUE!</v>
      </c>
      <c r="Q33" s="14">
        <f t="shared" si="4"/>
        <v>70</v>
      </c>
      <c r="R33" s="40" t="s">
        <v>381</v>
      </c>
      <c r="S33" s="41" t="s">
        <v>381</v>
      </c>
      <c r="T33" s="14">
        <f t="shared" si="5"/>
        <v>70</v>
      </c>
      <c r="V33" s="10" t="s">
        <v>380</v>
      </c>
      <c r="W33" s="39">
        <v>0</v>
      </c>
      <c r="X33" s="41">
        <v>70</v>
      </c>
      <c r="Y33" s="72">
        <f t="shared" si="0"/>
        <v>0</v>
      </c>
      <c r="Z33" s="19"/>
      <c r="AA33" s="79">
        <v>0</v>
      </c>
      <c r="AB33" s="80">
        <f t="shared" si="1"/>
        <v>0</v>
      </c>
      <c r="AC33" s="81">
        <v>0</v>
      </c>
      <c r="AD33" s="82">
        <f t="shared" si="2"/>
        <v>0</v>
      </c>
      <c r="AE33" s="133">
        <f t="shared" si="3"/>
        <v>0</v>
      </c>
    </row>
    <row r="34" spans="1:31" ht="46.5" thickBot="1" x14ac:dyDescent="0.3">
      <c r="A34" s="16"/>
      <c r="B34" s="3" t="s">
        <v>470</v>
      </c>
      <c r="C34" s="42" t="s">
        <v>189</v>
      </c>
      <c r="D34" s="5" t="s">
        <v>25</v>
      </c>
      <c r="E34" s="6" t="s">
        <v>479</v>
      </c>
      <c r="F34" s="7"/>
      <c r="G34" s="7"/>
      <c r="H34" s="8">
        <v>6.4050000000000002</v>
      </c>
      <c r="I34" s="7"/>
      <c r="J34" s="9" t="s">
        <v>379</v>
      </c>
      <c r="K34" s="10" t="s">
        <v>380</v>
      </c>
      <c r="L34" s="39">
        <v>1</v>
      </c>
      <c r="M34" s="11">
        <v>40</v>
      </c>
      <c r="N34" s="39">
        <v>40</v>
      </c>
      <c r="O34" s="19"/>
      <c r="P34" s="13" t="e">
        <v>#VALUE!</v>
      </c>
      <c r="Q34" s="14">
        <f t="shared" si="4"/>
        <v>40</v>
      </c>
      <c r="R34" s="40" t="s">
        <v>381</v>
      </c>
      <c r="S34" s="41" t="s">
        <v>381</v>
      </c>
      <c r="T34" s="14">
        <f t="shared" si="5"/>
        <v>40</v>
      </c>
      <c r="V34" s="10" t="s">
        <v>380</v>
      </c>
      <c r="W34" s="39">
        <v>0</v>
      </c>
      <c r="X34" s="41">
        <v>40</v>
      </c>
      <c r="Y34" s="72">
        <f t="shared" si="0"/>
        <v>0</v>
      </c>
      <c r="Z34" s="19"/>
      <c r="AA34" s="79">
        <v>0</v>
      </c>
      <c r="AB34" s="80">
        <f t="shared" si="1"/>
        <v>0</v>
      </c>
      <c r="AC34" s="81">
        <v>0</v>
      </c>
      <c r="AD34" s="82">
        <f t="shared" si="2"/>
        <v>0</v>
      </c>
      <c r="AE34" s="133">
        <f t="shared" si="3"/>
        <v>0</v>
      </c>
    </row>
    <row r="35" spans="1:31" ht="46.5" thickBot="1" x14ac:dyDescent="0.3">
      <c r="A35" s="16"/>
      <c r="B35" s="3" t="s">
        <v>470</v>
      </c>
      <c r="C35" s="42" t="s">
        <v>189</v>
      </c>
      <c r="D35" s="5" t="s">
        <v>25</v>
      </c>
      <c r="E35" s="6" t="s">
        <v>480</v>
      </c>
      <c r="F35" s="7"/>
      <c r="G35" s="7"/>
      <c r="H35" s="8">
        <v>6.4059999999999997</v>
      </c>
      <c r="I35" s="7"/>
      <c r="J35" s="9" t="s">
        <v>379</v>
      </c>
      <c r="K35" s="10" t="s">
        <v>380</v>
      </c>
      <c r="L35" s="39">
        <v>1</v>
      </c>
      <c r="M35" s="11">
        <v>20</v>
      </c>
      <c r="N35" s="39">
        <v>20</v>
      </c>
      <c r="O35" s="19"/>
      <c r="P35" s="13" t="e">
        <v>#VALUE!</v>
      </c>
      <c r="Q35" s="14">
        <f t="shared" si="4"/>
        <v>20</v>
      </c>
      <c r="R35" s="40" t="s">
        <v>381</v>
      </c>
      <c r="S35" s="41" t="s">
        <v>381</v>
      </c>
      <c r="T35" s="14">
        <f t="shared" si="5"/>
        <v>20</v>
      </c>
      <c r="V35" s="10" t="s">
        <v>380</v>
      </c>
      <c r="W35" s="39">
        <v>0</v>
      </c>
      <c r="X35" s="41">
        <v>20</v>
      </c>
      <c r="Y35" s="72">
        <f t="shared" si="0"/>
        <v>0</v>
      </c>
      <c r="Z35" s="19"/>
      <c r="AA35" s="79">
        <v>0</v>
      </c>
      <c r="AB35" s="80">
        <f t="shared" si="1"/>
        <v>0</v>
      </c>
      <c r="AC35" s="81">
        <v>0</v>
      </c>
      <c r="AD35" s="82">
        <f t="shared" si="2"/>
        <v>0</v>
      </c>
      <c r="AE35" s="133">
        <f t="shared" si="3"/>
        <v>0</v>
      </c>
    </row>
    <row r="36" spans="1:31" ht="15.75" thickBot="1" x14ac:dyDescent="0.3">
      <c r="A36" s="16"/>
      <c r="B36" s="3" t="s">
        <v>470</v>
      </c>
      <c r="C36" s="42" t="s">
        <v>72</v>
      </c>
      <c r="D36" s="5" t="s">
        <v>378</v>
      </c>
      <c r="E36" s="6"/>
      <c r="F36" s="7"/>
      <c r="G36" s="7"/>
      <c r="H36" s="8"/>
      <c r="I36" s="7"/>
      <c r="J36" s="9"/>
      <c r="K36" s="10"/>
      <c r="L36" s="39"/>
      <c r="M36" s="9"/>
      <c r="N36" s="39"/>
      <c r="O36" s="44"/>
      <c r="P36" s="28"/>
      <c r="Q36" s="43"/>
      <c r="R36" s="43"/>
      <c r="S36" s="43"/>
      <c r="T36" s="43"/>
      <c r="V36" s="10"/>
      <c r="W36" s="39"/>
      <c r="X36" s="43"/>
      <c r="Y36" s="72"/>
      <c r="Z36" s="19"/>
      <c r="AA36" s="79">
        <v>0</v>
      </c>
      <c r="AB36" s="80">
        <f t="shared" si="1"/>
        <v>0</v>
      </c>
      <c r="AC36" s="81">
        <v>0</v>
      </c>
      <c r="AD36" s="82">
        <f t="shared" si="2"/>
        <v>0</v>
      </c>
      <c r="AE36" s="133">
        <f t="shared" si="3"/>
        <v>0</v>
      </c>
    </row>
    <row r="37" spans="1:31" ht="76.5" thickBot="1" x14ac:dyDescent="0.3">
      <c r="A37" s="16"/>
      <c r="B37" s="3" t="s">
        <v>470</v>
      </c>
      <c r="C37" s="42" t="s">
        <v>72</v>
      </c>
      <c r="D37" s="5" t="s">
        <v>25</v>
      </c>
      <c r="E37" s="6" t="s">
        <v>481</v>
      </c>
      <c r="F37" s="7"/>
      <c r="G37" s="7"/>
      <c r="H37" s="8">
        <v>3.4340000000000002</v>
      </c>
      <c r="I37" s="7"/>
      <c r="J37" s="9" t="s">
        <v>379</v>
      </c>
      <c r="K37" s="10" t="s">
        <v>380</v>
      </c>
      <c r="L37" s="39">
        <v>1</v>
      </c>
      <c r="M37" s="11">
        <v>1100</v>
      </c>
      <c r="N37" s="39">
        <v>1100</v>
      </c>
      <c r="O37" s="44"/>
      <c r="P37" s="13" t="e">
        <v>#VALUE!</v>
      </c>
      <c r="Q37" s="14">
        <f>IF(J37="PROV SUM",N37,L37*P37)</f>
        <v>1100</v>
      </c>
      <c r="R37" s="40" t="s">
        <v>381</v>
      </c>
      <c r="S37" s="41" t="s">
        <v>381</v>
      </c>
      <c r="T37" s="14">
        <f>IF(J37="SC024",N37,IF(ISERROR(S37),"",IF(J37="PROV SUM",N37,L37*S37)))</f>
        <v>1100</v>
      </c>
      <c r="V37" s="10" t="s">
        <v>380</v>
      </c>
      <c r="W37" s="39">
        <v>0</v>
      </c>
      <c r="X37" s="41">
        <v>1100</v>
      </c>
      <c r="Y37" s="72">
        <f t="shared" si="0"/>
        <v>0</v>
      </c>
      <c r="Z37" s="19"/>
      <c r="AA37" s="79">
        <v>0</v>
      </c>
      <c r="AB37" s="80">
        <f t="shared" si="1"/>
        <v>0</v>
      </c>
      <c r="AC37" s="81">
        <v>0</v>
      </c>
      <c r="AD37" s="82">
        <f t="shared" si="2"/>
        <v>0</v>
      </c>
      <c r="AE37" s="133">
        <f t="shared" si="3"/>
        <v>0</v>
      </c>
    </row>
    <row r="38" spans="1:31" ht="76.5" thickBot="1" x14ac:dyDescent="0.3">
      <c r="A38" s="16"/>
      <c r="B38" s="3" t="s">
        <v>470</v>
      </c>
      <c r="C38" s="42" t="s">
        <v>72</v>
      </c>
      <c r="D38" s="5" t="s">
        <v>25</v>
      </c>
      <c r="E38" s="6" t="s">
        <v>482</v>
      </c>
      <c r="F38" s="7"/>
      <c r="G38" s="7"/>
      <c r="H38" s="8">
        <v>3.4350000000000001</v>
      </c>
      <c r="I38" s="7"/>
      <c r="J38" s="9" t="s">
        <v>379</v>
      </c>
      <c r="K38" s="10" t="s">
        <v>380</v>
      </c>
      <c r="L38" s="39">
        <v>1</v>
      </c>
      <c r="M38" s="11">
        <v>1400</v>
      </c>
      <c r="N38" s="39">
        <v>1400</v>
      </c>
      <c r="O38" s="44"/>
      <c r="P38" s="13" t="e">
        <v>#VALUE!</v>
      </c>
      <c r="Q38" s="14">
        <f>IF(J38="PROV SUM",N38,L38*P38)</f>
        <v>1400</v>
      </c>
      <c r="R38" s="40" t="s">
        <v>381</v>
      </c>
      <c r="S38" s="41" t="s">
        <v>381</v>
      </c>
      <c r="T38" s="14">
        <f>IF(J38="SC024",N38,IF(ISERROR(S38),"",IF(J38="PROV SUM",N38,L38*S38)))</f>
        <v>1400</v>
      </c>
      <c r="V38" s="10" t="s">
        <v>380</v>
      </c>
      <c r="W38" s="39">
        <v>0</v>
      </c>
      <c r="X38" s="41">
        <v>1400</v>
      </c>
      <c r="Y38" s="72">
        <f t="shared" si="0"/>
        <v>0</v>
      </c>
      <c r="Z38" s="19"/>
      <c r="AA38" s="79">
        <v>0</v>
      </c>
      <c r="AB38" s="80">
        <f t="shared" si="1"/>
        <v>0</v>
      </c>
      <c r="AC38" s="81">
        <v>0</v>
      </c>
      <c r="AD38" s="82">
        <f t="shared" si="2"/>
        <v>0</v>
      </c>
      <c r="AE38" s="133">
        <f t="shared" si="3"/>
        <v>0</v>
      </c>
    </row>
    <row r="39" spans="1:31" ht="31.5" thickBot="1" x14ac:dyDescent="0.3">
      <c r="A39" s="16"/>
      <c r="B39" s="3" t="s">
        <v>470</v>
      </c>
      <c r="C39" s="42" t="s">
        <v>72</v>
      </c>
      <c r="D39" s="5" t="s">
        <v>25</v>
      </c>
      <c r="E39" s="6" t="s">
        <v>442</v>
      </c>
      <c r="F39" s="7"/>
      <c r="G39" s="7"/>
      <c r="H39" s="8">
        <v>3.4359999999999999</v>
      </c>
      <c r="I39" s="7"/>
      <c r="J39" s="9" t="s">
        <v>379</v>
      </c>
      <c r="K39" s="10" t="s">
        <v>380</v>
      </c>
      <c r="L39" s="39">
        <v>1</v>
      </c>
      <c r="M39" s="11">
        <v>200</v>
      </c>
      <c r="N39" s="39">
        <v>200</v>
      </c>
      <c r="O39" s="44"/>
      <c r="P39" s="13" t="e">
        <v>#VALUE!</v>
      </c>
      <c r="Q39" s="14">
        <f>IF(J39="PROV SUM",N39,L39*P39)</f>
        <v>200</v>
      </c>
      <c r="R39" s="40" t="s">
        <v>381</v>
      </c>
      <c r="S39" s="41" t="s">
        <v>381</v>
      </c>
      <c r="T39" s="14">
        <f>IF(J39="SC024",N39,IF(ISERROR(S39),"",IF(J39="PROV SUM",N39,L39*S39)))</f>
        <v>200</v>
      </c>
      <c r="V39" s="10" t="s">
        <v>380</v>
      </c>
      <c r="W39" s="39">
        <v>0</v>
      </c>
      <c r="X39" s="41">
        <v>200</v>
      </c>
      <c r="Y39" s="72">
        <f t="shared" si="0"/>
        <v>0</v>
      </c>
      <c r="Z39" s="19"/>
      <c r="AA39" s="79">
        <v>0</v>
      </c>
      <c r="AB39" s="80">
        <f t="shared" si="1"/>
        <v>0</v>
      </c>
      <c r="AC39" s="81">
        <v>0</v>
      </c>
      <c r="AD39" s="82">
        <f t="shared" si="2"/>
        <v>0</v>
      </c>
      <c r="AE39" s="133">
        <f t="shared" si="3"/>
        <v>0</v>
      </c>
    </row>
    <row r="40" spans="1:31" ht="46.5" thickBot="1" x14ac:dyDescent="0.3">
      <c r="A40" s="16"/>
      <c r="B40" s="3" t="s">
        <v>470</v>
      </c>
      <c r="C40" s="42" t="s">
        <v>72</v>
      </c>
      <c r="D40" s="5" t="s">
        <v>25</v>
      </c>
      <c r="E40" s="6" t="s">
        <v>483</v>
      </c>
      <c r="F40" s="7"/>
      <c r="G40" s="7"/>
      <c r="H40" s="8">
        <v>3.4369999999999998</v>
      </c>
      <c r="I40" s="7"/>
      <c r="J40" s="9" t="s">
        <v>379</v>
      </c>
      <c r="K40" s="10" t="s">
        <v>380</v>
      </c>
      <c r="L40" s="39">
        <v>1</v>
      </c>
      <c r="M40" s="11">
        <v>250</v>
      </c>
      <c r="N40" s="39">
        <v>250</v>
      </c>
      <c r="O40" s="44"/>
      <c r="P40" s="13" t="e">
        <v>#VALUE!</v>
      </c>
      <c r="Q40" s="14">
        <f>IF(J40="PROV SUM",N40,L40*P40)</f>
        <v>250</v>
      </c>
      <c r="R40" s="40" t="s">
        <v>381</v>
      </c>
      <c r="S40" s="41" t="s">
        <v>381</v>
      </c>
      <c r="T40" s="14">
        <f>IF(J40="SC024",N40,IF(ISERROR(S40),"",IF(J40="PROV SUM",N40,L40*S40)))</f>
        <v>250</v>
      </c>
      <c r="V40" s="10" t="s">
        <v>380</v>
      </c>
      <c r="W40" s="39">
        <v>0</v>
      </c>
      <c r="X40" s="41">
        <v>250</v>
      </c>
      <c r="Y40" s="72">
        <f t="shared" si="0"/>
        <v>0</v>
      </c>
      <c r="Z40" s="19"/>
      <c r="AA40" s="79">
        <v>0</v>
      </c>
      <c r="AB40" s="80">
        <f t="shared" si="1"/>
        <v>0</v>
      </c>
      <c r="AC40" s="81">
        <v>0</v>
      </c>
      <c r="AD40" s="82">
        <f t="shared" si="2"/>
        <v>0</v>
      </c>
      <c r="AE40" s="133">
        <f t="shared" si="3"/>
        <v>0</v>
      </c>
    </row>
    <row r="41" spans="1:31" ht="15.75" thickBot="1" x14ac:dyDescent="0.3">
      <c r="A41" s="16"/>
      <c r="B41" s="3" t="s">
        <v>470</v>
      </c>
      <c r="C41" s="42" t="s">
        <v>164</v>
      </c>
      <c r="D41" s="5" t="s">
        <v>378</v>
      </c>
      <c r="E41" s="6"/>
      <c r="F41" s="7"/>
      <c r="G41" s="7"/>
      <c r="H41" s="8"/>
      <c r="I41" s="7"/>
      <c r="J41" s="9"/>
      <c r="K41" s="10"/>
      <c r="L41" s="39"/>
      <c r="M41" s="9"/>
      <c r="N41" s="39"/>
      <c r="O41" s="44"/>
      <c r="P41" s="28"/>
      <c r="Q41" s="43"/>
      <c r="R41" s="43"/>
      <c r="S41" s="43"/>
      <c r="T41" s="43"/>
      <c r="V41" s="10"/>
      <c r="W41" s="39"/>
      <c r="X41" s="43"/>
      <c r="Y41" s="72">
        <f t="shared" si="0"/>
        <v>0</v>
      </c>
      <c r="Z41" s="19"/>
      <c r="AA41" s="79">
        <v>0</v>
      </c>
      <c r="AB41" s="80">
        <f t="shared" si="1"/>
        <v>0</v>
      </c>
      <c r="AC41" s="81">
        <v>0</v>
      </c>
      <c r="AD41" s="82">
        <f t="shared" si="2"/>
        <v>0</v>
      </c>
      <c r="AE41" s="133">
        <f t="shared" si="3"/>
        <v>0</v>
      </c>
    </row>
    <row r="42" spans="1:31" ht="90.75" thickBot="1" x14ac:dyDescent="0.3">
      <c r="A42" s="16"/>
      <c r="B42" s="3" t="s">
        <v>470</v>
      </c>
      <c r="C42" s="42" t="s">
        <v>164</v>
      </c>
      <c r="D42" s="5" t="s">
        <v>25</v>
      </c>
      <c r="E42" s="6" t="s">
        <v>183</v>
      </c>
      <c r="F42" s="7"/>
      <c r="G42" s="7"/>
      <c r="H42" s="8">
        <v>4.1100000000000003</v>
      </c>
      <c r="I42" s="7"/>
      <c r="J42" s="9" t="s">
        <v>184</v>
      </c>
      <c r="K42" s="10" t="s">
        <v>57</v>
      </c>
      <c r="L42" s="39">
        <v>2</v>
      </c>
      <c r="M42" s="11">
        <v>36.75</v>
      </c>
      <c r="N42" s="39">
        <v>73.5</v>
      </c>
      <c r="O42" s="44"/>
      <c r="P42" s="13" t="e">
        <v>#VALUE!</v>
      </c>
      <c r="Q42" s="14" t="e">
        <f t="shared" ref="Q42:Q49" si="6">IF(J42="PROV SUM",N42,L42*P42)</f>
        <v>#VALUE!</v>
      </c>
      <c r="R42" s="40">
        <v>0</v>
      </c>
      <c r="S42" s="41">
        <v>34.912500000000001</v>
      </c>
      <c r="T42" s="14">
        <f t="shared" ref="T42:T49" si="7">IF(J42="SC024",N42,IF(ISERROR(S42),"",IF(J42="PROV SUM",N42,L42*S42)))</f>
        <v>69.825000000000003</v>
      </c>
      <c r="V42" s="10" t="s">
        <v>57</v>
      </c>
      <c r="W42" s="39">
        <v>0</v>
      </c>
      <c r="X42" s="41">
        <v>34.912500000000001</v>
      </c>
      <c r="Y42" s="72">
        <f t="shared" si="0"/>
        <v>0</v>
      </c>
      <c r="Z42" s="19"/>
      <c r="AA42" s="79">
        <v>0</v>
      </c>
      <c r="AB42" s="80">
        <f t="shared" si="1"/>
        <v>0</v>
      </c>
      <c r="AC42" s="81">
        <v>0</v>
      </c>
      <c r="AD42" s="82">
        <f t="shared" si="2"/>
        <v>0</v>
      </c>
      <c r="AE42" s="133">
        <f t="shared" si="3"/>
        <v>0</v>
      </c>
    </row>
    <row r="43" spans="1:31" ht="45.75" thickBot="1" x14ac:dyDescent="0.3">
      <c r="A43" s="16"/>
      <c r="B43" s="45" t="s">
        <v>470</v>
      </c>
      <c r="C43" s="46" t="s">
        <v>164</v>
      </c>
      <c r="D43" s="47" t="s">
        <v>25</v>
      </c>
      <c r="E43" s="48" t="s">
        <v>185</v>
      </c>
      <c r="F43" s="49"/>
      <c r="G43" s="49"/>
      <c r="H43" s="50">
        <v>4.13</v>
      </c>
      <c r="I43" s="49"/>
      <c r="J43" s="51" t="s">
        <v>186</v>
      </c>
      <c r="K43" s="52" t="s">
        <v>57</v>
      </c>
      <c r="L43" s="53">
        <v>30</v>
      </c>
      <c r="M43" s="54">
        <v>4.25</v>
      </c>
      <c r="N43" s="53">
        <v>127.5</v>
      </c>
      <c r="O43" s="44"/>
      <c r="P43" s="13" t="e">
        <v>#VALUE!</v>
      </c>
      <c r="Q43" s="14" t="e">
        <f t="shared" si="6"/>
        <v>#VALUE!</v>
      </c>
      <c r="R43" s="40">
        <v>0</v>
      </c>
      <c r="S43" s="41">
        <v>4.0374999999999996</v>
      </c>
      <c r="T43" s="14">
        <f t="shared" si="7"/>
        <v>121.12499999999999</v>
      </c>
      <c r="V43" s="52" t="s">
        <v>57</v>
      </c>
      <c r="W43" s="39">
        <v>0</v>
      </c>
      <c r="X43" s="41">
        <v>4.0374999999999996</v>
      </c>
      <c r="Y43" s="72">
        <f t="shared" si="0"/>
        <v>0</v>
      </c>
      <c r="Z43" s="19"/>
      <c r="AA43" s="79">
        <v>0</v>
      </c>
      <c r="AB43" s="80">
        <f t="shared" si="1"/>
        <v>0</v>
      </c>
      <c r="AC43" s="81">
        <v>0</v>
      </c>
      <c r="AD43" s="82">
        <f t="shared" si="2"/>
        <v>0</v>
      </c>
      <c r="AE43" s="133">
        <f t="shared" si="3"/>
        <v>0</v>
      </c>
    </row>
    <row r="44" spans="1:31" ht="45.75" thickBot="1" x14ac:dyDescent="0.3">
      <c r="A44" s="16"/>
      <c r="B44" s="45" t="s">
        <v>470</v>
      </c>
      <c r="C44" s="46" t="s">
        <v>164</v>
      </c>
      <c r="D44" s="47" t="s">
        <v>25</v>
      </c>
      <c r="E44" s="48" t="s">
        <v>187</v>
      </c>
      <c r="F44" s="49"/>
      <c r="G44" s="49"/>
      <c r="H44" s="50">
        <v>4.1399999999999997</v>
      </c>
      <c r="I44" s="49"/>
      <c r="J44" s="51" t="s">
        <v>188</v>
      </c>
      <c r="K44" s="52" t="s">
        <v>57</v>
      </c>
      <c r="L44" s="53">
        <v>5</v>
      </c>
      <c r="M44" s="54">
        <v>6.75</v>
      </c>
      <c r="N44" s="53">
        <v>33.75</v>
      </c>
      <c r="O44" s="44"/>
      <c r="P44" s="13" t="e">
        <v>#VALUE!</v>
      </c>
      <c r="Q44" s="14" t="e">
        <f t="shared" si="6"/>
        <v>#VALUE!</v>
      </c>
      <c r="R44" s="40">
        <v>0</v>
      </c>
      <c r="S44" s="41">
        <v>6.4124999999999996</v>
      </c>
      <c r="T44" s="14">
        <f t="shared" si="7"/>
        <v>32.0625</v>
      </c>
      <c r="V44" s="52" t="s">
        <v>57</v>
      </c>
      <c r="W44" s="39">
        <v>0</v>
      </c>
      <c r="X44" s="41">
        <v>6.4124999999999996</v>
      </c>
      <c r="Y44" s="72">
        <f t="shared" si="0"/>
        <v>0</v>
      </c>
      <c r="Z44" s="19"/>
      <c r="AA44" s="79">
        <v>0</v>
      </c>
      <c r="AB44" s="80">
        <f t="shared" si="1"/>
        <v>0</v>
      </c>
      <c r="AC44" s="81">
        <v>0</v>
      </c>
      <c r="AD44" s="82">
        <f t="shared" si="2"/>
        <v>0</v>
      </c>
      <c r="AE44" s="133">
        <f t="shared" si="3"/>
        <v>0</v>
      </c>
    </row>
    <row r="45" spans="1:31" ht="90.75" thickBot="1" x14ac:dyDescent="0.3">
      <c r="A45" s="16"/>
      <c r="B45" s="45" t="s">
        <v>470</v>
      </c>
      <c r="C45" s="46" t="s">
        <v>164</v>
      </c>
      <c r="D45" s="47" t="s">
        <v>25</v>
      </c>
      <c r="E45" s="48" t="s">
        <v>171</v>
      </c>
      <c r="F45" s="49"/>
      <c r="G45" s="49"/>
      <c r="H45" s="50">
        <v>4.8999999999999799</v>
      </c>
      <c r="I45" s="49"/>
      <c r="J45" s="51" t="s">
        <v>172</v>
      </c>
      <c r="K45" s="52" t="s">
        <v>75</v>
      </c>
      <c r="L45" s="53">
        <v>3</v>
      </c>
      <c r="M45" s="54">
        <v>35.61</v>
      </c>
      <c r="N45" s="53">
        <v>106.83</v>
      </c>
      <c r="O45" s="44"/>
      <c r="P45" s="13" t="e">
        <v>#VALUE!</v>
      </c>
      <c r="Q45" s="14" t="e">
        <f t="shared" si="6"/>
        <v>#VALUE!</v>
      </c>
      <c r="R45" s="40">
        <v>0</v>
      </c>
      <c r="S45" s="41">
        <v>31.568264999999997</v>
      </c>
      <c r="T45" s="14">
        <f t="shared" si="7"/>
        <v>94.70479499999999</v>
      </c>
      <c r="V45" s="52" t="s">
        <v>75</v>
      </c>
      <c r="W45" s="39">
        <v>0</v>
      </c>
      <c r="X45" s="41">
        <v>31.568264999999997</v>
      </c>
      <c r="Y45" s="72">
        <f t="shared" si="0"/>
        <v>0</v>
      </c>
      <c r="Z45" s="19"/>
      <c r="AA45" s="79">
        <v>0</v>
      </c>
      <c r="AB45" s="80">
        <f t="shared" si="1"/>
        <v>0</v>
      </c>
      <c r="AC45" s="81">
        <v>0</v>
      </c>
      <c r="AD45" s="82">
        <f t="shared" si="2"/>
        <v>0</v>
      </c>
      <c r="AE45" s="133">
        <f t="shared" si="3"/>
        <v>0</v>
      </c>
    </row>
    <row r="46" spans="1:31" ht="106.5" thickBot="1" x14ac:dyDescent="0.3">
      <c r="A46" s="16"/>
      <c r="B46" s="45" t="s">
        <v>470</v>
      </c>
      <c r="C46" s="46" t="s">
        <v>164</v>
      </c>
      <c r="D46" s="47" t="s">
        <v>25</v>
      </c>
      <c r="E46" s="48" t="s">
        <v>484</v>
      </c>
      <c r="F46" s="49"/>
      <c r="G46" s="49"/>
      <c r="H46" s="50">
        <v>4.2930000000000001</v>
      </c>
      <c r="I46" s="49"/>
      <c r="J46" s="51" t="s">
        <v>379</v>
      </c>
      <c r="K46" s="52" t="s">
        <v>380</v>
      </c>
      <c r="L46" s="53">
        <v>1</v>
      </c>
      <c r="M46" s="54">
        <v>70</v>
      </c>
      <c r="N46" s="53">
        <v>70</v>
      </c>
      <c r="O46" s="44"/>
      <c r="P46" s="13" t="e">
        <v>#VALUE!</v>
      </c>
      <c r="Q46" s="14">
        <f t="shared" si="6"/>
        <v>70</v>
      </c>
      <c r="R46" s="40" t="s">
        <v>381</v>
      </c>
      <c r="S46" s="41" t="s">
        <v>381</v>
      </c>
      <c r="T46" s="14">
        <f t="shared" si="7"/>
        <v>70</v>
      </c>
      <c r="V46" s="52" t="s">
        <v>380</v>
      </c>
      <c r="W46" s="39">
        <v>0</v>
      </c>
      <c r="X46" s="41">
        <v>70</v>
      </c>
      <c r="Y46" s="72">
        <f t="shared" si="0"/>
        <v>0</v>
      </c>
      <c r="Z46" s="19"/>
      <c r="AA46" s="79">
        <v>0</v>
      </c>
      <c r="AB46" s="80">
        <f t="shared" si="1"/>
        <v>0</v>
      </c>
      <c r="AC46" s="81">
        <v>0</v>
      </c>
      <c r="AD46" s="82">
        <f t="shared" si="2"/>
        <v>0</v>
      </c>
      <c r="AE46" s="133">
        <f t="shared" si="3"/>
        <v>0</v>
      </c>
    </row>
    <row r="47" spans="1:31" ht="61.5" thickBot="1" x14ac:dyDescent="0.3">
      <c r="A47" s="16"/>
      <c r="B47" s="45" t="s">
        <v>470</v>
      </c>
      <c r="C47" s="46" t="s">
        <v>164</v>
      </c>
      <c r="D47" s="47" t="s">
        <v>25</v>
      </c>
      <c r="E47" s="48" t="s">
        <v>485</v>
      </c>
      <c r="F47" s="49"/>
      <c r="G47" s="49"/>
      <c r="H47" s="50">
        <v>4.2939999999999996</v>
      </c>
      <c r="I47" s="49"/>
      <c r="J47" s="51" t="s">
        <v>379</v>
      </c>
      <c r="K47" s="52" t="s">
        <v>380</v>
      </c>
      <c r="L47" s="53">
        <v>1</v>
      </c>
      <c r="M47" s="54">
        <v>130</v>
      </c>
      <c r="N47" s="53">
        <v>130</v>
      </c>
      <c r="O47" s="44"/>
      <c r="P47" s="13" t="e">
        <v>#VALUE!</v>
      </c>
      <c r="Q47" s="14">
        <f t="shared" si="6"/>
        <v>130</v>
      </c>
      <c r="R47" s="40" t="s">
        <v>381</v>
      </c>
      <c r="S47" s="41" t="s">
        <v>381</v>
      </c>
      <c r="T47" s="14">
        <f t="shared" si="7"/>
        <v>130</v>
      </c>
      <c r="V47" s="52" t="s">
        <v>380</v>
      </c>
      <c r="W47" s="39">
        <v>0</v>
      </c>
      <c r="X47" s="41">
        <v>130</v>
      </c>
      <c r="Y47" s="72">
        <f t="shared" si="0"/>
        <v>0</v>
      </c>
      <c r="Z47" s="19"/>
      <c r="AA47" s="79">
        <v>0</v>
      </c>
      <c r="AB47" s="80">
        <f t="shared" si="1"/>
        <v>0</v>
      </c>
      <c r="AC47" s="81">
        <v>0</v>
      </c>
      <c r="AD47" s="82">
        <f t="shared" si="2"/>
        <v>0</v>
      </c>
      <c r="AE47" s="133">
        <f t="shared" si="3"/>
        <v>0</v>
      </c>
    </row>
    <row r="48" spans="1:31" ht="61.5" thickBot="1" x14ac:dyDescent="0.3">
      <c r="A48" s="16"/>
      <c r="B48" s="45" t="s">
        <v>470</v>
      </c>
      <c r="C48" s="46" t="s">
        <v>164</v>
      </c>
      <c r="D48" s="47" t="s">
        <v>25</v>
      </c>
      <c r="E48" s="48" t="s">
        <v>486</v>
      </c>
      <c r="F48" s="49"/>
      <c r="G48" s="49"/>
      <c r="H48" s="50">
        <v>4.2949999999999999</v>
      </c>
      <c r="I48" s="49"/>
      <c r="J48" s="51" t="s">
        <v>379</v>
      </c>
      <c r="K48" s="52" t="s">
        <v>380</v>
      </c>
      <c r="L48" s="53">
        <v>1</v>
      </c>
      <c r="M48" s="54">
        <v>30</v>
      </c>
      <c r="N48" s="53">
        <v>30</v>
      </c>
      <c r="O48" s="44"/>
      <c r="P48" s="13" t="e">
        <v>#VALUE!</v>
      </c>
      <c r="Q48" s="14">
        <f t="shared" si="6"/>
        <v>30</v>
      </c>
      <c r="R48" s="40" t="s">
        <v>381</v>
      </c>
      <c r="S48" s="41" t="s">
        <v>381</v>
      </c>
      <c r="T48" s="14">
        <f t="shared" si="7"/>
        <v>30</v>
      </c>
      <c r="V48" s="52" t="s">
        <v>380</v>
      </c>
      <c r="W48" s="39">
        <v>0</v>
      </c>
      <c r="X48" s="41">
        <v>30</v>
      </c>
      <c r="Y48" s="72">
        <f t="shared" si="0"/>
        <v>0</v>
      </c>
      <c r="Z48" s="19"/>
      <c r="AA48" s="79">
        <v>0</v>
      </c>
      <c r="AB48" s="80">
        <f t="shared" si="1"/>
        <v>0</v>
      </c>
      <c r="AC48" s="81">
        <v>0</v>
      </c>
      <c r="AD48" s="82">
        <f t="shared" si="2"/>
        <v>0</v>
      </c>
      <c r="AE48" s="133">
        <f t="shared" si="3"/>
        <v>0</v>
      </c>
    </row>
    <row r="49" spans="1:31" ht="106.5" thickBot="1" x14ac:dyDescent="0.3">
      <c r="A49" s="16"/>
      <c r="B49" s="45" t="s">
        <v>470</v>
      </c>
      <c r="C49" s="46" t="s">
        <v>164</v>
      </c>
      <c r="D49" s="47" t="s">
        <v>25</v>
      </c>
      <c r="E49" s="48" t="s">
        <v>487</v>
      </c>
      <c r="F49" s="49"/>
      <c r="G49" s="49"/>
      <c r="H49" s="50">
        <v>4.2960000000000003</v>
      </c>
      <c r="I49" s="49"/>
      <c r="J49" s="51" t="s">
        <v>379</v>
      </c>
      <c r="K49" s="52" t="s">
        <v>380</v>
      </c>
      <c r="L49" s="53">
        <v>1</v>
      </c>
      <c r="M49" s="54">
        <v>100</v>
      </c>
      <c r="N49" s="53">
        <v>100</v>
      </c>
      <c r="O49" s="44"/>
      <c r="P49" s="13" t="e">
        <v>#VALUE!</v>
      </c>
      <c r="Q49" s="14">
        <f t="shared" si="6"/>
        <v>100</v>
      </c>
      <c r="R49" s="40" t="s">
        <v>381</v>
      </c>
      <c r="S49" s="41" t="s">
        <v>381</v>
      </c>
      <c r="T49" s="14">
        <f t="shared" si="7"/>
        <v>100</v>
      </c>
      <c r="V49" s="52" t="s">
        <v>380</v>
      </c>
      <c r="W49" s="39">
        <v>0</v>
      </c>
      <c r="X49" s="41">
        <v>100</v>
      </c>
      <c r="Y49" s="72">
        <f t="shared" si="0"/>
        <v>0</v>
      </c>
      <c r="Z49" s="19"/>
      <c r="AA49" s="79">
        <v>0</v>
      </c>
      <c r="AB49" s="80">
        <f t="shared" si="1"/>
        <v>0</v>
      </c>
      <c r="AC49" s="81">
        <v>0</v>
      </c>
      <c r="AD49" s="82">
        <f t="shared" si="2"/>
        <v>0</v>
      </c>
      <c r="AE49" s="133">
        <f t="shared" si="3"/>
        <v>0</v>
      </c>
    </row>
    <row r="50" spans="1:31" ht="15.75" thickBot="1" x14ac:dyDescent="0.3">
      <c r="A50" s="16"/>
      <c r="B50" s="45" t="s">
        <v>470</v>
      </c>
      <c r="C50" s="46" t="s">
        <v>24</v>
      </c>
      <c r="D50" s="47" t="s">
        <v>378</v>
      </c>
      <c r="E50" s="48"/>
      <c r="F50" s="49"/>
      <c r="G50" s="49"/>
      <c r="H50" s="50"/>
      <c r="I50" s="49"/>
      <c r="J50" s="51"/>
      <c r="K50" s="52"/>
      <c r="L50" s="53"/>
      <c r="M50" s="51"/>
      <c r="N50" s="53"/>
      <c r="O50" s="44"/>
      <c r="P50" s="28"/>
      <c r="Q50" s="43"/>
      <c r="R50" s="43"/>
      <c r="S50" s="43"/>
      <c r="T50" s="43"/>
      <c r="V50" s="52"/>
      <c r="W50" s="53"/>
      <c r="X50" s="43"/>
      <c r="Y50" s="72"/>
      <c r="Z50" s="19"/>
      <c r="AA50" s="79"/>
      <c r="AB50" s="80"/>
      <c r="AC50" s="81"/>
      <c r="AD50" s="82"/>
      <c r="AE50" s="133">
        <f t="shared" si="3"/>
        <v>0</v>
      </c>
    </row>
    <row r="51" spans="1:31" ht="120.75" thickBot="1" x14ac:dyDescent="0.3">
      <c r="A51" s="22"/>
      <c r="B51" s="55" t="s">
        <v>470</v>
      </c>
      <c r="C51" s="55" t="s">
        <v>24</v>
      </c>
      <c r="D51" s="56" t="s">
        <v>25</v>
      </c>
      <c r="E51" s="57" t="s">
        <v>26</v>
      </c>
      <c r="F51" s="58"/>
      <c r="G51" s="58"/>
      <c r="H51" s="59">
        <v>2.1</v>
      </c>
      <c r="I51" s="58"/>
      <c r="J51" s="60" t="s">
        <v>27</v>
      </c>
      <c r="K51" s="58" t="s">
        <v>28</v>
      </c>
      <c r="L51" s="61">
        <v>160</v>
      </c>
      <c r="M51" s="62">
        <v>12.92</v>
      </c>
      <c r="N51" s="63">
        <v>2067.1999999999998</v>
      </c>
      <c r="O51" s="19"/>
      <c r="P51" s="13" t="e">
        <v>#VALUE!</v>
      </c>
      <c r="Q51" s="14" t="e">
        <f t="shared" ref="Q51:Q56" si="8">IF(J51="PROV SUM",N51,L51*P51)</f>
        <v>#VALUE!</v>
      </c>
      <c r="R51" s="40">
        <v>0</v>
      </c>
      <c r="S51" s="41">
        <v>16.4084</v>
      </c>
      <c r="T51" s="14">
        <f t="shared" ref="T51:T56" si="9">IF(J51="SC024",N51,IF(ISERROR(S51),"",IF(J51="PROV SUM",N51,L51*S51)))</f>
        <v>2625.3440000000001</v>
      </c>
      <c r="V51" s="58" t="s">
        <v>28</v>
      </c>
      <c r="W51" s="39">
        <v>0</v>
      </c>
      <c r="X51" s="41">
        <v>16.4084</v>
      </c>
      <c r="Y51" s="72">
        <f t="shared" si="0"/>
        <v>0</v>
      </c>
      <c r="Z51" s="19"/>
      <c r="AA51" s="79">
        <v>0</v>
      </c>
      <c r="AB51" s="80">
        <f t="shared" si="1"/>
        <v>0</v>
      </c>
      <c r="AC51" s="81">
        <v>0</v>
      </c>
      <c r="AD51" s="82">
        <f t="shared" si="2"/>
        <v>0</v>
      </c>
      <c r="AE51" s="133">
        <f t="shared" si="3"/>
        <v>0</v>
      </c>
    </row>
    <row r="52" spans="1:31" ht="30.75" thickBot="1" x14ac:dyDescent="0.3">
      <c r="A52" s="22"/>
      <c r="B52" s="55" t="s">
        <v>470</v>
      </c>
      <c r="C52" s="55" t="s">
        <v>24</v>
      </c>
      <c r="D52" s="56" t="s">
        <v>25</v>
      </c>
      <c r="E52" s="57" t="s">
        <v>29</v>
      </c>
      <c r="F52" s="58"/>
      <c r="G52" s="58"/>
      <c r="H52" s="59">
        <v>2.5</v>
      </c>
      <c r="I52" s="58"/>
      <c r="J52" s="60" t="s">
        <v>30</v>
      </c>
      <c r="K52" s="58" t="s">
        <v>31</v>
      </c>
      <c r="L52" s="61">
        <v>1</v>
      </c>
      <c r="M52" s="62">
        <v>420</v>
      </c>
      <c r="N52" s="63">
        <v>420</v>
      </c>
      <c r="O52" s="19"/>
      <c r="P52" s="13" t="e">
        <v>#VALUE!</v>
      </c>
      <c r="Q52" s="14" t="e">
        <f t="shared" si="8"/>
        <v>#VALUE!</v>
      </c>
      <c r="R52" s="40">
        <v>0</v>
      </c>
      <c r="S52" s="41">
        <v>533.4</v>
      </c>
      <c r="T52" s="14">
        <f t="shared" si="9"/>
        <v>533.4</v>
      </c>
      <c r="V52" s="58" t="s">
        <v>31</v>
      </c>
      <c r="W52" s="39">
        <v>0</v>
      </c>
      <c r="X52" s="41">
        <v>533.4</v>
      </c>
      <c r="Y52" s="72">
        <f t="shared" si="0"/>
        <v>0</v>
      </c>
      <c r="Z52" s="19"/>
      <c r="AA52" s="79">
        <v>0</v>
      </c>
      <c r="AB52" s="80">
        <f t="shared" si="1"/>
        <v>0</v>
      </c>
      <c r="AC52" s="81">
        <v>0</v>
      </c>
      <c r="AD52" s="82">
        <f t="shared" si="2"/>
        <v>0</v>
      </c>
      <c r="AE52" s="133">
        <f t="shared" si="3"/>
        <v>0</v>
      </c>
    </row>
    <row r="53" spans="1:31" ht="15.75" thickBot="1" x14ac:dyDescent="0.3">
      <c r="A53" s="22"/>
      <c r="B53" s="55" t="s">
        <v>470</v>
      </c>
      <c r="C53" s="55" t="s">
        <v>24</v>
      </c>
      <c r="D53" s="56" t="s">
        <v>25</v>
      </c>
      <c r="E53" s="57" t="s">
        <v>32</v>
      </c>
      <c r="F53" s="58"/>
      <c r="G53" s="58"/>
      <c r="H53" s="59">
        <v>2.6</v>
      </c>
      <c r="I53" s="58"/>
      <c r="J53" s="60" t="s">
        <v>33</v>
      </c>
      <c r="K53" s="58" t="s">
        <v>31</v>
      </c>
      <c r="L53" s="61">
        <v>1</v>
      </c>
      <c r="M53" s="62">
        <v>50</v>
      </c>
      <c r="N53" s="63">
        <v>50</v>
      </c>
      <c r="O53" s="19"/>
      <c r="P53" s="13" t="e">
        <v>#VALUE!</v>
      </c>
      <c r="Q53" s="14" t="e">
        <f t="shared" si="8"/>
        <v>#VALUE!</v>
      </c>
      <c r="R53" s="40">
        <v>0</v>
      </c>
      <c r="S53" s="41">
        <v>63.5</v>
      </c>
      <c r="T53" s="14">
        <f t="shared" si="9"/>
        <v>63.5</v>
      </c>
      <c r="V53" s="58" t="s">
        <v>31</v>
      </c>
      <c r="W53" s="39">
        <v>0</v>
      </c>
      <c r="X53" s="62">
        <v>63.5</v>
      </c>
      <c r="Y53" s="72">
        <f t="shared" si="0"/>
        <v>0</v>
      </c>
      <c r="Z53" s="19"/>
      <c r="AA53" s="79">
        <v>0</v>
      </c>
      <c r="AB53" s="80">
        <f t="shared" ref="AB53:AB61" si="10">Y53*AA53</f>
        <v>0</v>
      </c>
      <c r="AC53" s="81">
        <v>0</v>
      </c>
      <c r="AD53" s="82">
        <f t="shared" si="2"/>
        <v>0</v>
      </c>
      <c r="AE53" s="133">
        <f t="shared" si="3"/>
        <v>0</v>
      </c>
    </row>
    <row r="54" spans="1:31" ht="15.75" thickBot="1" x14ac:dyDescent="0.3">
      <c r="A54" s="22"/>
      <c r="B54" s="55" t="s">
        <v>470</v>
      </c>
      <c r="C54" s="55" t="s">
        <v>24</v>
      </c>
      <c r="D54" s="56" t="s">
        <v>25</v>
      </c>
      <c r="E54" s="57" t="s">
        <v>41</v>
      </c>
      <c r="F54" s="58"/>
      <c r="G54" s="58"/>
      <c r="H54" s="59">
        <v>2.16</v>
      </c>
      <c r="I54" s="58"/>
      <c r="J54" s="60" t="s">
        <v>42</v>
      </c>
      <c r="K54" s="58" t="s">
        <v>31</v>
      </c>
      <c r="L54" s="61">
        <v>1</v>
      </c>
      <c r="M54" s="62">
        <v>379.8</v>
      </c>
      <c r="N54" s="63">
        <v>379.8</v>
      </c>
      <c r="O54" s="19"/>
      <c r="P54" s="13" t="e">
        <v>#VALUE!</v>
      </c>
      <c r="Q54" s="14" t="e">
        <f t="shared" si="8"/>
        <v>#VALUE!</v>
      </c>
      <c r="R54" s="40">
        <v>0</v>
      </c>
      <c r="S54" s="41">
        <v>482.346</v>
      </c>
      <c r="T54" s="14">
        <f t="shared" si="9"/>
        <v>482.346</v>
      </c>
      <c r="V54" s="58" t="s">
        <v>31</v>
      </c>
      <c r="W54" s="39">
        <v>0</v>
      </c>
      <c r="X54" s="62">
        <v>482.346</v>
      </c>
      <c r="Y54" s="72">
        <f t="shared" si="0"/>
        <v>0</v>
      </c>
      <c r="Z54" s="19"/>
      <c r="AA54" s="79">
        <v>0</v>
      </c>
      <c r="AB54" s="80">
        <f t="shared" si="10"/>
        <v>0</v>
      </c>
      <c r="AC54" s="81">
        <v>0</v>
      </c>
      <c r="AD54" s="82">
        <f t="shared" si="2"/>
        <v>0</v>
      </c>
      <c r="AE54" s="133">
        <f t="shared" si="3"/>
        <v>0</v>
      </c>
    </row>
    <row r="55" spans="1:31" ht="15.75" thickBot="1" x14ac:dyDescent="0.3">
      <c r="A55" s="22"/>
      <c r="B55" s="55" t="s">
        <v>470</v>
      </c>
      <c r="C55" s="55" t="s">
        <v>24</v>
      </c>
      <c r="D55" s="56" t="s">
        <v>25</v>
      </c>
      <c r="E55" s="57" t="s">
        <v>43</v>
      </c>
      <c r="F55" s="58"/>
      <c r="G55" s="58"/>
      <c r="H55" s="59">
        <v>2.17</v>
      </c>
      <c r="I55" s="58"/>
      <c r="J55" s="60" t="s">
        <v>44</v>
      </c>
      <c r="K55" s="58" t="s">
        <v>31</v>
      </c>
      <c r="L55" s="61">
        <v>1</v>
      </c>
      <c r="M55" s="62">
        <v>842</v>
      </c>
      <c r="N55" s="63">
        <v>842</v>
      </c>
      <c r="O55" s="19"/>
      <c r="P55" s="13" t="e">
        <v>#VALUE!</v>
      </c>
      <c r="Q55" s="14" t="e">
        <f t="shared" si="8"/>
        <v>#VALUE!</v>
      </c>
      <c r="R55" s="40">
        <v>0</v>
      </c>
      <c r="S55" s="41">
        <v>1069.3399999999999</v>
      </c>
      <c r="T55" s="14">
        <f t="shared" si="9"/>
        <v>1069.3399999999999</v>
      </c>
      <c r="V55" s="58" t="s">
        <v>31</v>
      </c>
      <c r="W55" s="39">
        <v>0</v>
      </c>
      <c r="X55" s="62">
        <v>1069.3399999999999</v>
      </c>
      <c r="Y55" s="72">
        <f t="shared" si="0"/>
        <v>0</v>
      </c>
      <c r="Z55" s="19"/>
      <c r="AA55" s="79">
        <v>0</v>
      </c>
      <c r="AB55" s="80">
        <f t="shared" si="10"/>
        <v>0</v>
      </c>
      <c r="AC55" s="81">
        <v>0</v>
      </c>
      <c r="AD55" s="82">
        <f t="shared" si="2"/>
        <v>0</v>
      </c>
      <c r="AE55" s="133">
        <f t="shared" si="3"/>
        <v>0</v>
      </c>
    </row>
    <row r="56" spans="1:31" ht="60.75" thickBot="1" x14ac:dyDescent="0.3">
      <c r="A56" s="22"/>
      <c r="B56" s="55" t="s">
        <v>470</v>
      </c>
      <c r="C56" s="55" t="s">
        <v>24</v>
      </c>
      <c r="D56" s="56" t="s">
        <v>25</v>
      </c>
      <c r="E56" s="57" t="s">
        <v>382</v>
      </c>
      <c r="F56" s="58"/>
      <c r="G56" s="58"/>
      <c r="H56" s="59"/>
      <c r="I56" s="58"/>
      <c r="J56" s="60" t="s">
        <v>383</v>
      </c>
      <c r="K56" s="58" t="s">
        <v>31</v>
      </c>
      <c r="L56" s="61"/>
      <c r="M56" s="62">
        <v>4.8300000000000003E-2</v>
      </c>
      <c r="N56" s="63">
        <v>0</v>
      </c>
      <c r="O56" s="19"/>
      <c r="P56" s="13" t="e">
        <v>#VALUE!</v>
      </c>
      <c r="Q56" s="14" t="e">
        <f t="shared" si="8"/>
        <v>#VALUE!</v>
      </c>
      <c r="R56" s="40" t="e">
        <v>#N/A</v>
      </c>
      <c r="S56" s="41">
        <v>4.8300000000000003E-2</v>
      </c>
      <c r="T56" s="14">
        <f t="shared" si="9"/>
        <v>0</v>
      </c>
      <c r="V56" s="58" t="s">
        <v>31</v>
      </c>
      <c r="W56" s="61"/>
      <c r="X56" s="62">
        <v>4.8300000000000003E-2</v>
      </c>
      <c r="Y56" s="72">
        <f t="shared" si="0"/>
        <v>0</v>
      </c>
      <c r="Z56" s="19"/>
      <c r="AA56" s="79">
        <v>0</v>
      </c>
      <c r="AB56" s="80">
        <f t="shared" si="10"/>
        <v>0</v>
      </c>
      <c r="AC56" s="81">
        <v>0</v>
      </c>
      <c r="AD56" s="82">
        <f t="shared" si="2"/>
        <v>0</v>
      </c>
      <c r="AE56" s="133">
        <f t="shared" si="3"/>
        <v>0</v>
      </c>
    </row>
    <row r="57" spans="1:31" ht="15.75" thickBot="1" x14ac:dyDescent="0.3">
      <c r="A57" s="22"/>
      <c r="B57" s="64" t="s">
        <v>470</v>
      </c>
      <c r="C57" s="55" t="s">
        <v>312</v>
      </c>
      <c r="D57" s="56" t="s">
        <v>378</v>
      </c>
      <c r="E57" s="57"/>
      <c r="F57" s="58"/>
      <c r="G57" s="58"/>
      <c r="H57" s="59"/>
      <c r="I57" s="58"/>
      <c r="J57" s="60"/>
      <c r="K57" s="58"/>
      <c r="L57" s="61"/>
      <c r="M57" s="60"/>
      <c r="N57" s="63"/>
      <c r="O57" s="19"/>
      <c r="P57" s="17"/>
      <c r="Q57" s="38"/>
      <c r="R57" s="38"/>
      <c r="S57" s="38"/>
      <c r="T57" s="38"/>
      <c r="V57" s="58"/>
      <c r="W57" s="61"/>
      <c r="X57" s="60"/>
      <c r="Y57" s="72">
        <f t="shared" si="0"/>
        <v>0</v>
      </c>
      <c r="Z57" s="19"/>
      <c r="AA57" s="79">
        <v>0</v>
      </c>
      <c r="AB57" s="80">
        <f t="shared" si="10"/>
        <v>0</v>
      </c>
      <c r="AC57" s="81">
        <v>0</v>
      </c>
      <c r="AD57" s="82">
        <f t="shared" si="2"/>
        <v>0</v>
      </c>
      <c r="AE57" s="133">
        <f t="shared" si="3"/>
        <v>0</v>
      </c>
    </row>
    <row r="58" spans="1:31" ht="106.5" thickBot="1" x14ac:dyDescent="0.3">
      <c r="A58" s="22"/>
      <c r="B58" s="64" t="s">
        <v>470</v>
      </c>
      <c r="C58" s="55" t="s">
        <v>312</v>
      </c>
      <c r="D58" s="56" t="s">
        <v>25</v>
      </c>
      <c r="E58" s="57" t="s">
        <v>488</v>
      </c>
      <c r="F58" s="58"/>
      <c r="G58" s="58"/>
      <c r="H58" s="59">
        <v>7.3159999999999998</v>
      </c>
      <c r="I58" s="58"/>
      <c r="J58" s="60" t="s">
        <v>379</v>
      </c>
      <c r="K58" s="58" t="s">
        <v>380</v>
      </c>
      <c r="L58" s="61">
        <v>1</v>
      </c>
      <c r="M58" s="65">
        <v>250</v>
      </c>
      <c r="N58" s="63">
        <v>250</v>
      </c>
      <c r="O58" s="19"/>
      <c r="P58" s="13" t="e">
        <v>#VALUE!</v>
      </c>
      <c r="Q58" s="14">
        <f>IF(J58="PROV SUM",N58,L58*P58)</f>
        <v>250</v>
      </c>
      <c r="R58" s="40" t="s">
        <v>381</v>
      </c>
      <c r="S58" s="41">
        <v>250</v>
      </c>
      <c r="T58" s="14">
        <f>IF(J58="SC024",N58,IF(ISERROR(S58),"",IF(J58="PROV SUM",N58,L58*S58)))</f>
        <v>250</v>
      </c>
      <c r="V58" s="58" t="s">
        <v>380</v>
      </c>
      <c r="W58" s="39">
        <v>0</v>
      </c>
      <c r="X58" s="65">
        <v>250</v>
      </c>
      <c r="Y58" s="72">
        <f t="shared" si="0"/>
        <v>0</v>
      </c>
      <c r="Z58" s="19"/>
      <c r="AA58" s="79">
        <v>0</v>
      </c>
      <c r="AB58" s="80">
        <f t="shared" si="10"/>
        <v>0</v>
      </c>
      <c r="AC58" s="81">
        <v>0</v>
      </c>
      <c r="AD58" s="82">
        <f t="shared" si="2"/>
        <v>0</v>
      </c>
      <c r="AE58" s="133">
        <f t="shared" si="3"/>
        <v>0</v>
      </c>
    </row>
    <row r="59" spans="1:31" ht="15.75" thickBot="1" x14ac:dyDescent="0.3">
      <c r="A59" s="22"/>
      <c r="B59" s="64" t="s">
        <v>470</v>
      </c>
      <c r="C59" s="55" t="s">
        <v>312</v>
      </c>
      <c r="D59" s="56" t="s">
        <v>25</v>
      </c>
      <c r="E59" s="57"/>
      <c r="F59" s="58"/>
      <c r="G59" s="58"/>
      <c r="H59" s="59">
        <v>7.3179999999999996</v>
      </c>
      <c r="I59" s="58"/>
      <c r="J59" s="60" t="s">
        <v>379</v>
      </c>
      <c r="K59" s="58" t="s">
        <v>380</v>
      </c>
      <c r="L59" s="61">
        <v>1</v>
      </c>
      <c r="M59" s="65">
        <v>100</v>
      </c>
      <c r="N59" s="63">
        <v>100</v>
      </c>
      <c r="O59" s="19"/>
      <c r="P59" s="13" t="e">
        <v>#VALUE!</v>
      </c>
      <c r="Q59" s="14">
        <f>IF(J59="PROV SUM",N59,L59*P59)</f>
        <v>100</v>
      </c>
      <c r="R59" s="40" t="s">
        <v>381</v>
      </c>
      <c r="S59" s="41">
        <v>100</v>
      </c>
      <c r="T59" s="14">
        <f>IF(J59="SC024",N59,IF(ISERROR(S59),"",IF(J59="PROV SUM",N59,L59*S59)))</f>
        <v>100</v>
      </c>
      <c r="V59" s="58" t="s">
        <v>380</v>
      </c>
      <c r="W59" s="39">
        <v>0</v>
      </c>
      <c r="X59" s="65">
        <v>100</v>
      </c>
      <c r="Y59" s="72">
        <f t="shared" si="0"/>
        <v>0</v>
      </c>
      <c r="Z59" s="19"/>
      <c r="AA59" s="79">
        <v>0</v>
      </c>
      <c r="AB59" s="80">
        <f t="shared" si="10"/>
        <v>0</v>
      </c>
      <c r="AC59" s="81">
        <v>0</v>
      </c>
      <c r="AD59" s="82">
        <f t="shared" si="2"/>
        <v>0</v>
      </c>
      <c r="AE59" s="133">
        <f t="shared" si="3"/>
        <v>0</v>
      </c>
    </row>
    <row r="60" spans="1:31" ht="76.5" thickBot="1" x14ac:dyDescent="0.3">
      <c r="A60" s="22"/>
      <c r="B60" s="64" t="s">
        <v>470</v>
      </c>
      <c r="C60" s="55" t="s">
        <v>312</v>
      </c>
      <c r="D60" s="56" t="s">
        <v>25</v>
      </c>
      <c r="E60" s="57" t="s">
        <v>489</v>
      </c>
      <c r="F60" s="58"/>
      <c r="G60" s="58"/>
      <c r="H60" s="59">
        <v>7.319</v>
      </c>
      <c r="I60" s="58"/>
      <c r="J60" s="60" t="s">
        <v>379</v>
      </c>
      <c r="K60" s="58" t="s">
        <v>380</v>
      </c>
      <c r="L60" s="61">
        <v>1</v>
      </c>
      <c r="M60" s="65">
        <v>400</v>
      </c>
      <c r="N60" s="63">
        <v>400</v>
      </c>
      <c r="O60" s="19"/>
      <c r="P60" s="13" t="e">
        <v>#VALUE!</v>
      </c>
      <c r="Q60" s="14">
        <f>IF(J60="PROV SUM",N60,L60*P60)</f>
        <v>400</v>
      </c>
      <c r="R60" s="40" t="s">
        <v>381</v>
      </c>
      <c r="S60" s="41">
        <v>400</v>
      </c>
      <c r="T60" s="14">
        <f>IF(J60="SC024",N60,IF(ISERROR(S60),"",IF(J60="PROV SUM",N60,L60*S60)))</f>
        <v>400</v>
      </c>
      <c r="V60" s="58" t="s">
        <v>380</v>
      </c>
      <c r="W60" s="39">
        <v>0</v>
      </c>
      <c r="X60" s="65">
        <v>400</v>
      </c>
      <c r="Y60" s="72">
        <f t="shared" si="0"/>
        <v>0</v>
      </c>
      <c r="Z60" s="19"/>
      <c r="AA60" s="79">
        <v>0</v>
      </c>
      <c r="AB60" s="80">
        <f t="shared" si="10"/>
        <v>0</v>
      </c>
      <c r="AC60" s="81">
        <v>0</v>
      </c>
      <c r="AD60" s="82">
        <f t="shared" si="2"/>
        <v>0</v>
      </c>
      <c r="AE60" s="133">
        <f t="shared" si="3"/>
        <v>0</v>
      </c>
    </row>
    <row r="61" spans="1:31" ht="31.5" thickBot="1" x14ac:dyDescent="0.3">
      <c r="A61" s="22"/>
      <c r="B61" s="64" t="s">
        <v>470</v>
      </c>
      <c r="C61" s="55" t="s">
        <v>312</v>
      </c>
      <c r="D61" s="56" t="s">
        <v>25</v>
      </c>
      <c r="E61" s="57" t="s">
        <v>490</v>
      </c>
      <c r="F61" s="58"/>
      <c r="G61" s="58"/>
      <c r="H61" s="59">
        <v>7.32</v>
      </c>
      <c r="I61" s="58"/>
      <c r="J61" s="60" t="s">
        <v>379</v>
      </c>
      <c r="K61" s="58" t="s">
        <v>380</v>
      </c>
      <c r="L61" s="61">
        <v>1</v>
      </c>
      <c r="M61" s="65">
        <v>400</v>
      </c>
      <c r="N61" s="63">
        <v>400</v>
      </c>
      <c r="O61" s="19"/>
      <c r="P61" s="13" t="e">
        <v>#VALUE!</v>
      </c>
      <c r="Q61" s="14">
        <f>IF(J61="PROV SUM",N61,L61*P61)</f>
        <v>400</v>
      </c>
      <c r="R61" s="40" t="s">
        <v>381</v>
      </c>
      <c r="S61" s="41">
        <v>400</v>
      </c>
      <c r="T61" s="14">
        <f>IF(J61="SC024",N61,IF(ISERROR(S61),"",IF(J61="PROV SUM",N61,L61*S61)))</f>
        <v>400</v>
      </c>
      <c r="V61" s="58" t="s">
        <v>380</v>
      </c>
      <c r="W61" s="39">
        <v>0</v>
      </c>
      <c r="X61" s="65">
        <v>400</v>
      </c>
      <c r="Y61" s="72">
        <f t="shared" si="0"/>
        <v>0</v>
      </c>
      <c r="Z61" s="19"/>
      <c r="AA61" s="79">
        <v>0</v>
      </c>
      <c r="AB61" s="80">
        <f t="shared" si="10"/>
        <v>0</v>
      </c>
      <c r="AC61" s="81">
        <v>0</v>
      </c>
      <c r="AD61" s="82">
        <f>Y61*AC61</f>
        <v>0</v>
      </c>
      <c r="AE61" s="133">
        <f t="shared" si="3"/>
        <v>0</v>
      </c>
    </row>
    <row r="62" spans="1:31" ht="15.75" thickBot="1" x14ac:dyDescent="0.3">
      <c r="A62" s="22"/>
      <c r="B62" s="23"/>
      <c r="C62" s="24"/>
      <c r="D62" s="25"/>
      <c r="E62" s="26"/>
      <c r="F62" s="22"/>
      <c r="G62" s="22"/>
      <c r="H62" s="27"/>
      <c r="I62" s="22"/>
      <c r="J62" s="28"/>
      <c r="K62" s="22"/>
      <c r="L62" s="29"/>
      <c r="M62" s="28"/>
      <c r="N62" s="18"/>
      <c r="O62" s="19"/>
      <c r="P62" s="17"/>
      <c r="Q62" s="38"/>
      <c r="R62" s="38"/>
      <c r="S62" s="38"/>
      <c r="T62" s="38"/>
    </row>
    <row r="63" spans="1:31" ht="15.75" thickBot="1" x14ac:dyDescent="0.3">
      <c r="S63" s="69" t="s">
        <v>5</v>
      </c>
      <c r="T63" s="70">
        <f>SUM(T11:T61)</f>
        <v>13331.414815</v>
      </c>
      <c r="U63" s="66"/>
      <c r="V63" s="22"/>
      <c r="W63" s="29"/>
      <c r="X63" s="69" t="s">
        <v>5</v>
      </c>
      <c r="Y63" s="70">
        <f>SUM(Y11:Y61)</f>
        <v>0</v>
      </c>
      <c r="Z63" s="19"/>
      <c r="AA63" s="78"/>
      <c r="AB63" s="119">
        <f>SUM(AB11:AB61)</f>
        <v>0</v>
      </c>
      <c r="AC63" s="78"/>
      <c r="AD63" s="120">
        <f>SUM(AD11:AD61)</f>
        <v>0</v>
      </c>
      <c r="AE63" s="132">
        <f>SUM(AE11:AE61)</f>
        <v>0</v>
      </c>
    </row>
    <row r="65" spans="3:31" x14ac:dyDescent="0.25">
      <c r="C65" t="s">
        <v>372</v>
      </c>
      <c r="D65" s="176"/>
      <c r="T65" s="379">
        <f ca="1">SUMIF($C$10:$C$61,C65,$T$11:$T$61)</f>
        <v>399.99552</v>
      </c>
      <c r="U65" s="66"/>
      <c r="Y65" s="379">
        <f ca="1">SUMIF($C$10:$C$61,C65,$Y$11:$Y$61)</f>
        <v>0</v>
      </c>
      <c r="AA65" s="400" t="e">
        <f ca="1">AB65/Y65</f>
        <v>#DIV/0!</v>
      </c>
      <c r="AB65" s="379">
        <f ca="1">SUMIF($C$10:$C$41,C65,$AB$11:$AB$41)</f>
        <v>0</v>
      </c>
      <c r="AC65" s="400" t="e">
        <f ca="1">AD65/Y65</f>
        <v>#DIV/0!</v>
      </c>
      <c r="AD65" s="379">
        <f ca="1">SUMIF($C$10:$C$61,C65,$AD$11:$AD$61)</f>
        <v>0</v>
      </c>
      <c r="AE65" s="379">
        <f ca="1">SUMIF($C$10:$C$61,C65,$AE$11:$AE$61)</f>
        <v>0</v>
      </c>
    </row>
    <row r="66" spans="3:31" x14ac:dyDescent="0.25">
      <c r="C66" t="s">
        <v>308</v>
      </c>
      <c r="D66" s="176"/>
      <c r="T66" s="379">
        <f t="shared" ref="T66:T72" ca="1" si="11">SUMIF($C$10:$C$61,C66,$T$11:$T$61)</f>
        <v>222.29999999999998</v>
      </c>
      <c r="U66" s="66"/>
      <c r="Y66" s="379">
        <f t="shared" ref="Y66:Y72" ca="1" si="12">SUMIF($C$10:$C$61,C66,$Y$11:$Y$61)</f>
        <v>0</v>
      </c>
      <c r="AA66" s="400" t="e">
        <f t="shared" ref="AA66:AA72" ca="1" si="13">AB66/Y66</f>
        <v>#DIV/0!</v>
      </c>
      <c r="AB66" s="379">
        <f t="shared" ref="AB66:AB72" ca="1" si="14">SUMIF($C$10:$C$41,C66,$AB$11:$AB$41)</f>
        <v>0</v>
      </c>
      <c r="AC66" s="400" t="e">
        <f t="shared" ref="AC66:AC71" ca="1" si="15">AD66/Y66</f>
        <v>#DIV/0!</v>
      </c>
      <c r="AD66" s="379">
        <f t="shared" ref="AD66:AD72" ca="1" si="16">SUMIF($C$10:$C$61,C66,$AD$11:$AD$61)</f>
        <v>0</v>
      </c>
      <c r="AE66" s="379">
        <f t="shared" ref="AE66:AE72" ca="1" si="17">SUMIF($C$10:$C$61,C66,$AE$11:$AE$61)</f>
        <v>0</v>
      </c>
    </row>
    <row r="67" spans="3:31" x14ac:dyDescent="0.25">
      <c r="C67" t="s">
        <v>285</v>
      </c>
      <c r="D67" s="176"/>
      <c r="T67" s="379">
        <f t="shared" ca="1" si="11"/>
        <v>1400</v>
      </c>
      <c r="U67" s="68"/>
      <c r="Y67" s="379">
        <f t="shared" ca="1" si="12"/>
        <v>0</v>
      </c>
      <c r="AA67" s="400" t="e">
        <f t="shared" ca="1" si="13"/>
        <v>#DIV/0!</v>
      </c>
      <c r="AB67" s="379">
        <f t="shared" ca="1" si="14"/>
        <v>0</v>
      </c>
      <c r="AC67" s="400" t="e">
        <f t="shared" ca="1" si="15"/>
        <v>#DIV/0!</v>
      </c>
      <c r="AD67" s="379">
        <f t="shared" ca="1" si="16"/>
        <v>0</v>
      </c>
      <c r="AE67" s="379">
        <f t="shared" ca="1" si="17"/>
        <v>0</v>
      </c>
    </row>
    <row r="68" spans="3:31" x14ac:dyDescent="0.25">
      <c r="C68" t="s">
        <v>189</v>
      </c>
      <c r="D68" s="176"/>
      <c r="T68" s="379">
        <f t="shared" ca="1" si="11"/>
        <v>1787.472</v>
      </c>
      <c r="U68" s="68"/>
      <c r="Y68" s="379">
        <f t="shared" ca="1" si="12"/>
        <v>0</v>
      </c>
      <c r="AA68" s="400" t="e">
        <f t="shared" ca="1" si="13"/>
        <v>#DIV/0!</v>
      </c>
      <c r="AB68" s="379">
        <f t="shared" ca="1" si="14"/>
        <v>0</v>
      </c>
      <c r="AC68" s="400" t="e">
        <f t="shared" ca="1" si="15"/>
        <v>#DIV/0!</v>
      </c>
      <c r="AD68" s="379">
        <f t="shared" ca="1" si="16"/>
        <v>0</v>
      </c>
      <c r="AE68" s="379">
        <f t="shared" ca="1" si="17"/>
        <v>0</v>
      </c>
    </row>
    <row r="69" spans="3:31" x14ac:dyDescent="0.25">
      <c r="C69" t="s">
        <v>72</v>
      </c>
      <c r="D69" s="176"/>
      <c r="T69" s="379">
        <f t="shared" ca="1" si="11"/>
        <v>2950</v>
      </c>
      <c r="U69" s="68"/>
      <c r="Y69" s="379">
        <f t="shared" ca="1" si="12"/>
        <v>0</v>
      </c>
      <c r="AA69" s="400" t="e">
        <f t="shared" ca="1" si="13"/>
        <v>#DIV/0!</v>
      </c>
      <c r="AB69" s="379">
        <f t="shared" ca="1" si="14"/>
        <v>0</v>
      </c>
      <c r="AC69" s="400" t="e">
        <f t="shared" ca="1" si="15"/>
        <v>#DIV/0!</v>
      </c>
      <c r="AD69" s="379">
        <f t="shared" ca="1" si="16"/>
        <v>0</v>
      </c>
      <c r="AE69" s="379">
        <f t="shared" ca="1" si="17"/>
        <v>0</v>
      </c>
    </row>
    <row r="70" spans="3:31" x14ac:dyDescent="0.25">
      <c r="C70" t="s">
        <v>164</v>
      </c>
      <c r="D70" s="176"/>
      <c r="T70" s="379">
        <f t="shared" ca="1" si="11"/>
        <v>647.71729499999992</v>
      </c>
      <c r="U70" s="68"/>
      <c r="Y70" s="379">
        <f t="shared" ca="1" si="12"/>
        <v>0</v>
      </c>
      <c r="AA70" s="400" t="e">
        <f t="shared" ca="1" si="13"/>
        <v>#DIV/0!</v>
      </c>
      <c r="AB70" s="379">
        <f t="shared" ca="1" si="14"/>
        <v>0</v>
      </c>
      <c r="AC70" s="400" t="e">
        <f t="shared" ca="1" si="15"/>
        <v>#DIV/0!</v>
      </c>
      <c r="AD70" s="379">
        <f t="shared" ca="1" si="16"/>
        <v>0</v>
      </c>
      <c r="AE70" s="379">
        <f t="shared" ca="1" si="17"/>
        <v>0</v>
      </c>
    </row>
    <row r="71" spans="3:31" x14ac:dyDescent="0.25">
      <c r="C71" t="s">
        <v>24</v>
      </c>
      <c r="D71" s="176"/>
      <c r="T71" s="379">
        <f t="shared" ca="1" si="11"/>
        <v>4773.93</v>
      </c>
      <c r="U71" s="68"/>
      <c r="Y71" s="379">
        <f t="shared" ca="1" si="12"/>
        <v>0</v>
      </c>
      <c r="AA71" s="400" t="e">
        <f t="shared" ca="1" si="13"/>
        <v>#DIV/0!</v>
      </c>
      <c r="AB71" s="379">
        <f t="shared" ca="1" si="14"/>
        <v>0</v>
      </c>
      <c r="AC71" s="400" t="e">
        <f t="shared" ca="1" si="15"/>
        <v>#DIV/0!</v>
      </c>
      <c r="AD71" s="379">
        <f t="shared" ca="1" si="16"/>
        <v>0</v>
      </c>
      <c r="AE71" s="379">
        <f t="shared" ca="1" si="17"/>
        <v>0</v>
      </c>
    </row>
    <row r="72" spans="3:31" x14ac:dyDescent="0.25">
      <c r="C72" t="s">
        <v>312</v>
      </c>
      <c r="D72" s="176"/>
      <c r="T72" s="379">
        <f t="shared" ca="1" si="11"/>
        <v>1150</v>
      </c>
      <c r="Y72" s="379">
        <f t="shared" ca="1" si="12"/>
        <v>0</v>
      </c>
      <c r="AA72" s="400" t="e">
        <f t="shared" ca="1" si="13"/>
        <v>#DIV/0!</v>
      </c>
      <c r="AB72" s="379">
        <f t="shared" ca="1" si="14"/>
        <v>0</v>
      </c>
      <c r="AC72" s="400" t="e">
        <f ca="1">AD72/Y72</f>
        <v>#DIV/0!</v>
      </c>
      <c r="AD72" s="379">
        <f t="shared" ca="1" si="16"/>
        <v>0</v>
      </c>
      <c r="AE72" s="379">
        <f t="shared" ca="1" si="17"/>
        <v>0</v>
      </c>
    </row>
  </sheetData>
  <autoFilter ref="B8:AE61"/>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35 S37:S40 S42:S49 S51:S56 S58:S61 X11:X12 X14 X16:X17 X19:X35 X37:X40 X42:X49 X51:X52">
      <formula1>P11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58"/>
  <sheetViews>
    <sheetView topLeftCell="B1" zoomScale="70" zoomScaleNormal="70" workbookViewId="0">
      <pane xSplit="9" ySplit="8" topLeftCell="S42" activePane="bottomRight" state="frozen"/>
      <selection activeCell="S45" sqref="S45"/>
      <selection pane="topRight" activeCell="S45" sqref="S45"/>
      <selection pane="bottomLeft" activeCell="S45" sqref="S45"/>
      <selection pane="bottomRight" activeCell="B51" sqref="A51:XFD51"/>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610</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16" t="s">
        <v>388</v>
      </c>
      <c r="L7" s="417"/>
      <c r="M7" s="417"/>
      <c r="N7" s="417"/>
      <c r="O7" s="417"/>
      <c r="P7" s="417"/>
      <c r="Q7" s="417"/>
      <c r="R7" s="417"/>
      <c r="S7" s="417"/>
      <c r="T7" s="418"/>
      <c r="V7" s="419" t="s">
        <v>389</v>
      </c>
      <c r="W7" s="420"/>
      <c r="X7" s="420"/>
      <c r="Y7" s="421"/>
      <c r="AA7" s="422" t="s">
        <v>390</v>
      </c>
      <c r="AB7" s="423"/>
      <c r="AC7" s="424" t="s">
        <v>393</v>
      </c>
      <c r="AD7" s="425"/>
      <c r="AE7" s="309" t="s">
        <v>391</v>
      </c>
    </row>
    <row r="8" spans="1:31" s="318" customFormat="1" ht="75.75" thickBot="1" x14ac:dyDescent="0.3">
      <c r="A8" s="310" t="s">
        <v>377</v>
      </c>
      <c r="B8" s="311" t="s">
        <v>491</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491</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491</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491</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6" si="0">W12*X12</f>
        <v>399.99552</v>
      </c>
      <c r="Z12" s="19"/>
      <c r="AA12" s="79">
        <v>0</v>
      </c>
      <c r="AB12" s="80">
        <f t="shared" ref="AB12:AB47" si="1">Y12*AA12</f>
        <v>0</v>
      </c>
      <c r="AC12" s="81">
        <v>0</v>
      </c>
      <c r="AD12" s="82">
        <f t="shared" ref="AD12:AD47" si="2">Y12*AC12</f>
        <v>0</v>
      </c>
      <c r="AE12" s="133">
        <f t="shared" ref="AE12:AE47" si="3">AB12-AD12</f>
        <v>0</v>
      </c>
    </row>
    <row r="13" spans="1:31" ht="15.75" thickBot="1" x14ac:dyDescent="0.3">
      <c r="A13" s="16"/>
      <c r="B13" s="3" t="s">
        <v>491</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491</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491</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1" ht="105.75" thickBot="1" x14ac:dyDescent="0.3">
      <c r="A16" s="16"/>
      <c r="B16" s="3" t="s">
        <v>491</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1" ht="61.5" thickBot="1" x14ac:dyDescent="0.3">
      <c r="A17" s="16"/>
      <c r="B17" s="3" t="s">
        <v>491</v>
      </c>
      <c r="C17" s="4" t="s">
        <v>285</v>
      </c>
      <c r="D17" s="5" t="s">
        <v>25</v>
      </c>
      <c r="E17" s="129" t="s">
        <v>501</v>
      </c>
      <c r="F17" s="7"/>
      <c r="G17" s="7"/>
      <c r="H17" s="8">
        <v>5.3860000000000001</v>
      </c>
      <c r="I17" s="7"/>
      <c r="J17" s="9" t="s">
        <v>379</v>
      </c>
      <c r="K17" s="10" t="s">
        <v>380</v>
      </c>
      <c r="L17" s="39">
        <v>1</v>
      </c>
      <c r="M17" s="39">
        <v>300</v>
      </c>
      <c r="N17" s="12">
        <v>300</v>
      </c>
      <c r="O17" s="19"/>
      <c r="P17" s="13" t="e">
        <v>#VALUE!</v>
      </c>
      <c r="Q17" s="14">
        <f>IF(J17="PROV SUM",N17,L17*P17)</f>
        <v>300</v>
      </c>
      <c r="R17" s="40" t="s">
        <v>381</v>
      </c>
      <c r="S17" s="41" t="s">
        <v>381</v>
      </c>
      <c r="T17" s="14">
        <f>IF(J17="SC024",N17,IF(ISERROR(S17),"",IF(J17="PROV SUM",N17,L17*S17)))</f>
        <v>300</v>
      </c>
      <c r="V17" s="10" t="s">
        <v>380</v>
      </c>
      <c r="W17" s="39">
        <v>1</v>
      </c>
      <c r="X17" s="41" t="s">
        <v>381</v>
      </c>
      <c r="Y17" s="72">
        <v>300</v>
      </c>
      <c r="Z17" s="19"/>
      <c r="AA17" s="79">
        <v>0</v>
      </c>
      <c r="AB17" s="80">
        <f t="shared" si="1"/>
        <v>0</v>
      </c>
      <c r="AC17" s="81">
        <v>0</v>
      </c>
      <c r="AD17" s="82">
        <f t="shared" si="2"/>
        <v>0</v>
      </c>
      <c r="AE17" s="133">
        <f t="shared" si="3"/>
        <v>0</v>
      </c>
    </row>
    <row r="18" spans="1:31" ht="16.5" thickBot="1" x14ac:dyDescent="0.3">
      <c r="A18" s="16"/>
      <c r="B18" s="3" t="s">
        <v>491</v>
      </c>
      <c r="C18" s="4" t="s">
        <v>285</v>
      </c>
      <c r="D18" s="5" t="s">
        <v>25</v>
      </c>
      <c r="E18" s="6" t="s">
        <v>492</v>
      </c>
      <c r="F18" s="7"/>
      <c r="G18" s="7"/>
      <c r="H18" s="8">
        <v>5.3869999999999996</v>
      </c>
      <c r="I18" s="7"/>
      <c r="J18" s="9" t="s">
        <v>379</v>
      </c>
      <c r="K18" s="10" t="s">
        <v>380</v>
      </c>
      <c r="L18" s="39">
        <v>1</v>
      </c>
      <c r="M18" s="39">
        <v>700</v>
      </c>
      <c r="N18" s="12">
        <v>700</v>
      </c>
      <c r="O18" s="19"/>
      <c r="P18" s="13" t="e">
        <v>#VALUE!</v>
      </c>
      <c r="Q18" s="14">
        <f>IF(J18="PROV SUM",N18,L18*P18)</f>
        <v>700</v>
      </c>
      <c r="R18" s="40" t="s">
        <v>381</v>
      </c>
      <c r="S18" s="41" t="s">
        <v>381</v>
      </c>
      <c r="T18" s="14">
        <f>IF(J18="SC024",N18,IF(ISERROR(S18),"",IF(J18="PROV SUM",N18,L18*S18)))</f>
        <v>700</v>
      </c>
      <c r="V18" s="10" t="s">
        <v>380</v>
      </c>
      <c r="W18" s="39">
        <v>1</v>
      </c>
      <c r="X18" s="41" t="s">
        <v>381</v>
      </c>
      <c r="Y18" s="72">
        <v>700</v>
      </c>
      <c r="Z18" s="19"/>
      <c r="AA18" s="79">
        <v>0</v>
      </c>
      <c r="AB18" s="80">
        <f t="shared" si="1"/>
        <v>0</v>
      </c>
      <c r="AC18" s="81">
        <v>0</v>
      </c>
      <c r="AD18" s="82">
        <f t="shared" si="2"/>
        <v>0</v>
      </c>
      <c r="AE18" s="133">
        <f t="shared" si="3"/>
        <v>0</v>
      </c>
    </row>
    <row r="19" spans="1:31" ht="15.75" thickBot="1" x14ac:dyDescent="0.3">
      <c r="A19" s="16"/>
      <c r="B19" s="3" t="s">
        <v>491</v>
      </c>
      <c r="C19" s="42" t="s">
        <v>189</v>
      </c>
      <c r="D19" s="5" t="s">
        <v>378</v>
      </c>
      <c r="E19" s="6"/>
      <c r="F19" s="7"/>
      <c r="G19" s="7"/>
      <c r="H19" s="8"/>
      <c r="I19" s="7"/>
      <c r="J19" s="9"/>
      <c r="K19" s="10"/>
      <c r="L19" s="39"/>
      <c r="M19" s="9"/>
      <c r="N19" s="39"/>
      <c r="O19" s="19"/>
      <c r="P19" s="28"/>
      <c r="Q19" s="43"/>
      <c r="R19" s="43"/>
      <c r="S19" s="43"/>
      <c r="T19" s="43"/>
      <c r="V19" s="10"/>
      <c r="W19" s="39"/>
      <c r="X19" s="43"/>
      <c r="Y19" s="72">
        <f t="shared" si="0"/>
        <v>0</v>
      </c>
      <c r="Z19" s="19"/>
      <c r="AA19" s="79">
        <v>0</v>
      </c>
      <c r="AB19" s="80">
        <f t="shared" si="1"/>
        <v>0</v>
      </c>
      <c r="AC19" s="81">
        <v>0</v>
      </c>
      <c r="AD19" s="82">
        <f t="shared" si="2"/>
        <v>0</v>
      </c>
      <c r="AE19" s="133">
        <f t="shared" si="3"/>
        <v>0</v>
      </c>
    </row>
    <row r="20" spans="1:31" ht="75.75" thickBot="1" x14ac:dyDescent="0.3">
      <c r="A20" s="16"/>
      <c r="B20" s="3" t="s">
        <v>491</v>
      </c>
      <c r="C20" s="42" t="s">
        <v>189</v>
      </c>
      <c r="D20" s="5" t="s">
        <v>25</v>
      </c>
      <c r="E20" s="6" t="s">
        <v>282</v>
      </c>
      <c r="F20" s="7"/>
      <c r="G20" s="7"/>
      <c r="H20" s="8">
        <v>6.11</v>
      </c>
      <c r="I20" s="7"/>
      <c r="J20" s="9" t="s">
        <v>283</v>
      </c>
      <c r="K20" s="10" t="s">
        <v>284</v>
      </c>
      <c r="L20" s="39">
        <v>5</v>
      </c>
      <c r="M20" s="11">
        <v>79.14</v>
      </c>
      <c r="N20" s="39">
        <v>395.7</v>
      </c>
      <c r="O20" s="19"/>
      <c r="P20" s="13" t="e">
        <v>#VALUE!</v>
      </c>
      <c r="Q20" s="14" t="e">
        <f t="shared" ref="Q20:Q27" si="4">IF(J20="PROV SUM",N20,L20*P20)</f>
        <v>#VALUE!</v>
      </c>
      <c r="R20" s="40">
        <v>0</v>
      </c>
      <c r="S20" s="41">
        <v>63.312000000000005</v>
      </c>
      <c r="T20" s="14">
        <f t="shared" ref="T20:T27" si="5">IF(J20="SC024",N20,IF(ISERROR(S20),"",IF(J20="PROV SUM",N20,L20*S20)))</f>
        <v>316.56</v>
      </c>
      <c r="V20" s="10" t="s">
        <v>284</v>
      </c>
      <c r="W20" s="39">
        <v>5</v>
      </c>
      <c r="X20" s="41">
        <v>63.312000000000005</v>
      </c>
      <c r="Y20" s="72">
        <f t="shared" si="0"/>
        <v>316.56</v>
      </c>
      <c r="Z20" s="19"/>
      <c r="AA20" s="79">
        <v>0</v>
      </c>
      <c r="AB20" s="80">
        <f t="shared" si="1"/>
        <v>0</v>
      </c>
      <c r="AC20" s="81">
        <v>0</v>
      </c>
      <c r="AD20" s="82">
        <f t="shared" si="2"/>
        <v>0</v>
      </c>
      <c r="AE20" s="133">
        <f t="shared" si="3"/>
        <v>0</v>
      </c>
    </row>
    <row r="21" spans="1:31" ht="60.75" thickBot="1" x14ac:dyDescent="0.3">
      <c r="A21" s="16"/>
      <c r="B21" s="3" t="s">
        <v>491</v>
      </c>
      <c r="C21" s="42" t="s">
        <v>189</v>
      </c>
      <c r="D21" s="5" t="s">
        <v>25</v>
      </c>
      <c r="E21" s="6" t="s">
        <v>190</v>
      </c>
      <c r="F21" s="7"/>
      <c r="G21" s="7"/>
      <c r="H21" s="8">
        <v>6.82</v>
      </c>
      <c r="I21" s="7"/>
      <c r="J21" s="9" t="s">
        <v>191</v>
      </c>
      <c r="K21" s="10" t="s">
        <v>104</v>
      </c>
      <c r="L21" s="39">
        <v>37</v>
      </c>
      <c r="M21" s="11">
        <v>44.12</v>
      </c>
      <c r="N21" s="39">
        <v>1632.44</v>
      </c>
      <c r="O21" s="19"/>
      <c r="P21" s="13" t="e">
        <v>#VALUE!</v>
      </c>
      <c r="Q21" s="14" t="e">
        <f t="shared" si="4"/>
        <v>#VALUE!</v>
      </c>
      <c r="R21" s="40">
        <v>0</v>
      </c>
      <c r="S21" s="41">
        <v>31.986999999999998</v>
      </c>
      <c r="T21" s="14">
        <f t="shared" si="5"/>
        <v>1183.519</v>
      </c>
      <c r="V21" s="10" t="s">
        <v>104</v>
      </c>
      <c r="W21" s="39">
        <v>37</v>
      </c>
      <c r="X21" s="41">
        <v>31.986999999999998</v>
      </c>
      <c r="Y21" s="72">
        <f t="shared" si="0"/>
        <v>1183.519</v>
      </c>
      <c r="Z21" s="19"/>
      <c r="AA21" s="79">
        <v>0</v>
      </c>
      <c r="AB21" s="80">
        <f t="shared" si="1"/>
        <v>0</v>
      </c>
      <c r="AC21" s="81">
        <v>0</v>
      </c>
      <c r="AD21" s="82">
        <f t="shared" si="2"/>
        <v>0</v>
      </c>
      <c r="AE21" s="133">
        <f t="shared" si="3"/>
        <v>0</v>
      </c>
    </row>
    <row r="22" spans="1:31" ht="45.75" thickBot="1" x14ac:dyDescent="0.3">
      <c r="A22" s="16"/>
      <c r="B22" s="3" t="s">
        <v>491</v>
      </c>
      <c r="C22" s="42" t="s">
        <v>189</v>
      </c>
      <c r="D22" s="5" t="s">
        <v>25</v>
      </c>
      <c r="E22" s="6" t="s">
        <v>205</v>
      </c>
      <c r="F22" s="7"/>
      <c r="G22" s="7"/>
      <c r="H22" s="8">
        <v>6.16100000000002</v>
      </c>
      <c r="I22" s="7"/>
      <c r="J22" s="9" t="s">
        <v>206</v>
      </c>
      <c r="K22" s="10" t="s">
        <v>104</v>
      </c>
      <c r="L22" s="39">
        <v>12</v>
      </c>
      <c r="M22" s="11">
        <v>38.25</v>
      </c>
      <c r="N22" s="39">
        <v>459</v>
      </c>
      <c r="O22" s="19"/>
      <c r="P22" s="13" t="e">
        <v>#VALUE!</v>
      </c>
      <c r="Q22" s="14" t="e">
        <f t="shared" si="4"/>
        <v>#VALUE!</v>
      </c>
      <c r="R22" s="40">
        <v>0</v>
      </c>
      <c r="S22" s="41">
        <v>27.731249999999999</v>
      </c>
      <c r="T22" s="14">
        <f t="shared" si="5"/>
        <v>332.77499999999998</v>
      </c>
      <c r="V22" s="10" t="s">
        <v>104</v>
      </c>
      <c r="W22" s="39">
        <v>12</v>
      </c>
      <c r="X22" s="41">
        <v>27.731249999999999</v>
      </c>
      <c r="Y22" s="72">
        <f t="shared" si="0"/>
        <v>332.77499999999998</v>
      </c>
      <c r="Z22" s="19"/>
      <c r="AA22" s="79">
        <v>0</v>
      </c>
      <c r="AB22" s="80">
        <f t="shared" si="1"/>
        <v>0</v>
      </c>
      <c r="AC22" s="81">
        <v>0</v>
      </c>
      <c r="AD22" s="82">
        <f t="shared" si="2"/>
        <v>0</v>
      </c>
      <c r="AE22" s="133">
        <f t="shared" si="3"/>
        <v>0</v>
      </c>
    </row>
    <row r="23" spans="1:31" ht="30.75" thickBot="1" x14ac:dyDescent="0.3">
      <c r="A23" s="16"/>
      <c r="B23" s="3" t="s">
        <v>491</v>
      </c>
      <c r="C23" s="42" t="s">
        <v>189</v>
      </c>
      <c r="D23" s="5" t="s">
        <v>25</v>
      </c>
      <c r="E23" s="6" t="s">
        <v>493</v>
      </c>
      <c r="F23" s="7"/>
      <c r="G23" s="7"/>
      <c r="H23" s="8">
        <v>6.1940000000000301</v>
      </c>
      <c r="I23" s="7"/>
      <c r="J23" s="9" t="s">
        <v>228</v>
      </c>
      <c r="K23" s="10" t="s">
        <v>79</v>
      </c>
      <c r="L23" s="39">
        <v>28</v>
      </c>
      <c r="M23" s="11">
        <v>7.02</v>
      </c>
      <c r="N23" s="39">
        <v>196.56</v>
      </c>
      <c r="O23" s="19"/>
      <c r="P23" s="13" t="e">
        <v>#VALUE!</v>
      </c>
      <c r="Q23" s="14" t="e">
        <f t="shared" si="4"/>
        <v>#VALUE!</v>
      </c>
      <c r="R23" s="40">
        <v>0</v>
      </c>
      <c r="S23" s="41">
        <v>5.9669999999999996</v>
      </c>
      <c r="T23" s="14">
        <f t="shared" si="5"/>
        <v>167.07599999999999</v>
      </c>
      <c r="V23" s="10" t="s">
        <v>79</v>
      </c>
      <c r="W23" s="39">
        <v>28</v>
      </c>
      <c r="X23" s="41">
        <v>5.9669999999999996</v>
      </c>
      <c r="Y23" s="72">
        <f t="shared" si="0"/>
        <v>167.07599999999999</v>
      </c>
      <c r="Z23" s="19"/>
      <c r="AA23" s="79">
        <v>0</v>
      </c>
      <c r="AB23" s="80">
        <f t="shared" si="1"/>
        <v>0</v>
      </c>
      <c r="AC23" s="81">
        <v>0</v>
      </c>
      <c r="AD23" s="82">
        <f t="shared" si="2"/>
        <v>0</v>
      </c>
      <c r="AE23" s="133">
        <f t="shared" si="3"/>
        <v>0</v>
      </c>
    </row>
    <row r="24" spans="1:31" ht="45.75" thickBot="1" x14ac:dyDescent="0.3">
      <c r="A24" s="16"/>
      <c r="B24" s="3" t="s">
        <v>491</v>
      </c>
      <c r="C24" s="42" t="s">
        <v>189</v>
      </c>
      <c r="D24" s="5" t="s">
        <v>25</v>
      </c>
      <c r="E24" s="6" t="s">
        <v>234</v>
      </c>
      <c r="F24" s="7"/>
      <c r="G24" s="7"/>
      <c r="H24" s="8">
        <v>6.2040000000000299</v>
      </c>
      <c r="I24" s="7"/>
      <c r="J24" s="9" t="s">
        <v>235</v>
      </c>
      <c r="K24" s="10" t="s">
        <v>79</v>
      </c>
      <c r="L24" s="39">
        <v>12</v>
      </c>
      <c r="M24" s="11">
        <v>20.51</v>
      </c>
      <c r="N24" s="39">
        <v>246.12</v>
      </c>
      <c r="O24" s="19"/>
      <c r="P24" s="13" t="e">
        <v>#VALUE!</v>
      </c>
      <c r="Q24" s="14" t="e">
        <f t="shared" si="4"/>
        <v>#VALUE!</v>
      </c>
      <c r="R24" s="40">
        <v>0</v>
      </c>
      <c r="S24" s="41">
        <v>17.433500000000002</v>
      </c>
      <c r="T24" s="14">
        <f t="shared" si="5"/>
        <v>209.20200000000003</v>
      </c>
      <c r="V24" s="10" t="s">
        <v>79</v>
      </c>
      <c r="W24" s="39">
        <v>12</v>
      </c>
      <c r="X24" s="41">
        <v>17.433500000000002</v>
      </c>
      <c r="Y24" s="72">
        <f t="shared" si="0"/>
        <v>209.20200000000003</v>
      </c>
      <c r="Z24" s="19"/>
      <c r="AA24" s="79">
        <v>0</v>
      </c>
      <c r="AB24" s="80">
        <f t="shared" si="1"/>
        <v>0</v>
      </c>
      <c r="AC24" s="81">
        <v>0</v>
      </c>
      <c r="AD24" s="82">
        <f t="shared" si="2"/>
        <v>0</v>
      </c>
      <c r="AE24" s="133">
        <f t="shared" si="3"/>
        <v>0</v>
      </c>
    </row>
    <row r="25" spans="1:31" ht="30.75" thickBot="1" x14ac:dyDescent="0.3">
      <c r="A25" s="16"/>
      <c r="B25" s="3" t="s">
        <v>491</v>
      </c>
      <c r="C25" s="42" t="s">
        <v>189</v>
      </c>
      <c r="D25" s="5" t="s">
        <v>25</v>
      </c>
      <c r="E25" s="6" t="s">
        <v>433</v>
      </c>
      <c r="F25" s="7"/>
      <c r="G25" s="7"/>
      <c r="H25" s="8">
        <v>6.2620000000000502</v>
      </c>
      <c r="I25" s="7"/>
      <c r="J25" s="9" t="s">
        <v>270</v>
      </c>
      <c r="K25" s="10" t="s">
        <v>79</v>
      </c>
      <c r="L25" s="39">
        <v>34</v>
      </c>
      <c r="M25" s="11">
        <v>16.86</v>
      </c>
      <c r="N25" s="39">
        <v>573.24</v>
      </c>
      <c r="O25" s="19"/>
      <c r="P25" s="13" t="e">
        <v>#VALUE!</v>
      </c>
      <c r="Q25" s="14" t="e">
        <f t="shared" si="4"/>
        <v>#VALUE!</v>
      </c>
      <c r="R25" s="40">
        <v>0</v>
      </c>
      <c r="S25" s="41">
        <v>14.331</v>
      </c>
      <c r="T25" s="14">
        <f t="shared" si="5"/>
        <v>487.25399999999996</v>
      </c>
      <c r="V25" s="10" t="s">
        <v>79</v>
      </c>
      <c r="W25" s="39">
        <v>34</v>
      </c>
      <c r="X25" s="41">
        <v>14.331</v>
      </c>
      <c r="Y25" s="72">
        <f t="shared" si="0"/>
        <v>487.25399999999996</v>
      </c>
      <c r="Z25" s="19"/>
      <c r="AA25" s="79">
        <v>0</v>
      </c>
      <c r="AB25" s="80">
        <f t="shared" si="1"/>
        <v>0</v>
      </c>
      <c r="AC25" s="81">
        <v>0</v>
      </c>
      <c r="AD25" s="82">
        <f t="shared" si="2"/>
        <v>0</v>
      </c>
      <c r="AE25" s="133">
        <f t="shared" si="3"/>
        <v>0</v>
      </c>
    </row>
    <row r="26" spans="1:31" ht="45.75" thickBot="1" x14ac:dyDescent="0.3">
      <c r="A26" s="16"/>
      <c r="B26" s="3" t="s">
        <v>491</v>
      </c>
      <c r="C26" s="42" t="s">
        <v>189</v>
      </c>
      <c r="D26" s="5" t="s">
        <v>25</v>
      </c>
      <c r="E26" s="6" t="s">
        <v>276</v>
      </c>
      <c r="F26" s="7"/>
      <c r="G26" s="7"/>
      <c r="H26" s="8">
        <v>6.2650000000000503</v>
      </c>
      <c r="I26" s="7"/>
      <c r="J26" s="9" t="s">
        <v>277</v>
      </c>
      <c r="K26" s="10" t="s">
        <v>139</v>
      </c>
      <c r="L26" s="39">
        <v>1</v>
      </c>
      <c r="M26" s="11">
        <v>19.34</v>
      </c>
      <c r="N26" s="39">
        <v>19.34</v>
      </c>
      <c r="O26" s="19"/>
      <c r="P26" s="13" t="e">
        <v>#VALUE!</v>
      </c>
      <c r="Q26" s="14" t="e">
        <f t="shared" si="4"/>
        <v>#VALUE!</v>
      </c>
      <c r="R26" s="40">
        <v>0</v>
      </c>
      <c r="S26" s="41">
        <v>16.439</v>
      </c>
      <c r="T26" s="14">
        <f t="shared" si="5"/>
        <v>16.439</v>
      </c>
      <c r="V26" s="10" t="s">
        <v>139</v>
      </c>
      <c r="W26" s="39">
        <v>1</v>
      </c>
      <c r="X26" s="41">
        <v>16.439</v>
      </c>
      <c r="Y26" s="72">
        <f t="shared" si="0"/>
        <v>16.439</v>
      </c>
      <c r="Z26" s="19"/>
      <c r="AA26" s="79">
        <v>0</v>
      </c>
      <c r="AB26" s="80">
        <f t="shared" si="1"/>
        <v>0</v>
      </c>
      <c r="AC26" s="81">
        <v>0</v>
      </c>
      <c r="AD26" s="82">
        <f t="shared" si="2"/>
        <v>0</v>
      </c>
      <c r="AE26" s="133">
        <f t="shared" si="3"/>
        <v>0</v>
      </c>
    </row>
    <row r="27" spans="1:31" ht="31.5" thickBot="1" x14ac:dyDescent="0.3">
      <c r="A27" s="16"/>
      <c r="B27" s="3" t="s">
        <v>491</v>
      </c>
      <c r="C27" s="42" t="s">
        <v>189</v>
      </c>
      <c r="D27" s="5" t="s">
        <v>25</v>
      </c>
      <c r="E27" s="6" t="s">
        <v>494</v>
      </c>
      <c r="F27" s="7"/>
      <c r="G27" s="7"/>
      <c r="H27" s="8">
        <v>6.399</v>
      </c>
      <c r="I27" s="7"/>
      <c r="J27" s="9" t="s">
        <v>379</v>
      </c>
      <c r="K27" s="10" t="s">
        <v>380</v>
      </c>
      <c r="L27" s="39">
        <v>1</v>
      </c>
      <c r="M27" s="39">
        <v>400</v>
      </c>
      <c r="N27" s="39">
        <v>400</v>
      </c>
      <c r="O27" s="19"/>
      <c r="P27" s="13" t="e">
        <v>#VALUE!</v>
      </c>
      <c r="Q27" s="14">
        <f t="shared" si="4"/>
        <v>400</v>
      </c>
      <c r="R27" s="40" t="s">
        <v>381</v>
      </c>
      <c r="S27" s="41" t="s">
        <v>381</v>
      </c>
      <c r="T27" s="14">
        <f t="shared" si="5"/>
        <v>400</v>
      </c>
      <c r="V27" s="10" t="s">
        <v>380</v>
      </c>
      <c r="W27" s="39">
        <v>1</v>
      </c>
      <c r="X27" s="41" t="s">
        <v>381</v>
      </c>
      <c r="Y27" s="72">
        <v>400</v>
      </c>
      <c r="Z27" s="19"/>
      <c r="AA27" s="79">
        <v>0</v>
      </c>
      <c r="AB27" s="80">
        <f t="shared" si="1"/>
        <v>0</v>
      </c>
      <c r="AC27" s="81">
        <v>0</v>
      </c>
      <c r="AD27" s="82">
        <f t="shared" si="2"/>
        <v>0</v>
      </c>
      <c r="AE27" s="133">
        <f t="shared" si="3"/>
        <v>0</v>
      </c>
    </row>
    <row r="28" spans="1:31" ht="15.75" thickBot="1" x14ac:dyDescent="0.3">
      <c r="A28" s="16"/>
      <c r="B28" s="3" t="s">
        <v>491</v>
      </c>
      <c r="C28" s="42" t="s">
        <v>72</v>
      </c>
      <c r="D28" s="5" t="s">
        <v>378</v>
      </c>
      <c r="E28" s="6"/>
      <c r="F28" s="7"/>
      <c r="G28" s="7"/>
      <c r="H28" s="8"/>
      <c r="I28" s="7"/>
      <c r="J28" s="9"/>
      <c r="K28" s="10"/>
      <c r="L28" s="39"/>
      <c r="M28" s="9"/>
      <c r="N28" s="39"/>
      <c r="O28" s="44"/>
      <c r="P28" s="28"/>
      <c r="Q28" s="43"/>
      <c r="R28" s="43"/>
      <c r="S28" s="43"/>
      <c r="T28" s="43"/>
      <c r="V28" s="10"/>
      <c r="W28" s="39"/>
      <c r="X28" s="43"/>
      <c r="Y28" s="72">
        <f t="shared" si="0"/>
        <v>0</v>
      </c>
      <c r="Z28" s="19"/>
      <c r="AA28" s="79">
        <v>0</v>
      </c>
      <c r="AB28" s="80">
        <f t="shared" si="1"/>
        <v>0</v>
      </c>
      <c r="AC28" s="81">
        <v>0</v>
      </c>
      <c r="AD28" s="82">
        <f t="shared" si="2"/>
        <v>0</v>
      </c>
      <c r="AE28" s="133">
        <f t="shared" si="3"/>
        <v>0</v>
      </c>
    </row>
    <row r="29" spans="1:31" ht="120.75" thickBot="1" x14ac:dyDescent="0.3">
      <c r="A29" s="16"/>
      <c r="B29" s="3" t="s">
        <v>491</v>
      </c>
      <c r="C29" s="42" t="s">
        <v>72</v>
      </c>
      <c r="D29" s="5" t="s">
        <v>25</v>
      </c>
      <c r="E29" s="6" t="s">
        <v>419</v>
      </c>
      <c r="F29" s="7"/>
      <c r="G29" s="7"/>
      <c r="H29" s="8">
        <v>3.1799999999999899</v>
      </c>
      <c r="I29" s="7"/>
      <c r="J29" s="9" t="s">
        <v>106</v>
      </c>
      <c r="K29" s="10" t="s">
        <v>79</v>
      </c>
      <c r="L29" s="39">
        <v>55</v>
      </c>
      <c r="M29" s="11">
        <v>10.17</v>
      </c>
      <c r="N29" s="39">
        <v>559.35</v>
      </c>
      <c r="O29" s="44"/>
      <c r="P29" s="13" t="e">
        <v>#VALUE!</v>
      </c>
      <c r="Q29" s="14" t="e">
        <f>IF(J29="PROV SUM",N29,L29*P29)</f>
        <v>#VALUE!</v>
      </c>
      <c r="R29" s="40">
        <v>0</v>
      </c>
      <c r="S29" s="41">
        <v>8.136000000000001</v>
      </c>
      <c r="T29" s="14">
        <f>IF(J29="SC024",N29,IF(ISERROR(S29),"",IF(J29="PROV SUM",N29,L29*S29)))</f>
        <v>447.48000000000008</v>
      </c>
      <c r="V29" s="10" t="s">
        <v>79</v>
      </c>
      <c r="W29" s="39">
        <v>55</v>
      </c>
      <c r="X29" s="41">
        <v>8.136000000000001</v>
      </c>
      <c r="Y29" s="72">
        <f t="shared" si="0"/>
        <v>447.48000000000008</v>
      </c>
      <c r="Z29" s="19"/>
      <c r="AA29" s="79">
        <v>0</v>
      </c>
      <c r="AB29" s="80">
        <f t="shared" si="1"/>
        <v>0</v>
      </c>
      <c r="AC29" s="81">
        <v>0</v>
      </c>
      <c r="AD29" s="82">
        <f t="shared" si="2"/>
        <v>0</v>
      </c>
      <c r="AE29" s="133">
        <f t="shared" si="3"/>
        <v>0</v>
      </c>
    </row>
    <row r="30" spans="1:31" ht="15.75" thickBot="1" x14ac:dyDescent="0.3">
      <c r="A30" s="16"/>
      <c r="B30" s="3" t="s">
        <v>491</v>
      </c>
      <c r="C30" s="42" t="s">
        <v>72</v>
      </c>
      <c r="D30" s="5" t="s">
        <v>25</v>
      </c>
      <c r="E30" s="6" t="s">
        <v>495</v>
      </c>
      <c r="F30" s="7"/>
      <c r="G30" s="7"/>
      <c r="H30" s="8">
        <v>3.1819999999999902</v>
      </c>
      <c r="I30" s="7"/>
      <c r="J30" s="9" t="s">
        <v>108</v>
      </c>
      <c r="K30" s="10" t="s">
        <v>104</v>
      </c>
      <c r="L30" s="39">
        <v>8</v>
      </c>
      <c r="M30" s="11">
        <v>5.4</v>
      </c>
      <c r="N30" s="39">
        <v>43.2</v>
      </c>
      <c r="O30" s="44"/>
      <c r="P30" s="13" t="e">
        <v>#VALUE!</v>
      </c>
      <c r="Q30" s="14" t="e">
        <f>IF(J30="PROV SUM",N30,L30*P30)</f>
        <v>#VALUE!</v>
      </c>
      <c r="R30" s="40">
        <v>0</v>
      </c>
      <c r="S30" s="41">
        <v>4.32</v>
      </c>
      <c r="T30" s="14">
        <f>IF(J30="SC024",N30,IF(ISERROR(S30),"",IF(J30="PROV SUM",N30,L30*S30)))</f>
        <v>34.56</v>
      </c>
      <c r="V30" s="10" t="s">
        <v>104</v>
      </c>
      <c r="W30" s="39">
        <v>8</v>
      </c>
      <c r="X30" s="41">
        <v>4.32</v>
      </c>
      <c r="Y30" s="72">
        <f t="shared" si="0"/>
        <v>34.56</v>
      </c>
      <c r="Z30" s="19"/>
      <c r="AA30" s="79">
        <v>0</v>
      </c>
      <c r="AB30" s="80">
        <f t="shared" si="1"/>
        <v>0</v>
      </c>
      <c r="AC30" s="81">
        <v>0</v>
      </c>
      <c r="AD30" s="82">
        <f t="shared" si="2"/>
        <v>0</v>
      </c>
      <c r="AE30" s="133">
        <f t="shared" si="3"/>
        <v>0</v>
      </c>
    </row>
    <row r="31" spans="1:31" ht="75.75" thickBot="1" x14ac:dyDescent="0.3">
      <c r="A31" s="16"/>
      <c r="B31" s="3" t="s">
        <v>491</v>
      </c>
      <c r="C31" s="42" t="s">
        <v>72</v>
      </c>
      <c r="D31" s="5" t="s">
        <v>25</v>
      </c>
      <c r="E31" s="6" t="s">
        <v>89</v>
      </c>
      <c r="F31" s="7"/>
      <c r="G31" s="7"/>
      <c r="H31" s="8">
        <v>3.2069999999999901</v>
      </c>
      <c r="I31" s="7"/>
      <c r="J31" s="9" t="s">
        <v>90</v>
      </c>
      <c r="K31" s="10" t="s">
        <v>79</v>
      </c>
      <c r="L31" s="39">
        <v>3</v>
      </c>
      <c r="M31" s="11">
        <v>30.56</v>
      </c>
      <c r="N31" s="39">
        <v>91.68</v>
      </c>
      <c r="O31" s="44"/>
      <c r="P31" s="13" t="e">
        <v>#VALUE!</v>
      </c>
      <c r="Q31" s="14" t="e">
        <f>IF(J31="PROV SUM",N31,L31*P31)</f>
        <v>#VALUE!</v>
      </c>
      <c r="R31" s="40">
        <v>0</v>
      </c>
      <c r="S31" s="41">
        <v>24.448</v>
      </c>
      <c r="T31" s="14">
        <f>IF(J31="SC024",N31,IF(ISERROR(S31),"",IF(J31="PROV SUM",N31,L31*S31)))</f>
        <v>73.343999999999994</v>
      </c>
      <c r="V31" s="10" t="s">
        <v>79</v>
      </c>
      <c r="W31" s="39">
        <v>3</v>
      </c>
      <c r="X31" s="41">
        <v>24.448</v>
      </c>
      <c r="Y31" s="72">
        <f t="shared" si="0"/>
        <v>73.343999999999994</v>
      </c>
      <c r="Z31" s="19"/>
      <c r="AA31" s="79">
        <v>0</v>
      </c>
      <c r="AB31" s="80">
        <f t="shared" si="1"/>
        <v>0</v>
      </c>
      <c r="AC31" s="81">
        <v>0</v>
      </c>
      <c r="AD31" s="82">
        <f t="shared" si="2"/>
        <v>0</v>
      </c>
      <c r="AE31" s="133">
        <f t="shared" si="3"/>
        <v>0</v>
      </c>
    </row>
    <row r="32" spans="1:31" ht="45.75" thickBot="1" x14ac:dyDescent="0.3">
      <c r="A32" s="16"/>
      <c r="B32" s="3" t="s">
        <v>491</v>
      </c>
      <c r="C32" s="42" t="s">
        <v>72</v>
      </c>
      <c r="D32" s="5" t="s">
        <v>25</v>
      </c>
      <c r="E32" s="6" t="s">
        <v>449</v>
      </c>
      <c r="F32" s="7"/>
      <c r="G32" s="7"/>
      <c r="H32" s="8">
        <v>3.3640000000000101</v>
      </c>
      <c r="I32" s="7"/>
      <c r="J32" s="9" t="s">
        <v>155</v>
      </c>
      <c r="K32" s="10" t="s">
        <v>139</v>
      </c>
      <c r="L32" s="39">
        <v>1</v>
      </c>
      <c r="M32" s="11">
        <v>20.13</v>
      </c>
      <c r="N32" s="39">
        <v>20.13</v>
      </c>
      <c r="O32" s="44"/>
      <c r="P32" s="13" t="e">
        <v>#VALUE!</v>
      </c>
      <c r="Q32" s="14" t="e">
        <f>IF(J32="PROV SUM",N32,L32*P32)</f>
        <v>#VALUE!</v>
      </c>
      <c r="R32" s="40">
        <v>0</v>
      </c>
      <c r="S32" s="41">
        <v>14.918342999999998</v>
      </c>
      <c r="T32" s="14">
        <f>IF(J32="SC024",N32,IF(ISERROR(S32),"",IF(J32="PROV SUM",N32,L32*S32)))</f>
        <v>14.918342999999998</v>
      </c>
      <c r="V32" s="10" t="s">
        <v>139</v>
      </c>
      <c r="W32" s="39">
        <v>1</v>
      </c>
      <c r="X32" s="41">
        <v>14.918342999999998</v>
      </c>
      <c r="Y32" s="72">
        <f t="shared" si="0"/>
        <v>14.918342999999998</v>
      </c>
      <c r="Z32" s="19"/>
      <c r="AA32" s="79">
        <v>0</v>
      </c>
      <c r="AB32" s="80">
        <f t="shared" si="1"/>
        <v>0</v>
      </c>
      <c r="AC32" s="81">
        <v>0</v>
      </c>
      <c r="AD32" s="82">
        <f t="shared" si="2"/>
        <v>0</v>
      </c>
      <c r="AE32" s="133">
        <f t="shared" si="3"/>
        <v>0</v>
      </c>
    </row>
    <row r="33" spans="1:31" ht="15.75" thickBot="1" x14ac:dyDescent="0.3">
      <c r="A33" s="16"/>
      <c r="B33" s="3" t="s">
        <v>491</v>
      </c>
      <c r="C33" s="42" t="s">
        <v>164</v>
      </c>
      <c r="D33" s="5" t="s">
        <v>378</v>
      </c>
      <c r="E33" s="6"/>
      <c r="F33" s="7"/>
      <c r="G33" s="7"/>
      <c r="H33" s="8"/>
      <c r="I33" s="7"/>
      <c r="J33" s="9"/>
      <c r="K33" s="10"/>
      <c r="L33" s="39"/>
      <c r="M33" s="9"/>
      <c r="N33" s="39"/>
      <c r="O33" s="44"/>
      <c r="P33" s="28"/>
      <c r="Q33" s="43"/>
      <c r="R33" s="43"/>
      <c r="S33" s="43"/>
      <c r="T33" s="43"/>
      <c r="V33" s="10"/>
      <c r="W33" s="39"/>
      <c r="X33" s="43"/>
      <c r="Y33" s="72">
        <f t="shared" si="0"/>
        <v>0</v>
      </c>
      <c r="Z33" s="19"/>
      <c r="AA33" s="79">
        <v>0</v>
      </c>
      <c r="AB33" s="80">
        <f t="shared" si="1"/>
        <v>0</v>
      </c>
      <c r="AC33" s="81">
        <v>0</v>
      </c>
      <c r="AD33" s="82">
        <f t="shared" si="2"/>
        <v>0</v>
      </c>
      <c r="AE33" s="133">
        <f t="shared" si="3"/>
        <v>0</v>
      </c>
    </row>
    <row r="34" spans="1:31" ht="45.75" thickBot="1" x14ac:dyDescent="0.3">
      <c r="A34" s="16"/>
      <c r="B34" s="3" t="s">
        <v>491</v>
      </c>
      <c r="C34" s="42" t="s">
        <v>164</v>
      </c>
      <c r="D34" s="5" t="s">
        <v>25</v>
      </c>
      <c r="E34" s="6" t="s">
        <v>187</v>
      </c>
      <c r="F34" s="7"/>
      <c r="G34" s="7"/>
      <c r="H34" s="8">
        <v>4.1399999999999997</v>
      </c>
      <c r="I34" s="7"/>
      <c r="J34" s="9" t="s">
        <v>188</v>
      </c>
      <c r="K34" s="10" t="s">
        <v>57</v>
      </c>
      <c r="L34" s="39">
        <v>30</v>
      </c>
      <c r="M34" s="11">
        <v>6.75</v>
      </c>
      <c r="N34" s="39">
        <v>202.5</v>
      </c>
      <c r="O34" s="44"/>
      <c r="P34" s="13" t="e">
        <v>#VALUE!</v>
      </c>
      <c r="Q34" s="14" t="e">
        <f>IF(J34="PROV SUM",N34,L34*P34)</f>
        <v>#VALUE!</v>
      </c>
      <c r="R34" s="40">
        <v>0</v>
      </c>
      <c r="S34" s="41">
        <v>6.4124999999999996</v>
      </c>
      <c r="T34" s="14">
        <f>IF(J34="SC024",N34,IF(ISERROR(S34),"",IF(J34="PROV SUM",N34,L34*S34)))</f>
        <v>192.375</v>
      </c>
      <c r="V34" s="10" t="s">
        <v>57</v>
      </c>
      <c r="W34" s="39">
        <v>30</v>
      </c>
      <c r="X34" s="41">
        <v>6.4124999999999996</v>
      </c>
      <c r="Y34" s="72">
        <f t="shared" si="0"/>
        <v>192.375</v>
      </c>
      <c r="Z34" s="19"/>
      <c r="AA34" s="79">
        <v>0</v>
      </c>
      <c r="AB34" s="80">
        <f t="shared" si="1"/>
        <v>0</v>
      </c>
      <c r="AC34" s="81">
        <v>0</v>
      </c>
      <c r="AD34" s="82">
        <f t="shared" si="2"/>
        <v>0</v>
      </c>
      <c r="AE34" s="133">
        <f t="shared" si="3"/>
        <v>0</v>
      </c>
    </row>
    <row r="35" spans="1:31" ht="90.75" thickBot="1" x14ac:dyDescent="0.3">
      <c r="A35" s="16"/>
      <c r="B35" s="45" t="s">
        <v>491</v>
      </c>
      <c r="C35" s="46" t="s">
        <v>164</v>
      </c>
      <c r="D35" s="47" t="s">
        <v>25</v>
      </c>
      <c r="E35" s="48" t="s">
        <v>169</v>
      </c>
      <c r="F35" s="49"/>
      <c r="G35" s="49"/>
      <c r="H35" s="50">
        <v>4.8899999999999801</v>
      </c>
      <c r="I35" s="49"/>
      <c r="J35" s="51" t="s">
        <v>170</v>
      </c>
      <c r="K35" s="52" t="s">
        <v>75</v>
      </c>
      <c r="L35" s="53">
        <v>4</v>
      </c>
      <c r="M35" s="54">
        <v>29.05</v>
      </c>
      <c r="N35" s="53">
        <v>116.2</v>
      </c>
      <c r="O35" s="44"/>
      <c r="P35" s="13" t="e">
        <v>#VALUE!</v>
      </c>
      <c r="Q35" s="14" t="e">
        <f>IF(J35="PROV SUM",N35,L35*P35)</f>
        <v>#VALUE!</v>
      </c>
      <c r="R35" s="40">
        <v>0</v>
      </c>
      <c r="S35" s="41">
        <v>25.752824999999998</v>
      </c>
      <c r="T35" s="14">
        <f>IF(J35="SC024",N35,IF(ISERROR(S35),"",IF(J35="PROV SUM",N35,L35*S35)))</f>
        <v>103.01129999999999</v>
      </c>
      <c r="V35" s="52" t="s">
        <v>75</v>
      </c>
      <c r="W35" s="53">
        <v>4</v>
      </c>
      <c r="X35" s="41">
        <v>25.752824999999998</v>
      </c>
      <c r="Y35" s="72">
        <f t="shared" si="0"/>
        <v>103.01129999999999</v>
      </c>
      <c r="Z35" s="19"/>
      <c r="AA35" s="79">
        <v>0</v>
      </c>
      <c r="AB35" s="80">
        <f t="shared" si="1"/>
        <v>0</v>
      </c>
      <c r="AC35" s="81">
        <v>0</v>
      </c>
      <c r="AD35" s="82">
        <f t="shared" si="2"/>
        <v>0</v>
      </c>
      <c r="AE35" s="133">
        <f t="shared" si="3"/>
        <v>0</v>
      </c>
    </row>
    <row r="36" spans="1:31" ht="90.75" thickBot="1" x14ac:dyDescent="0.3">
      <c r="A36" s="16"/>
      <c r="B36" s="45" t="s">
        <v>491</v>
      </c>
      <c r="C36" s="46" t="s">
        <v>164</v>
      </c>
      <c r="D36" s="47" t="s">
        <v>25</v>
      </c>
      <c r="E36" s="48" t="s">
        <v>171</v>
      </c>
      <c r="F36" s="49"/>
      <c r="G36" s="49"/>
      <c r="H36" s="50">
        <v>4.8999999999999799</v>
      </c>
      <c r="I36" s="49"/>
      <c r="J36" s="51" t="s">
        <v>172</v>
      </c>
      <c r="K36" s="52" t="s">
        <v>75</v>
      </c>
      <c r="L36" s="53">
        <v>26</v>
      </c>
      <c r="M36" s="54">
        <v>35.61</v>
      </c>
      <c r="N36" s="53">
        <v>925.86</v>
      </c>
      <c r="O36" s="44"/>
      <c r="P36" s="13" t="e">
        <v>#VALUE!</v>
      </c>
      <c r="Q36" s="14" t="e">
        <f>IF(J36="PROV SUM",N36,L36*P36)</f>
        <v>#VALUE!</v>
      </c>
      <c r="R36" s="40">
        <v>0</v>
      </c>
      <c r="S36" s="41">
        <v>31.568264999999997</v>
      </c>
      <c r="T36" s="14">
        <f>IF(J36="SC024",N36,IF(ISERROR(S36),"",IF(J36="PROV SUM",N36,L36*S36)))</f>
        <v>820.77488999999991</v>
      </c>
      <c r="V36" s="52" t="s">
        <v>75</v>
      </c>
      <c r="W36" s="53">
        <v>26</v>
      </c>
      <c r="X36" s="41">
        <v>31.568264999999997</v>
      </c>
      <c r="Y36" s="72">
        <f t="shared" si="0"/>
        <v>820.77488999999991</v>
      </c>
      <c r="Z36" s="19"/>
      <c r="AA36" s="79">
        <v>0</v>
      </c>
      <c r="AB36" s="80">
        <f t="shared" si="1"/>
        <v>0</v>
      </c>
      <c r="AC36" s="81">
        <v>0</v>
      </c>
      <c r="AD36" s="82">
        <f t="shared" si="2"/>
        <v>0</v>
      </c>
      <c r="AE36" s="133">
        <f t="shared" si="3"/>
        <v>0</v>
      </c>
    </row>
    <row r="37" spans="1:31" ht="16.5" thickBot="1" x14ac:dyDescent="0.3">
      <c r="A37" s="16"/>
      <c r="B37" s="45" t="s">
        <v>491</v>
      </c>
      <c r="C37" s="46" t="s">
        <v>164</v>
      </c>
      <c r="D37" s="47" t="s">
        <v>25</v>
      </c>
      <c r="E37" s="48" t="s">
        <v>496</v>
      </c>
      <c r="F37" s="49"/>
      <c r="G37" s="49"/>
      <c r="H37" s="50">
        <v>4.2930000000000001</v>
      </c>
      <c r="I37" s="49"/>
      <c r="J37" s="51" t="s">
        <v>379</v>
      </c>
      <c r="K37" s="52" t="s">
        <v>380</v>
      </c>
      <c r="L37" s="53">
        <v>1</v>
      </c>
      <c r="M37" s="54">
        <v>300</v>
      </c>
      <c r="N37" s="53">
        <v>300</v>
      </c>
      <c r="O37" s="44"/>
      <c r="P37" s="13" t="e">
        <v>#VALUE!</v>
      </c>
      <c r="Q37" s="14">
        <f>IF(J37="PROV SUM",N37,L37*P37)</f>
        <v>300</v>
      </c>
      <c r="R37" s="40" t="s">
        <v>381</v>
      </c>
      <c r="S37" s="41" t="s">
        <v>381</v>
      </c>
      <c r="T37" s="14">
        <f>IF(J37="SC024",N37,IF(ISERROR(S37),"",IF(J37="PROV SUM",N37,L37*S37)))</f>
        <v>300</v>
      </c>
      <c r="V37" s="52" t="s">
        <v>380</v>
      </c>
      <c r="W37" s="53">
        <v>1</v>
      </c>
      <c r="X37" s="41" t="s">
        <v>381</v>
      </c>
      <c r="Y37" s="72">
        <v>300</v>
      </c>
      <c r="Z37" s="19"/>
      <c r="AA37" s="79">
        <v>0</v>
      </c>
      <c r="AB37" s="80">
        <f t="shared" si="1"/>
        <v>0</v>
      </c>
      <c r="AC37" s="81">
        <v>0</v>
      </c>
      <c r="AD37" s="82">
        <f t="shared" si="2"/>
        <v>0</v>
      </c>
      <c r="AE37" s="133">
        <f t="shared" si="3"/>
        <v>0</v>
      </c>
    </row>
    <row r="38" spans="1:31" ht="15.75" thickBot="1" x14ac:dyDescent="0.3">
      <c r="A38" s="16"/>
      <c r="B38" s="45" t="s">
        <v>491</v>
      </c>
      <c r="C38" s="46" t="s">
        <v>24</v>
      </c>
      <c r="D38" s="47" t="s">
        <v>378</v>
      </c>
      <c r="E38" s="48"/>
      <c r="F38" s="49"/>
      <c r="G38" s="49"/>
      <c r="H38" s="50"/>
      <c r="I38" s="49"/>
      <c r="J38" s="51"/>
      <c r="K38" s="52"/>
      <c r="L38" s="53"/>
      <c r="M38" s="51"/>
      <c r="N38" s="53"/>
      <c r="O38" s="44"/>
      <c r="P38" s="28"/>
      <c r="Q38" s="43"/>
      <c r="R38" s="43"/>
      <c r="S38" s="43"/>
      <c r="T38" s="43"/>
      <c r="V38" s="52"/>
      <c r="W38" s="53"/>
      <c r="X38" s="43"/>
      <c r="Y38" s="72">
        <f t="shared" si="0"/>
        <v>0</v>
      </c>
      <c r="Z38" s="19"/>
      <c r="AA38" s="79">
        <v>0</v>
      </c>
      <c r="AB38" s="80">
        <f t="shared" si="1"/>
        <v>0</v>
      </c>
      <c r="AC38" s="81">
        <v>0</v>
      </c>
      <c r="AD38" s="82">
        <f t="shared" si="2"/>
        <v>0</v>
      </c>
      <c r="AE38" s="133">
        <f t="shared" si="3"/>
        <v>0</v>
      </c>
    </row>
    <row r="39" spans="1:31" ht="120.75" thickBot="1" x14ac:dyDescent="0.3">
      <c r="A39" s="22"/>
      <c r="B39" s="55" t="s">
        <v>491</v>
      </c>
      <c r="C39" s="55" t="s">
        <v>24</v>
      </c>
      <c r="D39" s="56" t="s">
        <v>25</v>
      </c>
      <c r="E39" s="57" t="s">
        <v>26</v>
      </c>
      <c r="F39" s="58"/>
      <c r="G39" s="58"/>
      <c r="H39" s="59">
        <v>2.1</v>
      </c>
      <c r="I39" s="58"/>
      <c r="J39" s="60" t="s">
        <v>27</v>
      </c>
      <c r="K39" s="58" t="s">
        <v>28</v>
      </c>
      <c r="L39" s="61">
        <v>256</v>
      </c>
      <c r="M39" s="62">
        <v>12.92</v>
      </c>
      <c r="N39" s="63">
        <v>3307.52</v>
      </c>
      <c r="O39" s="19"/>
      <c r="P39" s="13" t="e">
        <v>#VALUE!</v>
      </c>
      <c r="Q39" s="14" t="e">
        <f>IF(J39="PROV SUM",N39,L39*P39)</f>
        <v>#VALUE!</v>
      </c>
      <c r="R39" s="40">
        <v>0</v>
      </c>
      <c r="S39" s="41">
        <v>16.4084</v>
      </c>
      <c r="T39" s="14">
        <f>IF(J39="SC024",N39,IF(ISERROR(S39),"",IF(J39="PROV SUM",N39,L39*S39)))</f>
        <v>4200.5504000000001</v>
      </c>
      <c r="V39" s="58" t="s">
        <v>28</v>
      </c>
      <c r="W39" s="61">
        <v>256</v>
      </c>
      <c r="X39" s="41">
        <v>16.4084</v>
      </c>
      <c r="Y39" s="72">
        <f t="shared" si="0"/>
        <v>4200.5504000000001</v>
      </c>
      <c r="Z39" s="19"/>
      <c r="AA39" s="79">
        <v>0.7</v>
      </c>
      <c r="AB39" s="80">
        <f t="shared" si="1"/>
        <v>2940.38528</v>
      </c>
      <c r="AC39" s="81">
        <v>0</v>
      </c>
      <c r="AD39" s="82">
        <f t="shared" si="2"/>
        <v>0</v>
      </c>
      <c r="AE39" s="133">
        <f t="shared" si="3"/>
        <v>2940.38528</v>
      </c>
    </row>
    <row r="40" spans="1:31" ht="30.75" thickBot="1" x14ac:dyDescent="0.3">
      <c r="A40" s="22"/>
      <c r="B40" s="55" t="s">
        <v>491</v>
      </c>
      <c r="C40" s="55" t="s">
        <v>24</v>
      </c>
      <c r="D40" s="56" t="s">
        <v>25</v>
      </c>
      <c r="E40" s="57" t="s">
        <v>29</v>
      </c>
      <c r="F40" s="58"/>
      <c r="G40" s="58"/>
      <c r="H40" s="59">
        <v>2.5</v>
      </c>
      <c r="I40" s="58"/>
      <c r="J40" s="60" t="s">
        <v>30</v>
      </c>
      <c r="K40" s="58" t="s">
        <v>31</v>
      </c>
      <c r="L40" s="61">
        <v>1</v>
      </c>
      <c r="M40" s="62">
        <v>420</v>
      </c>
      <c r="N40" s="63">
        <v>420</v>
      </c>
      <c r="O40" s="19"/>
      <c r="P40" s="13" t="e">
        <v>#VALUE!</v>
      </c>
      <c r="Q40" s="14" t="e">
        <f>IF(J40="PROV SUM",N40,L40*P40)</f>
        <v>#VALUE!</v>
      </c>
      <c r="R40" s="40">
        <v>0</v>
      </c>
      <c r="S40" s="41">
        <v>533.4</v>
      </c>
      <c r="T40" s="14">
        <f>IF(J40="SC024",N40,IF(ISERROR(S40),"",IF(J40="PROV SUM",N40,L40*S40)))</f>
        <v>533.4</v>
      </c>
      <c r="V40" s="58" t="s">
        <v>31</v>
      </c>
      <c r="W40" s="61">
        <v>1</v>
      </c>
      <c r="X40" s="41">
        <v>533.4</v>
      </c>
      <c r="Y40" s="72">
        <f t="shared" si="0"/>
        <v>533.4</v>
      </c>
      <c r="Z40" s="19"/>
      <c r="AA40" s="79">
        <v>0.7</v>
      </c>
      <c r="AB40" s="80">
        <f t="shared" si="1"/>
        <v>373.37999999999994</v>
      </c>
      <c r="AC40" s="81">
        <v>0</v>
      </c>
      <c r="AD40" s="82">
        <f t="shared" si="2"/>
        <v>0</v>
      </c>
      <c r="AE40" s="133">
        <f t="shared" si="3"/>
        <v>373.37999999999994</v>
      </c>
    </row>
    <row r="41" spans="1:31" ht="15.75" thickBot="1" x14ac:dyDescent="0.3">
      <c r="A41" s="22"/>
      <c r="B41" s="55" t="s">
        <v>491</v>
      </c>
      <c r="C41" s="55" t="s">
        <v>24</v>
      </c>
      <c r="D41" s="56" t="s">
        <v>25</v>
      </c>
      <c r="E41" s="57" t="s">
        <v>32</v>
      </c>
      <c r="F41" s="58"/>
      <c r="G41" s="58"/>
      <c r="H41" s="59">
        <v>2.6</v>
      </c>
      <c r="I41" s="58"/>
      <c r="J41" s="60" t="s">
        <v>33</v>
      </c>
      <c r="K41" s="58" t="s">
        <v>31</v>
      </c>
      <c r="L41" s="61">
        <v>2</v>
      </c>
      <c r="M41" s="62">
        <v>50</v>
      </c>
      <c r="N41" s="63">
        <v>100</v>
      </c>
      <c r="O41" s="19"/>
      <c r="P41" s="13" t="e">
        <v>#VALUE!</v>
      </c>
      <c r="Q41" s="14" t="e">
        <f>IF(J41="PROV SUM",N41,L41*P41)</f>
        <v>#VALUE!</v>
      </c>
      <c r="R41" s="40">
        <v>0</v>
      </c>
      <c r="S41" s="41">
        <v>63.5</v>
      </c>
      <c r="T41" s="14">
        <f>IF(J41="SC024",N41,IF(ISERROR(S41),"",IF(J41="PROV SUM",N41,L41*S41)))</f>
        <v>127</v>
      </c>
      <c r="V41" s="58" t="s">
        <v>31</v>
      </c>
      <c r="W41" s="61">
        <v>2</v>
      </c>
      <c r="X41" s="41">
        <v>63.5</v>
      </c>
      <c r="Y41" s="72">
        <f t="shared" si="0"/>
        <v>127</v>
      </c>
      <c r="Z41" s="19"/>
      <c r="AA41" s="79">
        <v>0.7</v>
      </c>
      <c r="AB41" s="80">
        <f t="shared" si="1"/>
        <v>88.899999999999991</v>
      </c>
      <c r="AC41" s="81">
        <v>0</v>
      </c>
      <c r="AD41" s="82">
        <f t="shared" si="2"/>
        <v>0</v>
      </c>
      <c r="AE41" s="133">
        <f t="shared" si="3"/>
        <v>88.899999999999991</v>
      </c>
    </row>
    <row r="42" spans="1:31" ht="15.75" thickBot="1" x14ac:dyDescent="0.3">
      <c r="A42" s="22"/>
      <c r="B42" s="55" t="s">
        <v>491</v>
      </c>
      <c r="C42" s="55" t="s">
        <v>24</v>
      </c>
      <c r="D42" s="56" t="s">
        <v>25</v>
      </c>
      <c r="E42" s="57" t="s">
        <v>41</v>
      </c>
      <c r="F42" s="58"/>
      <c r="G42" s="58"/>
      <c r="H42" s="59">
        <v>2.16</v>
      </c>
      <c r="I42" s="58"/>
      <c r="J42" s="60" t="s">
        <v>42</v>
      </c>
      <c r="K42" s="58" t="s">
        <v>31</v>
      </c>
      <c r="L42" s="61">
        <v>1</v>
      </c>
      <c r="M42" s="62">
        <v>379.8</v>
      </c>
      <c r="N42" s="63">
        <v>379.8</v>
      </c>
      <c r="O42" s="19"/>
      <c r="P42" s="13" t="e">
        <v>#VALUE!</v>
      </c>
      <c r="Q42" s="14" t="e">
        <f>IF(J42="PROV SUM",N42,L42*P42)</f>
        <v>#VALUE!</v>
      </c>
      <c r="R42" s="40">
        <v>0</v>
      </c>
      <c r="S42" s="41">
        <v>482.346</v>
      </c>
      <c r="T42" s="14">
        <f>IF(J42="SC024",N42,IF(ISERROR(S42),"",IF(J42="PROV SUM",N42,L42*S42)))</f>
        <v>482.346</v>
      </c>
      <c r="V42" s="58" t="s">
        <v>31</v>
      </c>
      <c r="W42" s="61">
        <v>1</v>
      </c>
      <c r="X42" s="41">
        <v>482.346</v>
      </c>
      <c r="Y42" s="72">
        <f t="shared" si="0"/>
        <v>482.346</v>
      </c>
      <c r="Z42" s="19"/>
      <c r="AA42" s="79">
        <v>0.7</v>
      </c>
      <c r="AB42" s="80">
        <f t="shared" si="1"/>
        <v>337.6422</v>
      </c>
      <c r="AC42" s="81">
        <v>0</v>
      </c>
      <c r="AD42" s="82">
        <f t="shared" si="2"/>
        <v>0</v>
      </c>
      <c r="AE42" s="133">
        <f t="shared" si="3"/>
        <v>337.6422</v>
      </c>
    </row>
    <row r="43" spans="1:31" ht="60.75" thickBot="1" x14ac:dyDescent="0.3">
      <c r="A43" s="22"/>
      <c r="B43" s="55" t="s">
        <v>470</v>
      </c>
      <c r="C43" s="55" t="s">
        <v>24</v>
      </c>
      <c r="D43" s="56" t="s">
        <v>25</v>
      </c>
      <c r="E43" s="57" t="s">
        <v>382</v>
      </c>
      <c r="F43" s="58"/>
      <c r="G43" s="58"/>
      <c r="H43" s="59"/>
      <c r="I43" s="58"/>
      <c r="J43" s="60" t="s">
        <v>383</v>
      </c>
      <c r="K43" s="58" t="s">
        <v>31</v>
      </c>
      <c r="L43" s="61"/>
      <c r="M43" s="62">
        <v>4.8300000000000003E-2</v>
      </c>
      <c r="N43" s="63">
        <v>0</v>
      </c>
      <c r="O43" s="19"/>
      <c r="P43" s="13" t="e">
        <v>#VALUE!</v>
      </c>
      <c r="Q43" s="14" t="e">
        <f>IF(J43="PROV SUM",N43,L43*P43)</f>
        <v>#VALUE!</v>
      </c>
      <c r="R43" s="40" t="e">
        <v>#N/A</v>
      </c>
      <c r="S43" s="41" t="e">
        <v>#N/A</v>
      </c>
      <c r="T43" s="14">
        <f>IF(J43="SC024",N43,IF(ISERROR(S43),"",IF(J43="PROV SUM",N43,L43*S43)))</f>
        <v>0</v>
      </c>
      <c r="V43" s="58" t="s">
        <v>31</v>
      </c>
      <c r="W43" s="61"/>
      <c r="X43" s="41" t="e">
        <v>#N/A</v>
      </c>
      <c r="Y43" s="72"/>
      <c r="Z43" s="19"/>
      <c r="AA43" s="79">
        <v>0</v>
      </c>
      <c r="AB43" s="80">
        <f t="shared" si="1"/>
        <v>0</v>
      </c>
      <c r="AC43" s="81">
        <v>0</v>
      </c>
      <c r="AD43" s="82">
        <f t="shared" si="2"/>
        <v>0</v>
      </c>
      <c r="AE43" s="133">
        <f t="shared" si="3"/>
        <v>0</v>
      </c>
    </row>
    <row r="44" spans="1:31" ht="15.75" thickBot="1" x14ac:dyDescent="0.3">
      <c r="A44" s="22"/>
      <c r="B44" s="64" t="s">
        <v>491</v>
      </c>
      <c r="C44" s="55" t="s">
        <v>312</v>
      </c>
      <c r="D44" s="56" t="s">
        <v>378</v>
      </c>
      <c r="E44" s="57"/>
      <c r="F44" s="58"/>
      <c r="G44" s="58"/>
      <c r="H44" s="59"/>
      <c r="I44" s="58"/>
      <c r="J44" s="60"/>
      <c r="K44" s="58"/>
      <c r="L44" s="61"/>
      <c r="M44" s="60"/>
      <c r="N44" s="63"/>
      <c r="O44" s="19"/>
      <c r="P44" s="17"/>
      <c r="Q44" s="38"/>
      <c r="R44" s="38"/>
      <c r="S44" s="38"/>
      <c r="T44" s="38"/>
      <c r="V44" s="58"/>
      <c r="W44" s="61"/>
      <c r="X44" s="38"/>
      <c r="Y44" s="72">
        <f t="shared" si="0"/>
        <v>0</v>
      </c>
      <c r="Z44" s="19"/>
      <c r="AA44" s="79">
        <v>0</v>
      </c>
      <c r="AB44" s="80">
        <f t="shared" si="1"/>
        <v>0</v>
      </c>
      <c r="AC44" s="81">
        <v>0</v>
      </c>
      <c r="AD44" s="82">
        <f t="shared" si="2"/>
        <v>0</v>
      </c>
      <c r="AE44" s="133">
        <f t="shared" si="3"/>
        <v>0</v>
      </c>
    </row>
    <row r="45" spans="1:31" ht="90.75" thickBot="1" x14ac:dyDescent="0.3">
      <c r="A45" s="22"/>
      <c r="B45" s="64" t="s">
        <v>491</v>
      </c>
      <c r="C45" s="55" t="s">
        <v>312</v>
      </c>
      <c r="D45" s="56" t="s">
        <v>25</v>
      </c>
      <c r="E45" s="57" t="s">
        <v>436</v>
      </c>
      <c r="F45" s="58"/>
      <c r="G45" s="58"/>
      <c r="H45" s="59">
        <v>7.79</v>
      </c>
      <c r="I45" s="58"/>
      <c r="J45" s="60" t="s">
        <v>318</v>
      </c>
      <c r="K45" s="58" t="s">
        <v>104</v>
      </c>
      <c r="L45" s="61">
        <v>7</v>
      </c>
      <c r="M45" s="65">
        <v>93.18</v>
      </c>
      <c r="N45" s="63">
        <v>652.26</v>
      </c>
      <c r="O45" s="19"/>
      <c r="P45" s="13" t="e">
        <v>#VALUE!</v>
      </c>
      <c r="Q45" s="14" t="e">
        <f>IF(J45="PROV SUM",N45,L45*P45)</f>
        <v>#VALUE!</v>
      </c>
      <c r="R45" s="40">
        <v>0</v>
      </c>
      <c r="S45" s="41">
        <v>76.500780000000006</v>
      </c>
      <c r="T45" s="14">
        <f>IF(J45="SC024",N45,IF(ISERROR(S45),"",IF(J45="PROV SUM",N45,L45*S45)))</f>
        <v>535.50546000000008</v>
      </c>
      <c r="V45" s="58" t="s">
        <v>104</v>
      </c>
      <c r="W45" s="61">
        <v>7</v>
      </c>
      <c r="X45" s="41">
        <v>76.500780000000006</v>
      </c>
      <c r="Y45" s="72">
        <f t="shared" si="0"/>
        <v>535.50546000000008</v>
      </c>
      <c r="Z45" s="19"/>
      <c r="AA45" s="79">
        <v>0</v>
      </c>
      <c r="AB45" s="80">
        <f t="shared" si="1"/>
        <v>0</v>
      </c>
      <c r="AC45" s="81">
        <v>0</v>
      </c>
      <c r="AD45" s="82">
        <f t="shared" si="2"/>
        <v>0</v>
      </c>
      <c r="AE45" s="133">
        <f t="shared" si="3"/>
        <v>0</v>
      </c>
    </row>
    <row r="46" spans="1:31" ht="60.75" thickBot="1" x14ac:dyDescent="0.3">
      <c r="A46" s="22"/>
      <c r="B46" s="64" t="s">
        <v>491</v>
      </c>
      <c r="C46" s="55" t="s">
        <v>312</v>
      </c>
      <c r="D46" s="56" t="s">
        <v>25</v>
      </c>
      <c r="E46" s="57" t="s">
        <v>190</v>
      </c>
      <c r="F46" s="58"/>
      <c r="G46" s="58"/>
      <c r="H46" s="59">
        <v>7.2440000000000504</v>
      </c>
      <c r="I46" s="58"/>
      <c r="J46" s="60" t="s">
        <v>191</v>
      </c>
      <c r="K46" s="58" t="s">
        <v>104</v>
      </c>
      <c r="L46" s="61">
        <v>17</v>
      </c>
      <c r="M46" s="60">
        <v>44.12</v>
      </c>
      <c r="N46" s="63">
        <v>750.04</v>
      </c>
      <c r="O46" s="19"/>
      <c r="P46" s="13" t="e">
        <v>#VALUE!</v>
      </c>
      <c r="Q46" s="14" t="e">
        <f>IF(J46="PROV SUM",N46,L46*P46)</f>
        <v>#VALUE!</v>
      </c>
      <c r="R46" s="40">
        <v>0</v>
      </c>
      <c r="S46" s="41">
        <v>31.986999999999998</v>
      </c>
      <c r="T46" s="14">
        <f>IF(J46="SC024",N46,IF(ISERROR(S46),"",IF(J46="PROV SUM",N46,L46*S46)))</f>
        <v>543.779</v>
      </c>
      <c r="V46" s="58" t="s">
        <v>104</v>
      </c>
      <c r="W46" s="61">
        <v>17</v>
      </c>
      <c r="X46" s="41">
        <v>31.986999999999998</v>
      </c>
      <c r="Y46" s="72">
        <f t="shared" si="0"/>
        <v>543.779</v>
      </c>
      <c r="Z46" s="19"/>
      <c r="AA46" s="79">
        <v>0</v>
      </c>
      <c r="AB46" s="80">
        <f t="shared" si="1"/>
        <v>0</v>
      </c>
      <c r="AC46" s="81">
        <v>0</v>
      </c>
      <c r="AD46" s="82">
        <f t="shared" si="2"/>
        <v>0</v>
      </c>
      <c r="AE46" s="133">
        <f t="shared" si="3"/>
        <v>0</v>
      </c>
    </row>
    <row r="47" spans="1:31" ht="16.5" thickBot="1" x14ac:dyDescent="0.3">
      <c r="A47" s="22"/>
      <c r="B47" s="64" t="s">
        <v>491</v>
      </c>
      <c r="C47" s="24" t="s">
        <v>312</v>
      </c>
      <c r="D47" s="25" t="s">
        <v>25</v>
      </c>
      <c r="E47" s="26" t="s">
        <v>497</v>
      </c>
      <c r="F47" s="22"/>
      <c r="G47" s="22"/>
      <c r="H47" s="27">
        <v>7.3159999999999998</v>
      </c>
      <c r="I47" s="22"/>
      <c r="J47" s="28" t="s">
        <v>379</v>
      </c>
      <c r="K47" s="22" t="s">
        <v>380</v>
      </c>
      <c r="L47" s="29">
        <v>1</v>
      </c>
      <c r="M47" s="28">
        <v>400</v>
      </c>
      <c r="N47" s="18">
        <v>400</v>
      </c>
      <c r="O47" s="19"/>
      <c r="P47" s="13" t="e">
        <v>#VALUE!</v>
      </c>
      <c r="Q47" s="14">
        <f>IF(J47="PROV SUM",N47,L47*P47)</f>
        <v>400</v>
      </c>
      <c r="R47" s="40" t="s">
        <v>381</v>
      </c>
      <c r="S47" s="41" t="s">
        <v>381</v>
      </c>
      <c r="T47" s="14">
        <f>IF(J47="SC024",N47,IF(ISERROR(S47),"",IF(J47="PROV SUM",N47,L47*S47)))</f>
        <v>400</v>
      </c>
      <c r="V47" s="22" t="s">
        <v>380</v>
      </c>
      <c r="W47" s="29">
        <v>1</v>
      </c>
      <c r="X47" s="41" t="s">
        <v>381</v>
      </c>
      <c r="Y47" s="72">
        <v>400</v>
      </c>
      <c r="Z47" s="19"/>
      <c r="AA47" s="79">
        <v>0</v>
      </c>
      <c r="AB47" s="80">
        <f t="shared" si="1"/>
        <v>0</v>
      </c>
      <c r="AC47" s="81">
        <v>0</v>
      </c>
      <c r="AD47" s="82">
        <f t="shared" si="2"/>
        <v>0</v>
      </c>
      <c r="AE47" s="133">
        <f t="shared" si="3"/>
        <v>0</v>
      </c>
    </row>
    <row r="48" spans="1:31" ht="15.75" thickBot="1" x14ac:dyDescent="0.3"/>
    <row r="49" spans="3:31" ht="15.75" thickBot="1" x14ac:dyDescent="0.3">
      <c r="S49" s="69" t="s">
        <v>5</v>
      </c>
      <c r="T49" s="70">
        <f>SUM(T11:T47)</f>
        <v>13952.164913000002</v>
      </c>
      <c r="U49" s="66"/>
      <c r="V49" s="22"/>
      <c r="W49" s="29"/>
      <c r="X49" s="69" t="s">
        <v>5</v>
      </c>
      <c r="Y49" s="70">
        <f>SUM(Y11:Y47)</f>
        <v>13952.164913000002</v>
      </c>
      <c r="Z49" s="19"/>
      <c r="AA49" s="78"/>
      <c r="AB49" s="119">
        <f>SUM(AB11:AB47)</f>
        <v>3962.6074800000006</v>
      </c>
      <c r="AC49" s="78"/>
      <c r="AD49" s="120">
        <f>SUM(AD11:AD47)</f>
        <v>0</v>
      </c>
      <c r="AE49" s="132">
        <f>SUM(AE11:AE47)</f>
        <v>3962.6074800000006</v>
      </c>
    </row>
    <row r="51" spans="3:31" x14ac:dyDescent="0.25">
      <c r="C51" t="s">
        <v>372</v>
      </c>
      <c r="D51" s="176"/>
      <c r="T51" s="379">
        <f ca="1">SUMIF($C$10:$C$47,C51,$T$11:$T$47)</f>
        <v>399.99552</v>
      </c>
      <c r="U51" s="66"/>
      <c r="Y51" s="379">
        <f ca="1">SUMIF($C$10:$C$47,C51,$Y$11:$Y$47)</f>
        <v>399.99552</v>
      </c>
      <c r="AA51" s="400">
        <f ca="1">AB51/Y51</f>
        <v>0</v>
      </c>
      <c r="AB51" s="379">
        <f ca="1">SUMIF($C$10:$C$47,C51,$AB$11:$AB$47)</f>
        <v>0</v>
      </c>
      <c r="AC51" s="400">
        <f ca="1">AD51/Y51</f>
        <v>0</v>
      </c>
      <c r="AD51" s="379">
        <f ca="1">SUMIF($C$10:$C$47,C51,$AD$11:$AD$47)</f>
        <v>0</v>
      </c>
      <c r="AE51" s="379">
        <f ca="1">SUMIF($C$10:$C$47,C51,$AE$11:$AE$47)</f>
        <v>0</v>
      </c>
    </row>
    <row r="52" spans="3:31" x14ac:dyDescent="0.25">
      <c r="C52" t="s">
        <v>308</v>
      </c>
      <c r="D52" s="176"/>
      <c r="T52" s="379">
        <f t="shared" ref="T52:T58" ca="1" si="6">SUMIF($C$10:$C$47,C52,$T$11:$T$47)</f>
        <v>222.29999999999998</v>
      </c>
      <c r="U52" s="66"/>
      <c r="Y52" s="379">
        <f t="shared" ref="Y52:Y58" ca="1" si="7">SUMIF($C$10:$C$47,C52,$Y$11:$Y$47)</f>
        <v>222.29999999999998</v>
      </c>
      <c r="AA52" s="400">
        <f t="shared" ref="AA52:AA58" ca="1" si="8">AB52/Y52</f>
        <v>1</v>
      </c>
      <c r="AB52" s="379">
        <f t="shared" ref="AB52:AB58" ca="1" si="9">SUMIF($C$10:$C$47,C52,$AB$11:$AB$47)</f>
        <v>222.29999999999998</v>
      </c>
      <c r="AC52" s="400">
        <f t="shared" ref="AC52:AC58" ca="1" si="10">AD52/Y52</f>
        <v>0</v>
      </c>
      <c r="AD52" s="379">
        <f t="shared" ref="AD52:AD58" ca="1" si="11">SUMIF($C$10:$C$47,C52,$AD$11:$AD$47)</f>
        <v>0</v>
      </c>
      <c r="AE52" s="379">
        <f t="shared" ref="AE52:AE58" ca="1" si="12">SUMIF($C$10:$C$47,C52,$AE$11:$AE$47)</f>
        <v>222.29999999999998</v>
      </c>
    </row>
    <row r="53" spans="3:31" x14ac:dyDescent="0.25">
      <c r="C53" t="s">
        <v>285</v>
      </c>
      <c r="D53" s="176"/>
      <c r="T53" s="379">
        <f t="shared" ca="1" si="6"/>
        <v>1408</v>
      </c>
      <c r="U53" s="68"/>
      <c r="Y53" s="379">
        <f t="shared" ca="1" si="7"/>
        <v>1408</v>
      </c>
      <c r="AA53" s="400">
        <f t="shared" ca="1" si="8"/>
        <v>0</v>
      </c>
      <c r="AB53" s="379">
        <f t="shared" ca="1" si="9"/>
        <v>0</v>
      </c>
      <c r="AC53" s="400">
        <f t="shared" ca="1" si="10"/>
        <v>0</v>
      </c>
      <c r="AD53" s="379">
        <f t="shared" ca="1" si="11"/>
        <v>0</v>
      </c>
      <c r="AE53" s="379">
        <f t="shared" ca="1" si="12"/>
        <v>0</v>
      </c>
    </row>
    <row r="54" spans="3:31" x14ac:dyDescent="0.25">
      <c r="C54" t="s">
        <v>189</v>
      </c>
      <c r="D54" s="176"/>
      <c r="T54" s="379">
        <f t="shared" ca="1" si="6"/>
        <v>3112.8249999999998</v>
      </c>
      <c r="U54" s="68"/>
      <c r="Y54" s="379">
        <f t="shared" ca="1" si="7"/>
        <v>3112.8249999999998</v>
      </c>
      <c r="AA54" s="400">
        <f t="shared" ca="1" si="8"/>
        <v>0</v>
      </c>
      <c r="AB54" s="379">
        <f t="shared" ca="1" si="9"/>
        <v>0</v>
      </c>
      <c r="AC54" s="400">
        <f t="shared" ca="1" si="10"/>
        <v>0</v>
      </c>
      <c r="AD54" s="379">
        <f t="shared" ca="1" si="11"/>
        <v>0</v>
      </c>
      <c r="AE54" s="379">
        <f t="shared" ca="1" si="12"/>
        <v>0</v>
      </c>
    </row>
    <row r="55" spans="3:31" x14ac:dyDescent="0.25">
      <c r="C55" t="s">
        <v>72</v>
      </c>
      <c r="D55" s="176"/>
      <c r="T55" s="379">
        <f t="shared" ca="1" si="6"/>
        <v>570.30234300000006</v>
      </c>
      <c r="U55" s="68"/>
      <c r="Y55" s="379">
        <f t="shared" ca="1" si="7"/>
        <v>570.30234300000006</v>
      </c>
      <c r="AA55" s="400">
        <f t="shared" ca="1" si="8"/>
        <v>0</v>
      </c>
      <c r="AB55" s="379">
        <f t="shared" ca="1" si="9"/>
        <v>0</v>
      </c>
      <c r="AC55" s="400">
        <f t="shared" ca="1" si="10"/>
        <v>0</v>
      </c>
      <c r="AD55" s="379">
        <f t="shared" ca="1" si="11"/>
        <v>0</v>
      </c>
      <c r="AE55" s="379">
        <f t="shared" ca="1" si="12"/>
        <v>0</v>
      </c>
    </row>
    <row r="56" spans="3:31" x14ac:dyDescent="0.25">
      <c r="C56" t="s">
        <v>164</v>
      </c>
      <c r="D56" s="176"/>
      <c r="T56" s="379">
        <f t="shared" ca="1" si="6"/>
        <v>1416.1611899999998</v>
      </c>
      <c r="U56" s="68"/>
      <c r="Y56" s="379">
        <f t="shared" ca="1" si="7"/>
        <v>1416.1611899999998</v>
      </c>
      <c r="AA56" s="400">
        <f t="shared" ca="1" si="8"/>
        <v>0</v>
      </c>
      <c r="AB56" s="379">
        <f t="shared" ca="1" si="9"/>
        <v>0</v>
      </c>
      <c r="AC56" s="400">
        <f t="shared" ca="1" si="10"/>
        <v>0</v>
      </c>
      <c r="AD56" s="379">
        <f t="shared" ca="1" si="11"/>
        <v>0</v>
      </c>
      <c r="AE56" s="379">
        <f t="shared" ca="1" si="12"/>
        <v>0</v>
      </c>
    </row>
    <row r="57" spans="3:31" x14ac:dyDescent="0.25">
      <c r="C57" t="s">
        <v>24</v>
      </c>
      <c r="D57" s="176"/>
      <c r="T57" s="379">
        <f t="shared" ca="1" si="6"/>
        <v>5343.2963999999993</v>
      </c>
      <c r="U57" s="68"/>
      <c r="Y57" s="379">
        <f t="shared" ca="1" si="7"/>
        <v>5343.2963999999993</v>
      </c>
      <c r="AA57" s="400">
        <f t="shared" ca="1" si="8"/>
        <v>0.70000000000000018</v>
      </c>
      <c r="AB57" s="379">
        <f t="shared" ca="1" si="9"/>
        <v>3740.3074800000004</v>
      </c>
      <c r="AC57" s="400">
        <f t="shared" ca="1" si="10"/>
        <v>0</v>
      </c>
      <c r="AD57" s="379">
        <f t="shared" ca="1" si="11"/>
        <v>0</v>
      </c>
      <c r="AE57" s="379">
        <f t="shared" ca="1" si="12"/>
        <v>3740.3074800000004</v>
      </c>
    </row>
    <row r="58" spans="3:31" x14ac:dyDescent="0.25">
      <c r="C58" t="s">
        <v>312</v>
      </c>
      <c r="D58" s="176"/>
      <c r="T58" s="379">
        <f t="shared" ca="1" si="6"/>
        <v>1479.2844600000001</v>
      </c>
      <c r="Y58" s="379">
        <f t="shared" ca="1" si="7"/>
        <v>1479.2844600000001</v>
      </c>
      <c r="AA58" s="400">
        <f t="shared" ca="1" si="8"/>
        <v>0</v>
      </c>
      <c r="AB58" s="379">
        <f t="shared" ca="1" si="9"/>
        <v>0</v>
      </c>
      <c r="AC58" s="400">
        <f t="shared" ca="1" si="10"/>
        <v>0</v>
      </c>
      <c r="AD58" s="379">
        <f t="shared" ca="1" si="11"/>
        <v>0</v>
      </c>
      <c r="AE58" s="379">
        <f t="shared" ca="1" si="12"/>
        <v>0</v>
      </c>
    </row>
  </sheetData>
  <autoFilter ref="B8:AE47"/>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7 S29:S32 S34:S37 S39:S43 S45:S47 X11:X12 X14 X16:X18 X20:X27 X29:X32 X34:X37 X39:X43 X45:X47">
      <formula1>P11</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79"/>
  <sheetViews>
    <sheetView topLeftCell="B1" zoomScale="70" zoomScaleNormal="70" workbookViewId="0">
      <pane xSplit="9" ySplit="8" topLeftCell="S63" activePane="bottomRight" state="frozen"/>
      <selection activeCell="S45" sqref="S45"/>
      <selection pane="topRight" activeCell="S45" sqref="S45"/>
      <selection pane="bottomLeft" activeCell="S45" sqref="S45"/>
      <selection pane="bottomRight" activeCell="T71" sqref="T71:AE79"/>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611</v>
      </c>
    </row>
    <row r="6" spans="1:31" s="234" customFormat="1" ht="16.5" thickBot="1" x14ac:dyDescent="0.3">
      <c r="B6" s="244"/>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329"/>
      <c r="C7" s="24"/>
      <c r="D7" s="25"/>
      <c r="E7" s="26"/>
      <c r="F7" s="22"/>
      <c r="G7" s="22"/>
      <c r="H7" s="27"/>
      <c r="I7" s="22"/>
      <c r="J7" s="28"/>
      <c r="K7" s="416" t="s">
        <v>388</v>
      </c>
      <c r="L7" s="417"/>
      <c r="M7" s="417"/>
      <c r="N7" s="417"/>
      <c r="O7" s="417"/>
      <c r="P7" s="417"/>
      <c r="Q7" s="417"/>
      <c r="R7" s="417"/>
      <c r="S7" s="417"/>
      <c r="T7" s="418"/>
      <c r="V7" s="419" t="s">
        <v>389</v>
      </c>
      <c r="W7" s="420"/>
      <c r="X7" s="420"/>
      <c r="Y7" s="421"/>
      <c r="AA7" s="422" t="s">
        <v>390</v>
      </c>
      <c r="AB7" s="423"/>
      <c r="AC7" s="424" t="s">
        <v>393</v>
      </c>
      <c r="AD7" s="425"/>
      <c r="AE7" s="309" t="s">
        <v>391</v>
      </c>
    </row>
    <row r="8" spans="1:31" s="318" customFormat="1" ht="75.75" thickBot="1" x14ac:dyDescent="0.3">
      <c r="A8" s="310" t="s">
        <v>377</v>
      </c>
      <c r="B8" s="311" t="s">
        <v>80</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87"/>
      <c r="C9" s="33"/>
      <c r="D9" s="33"/>
      <c r="E9" s="30"/>
      <c r="F9" s="30"/>
      <c r="G9" s="30"/>
      <c r="H9" s="35"/>
      <c r="I9" s="30"/>
      <c r="J9" s="30"/>
      <c r="K9" s="30"/>
      <c r="L9" s="115"/>
      <c r="M9" s="30"/>
      <c r="N9" s="115"/>
      <c r="O9" s="2"/>
      <c r="P9" s="20"/>
      <c r="Q9" s="21"/>
      <c r="R9" s="38"/>
      <c r="S9" s="38"/>
      <c r="T9" s="38"/>
      <c r="AA9" s="78"/>
      <c r="AB9" s="78"/>
      <c r="AC9" s="78"/>
      <c r="AD9" s="78"/>
    </row>
    <row r="10" spans="1:31" ht="15.75" thickBot="1" x14ac:dyDescent="0.3">
      <c r="A10" s="30" t="s">
        <v>429</v>
      </c>
      <c r="B10" s="3" t="s">
        <v>80</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80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80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62" si="0">W12*X12</f>
        <v>399.99552</v>
      </c>
      <c r="Z12" s="19"/>
      <c r="AA12" s="79">
        <v>0</v>
      </c>
      <c r="AB12" s="80">
        <f t="shared" ref="AB12:AB52" si="1">Y12*AA12</f>
        <v>0</v>
      </c>
      <c r="AC12" s="81">
        <v>0</v>
      </c>
      <c r="AD12" s="82">
        <f t="shared" ref="AD12:AD52" si="2">Y12*AC12</f>
        <v>0</v>
      </c>
      <c r="AE12" s="133">
        <f t="shared" ref="AE12:AE67" si="3">AB12-AD12</f>
        <v>0</v>
      </c>
    </row>
    <row r="13" spans="1:31" ht="15.75" thickBot="1" x14ac:dyDescent="0.3">
      <c r="A13" s="16"/>
      <c r="B13" s="3" t="s">
        <v>80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80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80</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1" ht="105.75" thickBot="1" x14ac:dyDescent="0.3">
      <c r="A16" s="16"/>
      <c r="B16" s="3" t="s">
        <v>80</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1" ht="61.5" thickBot="1" x14ac:dyDescent="0.3">
      <c r="A17" s="16"/>
      <c r="B17" s="3" t="s">
        <v>80</v>
      </c>
      <c r="C17" s="4" t="s">
        <v>285</v>
      </c>
      <c r="D17" s="5" t="s">
        <v>25</v>
      </c>
      <c r="E17" s="129" t="s">
        <v>501</v>
      </c>
      <c r="F17" s="7"/>
      <c r="G17" s="7"/>
      <c r="H17" s="8">
        <v>5.1540000000000203</v>
      </c>
      <c r="I17" s="7"/>
      <c r="J17" s="9" t="s">
        <v>301</v>
      </c>
      <c r="K17" s="10" t="s">
        <v>79</v>
      </c>
      <c r="L17" s="39">
        <v>6</v>
      </c>
      <c r="M17" s="11">
        <v>16.28</v>
      </c>
      <c r="N17" s="12">
        <v>97.68</v>
      </c>
      <c r="O17" s="19"/>
      <c r="P17" s="13" t="e">
        <v>#VALUE!</v>
      </c>
      <c r="Q17" s="14" t="e">
        <f>IF(J17="PROV SUM",N17,L17*P17)</f>
        <v>#VALUE!</v>
      </c>
      <c r="R17" s="40">
        <v>0</v>
      </c>
      <c r="S17" s="41">
        <v>13.714272000000001</v>
      </c>
      <c r="T17" s="14">
        <f>IF(J17="SC024",N17,IF(ISERROR(S17),"",IF(J17="PROV SUM",N17,L17*S17)))</f>
        <v>82.285632000000007</v>
      </c>
      <c r="V17" s="10" t="s">
        <v>79</v>
      </c>
      <c r="W17" s="39">
        <v>6</v>
      </c>
      <c r="X17" s="41">
        <v>13.714272000000001</v>
      </c>
      <c r="Y17" s="72">
        <f t="shared" si="0"/>
        <v>82.285632000000007</v>
      </c>
      <c r="Z17" s="19"/>
      <c r="AA17" s="79">
        <v>0</v>
      </c>
      <c r="AB17" s="80">
        <f t="shared" si="1"/>
        <v>0</v>
      </c>
      <c r="AC17" s="81">
        <v>0</v>
      </c>
      <c r="AD17" s="82">
        <f t="shared" si="2"/>
        <v>0</v>
      </c>
      <c r="AE17" s="133">
        <f t="shared" si="3"/>
        <v>0</v>
      </c>
    </row>
    <row r="18" spans="1:31" ht="15.75" thickBot="1" x14ac:dyDescent="0.3">
      <c r="A18" s="16"/>
      <c r="B18" s="3" t="s">
        <v>80</v>
      </c>
      <c r="C18" s="4" t="s">
        <v>285</v>
      </c>
      <c r="D18" s="5" t="s">
        <v>25</v>
      </c>
      <c r="E18" s="6" t="s">
        <v>498</v>
      </c>
      <c r="F18" s="7"/>
      <c r="G18" s="7"/>
      <c r="H18" s="8">
        <v>5.3879999999999999</v>
      </c>
      <c r="I18" s="7"/>
      <c r="J18" s="9" t="s">
        <v>379</v>
      </c>
      <c r="K18" s="10" t="s">
        <v>380</v>
      </c>
      <c r="L18" s="39">
        <v>1</v>
      </c>
      <c r="M18" s="11">
        <v>200</v>
      </c>
      <c r="N18" s="12">
        <v>200</v>
      </c>
      <c r="O18" s="19"/>
      <c r="P18" s="13" t="e">
        <v>#VALUE!</v>
      </c>
      <c r="Q18" s="14">
        <f>IF(J18="PROV SUM",N18,L18*P18)</f>
        <v>200</v>
      </c>
      <c r="R18" s="40" t="s">
        <v>381</v>
      </c>
      <c r="S18" s="41" t="s">
        <v>381</v>
      </c>
      <c r="T18" s="14">
        <f>IF(J18="SC024",N18,IF(ISERROR(S18),"",IF(J18="PROV SUM",N18,L18*S18)))</f>
        <v>200</v>
      </c>
      <c r="V18" s="10" t="s">
        <v>380</v>
      </c>
      <c r="W18" s="39">
        <v>1</v>
      </c>
      <c r="X18" s="41" t="s">
        <v>381</v>
      </c>
      <c r="Y18" s="72">
        <v>200</v>
      </c>
      <c r="Z18" s="19"/>
      <c r="AA18" s="79">
        <v>0</v>
      </c>
      <c r="AB18" s="80">
        <f t="shared" si="1"/>
        <v>0</v>
      </c>
      <c r="AC18" s="81">
        <v>0</v>
      </c>
      <c r="AD18" s="82">
        <f t="shared" si="2"/>
        <v>0</v>
      </c>
      <c r="AE18" s="133">
        <f t="shared" si="3"/>
        <v>0</v>
      </c>
    </row>
    <row r="19" spans="1:31" ht="15.75" thickBot="1" x14ac:dyDescent="0.3">
      <c r="A19" s="16"/>
      <c r="B19" s="3" t="s">
        <v>80</v>
      </c>
      <c r="C19" s="42" t="s">
        <v>189</v>
      </c>
      <c r="D19" s="5" t="s">
        <v>378</v>
      </c>
      <c r="E19" s="6"/>
      <c r="F19" s="7"/>
      <c r="G19" s="7"/>
      <c r="H19" s="8"/>
      <c r="I19" s="7"/>
      <c r="J19" s="9"/>
      <c r="K19" s="10"/>
      <c r="L19" s="39"/>
      <c r="M19" s="9"/>
      <c r="N19" s="39"/>
      <c r="O19" s="19"/>
      <c r="P19" s="28"/>
      <c r="Q19" s="43"/>
      <c r="R19" s="43"/>
      <c r="S19" s="43"/>
      <c r="T19" s="43"/>
      <c r="V19" s="10"/>
      <c r="W19" s="39"/>
      <c r="X19" s="43"/>
      <c r="Y19" s="72">
        <f t="shared" si="0"/>
        <v>0</v>
      </c>
      <c r="Z19" s="19"/>
      <c r="AA19" s="79">
        <v>0</v>
      </c>
      <c r="AB19" s="80">
        <f t="shared" si="1"/>
        <v>0</v>
      </c>
      <c r="AC19" s="81">
        <v>0</v>
      </c>
      <c r="AD19" s="82">
        <f t="shared" si="2"/>
        <v>0</v>
      </c>
      <c r="AE19" s="133">
        <f t="shared" si="3"/>
        <v>0</v>
      </c>
    </row>
    <row r="20" spans="1:31" ht="90.75" thickBot="1" x14ac:dyDescent="0.3">
      <c r="A20" s="16"/>
      <c r="B20" s="3" t="s">
        <v>80</v>
      </c>
      <c r="C20" s="42" t="s">
        <v>189</v>
      </c>
      <c r="D20" s="5" t="s">
        <v>25</v>
      </c>
      <c r="E20" s="6" t="s">
        <v>196</v>
      </c>
      <c r="F20" s="7"/>
      <c r="G20" s="7"/>
      <c r="H20" s="8">
        <v>6.1029999999999998</v>
      </c>
      <c r="I20" s="7"/>
      <c r="J20" s="9" t="s">
        <v>197</v>
      </c>
      <c r="K20" s="10" t="s">
        <v>104</v>
      </c>
      <c r="L20" s="39">
        <v>1</v>
      </c>
      <c r="M20" s="11">
        <v>59.11</v>
      </c>
      <c r="N20" s="39">
        <v>59.11</v>
      </c>
      <c r="O20" s="19"/>
      <c r="P20" s="13" t="e">
        <v>#VALUE!</v>
      </c>
      <c r="Q20" s="14" t="e">
        <f t="shared" ref="Q20:Q29" si="4">IF(J20="PROV SUM",N20,L20*P20)</f>
        <v>#VALUE!</v>
      </c>
      <c r="R20" s="40">
        <v>0</v>
      </c>
      <c r="S20" s="41">
        <v>42.854749999999996</v>
      </c>
      <c r="T20" s="14">
        <f t="shared" ref="T20:T29" si="5">IF(J20="SC024",N20,IF(ISERROR(S20),"",IF(J20="PROV SUM",N20,L20*S20)))</f>
        <v>42.854749999999996</v>
      </c>
      <c r="V20" s="10" t="s">
        <v>104</v>
      </c>
      <c r="W20" s="39">
        <v>1</v>
      </c>
      <c r="X20" s="41">
        <v>42.854749999999996</v>
      </c>
      <c r="Y20" s="72">
        <f t="shared" si="0"/>
        <v>42.854749999999996</v>
      </c>
      <c r="Z20" s="19"/>
      <c r="AA20" s="79">
        <v>0</v>
      </c>
      <c r="AB20" s="80">
        <f t="shared" si="1"/>
        <v>0</v>
      </c>
      <c r="AC20" s="81">
        <v>0</v>
      </c>
      <c r="AD20" s="82">
        <f t="shared" si="2"/>
        <v>0</v>
      </c>
      <c r="AE20" s="133">
        <f t="shared" si="3"/>
        <v>0</v>
      </c>
    </row>
    <row r="21" spans="1:31" ht="45.75" thickBot="1" x14ac:dyDescent="0.3">
      <c r="A21" s="16"/>
      <c r="B21" s="3" t="s">
        <v>80</v>
      </c>
      <c r="C21" s="42" t="s">
        <v>189</v>
      </c>
      <c r="D21" s="5" t="s">
        <v>25</v>
      </c>
      <c r="E21" s="6" t="s">
        <v>205</v>
      </c>
      <c r="F21" s="7"/>
      <c r="G21" s="7"/>
      <c r="H21" s="8">
        <v>6.16100000000002</v>
      </c>
      <c r="I21" s="7"/>
      <c r="J21" s="9" t="s">
        <v>206</v>
      </c>
      <c r="K21" s="10" t="s">
        <v>104</v>
      </c>
      <c r="L21" s="39">
        <v>8</v>
      </c>
      <c r="M21" s="11">
        <v>38.25</v>
      </c>
      <c r="N21" s="39">
        <v>306</v>
      </c>
      <c r="O21" s="19"/>
      <c r="P21" s="13" t="e">
        <v>#VALUE!</v>
      </c>
      <c r="Q21" s="14" t="e">
        <f t="shared" si="4"/>
        <v>#VALUE!</v>
      </c>
      <c r="R21" s="40">
        <v>0</v>
      </c>
      <c r="S21" s="41">
        <v>27.731249999999999</v>
      </c>
      <c r="T21" s="14">
        <f t="shared" si="5"/>
        <v>221.85</v>
      </c>
      <c r="V21" s="10" t="s">
        <v>104</v>
      </c>
      <c r="W21" s="39">
        <v>8</v>
      </c>
      <c r="X21" s="41">
        <v>27.731249999999999</v>
      </c>
      <c r="Y21" s="72">
        <f t="shared" si="0"/>
        <v>221.85</v>
      </c>
      <c r="Z21" s="19"/>
      <c r="AA21" s="79">
        <v>0</v>
      </c>
      <c r="AB21" s="80">
        <f t="shared" si="1"/>
        <v>0</v>
      </c>
      <c r="AC21" s="81">
        <v>0</v>
      </c>
      <c r="AD21" s="82">
        <f t="shared" si="2"/>
        <v>0</v>
      </c>
      <c r="AE21" s="133">
        <f t="shared" si="3"/>
        <v>0</v>
      </c>
    </row>
    <row r="22" spans="1:31" ht="30.75" thickBot="1" x14ac:dyDescent="0.3">
      <c r="A22" s="16"/>
      <c r="B22" s="3" t="s">
        <v>80</v>
      </c>
      <c r="C22" s="42" t="s">
        <v>189</v>
      </c>
      <c r="D22" s="5" t="s">
        <v>25</v>
      </c>
      <c r="E22" s="6" t="s">
        <v>213</v>
      </c>
      <c r="F22" s="7"/>
      <c r="G22" s="7"/>
      <c r="H22" s="8">
        <v>6.1790000000000296</v>
      </c>
      <c r="I22" s="7"/>
      <c r="J22" s="9" t="s">
        <v>214</v>
      </c>
      <c r="K22" s="10" t="s">
        <v>79</v>
      </c>
      <c r="L22" s="39">
        <v>106</v>
      </c>
      <c r="M22" s="11">
        <v>10.36</v>
      </c>
      <c r="N22" s="39">
        <v>1098.1600000000001</v>
      </c>
      <c r="O22" s="19"/>
      <c r="P22" s="13" t="e">
        <v>#VALUE!</v>
      </c>
      <c r="Q22" s="14" t="e">
        <f t="shared" si="4"/>
        <v>#VALUE!</v>
      </c>
      <c r="R22" s="40">
        <v>0</v>
      </c>
      <c r="S22" s="41">
        <v>8.8059999999999992</v>
      </c>
      <c r="T22" s="14">
        <f t="shared" si="5"/>
        <v>933.43599999999992</v>
      </c>
      <c r="V22" s="10" t="s">
        <v>79</v>
      </c>
      <c r="W22" s="39">
        <v>106</v>
      </c>
      <c r="X22" s="41">
        <v>8.8059999999999992</v>
      </c>
      <c r="Y22" s="72">
        <f t="shared" si="0"/>
        <v>933.43599999999992</v>
      </c>
      <c r="Z22" s="19"/>
      <c r="AA22" s="79">
        <v>0</v>
      </c>
      <c r="AB22" s="80">
        <f t="shared" si="1"/>
        <v>0</v>
      </c>
      <c r="AC22" s="81">
        <v>0</v>
      </c>
      <c r="AD22" s="82">
        <f t="shared" si="2"/>
        <v>0</v>
      </c>
      <c r="AE22" s="133">
        <f t="shared" si="3"/>
        <v>0</v>
      </c>
    </row>
    <row r="23" spans="1:31" ht="45.75" thickBot="1" x14ac:dyDescent="0.3">
      <c r="A23" s="16"/>
      <c r="B23" s="3" t="s">
        <v>80</v>
      </c>
      <c r="C23" s="42" t="s">
        <v>189</v>
      </c>
      <c r="D23" s="5" t="s">
        <v>25</v>
      </c>
      <c r="E23" s="6" t="s">
        <v>236</v>
      </c>
      <c r="F23" s="7"/>
      <c r="G23" s="7"/>
      <c r="H23" s="8">
        <v>6.2140000000000404</v>
      </c>
      <c r="I23" s="7"/>
      <c r="J23" s="9" t="s">
        <v>237</v>
      </c>
      <c r="K23" s="10" t="s">
        <v>139</v>
      </c>
      <c r="L23" s="39">
        <v>1</v>
      </c>
      <c r="M23" s="11">
        <v>16.98</v>
      </c>
      <c r="N23" s="39">
        <v>16.98</v>
      </c>
      <c r="O23" s="19"/>
      <c r="P23" s="13" t="e">
        <v>#VALUE!</v>
      </c>
      <c r="Q23" s="14" t="e">
        <f t="shared" si="4"/>
        <v>#VALUE!</v>
      </c>
      <c r="R23" s="40">
        <v>0</v>
      </c>
      <c r="S23" s="41">
        <v>14.433</v>
      </c>
      <c r="T23" s="14">
        <f t="shared" si="5"/>
        <v>14.433</v>
      </c>
      <c r="V23" s="10" t="s">
        <v>139</v>
      </c>
      <c r="W23" s="39">
        <v>1</v>
      </c>
      <c r="X23" s="41">
        <v>14.433</v>
      </c>
      <c r="Y23" s="72">
        <f t="shared" si="0"/>
        <v>14.433</v>
      </c>
      <c r="Z23" s="19"/>
      <c r="AA23" s="79">
        <v>0</v>
      </c>
      <c r="AB23" s="80">
        <f t="shared" si="1"/>
        <v>0</v>
      </c>
      <c r="AC23" s="81">
        <v>0</v>
      </c>
      <c r="AD23" s="82">
        <f t="shared" si="2"/>
        <v>0</v>
      </c>
      <c r="AE23" s="133">
        <f t="shared" si="3"/>
        <v>0</v>
      </c>
    </row>
    <row r="24" spans="1:31" ht="45.75" thickBot="1" x14ac:dyDescent="0.3">
      <c r="A24" s="16"/>
      <c r="B24" s="3" t="s">
        <v>80</v>
      </c>
      <c r="C24" s="42" t="s">
        <v>189</v>
      </c>
      <c r="D24" s="5" t="s">
        <v>25</v>
      </c>
      <c r="E24" s="6" t="s">
        <v>238</v>
      </c>
      <c r="F24" s="7"/>
      <c r="G24" s="7"/>
      <c r="H24" s="8">
        <v>6.2150000000000398</v>
      </c>
      <c r="I24" s="7"/>
      <c r="J24" s="9" t="s">
        <v>239</v>
      </c>
      <c r="K24" s="10" t="s">
        <v>79</v>
      </c>
      <c r="L24" s="39">
        <v>12</v>
      </c>
      <c r="M24" s="11">
        <v>16.079999999999998</v>
      </c>
      <c r="N24" s="39">
        <v>192.96</v>
      </c>
      <c r="O24" s="19"/>
      <c r="P24" s="13" t="e">
        <v>#VALUE!</v>
      </c>
      <c r="Q24" s="14" t="e">
        <f t="shared" si="4"/>
        <v>#VALUE!</v>
      </c>
      <c r="R24" s="40">
        <v>0</v>
      </c>
      <c r="S24" s="41">
        <v>13.667999999999997</v>
      </c>
      <c r="T24" s="14">
        <f t="shared" si="5"/>
        <v>164.01599999999996</v>
      </c>
      <c r="V24" s="10" t="s">
        <v>79</v>
      </c>
      <c r="W24" s="39">
        <v>12</v>
      </c>
      <c r="X24" s="41">
        <v>13.667999999999997</v>
      </c>
      <c r="Y24" s="72">
        <f t="shared" si="0"/>
        <v>164.01599999999996</v>
      </c>
      <c r="Z24" s="19"/>
      <c r="AA24" s="79">
        <v>0</v>
      </c>
      <c r="AB24" s="80">
        <f t="shared" si="1"/>
        <v>0</v>
      </c>
      <c r="AC24" s="81">
        <v>0</v>
      </c>
      <c r="AD24" s="82">
        <f t="shared" si="2"/>
        <v>0</v>
      </c>
      <c r="AE24" s="133">
        <f t="shared" si="3"/>
        <v>0</v>
      </c>
    </row>
    <row r="25" spans="1:31" ht="30.75" thickBot="1" x14ac:dyDescent="0.3">
      <c r="A25" s="16"/>
      <c r="B25" s="3" t="s">
        <v>80</v>
      </c>
      <c r="C25" s="42" t="s">
        <v>189</v>
      </c>
      <c r="D25" s="5" t="s">
        <v>25</v>
      </c>
      <c r="E25" s="6" t="s">
        <v>411</v>
      </c>
      <c r="F25" s="7"/>
      <c r="G25" s="7"/>
      <c r="H25" s="8">
        <v>6.2360000000000504</v>
      </c>
      <c r="I25" s="7"/>
      <c r="J25" s="9" t="s">
        <v>251</v>
      </c>
      <c r="K25" s="10" t="s">
        <v>79</v>
      </c>
      <c r="L25" s="39">
        <v>24</v>
      </c>
      <c r="M25" s="11">
        <v>25.87</v>
      </c>
      <c r="N25" s="39">
        <v>620.88</v>
      </c>
      <c r="O25" s="19"/>
      <c r="P25" s="13" t="e">
        <v>#VALUE!</v>
      </c>
      <c r="Q25" s="14" t="e">
        <f t="shared" si="4"/>
        <v>#VALUE!</v>
      </c>
      <c r="R25" s="40">
        <v>0</v>
      </c>
      <c r="S25" s="41">
        <v>21.9895</v>
      </c>
      <c r="T25" s="14">
        <f t="shared" si="5"/>
        <v>527.74800000000005</v>
      </c>
      <c r="V25" s="10" t="s">
        <v>79</v>
      </c>
      <c r="W25" s="39">
        <v>24</v>
      </c>
      <c r="X25" s="41">
        <v>21.9895</v>
      </c>
      <c r="Y25" s="72">
        <f t="shared" si="0"/>
        <v>527.74800000000005</v>
      </c>
      <c r="Z25" s="19"/>
      <c r="AA25" s="79">
        <v>0</v>
      </c>
      <c r="AB25" s="80">
        <f t="shared" si="1"/>
        <v>0</v>
      </c>
      <c r="AC25" s="81">
        <v>0</v>
      </c>
      <c r="AD25" s="82">
        <f t="shared" si="2"/>
        <v>0</v>
      </c>
      <c r="AE25" s="133">
        <f t="shared" si="3"/>
        <v>0</v>
      </c>
    </row>
    <row r="26" spans="1:31" ht="30.75" thickBot="1" x14ac:dyDescent="0.3">
      <c r="A26" s="16"/>
      <c r="B26" s="3" t="s">
        <v>80</v>
      </c>
      <c r="C26" s="42" t="s">
        <v>189</v>
      </c>
      <c r="D26" s="5" t="s">
        <v>25</v>
      </c>
      <c r="E26" s="6" t="s">
        <v>412</v>
      </c>
      <c r="F26" s="7"/>
      <c r="G26" s="7"/>
      <c r="H26" s="8">
        <v>6.2370000000000498</v>
      </c>
      <c r="I26" s="7"/>
      <c r="J26" s="9" t="s">
        <v>253</v>
      </c>
      <c r="K26" s="10" t="s">
        <v>104</v>
      </c>
      <c r="L26" s="39">
        <v>17</v>
      </c>
      <c r="M26" s="11">
        <v>6.28</v>
      </c>
      <c r="N26" s="39">
        <v>106.76</v>
      </c>
      <c r="O26" s="19"/>
      <c r="P26" s="13" t="e">
        <v>#VALUE!</v>
      </c>
      <c r="Q26" s="14" t="e">
        <f t="shared" si="4"/>
        <v>#VALUE!</v>
      </c>
      <c r="R26" s="40">
        <v>0</v>
      </c>
      <c r="S26" s="41">
        <v>5.3380000000000001</v>
      </c>
      <c r="T26" s="14">
        <f t="shared" si="5"/>
        <v>90.745999999999995</v>
      </c>
      <c r="V26" s="10" t="s">
        <v>104</v>
      </c>
      <c r="W26" s="39">
        <v>17</v>
      </c>
      <c r="X26" s="41">
        <v>5.3380000000000001</v>
      </c>
      <c r="Y26" s="72">
        <f t="shared" si="0"/>
        <v>90.745999999999995</v>
      </c>
      <c r="Z26" s="19"/>
      <c r="AA26" s="79">
        <v>0</v>
      </c>
      <c r="AB26" s="80">
        <f t="shared" si="1"/>
        <v>0</v>
      </c>
      <c r="AC26" s="81">
        <v>0</v>
      </c>
      <c r="AD26" s="82">
        <f t="shared" si="2"/>
        <v>0</v>
      </c>
      <c r="AE26" s="133">
        <f t="shared" si="3"/>
        <v>0</v>
      </c>
    </row>
    <row r="27" spans="1:31" ht="45.75" thickBot="1" x14ac:dyDescent="0.3">
      <c r="A27" s="16"/>
      <c r="B27" s="3" t="s">
        <v>80</v>
      </c>
      <c r="C27" s="42" t="s">
        <v>189</v>
      </c>
      <c r="D27" s="5" t="s">
        <v>25</v>
      </c>
      <c r="E27" s="6" t="s">
        <v>413</v>
      </c>
      <c r="F27" s="7"/>
      <c r="G27" s="7"/>
      <c r="H27" s="8">
        <v>6.2380000000000502</v>
      </c>
      <c r="I27" s="7"/>
      <c r="J27" s="9" t="s">
        <v>255</v>
      </c>
      <c r="K27" s="10" t="s">
        <v>139</v>
      </c>
      <c r="L27" s="39">
        <v>4</v>
      </c>
      <c r="M27" s="11">
        <v>20.71</v>
      </c>
      <c r="N27" s="39">
        <v>82.84</v>
      </c>
      <c r="O27" s="19"/>
      <c r="P27" s="13" t="e">
        <v>#VALUE!</v>
      </c>
      <c r="Q27" s="14" t="e">
        <f t="shared" si="4"/>
        <v>#VALUE!</v>
      </c>
      <c r="R27" s="40">
        <v>0</v>
      </c>
      <c r="S27" s="41">
        <v>17.6035</v>
      </c>
      <c r="T27" s="14">
        <f t="shared" si="5"/>
        <v>70.414000000000001</v>
      </c>
      <c r="V27" s="10" t="s">
        <v>139</v>
      </c>
      <c r="W27" s="39">
        <v>4</v>
      </c>
      <c r="X27" s="41">
        <v>17.6035</v>
      </c>
      <c r="Y27" s="72">
        <f t="shared" si="0"/>
        <v>70.414000000000001</v>
      </c>
      <c r="Z27" s="19"/>
      <c r="AA27" s="79">
        <v>0</v>
      </c>
      <c r="AB27" s="80">
        <f t="shared" si="1"/>
        <v>0</v>
      </c>
      <c r="AC27" s="81">
        <v>0</v>
      </c>
      <c r="AD27" s="82">
        <f t="shared" si="2"/>
        <v>0</v>
      </c>
      <c r="AE27" s="133">
        <f t="shared" si="3"/>
        <v>0</v>
      </c>
    </row>
    <row r="28" spans="1:31" ht="30.75" thickBot="1" x14ac:dyDescent="0.3">
      <c r="A28" s="16"/>
      <c r="B28" s="3" t="s">
        <v>80</v>
      </c>
      <c r="C28" s="42" t="s">
        <v>189</v>
      </c>
      <c r="D28" s="5" t="s">
        <v>25</v>
      </c>
      <c r="E28" s="6" t="s">
        <v>292</v>
      </c>
      <c r="F28" s="7"/>
      <c r="G28" s="7"/>
      <c r="H28" s="8">
        <v>5.1730000000000196</v>
      </c>
      <c r="I28" s="7"/>
      <c r="J28" s="9" t="s">
        <v>293</v>
      </c>
      <c r="K28" s="10" t="s">
        <v>79</v>
      </c>
      <c r="L28" s="39">
        <v>106</v>
      </c>
      <c r="M28" s="11">
        <v>12.5</v>
      </c>
      <c r="N28" s="39">
        <v>1325</v>
      </c>
      <c r="O28" s="19"/>
      <c r="P28" s="13" t="e">
        <v>#VALUE!</v>
      </c>
      <c r="Q28" s="14" t="e">
        <f t="shared" si="4"/>
        <v>#VALUE!</v>
      </c>
      <c r="R28" s="40">
        <v>0</v>
      </c>
      <c r="S28" s="41">
        <v>9.0625</v>
      </c>
      <c r="T28" s="14">
        <f t="shared" si="5"/>
        <v>960.625</v>
      </c>
      <c r="V28" s="10" t="s">
        <v>79</v>
      </c>
      <c r="W28" s="39">
        <v>106</v>
      </c>
      <c r="X28" s="41">
        <v>9.0625</v>
      </c>
      <c r="Y28" s="72">
        <f t="shared" si="0"/>
        <v>960.625</v>
      </c>
      <c r="Z28" s="19"/>
      <c r="AA28" s="79">
        <v>0</v>
      </c>
      <c r="AB28" s="80">
        <f t="shared" si="1"/>
        <v>0</v>
      </c>
      <c r="AC28" s="81">
        <v>0</v>
      </c>
      <c r="AD28" s="82">
        <f t="shared" si="2"/>
        <v>0</v>
      </c>
      <c r="AE28" s="133">
        <f t="shared" si="3"/>
        <v>0</v>
      </c>
    </row>
    <row r="29" spans="1:31" ht="45.75" thickBot="1" x14ac:dyDescent="0.3">
      <c r="A29" s="16"/>
      <c r="B29" s="3" t="s">
        <v>80</v>
      </c>
      <c r="C29" s="42" t="s">
        <v>189</v>
      </c>
      <c r="D29" s="5" t="s">
        <v>25</v>
      </c>
      <c r="E29" s="6" t="s">
        <v>207</v>
      </c>
      <c r="F29" s="7"/>
      <c r="G29" s="7"/>
      <c r="H29" s="8">
        <v>5.1770000000000298</v>
      </c>
      <c r="I29" s="7"/>
      <c r="J29" s="9" t="s">
        <v>208</v>
      </c>
      <c r="K29" s="10" t="s">
        <v>79</v>
      </c>
      <c r="L29" s="39">
        <v>106</v>
      </c>
      <c r="M29" s="11">
        <v>31.33</v>
      </c>
      <c r="N29" s="39">
        <v>3320.98</v>
      </c>
      <c r="O29" s="19"/>
      <c r="P29" s="13" t="e">
        <v>#VALUE!</v>
      </c>
      <c r="Q29" s="14" t="e">
        <f t="shared" si="4"/>
        <v>#VALUE!</v>
      </c>
      <c r="R29" s="40">
        <v>0</v>
      </c>
      <c r="S29" s="41">
        <v>22.71425</v>
      </c>
      <c r="T29" s="14">
        <f t="shared" si="5"/>
        <v>2407.7105000000001</v>
      </c>
      <c r="V29" s="10" t="s">
        <v>79</v>
      </c>
      <c r="W29" s="39">
        <v>106</v>
      </c>
      <c r="X29" s="41">
        <v>22.71425</v>
      </c>
      <c r="Y29" s="72">
        <f t="shared" si="0"/>
        <v>2407.7105000000001</v>
      </c>
      <c r="Z29" s="19"/>
      <c r="AA29" s="79">
        <v>0</v>
      </c>
      <c r="AB29" s="80">
        <f t="shared" si="1"/>
        <v>0</v>
      </c>
      <c r="AC29" s="81">
        <v>0</v>
      </c>
      <c r="AD29" s="82">
        <f t="shared" si="2"/>
        <v>0</v>
      </c>
      <c r="AE29" s="133">
        <f t="shared" si="3"/>
        <v>0</v>
      </c>
    </row>
    <row r="30" spans="1:31" ht="15.75" thickBot="1" x14ac:dyDescent="0.3">
      <c r="A30" s="16"/>
      <c r="B30" s="3" t="s">
        <v>80</v>
      </c>
      <c r="C30" s="42" t="s">
        <v>72</v>
      </c>
      <c r="D30" s="5" t="s">
        <v>378</v>
      </c>
      <c r="E30" s="6"/>
      <c r="F30" s="7"/>
      <c r="G30" s="7"/>
      <c r="H30" s="8"/>
      <c r="I30" s="7"/>
      <c r="J30" s="9"/>
      <c r="K30" s="10"/>
      <c r="L30" s="39"/>
      <c r="M30" s="9"/>
      <c r="N30" s="39"/>
      <c r="O30" s="44"/>
      <c r="P30" s="28"/>
      <c r="Q30" s="43"/>
      <c r="R30" s="43"/>
      <c r="S30" s="43"/>
      <c r="T30" s="43"/>
      <c r="V30" s="10"/>
      <c r="W30" s="39"/>
      <c r="X30" s="43"/>
      <c r="Y30" s="72">
        <f t="shared" si="0"/>
        <v>0</v>
      </c>
      <c r="Z30" s="19"/>
      <c r="AA30" s="79">
        <v>0</v>
      </c>
      <c r="AB30" s="80">
        <f t="shared" si="1"/>
        <v>0</v>
      </c>
      <c r="AC30" s="81">
        <v>0</v>
      </c>
      <c r="AD30" s="82">
        <f t="shared" si="2"/>
        <v>0</v>
      </c>
      <c r="AE30" s="133">
        <f t="shared" si="3"/>
        <v>0</v>
      </c>
    </row>
    <row r="31" spans="1:31" ht="75.75" thickBot="1" x14ac:dyDescent="0.3">
      <c r="A31" s="16"/>
      <c r="B31" s="3" t="s">
        <v>80</v>
      </c>
      <c r="C31" s="42" t="s">
        <v>72</v>
      </c>
      <c r="D31" s="5" t="s">
        <v>25</v>
      </c>
      <c r="E31" s="6" t="s">
        <v>118</v>
      </c>
      <c r="F31" s="7"/>
      <c r="G31" s="7"/>
      <c r="H31" s="8">
        <v>3.74000000000001</v>
      </c>
      <c r="I31" s="7"/>
      <c r="J31" s="9" t="s">
        <v>119</v>
      </c>
      <c r="K31" s="10" t="s">
        <v>79</v>
      </c>
      <c r="L31" s="39">
        <v>42</v>
      </c>
      <c r="M31" s="11">
        <v>30.56</v>
      </c>
      <c r="N31" s="39">
        <v>1283.52</v>
      </c>
      <c r="O31" s="44"/>
      <c r="P31" s="13" t="e">
        <v>#VALUE!</v>
      </c>
      <c r="Q31" s="14" t="e">
        <f>IF(J31="PROV SUM",N31,L31*P31)</f>
        <v>#VALUE!</v>
      </c>
      <c r="R31" s="40">
        <v>0</v>
      </c>
      <c r="S31" s="41">
        <v>24.448</v>
      </c>
      <c r="T31" s="14">
        <f>IF(J31="SC024",N31,IF(ISERROR(S31),"",IF(J31="PROV SUM",N31,L31*S31)))</f>
        <v>1026.816</v>
      </c>
      <c r="V31" s="10" t="s">
        <v>79</v>
      </c>
      <c r="W31" s="39">
        <v>42</v>
      </c>
      <c r="X31" s="41">
        <v>24.448</v>
      </c>
      <c r="Y31" s="72">
        <f t="shared" si="0"/>
        <v>1026.816</v>
      </c>
      <c r="Z31" s="19"/>
      <c r="AA31" s="79">
        <v>0</v>
      </c>
      <c r="AB31" s="80">
        <f t="shared" si="1"/>
        <v>0</v>
      </c>
      <c r="AC31" s="81">
        <v>0</v>
      </c>
      <c r="AD31" s="82">
        <f t="shared" si="2"/>
        <v>0</v>
      </c>
      <c r="AE31" s="133">
        <f t="shared" si="3"/>
        <v>0</v>
      </c>
    </row>
    <row r="32" spans="1:31" ht="75.75" thickBot="1" x14ac:dyDescent="0.3">
      <c r="A32" s="16"/>
      <c r="B32" s="3" t="s">
        <v>80</v>
      </c>
      <c r="C32" s="42" t="s">
        <v>72</v>
      </c>
      <c r="D32" s="5" t="s">
        <v>25</v>
      </c>
      <c r="E32" s="6" t="s">
        <v>146</v>
      </c>
      <c r="F32" s="7"/>
      <c r="G32" s="7"/>
      <c r="H32" s="8">
        <v>3.3330000000000002</v>
      </c>
      <c r="I32" s="7"/>
      <c r="J32" s="9" t="s">
        <v>147</v>
      </c>
      <c r="K32" s="10" t="s">
        <v>104</v>
      </c>
      <c r="L32" s="39">
        <v>6</v>
      </c>
      <c r="M32" s="11">
        <v>53.05</v>
      </c>
      <c r="N32" s="39">
        <v>318.3</v>
      </c>
      <c r="O32" s="44"/>
      <c r="P32" s="13" t="e">
        <v>#VALUE!</v>
      </c>
      <c r="Q32" s="14" t="e">
        <f>IF(J32="PROV SUM",N32,L32*P32)</f>
        <v>#VALUE!</v>
      </c>
      <c r="R32" s="40">
        <v>0</v>
      </c>
      <c r="S32" s="41">
        <v>39.315354999999997</v>
      </c>
      <c r="T32" s="14">
        <f>IF(J32="SC024",N32,IF(ISERROR(S32),"",IF(J32="PROV SUM",N32,L32*S32)))</f>
        <v>235.89212999999998</v>
      </c>
      <c r="V32" s="10" t="s">
        <v>104</v>
      </c>
      <c r="W32" s="39">
        <v>6</v>
      </c>
      <c r="X32" s="41">
        <v>39.315354999999997</v>
      </c>
      <c r="Y32" s="72">
        <f t="shared" si="0"/>
        <v>235.89212999999998</v>
      </c>
      <c r="Z32" s="19"/>
      <c r="AA32" s="79">
        <v>0</v>
      </c>
      <c r="AB32" s="80">
        <f t="shared" si="1"/>
        <v>0</v>
      </c>
      <c r="AC32" s="81">
        <v>0</v>
      </c>
      <c r="AD32" s="82">
        <f t="shared" si="2"/>
        <v>0</v>
      </c>
      <c r="AE32" s="133">
        <f t="shared" si="3"/>
        <v>0</v>
      </c>
    </row>
    <row r="33" spans="1:31" ht="30.75" thickBot="1" x14ac:dyDescent="0.3">
      <c r="A33" s="16"/>
      <c r="B33" s="3" t="s">
        <v>80</v>
      </c>
      <c r="C33" s="42" t="s">
        <v>72</v>
      </c>
      <c r="D33" s="5" t="s">
        <v>25</v>
      </c>
      <c r="E33" s="6" t="s">
        <v>148</v>
      </c>
      <c r="F33" s="7"/>
      <c r="G33" s="7"/>
      <c r="H33" s="8">
        <v>3.36100000000001</v>
      </c>
      <c r="I33" s="7"/>
      <c r="J33" s="9" t="s">
        <v>149</v>
      </c>
      <c r="K33" s="10" t="s">
        <v>75</v>
      </c>
      <c r="L33" s="39">
        <v>1</v>
      </c>
      <c r="M33" s="11">
        <v>8.0500000000000007</v>
      </c>
      <c r="N33" s="39">
        <v>8.0500000000000007</v>
      </c>
      <c r="O33" s="44"/>
      <c r="P33" s="13" t="e">
        <v>#VALUE!</v>
      </c>
      <c r="Q33" s="14" t="e">
        <f>IF(J33="PROV SUM",N33,L33*P33)</f>
        <v>#VALUE!</v>
      </c>
      <c r="R33" s="40">
        <v>0</v>
      </c>
      <c r="S33" s="41">
        <v>5.9658550000000004</v>
      </c>
      <c r="T33" s="14">
        <f>IF(J33="SC024",N33,IF(ISERROR(S33),"",IF(J33="PROV SUM",N33,L33*S33)))</f>
        <v>5.9658550000000004</v>
      </c>
      <c r="V33" s="10" t="s">
        <v>75</v>
      </c>
      <c r="W33" s="39">
        <v>1</v>
      </c>
      <c r="X33" s="41">
        <v>5.9658550000000004</v>
      </c>
      <c r="Y33" s="72">
        <f t="shared" si="0"/>
        <v>5.9658550000000004</v>
      </c>
      <c r="Z33" s="19"/>
      <c r="AA33" s="79">
        <v>0</v>
      </c>
      <c r="AB33" s="80">
        <f t="shared" si="1"/>
        <v>0</v>
      </c>
      <c r="AC33" s="81">
        <v>0</v>
      </c>
      <c r="AD33" s="82">
        <f t="shared" si="2"/>
        <v>0</v>
      </c>
      <c r="AE33" s="133">
        <f t="shared" si="3"/>
        <v>0</v>
      </c>
    </row>
    <row r="34" spans="1:31" ht="45.75" thickBot="1" x14ac:dyDescent="0.3">
      <c r="A34" s="16"/>
      <c r="B34" s="3" t="s">
        <v>80</v>
      </c>
      <c r="C34" s="42" t="s">
        <v>72</v>
      </c>
      <c r="D34" s="5" t="s">
        <v>25</v>
      </c>
      <c r="E34" s="6" t="s">
        <v>156</v>
      </c>
      <c r="F34" s="7"/>
      <c r="G34" s="7"/>
      <c r="H34" s="8">
        <v>3.3840000000000101</v>
      </c>
      <c r="I34" s="7"/>
      <c r="J34" s="9" t="s">
        <v>157</v>
      </c>
      <c r="K34" s="10" t="s">
        <v>75</v>
      </c>
      <c r="L34" s="39">
        <v>6</v>
      </c>
      <c r="M34" s="11">
        <v>108.64</v>
      </c>
      <c r="N34" s="39">
        <v>651.84</v>
      </c>
      <c r="O34" s="44"/>
      <c r="P34" s="13" t="e">
        <v>#VALUE!</v>
      </c>
      <c r="Q34" s="14" t="e">
        <f>IF(J34="PROV SUM",N34,L34*P34)</f>
        <v>#VALUE!</v>
      </c>
      <c r="R34" s="40">
        <v>0</v>
      </c>
      <c r="S34" s="41">
        <v>80.513103999999998</v>
      </c>
      <c r="T34" s="14">
        <f>IF(J34="SC024",N34,IF(ISERROR(S34),"",IF(J34="PROV SUM",N34,L34*S34)))</f>
        <v>483.07862399999999</v>
      </c>
      <c r="V34" s="10" t="s">
        <v>75</v>
      </c>
      <c r="W34" s="39">
        <v>6</v>
      </c>
      <c r="X34" s="41">
        <v>80.513103999999998</v>
      </c>
      <c r="Y34" s="72">
        <f t="shared" si="0"/>
        <v>483.07862399999999</v>
      </c>
      <c r="Z34" s="19"/>
      <c r="AA34" s="79">
        <v>0</v>
      </c>
      <c r="AB34" s="80">
        <f t="shared" si="1"/>
        <v>0</v>
      </c>
      <c r="AC34" s="81">
        <v>0</v>
      </c>
      <c r="AD34" s="82">
        <f t="shared" si="2"/>
        <v>0</v>
      </c>
      <c r="AE34" s="133">
        <f t="shared" si="3"/>
        <v>0</v>
      </c>
    </row>
    <row r="35" spans="1:31" ht="45.75" thickBot="1" x14ac:dyDescent="0.3">
      <c r="A35" s="16"/>
      <c r="B35" s="3" t="s">
        <v>80</v>
      </c>
      <c r="C35" s="42" t="s">
        <v>72</v>
      </c>
      <c r="D35" s="5" t="s">
        <v>25</v>
      </c>
      <c r="E35" s="6" t="s">
        <v>81</v>
      </c>
      <c r="F35" s="7"/>
      <c r="G35" s="7"/>
      <c r="H35" s="8">
        <v>3.4240000000000199</v>
      </c>
      <c r="I35" s="7"/>
      <c r="J35" s="9" t="s">
        <v>82</v>
      </c>
      <c r="K35" s="10" t="s">
        <v>79</v>
      </c>
      <c r="L35" s="39">
        <v>4</v>
      </c>
      <c r="M35" s="11">
        <v>33.68</v>
      </c>
      <c r="N35" s="39">
        <v>134.72</v>
      </c>
      <c r="O35" s="44"/>
      <c r="P35" s="13" t="e">
        <v>#VALUE!</v>
      </c>
      <c r="Q35" s="14" t="e">
        <f>IF(J35="PROV SUM",N35,L35*P35)</f>
        <v>#VALUE!</v>
      </c>
      <c r="R35" s="40">
        <v>0</v>
      </c>
      <c r="S35" s="41">
        <v>24.417999999999999</v>
      </c>
      <c r="T35" s="14">
        <f>IF(J35="SC024",N35,IF(ISERROR(S35),"",IF(J35="PROV SUM",N35,L35*S35)))</f>
        <v>97.671999999999997</v>
      </c>
      <c r="V35" s="10" t="s">
        <v>79</v>
      </c>
      <c r="W35" s="39">
        <v>4</v>
      </c>
      <c r="X35" s="41">
        <v>24.417999999999999</v>
      </c>
      <c r="Y35" s="72">
        <f t="shared" si="0"/>
        <v>97.671999999999997</v>
      </c>
      <c r="Z35" s="19"/>
      <c r="AA35" s="79">
        <v>0</v>
      </c>
      <c r="AB35" s="80">
        <f t="shared" si="1"/>
        <v>0</v>
      </c>
      <c r="AC35" s="81">
        <v>0</v>
      </c>
      <c r="AD35" s="82">
        <f t="shared" si="2"/>
        <v>0</v>
      </c>
      <c r="AE35" s="133">
        <f t="shared" si="3"/>
        <v>0</v>
      </c>
    </row>
    <row r="36" spans="1:31" ht="15.75" thickBot="1" x14ac:dyDescent="0.3">
      <c r="A36" s="16"/>
      <c r="B36" s="3" t="s">
        <v>80</v>
      </c>
      <c r="C36" s="42" t="s">
        <v>164</v>
      </c>
      <c r="D36" s="5" t="s">
        <v>378</v>
      </c>
      <c r="E36" s="6"/>
      <c r="F36" s="7"/>
      <c r="G36" s="7"/>
      <c r="H36" s="8"/>
      <c r="I36" s="7"/>
      <c r="J36" s="9"/>
      <c r="K36" s="10"/>
      <c r="L36" s="39"/>
      <c r="M36" s="9"/>
      <c r="N36" s="39"/>
      <c r="O36" s="44"/>
      <c r="P36" s="28"/>
      <c r="Q36" s="43"/>
      <c r="R36" s="43"/>
      <c r="S36" s="43"/>
      <c r="T36" s="43"/>
      <c r="V36" s="10"/>
      <c r="W36" s="39"/>
      <c r="X36" s="43"/>
      <c r="Y36" s="72">
        <f t="shared" si="0"/>
        <v>0</v>
      </c>
      <c r="Z36" s="19"/>
      <c r="AA36" s="79">
        <v>0</v>
      </c>
      <c r="AB36" s="80">
        <f t="shared" si="1"/>
        <v>0</v>
      </c>
      <c r="AC36" s="81">
        <v>0</v>
      </c>
      <c r="AD36" s="82">
        <f t="shared" si="2"/>
        <v>0</v>
      </c>
      <c r="AE36" s="133">
        <f t="shared" si="3"/>
        <v>0</v>
      </c>
    </row>
    <row r="37" spans="1:31" ht="90.75" thickBot="1" x14ac:dyDescent="0.3">
      <c r="A37" s="16"/>
      <c r="B37" s="3" t="s">
        <v>80</v>
      </c>
      <c r="C37" s="42" t="s">
        <v>164</v>
      </c>
      <c r="D37" s="5" t="s">
        <v>25</v>
      </c>
      <c r="E37" s="6" t="s">
        <v>165</v>
      </c>
      <c r="F37" s="7"/>
      <c r="G37" s="7"/>
      <c r="H37" s="8">
        <v>4.28</v>
      </c>
      <c r="I37" s="7"/>
      <c r="J37" s="9" t="s">
        <v>166</v>
      </c>
      <c r="K37" s="10" t="s">
        <v>79</v>
      </c>
      <c r="L37" s="39">
        <v>3</v>
      </c>
      <c r="M37" s="11">
        <v>434.56</v>
      </c>
      <c r="N37" s="39">
        <v>1303.68</v>
      </c>
      <c r="O37" s="44"/>
      <c r="P37" s="13" t="e">
        <v>#VALUE!</v>
      </c>
      <c r="Q37" s="14" t="e">
        <f>IF(J37="PROV SUM",N37,L37*P37)</f>
        <v>#VALUE!</v>
      </c>
      <c r="R37" s="40">
        <v>0</v>
      </c>
      <c r="S37" s="41">
        <v>385.23743999999999</v>
      </c>
      <c r="T37" s="14">
        <f>IF(J37="SC024",N37,IF(ISERROR(S37),"",IF(J37="PROV SUM",N37,L37*S37)))</f>
        <v>1155.7123200000001</v>
      </c>
      <c r="V37" s="10" t="s">
        <v>79</v>
      </c>
      <c r="W37" s="39">
        <v>3</v>
      </c>
      <c r="X37" s="41">
        <v>385.23743999999999</v>
      </c>
      <c r="Y37" s="72">
        <f t="shared" si="0"/>
        <v>1155.7123200000001</v>
      </c>
      <c r="Z37" s="19"/>
      <c r="AA37" s="79">
        <v>0</v>
      </c>
      <c r="AB37" s="80">
        <f t="shared" si="1"/>
        <v>0</v>
      </c>
      <c r="AC37" s="81">
        <v>0</v>
      </c>
      <c r="AD37" s="82">
        <f t="shared" si="2"/>
        <v>0</v>
      </c>
      <c r="AE37" s="133">
        <f t="shared" si="3"/>
        <v>0</v>
      </c>
    </row>
    <row r="38" spans="1:31" ht="90.75" thickBot="1" x14ac:dyDescent="0.3">
      <c r="A38" s="16"/>
      <c r="B38" s="45" t="s">
        <v>80</v>
      </c>
      <c r="C38" s="46" t="s">
        <v>164</v>
      </c>
      <c r="D38" s="47" t="s">
        <v>25</v>
      </c>
      <c r="E38" s="48" t="s">
        <v>173</v>
      </c>
      <c r="F38" s="49"/>
      <c r="G38" s="49"/>
      <c r="H38" s="50">
        <v>4.9099999999999797</v>
      </c>
      <c r="I38" s="49"/>
      <c r="J38" s="51" t="s">
        <v>174</v>
      </c>
      <c r="K38" s="52" t="s">
        <v>75</v>
      </c>
      <c r="L38" s="53">
        <v>5</v>
      </c>
      <c r="M38" s="54">
        <v>98.99</v>
      </c>
      <c r="N38" s="53">
        <v>494.95</v>
      </c>
      <c r="O38" s="44"/>
      <c r="P38" s="13" t="e">
        <v>#VALUE!</v>
      </c>
      <c r="Q38" s="14" t="e">
        <f>IF(J38="PROV SUM",N38,L38*P38)</f>
        <v>#VALUE!</v>
      </c>
      <c r="R38" s="40">
        <v>0</v>
      </c>
      <c r="S38" s="41">
        <v>87.754634999999993</v>
      </c>
      <c r="T38" s="14">
        <f>IF(J38="SC024",N38,IF(ISERROR(S38),"",IF(J38="PROV SUM",N38,L38*S38)))</f>
        <v>438.77317499999998</v>
      </c>
      <c r="V38" s="52" t="s">
        <v>75</v>
      </c>
      <c r="W38" s="53">
        <v>5</v>
      </c>
      <c r="X38" s="41">
        <v>87.754634999999993</v>
      </c>
      <c r="Y38" s="72">
        <f t="shared" si="0"/>
        <v>438.77317499999998</v>
      </c>
      <c r="Z38" s="19"/>
      <c r="AA38" s="79">
        <v>0</v>
      </c>
      <c r="AB38" s="80">
        <f t="shared" si="1"/>
        <v>0</v>
      </c>
      <c r="AC38" s="81">
        <v>0</v>
      </c>
      <c r="AD38" s="82">
        <f t="shared" si="2"/>
        <v>0</v>
      </c>
      <c r="AE38" s="133">
        <f t="shared" si="3"/>
        <v>0</v>
      </c>
    </row>
    <row r="39" spans="1:31" ht="15.75" thickBot="1" x14ac:dyDescent="0.3">
      <c r="A39" s="16"/>
      <c r="B39" s="45" t="s">
        <v>80</v>
      </c>
      <c r="C39" s="46" t="s">
        <v>24</v>
      </c>
      <c r="D39" s="47" t="s">
        <v>378</v>
      </c>
      <c r="E39" s="48"/>
      <c r="F39" s="49"/>
      <c r="G39" s="49"/>
      <c r="H39" s="50"/>
      <c r="I39" s="49"/>
      <c r="J39" s="51"/>
      <c r="K39" s="52"/>
      <c r="L39" s="53"/>
      <c r="M39" s="51"/>
      <c r="N39" s="53"/>
      <c r="O39" s="44"/>
      <c r="P39" s="28"/>
      <c r="Q39" s="43"/>
      <c r="R39" s="43"/>
      <c r="S39" s="43"/>
      <c r="T39" s="43"/>
      <c r="V39" s="52"/>
      <c r="W39" s="53"/>
      <c r="X39" s="43"/>
      <c r="Y39" s="72">
        <f t="shared" si="0"/>
        <v>0</v>
      </c>
      <c r="Z39" s="19"/>
      <c r="AA39" s="79">
        <v>0</v>
      </c>
      <c r="AB39" s="80">
        <f t="shared" si="1"/>
        <v>0</v>
      </c>
      <c r="AC39" s="81">
        <v>0</v>
      </c>
      <c r="AD39" s="82">
        <f t="shared" si="2"/>
        <v>0</v>
      </c>
      <c r="AE39" s="133">
        <f t="shared" si="3"/>
        <v>0</v>
      </c>
    </row>
    <row r="40" spans="1:31" ht="120.75" thickBot="1" x14ac:dyDescent="0.3">
      <c r="A40" s="22"/>
      <c r="B40" s="55" t="s">
        <v>80</v>
      </c>
      <c r="C40" s="55" t="s">
        <v>24</v>
      </c>
      <c r="D40" s="56" t="s">
        <v>25</v>
      </c>
      <c r="E40" s="57" t="s">
        <v>26</v>
      </c>
      <c r="F40" s="58"/>
      <c r="G40" s="58"/>
      <c r="H40" s="59">
        <v>2.1</v>
      </c>
      <c r="I40" s="58"/>
      <c r="J40" s="60" t="s">
        <v>27</v>
      </c>
      <c r="K40" s="58" t="s">
        <v>28</v>
      </c>
      <c r="L40" s="61">
        <v>84</v>
      </c>
      <c r="M40" s="62">
        <v>12.92</v>
      </c>
      <c r="N40" s="63">
        <v>1085.28</v>
      </c>
      <c r="O40" s="19"/>
      <c r="P40" s="13" t="e">
        <v>#VALUE!</v>
      </c>
      <c r="Q40" s="14" t="e">
        <f t="shared" ref="Q40:Q45" si="6">IF(J40="PROV SUM",N40,L40*P40)</f>
        <v>#VALUE!</v>
      </c>
      <c r="R40" s="40">
        <v>0</v>
      </c>
      <c r="S40" s="41">
        <v>16.4084</v>
      </c>
      <c r="T40" s="14">
        <f t="shared" ref="T40:T45" si="7">IF(J40="SC024",N40,IF(ISERROR(S40),"",IF(J40="PROV SUM",N40,L40*S40)))</f>
        <v>1378.3056000000001</v>
      </c>
      <c r="V40" s="58" t="s">
        <v>28</v>
      </c>
      <c r="W40" s="61">
        <v>84</v>
      </c>
      <c r="X40" s="41">
        <v>16.4084</v>
      </c>
      <c r="Y40" s="72">
        <f t="shared" si="0"/>
        <v>1378.3056000000001</v>
      </c>
      <c r="Z40" s="19"/>
      <c r="AA40" s="79">
        <v>0.7</v>
      </c>
      <c r="AB40" s="80">
        <f t="shared" si="1"/>
        <v>964.81392000000005</v>
      </c>
      <c r="AC40" s="81">
        <v>0</v>
      </c>
      <c r="AD40" s="82">
        <f t="shared" si="2"/>
        <v>0</v>
      </c>
      <c r="AE40" s="133">
        <f t="shared" si="3"/>
        <v>964.81392000000005</v>
      </c>
    </row>
    <row r="41" spans="1:31" ht="30.75" thickBot="1" x14ac:dyDescent="0.3">
      <c r="A41" s="22"/>
      <c r="B41" s="55" t="s">
        <v>80</v>
      </c>
      <c r="C41" s="55" t="s">
        <v>24</v>
      </c>
      <c r="D41" s="56" t="s">
        <v>25</v>
      </c>
      <c r="E41" s="57" t="s">
        <v>29</v>
      </c>
      <c r="F41" s="58"/>
      <c r="G41" s="58"/>
      <c r="H41" s="59">
        <v>2.5</v>
      </c>
      <c r="I41" s="58"/>
      <c r="J41" s="60" t="s">
        <v>30</v>
      </c>
      <c r="K41" s="58" t="s">
        <v>31</v>
      </c>
      <c r="L41" s="61">
        <v>1</v>
      </c>
      <c r="M41" s="62">
        <v>420</v>
      </c>
      <c r="N41" s="63">
        <v>420</v>
      </c>
      <c r="O41" s="19"/>
      <c r="P41" s="13" t="e">
        <v>#VALUE!</v>
      </c>
      <c r="Q41" s="14" t="e">
        <f t="shared" si="6"/>
        <v>#VALUE!</v>
      </c>
      <c r="R41" s="40">
        <v>0</v>
      </c>
      <c r="S41" s="41">
        <v>533.4</v>
      </c>
      <c r="T41" s="14">
        <f t="shared" si="7"/>
        <v>533.4</v>
      </c>
      <c r="V41" s="58" t="s">
        <v>31</v>
      </c>
      <c r="W41" s="61">
        <v>1</v>
      </c>
      <c r="X41" s="41">
        <v>533.4</v>
      </c>
      <c r="Y41" s="72">
        <f t="shared" si="0"/>
        <v>533.4</v>
      </c>
      <c r="Z41" s="19"/>
      <c r="AA41" s="79">
        <v>0.7</v>
      </c>
      <c r="AB41" s="80">
        <f t="shared" si="1"/>
        <v>373.37999999999994</v>
      </c>
      <c r="AC41" s="81">
        <v>0</v>
      </c>
      <c r="AD41" s="82">
        <f t="shared" si="2"/>
        <v>0</v>
      </c>
      <c r="AE41" s="133">
        <f t="shared" si="3"/>
        <v>373.37999999999994</v>
      </c>
    </row>
    <row r="42" spans="1:31" ht="15.75" thickBot="1" x14ac:dyDescent="0.3">
      <c r="A42" s="22"/>
      <c r="B42" s="55" t="s">
        <v>80</v>
      </c>
      <c r="C42" s="55" t="s">
        <v>24</v>
      </c>
      <c r="D42" s="56" t="s">
        <v>25</v>
      </c>
      <c r="E42" s="57" t="s">
        <v>32</v>
      </c>
      <c r="F42" s="58"/>
      <c r="G42" s="58"/>
      <c r="H42" s="59">
        <v>2.6</v>
      </c>
      <c r="I42" s="58"/>
      <c r="J42" s="60" t="s">
        <v>33</v>
      </c>
      <c r="K42" s="58" t="s">
        <v>31</v>
      </c>
      <c r="L42" s="61">
        <v>2</v>
      </c>
      <c r="M42" s="62">
        <v>50</v>
      </c>
      <c r="N42" s="63">
        <v>100</v>
      </c>
      <c r="O42" s="19"/>
      <c r="P42" s="13" t="e">
        <v>#VALUE!</v>
      </c>
      <c r="Q42" s="14" t="e">
        <f t="shared" si="6"/>
        <v>#VALUE!</v>
      </c>
      <c r="R42" s="40">
        <v>0</v>
      </c>
      <c r="S42" s="41">
        <v>63.5</v>
      </c>
      <c r="T42" s="14">
        <f t="shared" si="7"/>
        <v>127</v>
      </c>
      <c r="V42" s="58" t="s">
        <v>31</v>
      </c>
      <c r="W42" s="61">
        <v>2</v>
      </c>
      <c r="X42" s="41">
        <v>63.5</v>
      </c>
      <c r="Y42" s="72">
        <f t="shared" si="0"/>
        <v>127</v>
      </c>
      <c r="Z42" s="19"/>
      <c r="AA42" s="79">
        <v>0.7</v>
      </c>
      <c r="AB42" s="80">
        <f t="shared" si="1"/>
        <v>88.899999999999991</v>
      </c>
      <c r="AC42" s="81">
        <v>0</v>
      </c>
      <c r="AD42" s="82">
        <f t="shared" si="2"/>
        <v>0</v>
      </c>
      <c r="AE42" s="133">
        <f t="shared" si="3"/>
        <v>88.899999999999991</v>
      </c>
    </row>
    <row r="43" spans="1:31" ht="15.75" thickBot="1" x14ac:dyDescent="0.3">
      <c r="A43" s="22"/>
      <c r="B43" s="55" t="s">
        <v>80</v>
      </c>
      <c r="C43" s="55" t="s">
        <v>24</v>
      </c>
      <c r="D43" s="56" t="s">
        <v>25</v>
      </c>
      <c r="E43" s="57" t="s">
        <v>35</v>
      </c>
      <c r="F43" s="58"/>
      <c r="G43" s="58"/>
      <c r="H43" s="59">
        <v>2.7</v>
      </c>
      <c r="I43" s="58"/>
      <c r="J43" s="60" t="s">
        <v>36</v>
      </c>
      <c r="K43" s="58" t="s">
        <v>31</v>
      </c>
      <c r="L43" s="61">
        <v>1</v>
      </c>
      <c r="M43" s="62">
        <v>383.72</v>
      </c>
      <c r="N43" s="63">
        <v>383.72</v>
      </c>
      <c r="O43" s="19"/>
      <c r="P43" s="13" t="e">
        <v>#VALUE!</v>
      </c>
      <c r="Q43" s="14" t="e">
        <f t="shared" si="6"/>
        <v>#VALUE!</v>
      </c>
      <c r="R43" s="40">
        <v>0</v>
      </c>
      <c r="S43" s="41">
        <v>487.32440000000003</v>
      </c>
      <c r="T43" s="14">
        <f t="shared" si="7"/>
        <v>487.32440000000003</v>
      </c>
      <c r="V43" s="58" t="s">
        <v>31</v>
      </c>
      <c r="W43" s="61">
        <v>1</v>
      </c>
      <c r="X43" s="41">
        <v>487.32440000000003</v>
      </c>
      <c r="Y43" s="72">
        <f t="shared" si="0"/>
        <v>487.32440000000003</v>
      </c>
      <c r="Z43" s="19"/>
      <c r="AA43" s="79">
        <v>0.7</v>
      </c>
      <c r="AB43" s="80">
        <f t="shared" si="1"/>
        <v>341.12707999999998</v>
      </c>
      <c r="AC43" s="81">
        <v>0</v>
      </c>
      <c r="AD43" s="82">
        <f t="shared" si="2"/>
        <v>0</v>
      </c>
      <c r="AE43" s="133">
        <f t="shared" si="3"/>
        <v>341.12707999999998</v>
      </c>
    </row>
    <row r="44" spans="1:31" ht="15.75" thickBot="1" x14ac:dyDescent="0.3">
      <c r="A44" s="22"/>
      <c r="B44" s="55" t="s">
        <v>80</v>
      </c>
      <c r="C44" s="55" t="s">
        <v>24</v>
      </c>
      <c r="D44" s="56" t="s">
        <v>25</v>
      </c>
      <c r="E44" s="57" t="s">
        <v>41</v>
      </c>
      <c r="F44" s="58"/>
      <c r="G44" s="58"/>
      <c r="H44" s="59">
        <v>2.16</v>
      </c>
      <c r="I44" s="58"/>
      <c r="J44" s="60" t="s">
        <v>42</v>
      </c>
      <c r="K44" s="58" t="s">
        <v>31</v>
      </c>
      <c r="L44" s="61">
        <v>1</v>
      </c>
      <c r="M44" s="62">
        <v>379.8</v>
      </c>
      <c r="N44" s="63">
        <v>379.8</v>
      </c>
      <c r="O44" s="19"/>
      <c r="P44" s="13" t="e">
        <v>#VALUE!</v>
      </c>
      <c r="Q44" s="14" t="e">
        <f t="shared" si="6"/>
        <v>#VALUE!</v>
      </c>
      <c r="R44" s="40">
        <v>0</v>
      </c>
      <c r="S44" s="41">
        <v>482.346</v>
      </c>
      <c r="T44" s="14">
        <f t="shared" si="7"/>
        <v>482.346</v>
      </c>
      <c r="V44" s="58" t="s">
        <v>31</v>
      </c>
      <c r="W44" s="61">
        <v>1</v>
      </c>
      <c r="X44" s="41">
        <v>482.346</v>
      </c>
      <c r="Y44" s="72">
        <f t="shared" si="0"/>
        <v>482.346</v>
      </c>
      <c r="Z44" s="19"/>
      <c r="AA44" s="79">
        <v>0.7</v>
      </c>
      <c r="AB44" s="80">
        <f t="shared" si="1"/>
        <v>337.6422</v>
      </c>
      <c r="AC44" s="81">
        <v>0</v>
      </c>
      <c r="AD44" s="82">
        <f t="shared" si="2"/>
        <v>0</v>
      </c>
      <c r="AE44" s="133">
        <f t="shared" si="3"/>
        <v>337.6422</v>
      </c>
    </row>
    <row r="45" spans="1:31" ht="60.75" thickBot="1" x14ac:dyDescent="0.3">
      <c r="A45" s="22"/>
      <c r="B45" s="55" t="s">
        <v>80</v>
      </c>
      <c r="C45" s="55" t="s">
        <v>24</v>
      </c>
      <c r="D45" s="56" t="s">
        <v>25</v>
      </c>
      <c r="E45" s="57" t="s">
        <v>382</v>
      </c>
      <c r="F45" s="58"/>
      <c r="G45" s="58"/>
      <c r="H45" s="59"/>
      <c r="I45" s="58"/>
      <c r="J45" s="60" t="s">
        <v>383</v>
      </c>
      <c r="K45" s="58" t="s">
        <v>31</v>
      </c>
      <c r="L45" s="61"/>
      <c r="M45" s="62">
        <v>4.8300000000000003E-2</v>
      </c>
      <c r="N45" s="63">
        <v>0</v>
      </c>
      <c r="O45" s="19"/>
      <c r="P45" s="13" t="e">
        <v>#VALUE!</v>
      </c>
      <c r="Q45" s="14" t="e">
        <f t="shared" si="6"/>
        <v>#VALUE!</v>
      </c>
      <c r="R45" s="40" t="e">
        <v>#N/A</v>
      </c>
      <c r="S45" s="41" t="e">
        <v>#N/A</v>
      </c>
      <c r="T45" s="14">
        <f t="shared" si="7"/>
        <v>0</v>
      </c>
      <c r="V45" s="58" t="s">
        <v>31</v>
      </c>
      <c r="W45" s="61"/>
      <c r="X45" s="41" t="e">
        <v>#N/A</v>
      </c>
      <c r="Y45" s="72"/>
      <c r="Z45" s="19"/>
      <c r="AA45" s="79">
        <v>0</v>
      </c>
      <c r="AB45" s="80">
        <f t="shared" si="1"/>
        <v>0</v>
      </c>
      <c r="AC45" s="81">
        <v>0</v>
      </c>
      <c r="AD45" s="82">
        <f t="shared" si="2"/>
        <v>0</v>
      </c>
      <c r="AE45" s="133">
        <f t="shared" si="3"/>
        <v>0</v>
      </c>
    </row>
    <row r="46" spans="1:31" ht="15.75" thickBot="1" x14ac:dyDescent="0.3">
      <c r="A46" s="22"/>
      <c r="B46" s="64" t="s">
        <v>80</v>
      </c>
      <c r="C46" s="55" t="s">
        <v>312</v>
      </c>
      <c r="D46" s="56" t="s">
        <v>378</v>
      </c>
      <c r="E46" s="57"/>
      <c r="F46" s="58"/>
      <c r="G46" s="58"/>
      <c r="H46" s="59"/>
      <c r="I46" s="58"/>
      <c r="J46" s="60"/>
      <c r="K46" s="58"/>
      <c r="L46" s="61"/>
      <c r="M46" s="60"/>
      <c r="N46" s="63"/>
      <c r="O46" s="19"/>
      <c r="P46" s="17"/>
      <c r="Q46" s="38"/>
      <c r="R46" s="38"/>
      <c r="S46" s="38"/>
      <c r="T46" s="38"/>
      <c r="V46" s="58"/>
      <c r="W46" s="61"/>
      <c r="X46" s="38"/>
      <c r="Y46" s="72">
        <f t="shared" si="0"/>
        <v>0</v>
      </c>
      <c r="Z46" s="19"/>
      <c r="AA46" s="79">
        <v>0</v>
      </c>
      <c r="AB46" s="80">
        <f t="shared" si="1"/>
        <v>0</v>
      </c>
      <c r="AC46" s="81">
        <v>0</v>
      </c>
      <c r="AD46" s="82">
        <f t="shared" si="2"/>
        <v>0</v>
      </c>
      <c r="AE46" s="133">
        <f t="shared" si="3"/>
        <v>0</v>
      </c>
    </row>
    <row r="47" spans="1:31" ht="15.75" thickBot="1" x14ac:dyDescent="0.3">
      <c r="A47" s="22"/>
      <c r="B47" s="64" t="s">
        <v>80</v>
      </c>
      <c r="C47" s="55" t="s">
        <v>312</v>
      </c>
      <c r="D47" s="56" t="s">
        <v>25</v>
      </c>
      <c r="E47" s="57" t="s">
        <v>325</v>
      </c>
      <c r="F47" s="58"/>
      <c r="G47" s="58"/>
      <c r="H47" s="59">
        <v>7.1900000000000297</v>
      </c>
      <c r="I47" s="58"/>
      <c r="J47" s="60" t="s">
        <v>326</v>
      </c>
      <c r="K47" s="58" t="s">
        <v>79</v>
      </c>
      <c r="L47" s="61">
        <v>3</v>
      </c>
      <c r="M47" s="65">
        <v>39.57</v>
      </c>
      <c r="N47" s="63">
        <v>118.71</v>
      </c>
      <c r="O47" s="19"/>
      <c r="P47" s="13" t="e">
        <v>#VALUE!</v>
      </c>
      <c r="Q47" s="14" t="e">
        <f>IF(J47="PROV SUM",N47,L47*P47)</f>
        <v>#VALUE!</v>
      </c>
      <c r="R47" s="40">
        <v>0</v>
      </c>
      <c r="S47" s="41">
        <v>28.68825</v>
      </c>
      <c r="T47" s="14">
        <f>IF(J47="SC024",N47,IF(ISERROR(S47),"",IF(J47="PROV SUM",N47,L47*S47)))</f>
        <v>86.064750000000004</v>
      </c>
      <c r="V47" s="58" t="s">
        <v>79</v>
      </c>
      <c r="W47" s="61">
        <v>3</v>
      </c>
      <c r="X47" s="41">
        <v>28.68825</v>
      </c>
      <c r="Y47" s="72">
        <f t="shared" si="0"/>
        <v>86.064750000000004</v>
      </c>
      <c r="Z47" s="19"/>
      <c r="AA47" s="79">
        <v>0</v>
      </c>
      <c r="AB47" s="80">
        <f t="shared" si="1"/>
        <v>0</v>
      </c>
      <c r="AC47" s="81">
        <v>0</v>
      </c>
      <c r="AD47" s="82">
        <f t="shared" si="2"/>
        <v>0</v>
      </c>
      <c r="AE47" s="133">
        <f t="shared" si="3"/>
        <v>0</v>
      </c>
    </row>
    <row r="48" spans="1:31" ht="30.75" thickBot="1" x14ac:dyDescent="0.3">
      <c r="A48" s="22"/>
      <c r="B48" s="64" t="s">
        <v>80</v>
      </c>
      <c r="C48" s="55" t="s">
        <v>312</v>
      </c>
      <c r="D48" s="56" t="s">
        <v>25</v>
      </c>
      <c r="E48" s="57" t="s">
        <v>327</v>
      </c>
      <c r="F48" s="58"/>
      <c r="G48" s="58"/>
      <c r="H48" s="59">
        <v>7.19900000000003</v>
      </c>
      <c r="I48" s="58"/>
      <c r="J48" s="60" t="s">
        <v>328</v>
      </c>
      <c r="K48" s="58" t="s">
        <v>79</v>
      </c>
      <c r="L48" s="61">
        <v>5</v>
      </c>
      <c r="M48" s="60">
        <v>133.41999999999999</v>
      </c>
      <c r="N48" s="63">
        <v>667.1</v>
      </c>
      <c r="O48" s="19"/>
      <c r="P48" s="13" t="e">
        <v>#VALUE!</v>
      </c>
      <c r="Q48" s="14" t="e">
        <f>IF(J48="PROV SUM",N48,L48*P48)</f>
        <v>#VALUE!</v>
      </c>
      <c r="R48" s="40">
        <v>0</v>
      </c>
      <c r="S48" s="41">
        <v>96.729499999999987</v>
      </c>
      <c r="T48" s="14">
        <f>IF(J48="SC024",N48,IF(ISERROR(S48),"",IF(J48="PROV SUM",N48,L48*S48)))</f>
        <v>483.64749999999992</v>
      </c>
      <c r="V48" s="58" t="s">
        <v>79</v>
      </c>
      <c r="W48" s="61">
        <v>5</v>
      </c>
      <c r="X48" s="41">
        <v>96.729499999999987</v>
      </c>
      <c r="Y48" s="72">
        <f t="shared" si="0"/>
        <v>483.64749999999992</v>
      </c>
      <c r="Z48" s="19"/>
      <c r="AA48" s="79">
        <v>0</v>
      </c>
      <c r="AB48" s="80">
        <f t="shared" si="1"/>
        <v>0</v>
      </c>
      <c r="AC48" s="81">
        <v>0</v>
      </c>
      <c r="AD48" s="82">
        <f t="shared" si="2"/>
        <v>0</v>
      </c>
      <c r="AE48" s="133">
        <f t="shared" si="3"/>
        <v>0</v>
      </c>
    </row>
    <row r="49" spans="1:31" ht="45.75" thickBot="1" x14ac:dyDescent="0.3">
      <c r="A49" s="22"/>
      <c r="B49" s="64" t="s">
        <v>80</v>
      </c>
      <c r="C49" s="24" t="s">
        <v>312</v>
      </c>
      <c r="D49" s="25" t="s">
        <v>25</v>
      </c>
      <c r="E49" s="26" t="s">
        <v>203</v>
      </c>
      <c r="F49" s="22"/>
      <c r="G49" s="22"/>
      <c r="H49" s="27">
        <v>7.2980000000000702</v>
      </c>
      <c r="I49" s="22"/>
      <c r="J49" s="28" t="s">
        <v>204</v>
      </c>
      <c r="K49" s="22" t="s">
        <v>104</v>
      </c>
      <c r="L49" s="29">
        <v>3</v>
      </c>
      <c r="M49" s="28">
        <v>6.04</v>
      </c>
      <c r="N49" s="18">
        <v>18.12</v>
      </c>
      <c r="O49" s="19"/>
      <c r="P49" s="13" t="e">
        <v>#VALUE!</v>
      </c>
      <c r="Q49" s="14" t="e">
        <f>IF(J49="PROV SUM",N49,L49*P49)</f>
        <v>#VALUE!</v>
      </c>
      <c r="R49" s="40">
        <v>0</v>
      </c>
      <c r="S49" s="41">
        <v>4.3789999999999996</v>
      </c>
      <c r="T49" s="14">
        <f>IF(J49="SC024",N49,IF(ISERROR(S49),"",IF(J49="PROV SUM",N49,L49*S49)))</f>
        <v>13.136999999999999</v>
      </c>
      <c r="V49" s="22" t="s">
        <v>104</v>
      </c>
      <c r="W49" s="29">
        <v>3</v>
      </c>
      <c r="X49" s="41">
        <v>4.3789999999999996</v>
      </c>
      <c r="Y49" s="72">
        <f t="shared" si="0"/>
        <v>13.136999999999999</v>
      </c>
      <c r="Z49" s="19"/>
      <c r="AA49" s="79">
        <v>0</v>
      </c>
      <c r="AB49" s="80">
        <f t="shared" si="1"/>
        <v>0</v>
      </c>
      <c r="AC49" s="81">
        <v>0</v>
      </c>
      <c r="AD49" s="82">
        <f t="shared" si="2"/>
        <v>0</v>
      </c>
      <c r="AE49" s="133">
        <f t="shared" si="3"/>
        <v>0</v>
      </c>
    </row>
    <row r="50" spans="1:31" ht="45.75" thickBot="1" x14ac:dyDescent="0.3">
      <c r="A50" s="22"/>
      <c r="B50" s="64" t="s">
        <v>80</v>
      </c>
      <c r="C50" s="24" t="s">
        <v>312</v>
      </c>
      <c r="D50" s="25" t="s">
        <v>25</v>
      </c>
      <c r="E50" s="26" t="s">
        <v>339</v>
      </c>
      <c r="F50" s="22"/>
      <c r="G50" s="22"/>
      <c r="H50" s="27">
        <v>7.30000000000007</v>
      </c>
      <c r="I50" s="22"/>
      <c r="J50" s="28" t="s">
        <v>340</v>
      </c>
      <c r="K50" s="22" t="s">
        <v>104</v>
      </c>
      <c r="L50" s="29">
        <v>3</v>
      </c>
      <c r="M50" s="28">
        <v>14.27</v>
      </c>
      <c r="N50" s="18">
        <v>42.81</v>
      </c>
      <c r="O50" s="19"/>
      <c r="P50" s="13" t="e">
        <v>#VALUE!</v>
      </c>
      <c r="Q50" s="14" t="e">
        <f>IF(J50="PROV SUM",N50,L50*P50)</f>
        <v>#VALUE!</v>
      </c>
      <c r="R50" s="40">
        <v>0</v>
      </c>
      <c r="S50" s="41">
        <v>10.345749999999999</v>
      </c>
      <c r="T50" s="14">
        <f>IF(J50="SC024",N50,IF(ISERROR(S50),"",IF(J50="PROV SUM",N50,L50*S50)))</f>
        <v>31.037249999999997</v>
      </c>
      <c r="V50" s="22" t="s">
        <v>104</v>
      </c>
      <c r="W50" s="29">
        <v>3</v>
      </c>
      <c r="X50" s="41">
        <v>10.345749999999999</v>
      </c>
      <c r="Y50" s="72">
        <f t="shared" si="0"/>
        <v>31.037249999999997</v>
      </c>
      <c r="Z50" s="19"/>
      <c r="AA50" s="79">
        <v>0</v>
      </c>
      <c r="AB50" s="80">
        <f t="shared" si="1"/>
        <v>0</v>
      </c>
      <c r="AC50" s="81">
        <v>0</v>
      </c>
      <c r="AD50" s="82">
        <f t="shared" si="2"/>
        <v>0</v>
      </c>
      <c r="AE50" s="133">
        <f t="shared" si="3"/>
        <v>0</v>
      </c>
    </row>
    <row r="51" spans="1:31" ht="30.75" thickBot="1" x14ac:dyDescent="0.3">
      <c r="A51" s="22"/>
      <c r="B51" s="64" t="s">
        <v>80</v>
      </c>
      <c r="C51" s="24" t="s">
        <v>312</v>
      </c>
      <c r="D51" s="25" t="s">
        <v>25</v>
      </c>
      <c r="E51" s="26" t="s">
        <v>499</v>
      </c>
      <c r="F51" s="22"/>
      <c r="G51" s="22"/>
      <c r="H51" s="27">
        <v>7.3159999999999998</v>
      </c>
      <c r="I51" s="22"/>
      <c r="J51" s="28" t="s">
        <v>379</v>
      </c>
      <c r="K51" s="22" t="s">
        <v>380</v>
      </c>
      <c r="L51" s="29">
        <v>1</v>
      </c>
      <c r="M51" s="28">
        <v>400</v>
      </c>
      <c r="N51" s="18">
        <v>400</v>
      </c>
      <c r="O51" s="19"/>
      <c r="P51" s="13" t="e">
        <v>#VALUE!</v>
      </c>
      <c r="Q51" s="14">
        <f>IF(J51="PROV SUM",N51,L51*P51)</f>
        <v>400</v>
      </c>
      <c r="R51" s="40" t="s">
        <v>381</v>
      </c>
      <c r="S51" s="41" t="s">
        <v>381</v>
      </c>
      <c r="T51" s="14">
        <f>IF(J51="SC024",N51,IF(ISERROR(S51),"",IF(J51="PROV SUM",N51,L51*S51)))</f>
        <v>400</v>
      </c>
      <c r="V51" s="22" t="s">
        <v>380</v>
      </c>
      <c r="W51" s="29">
        <v>1</v>
      </c>
      <c r="X51" s="41" t="s">
        <v>381</v>
      </c>
      <c r="Y51" s="72">
        <v>400</v>
      </c>
      <c r="Z51" s="19"/>
      <c r="AA51" s="79">
        <v>0</v>
      </c>
      <c r="AB51" s="80">
        <f t="shared" si="1"/>
        <v>0</v>
      </c>
      <c r="AC51" s="81">
        <v>0</v>
      </c>
      <c r="AD51" s="82">
        <f t="shared" si="2"/>
        <v>0</v>
      </c>
      <c r="AE51" s="133">
        <f t="shared" si="3"/>
        <v>0</v>
      </c>
    </row>
    <row r="52" spans="1:31" ht="16.5" thickBot="1" x14ac:dyDescent="0.3">
      <c r="A52" s="16"/>
      <c r="B52" s="88" t="s">
        <v>80</v>
      </c>
      <c r="C52" s="89" t="s">
        <v>341</v>
      </c>
      <c r="D52" s="90" t="s">
        <v>378</v>
      </c>
      <c r="E52" s="91"/>
      <c r="F52" s="7"/>
      <c r="G52" s="7"/>
      <c r="H52" s="92"/>
      <c r="I52" s="7"/>
      <c r="J52" s="91"/>
      <c r="K52" s="93"/>
      <c r="L52" s="53"/>
      <c r="M52" s="94"/>
      <c r="N52" s="12"/>
      <c r="O52" s="19"/>
      <c r="P52" s="17"/>
      <c r="Q52" s="38"/>
      <c r="R52" s="38"/>
      <c r="S52" s="38"/>
      <c r="T52" s="38"/>
      <c r="V52" s="93"/>
      <c r="W52" s="53"/>
      <c r="X52" s="38"/>
      <c r="Y52" s="72">
        <f t="shared" si="0"/>
        <v>0</v>
      </c>
      <c r="Z52" s="19"/>
      <c r="AA52" s="79">
        <v>0</v>
      </c>
      <c r="AB52" s="80">
        <f t="shared" si="1"/>
        <v>0</v>
      </c>
      <c r="AC52" s="81">
        <v>0</v>
      </c>
      <c r="AD52" s="82">
        <f t="shared" si="2"/>
        <v>0</v>
      </c>
      <c r="AE52" s="133">
        <f t="shared" si="3"/>
        <v>0</v>
      </c>
    </row>
    <row r="53" spans="1:31" ht="105.75" thickBot="1" x14ac:dyDescent="0.3">
      <c r="A53" s="16"/>
      <c r="B53" s="88" t="s">
        <v>80</v>
      </c>
      <c r="C53" s="89" t="s">
        <v>341</v>
      </c>
      <c r="D53" s="90" t="s">
        <v>25</v>
      </c>
      <c r="E53" s="91" t="s">
        <v>350</v>
      </c>
      <c r="F53" s="10"/>
      <c r="G53" s="10"/>
      <c r="H53" s="92">
        <v>18</v>
      </c>
      <c r="I53" s="10"/>
      <c r="J53" s="91" t="s">
        <v>351</v>
      </c>
      <c r="K53" s="10" t="s">
        <v>311</v>
      </c>
      <c r="L53" s="95">
        <v>2</v>
      </c>
      <c r="M53" s="94">
        <v>222.2</v>
      </c>
      <c r="N53" s="96">
        <v>444.4</v>
      </c>
      <c r="O53" s="19"/>
      <c r="P53" s="13" t="e">
        <v>#VALUE!</v>
      </c>
      <c r="Q53" s="14" t="e">
        <f t="shared" ref="Q53:Q67" si="8">IF(J53="PROV SUM",N53,L53*P53)</f>
        <v>#VALUE!</v>
      </c>
      <c r="R53" s="40">
        <v>0</v>
      </c>
      <c r="S53" s="41">
        <v>196.98029999999997</v>
      </c>
      <c r="T53" s="14">
        <f t="shared" ref="T53:T67" si="9">IF(J53="SC024",N53,IF(ISERROR(S53),"",IF(J53="PROV SUM",N53,L53*S53)))</f>
        <v>393.96059999999994</v>
      </c>
      <c r="V53" s="10" t="s">
        <v>311</v>
      </c>
      <c r="W53" s="95">
        <v>2</v>
      </c>
      <c r="X53" s="94">
        <v>196.98029999999997</v>
      </c>
      <c r="Y53" s="72">
        <f t="shared" si="0"/>
        <v>393.96059999999994</v>
      </c>
      <c r="Z53" s="19"/>
      <c r="AA53" s="79">
        <v>0</v>
      </c>
      <c r="AB53" s="80">
        <f t="shared" ref="AB53:AB67" si="10">Y53*AA53</f>
        <v>0</v>
      </c>
      <c r="AC53" s="81">
        <v>0</v>
      </c>
      <c r="AD53" s="82">
        <f t="shared" ref="AD53:AD67" si="11">Y53*AC53</f>
        <v>0</v>
      </c>
      <c r="AE53" s="133">
        <f t="shared" si="3"/>
        <v>0</v>
      </c>
    </row>
    <row r="54" spans="1:31" ht="105.75" thickBot="1" x14ac:dyDescent="0.3">
      <c r="A54" s="16"/>
      <c r="B54" s="88" t="s">
        <v>80</v>
      </c>
      <c r="C54" s="89" t="s">
        <v>341</v>
      </c>
      <c r="D54" s="90" t="s">
        <v>25</v>
      </c>
      <c r="E54" s="91" t="s">
        <v>356</v>
      </c>
      <c r="F54" s="7"/>
      <c r="G54" s="7"/>
      <c r="H54" s="92">
        <v>27</v>
      </c>
      <c r="I54" s="7"/>
      <c r="J54" s="91" t="s">
        <v>357</v>
      </c>
      <c r="K54" s="93" t="s">
        <v>311</v>
      </c>
      <c r="L54" s="95">
        <v>1</v>
      </c>
      <c r="M54" s="94">
        <v>22.53</v>
      </c>
      <c r="N54" s="96">
        <v>22.53</v>
      </c>
      <c r="O54" s="19"/>
      <c r="P54" s="13" t="e">
        <v>#VALUE!</v>
      </c>
      <c r="Q54" s="14" t="e">
        <f t="shared" si="8"/>
        <v>#VALUE!</v>
      </c>
      <c r="R54" s="40">
        <v>0</v>
      </c>
      <c r="S54" s="41">
        <v>19.150500000000001</v>
      </c>
      <c r="T54" s="14">
        <f t="shared" si="9"/>
        <v>19.150500000000001</v>
      </c>
      <c r="V54" s="93" t="s">
        <v>311</v>
      </c>
      <c r="W54" s="95">
        <v>1</v>
      </c>
      <c r="X54" s="94">
        <v>19.150500000000001</v>
      </c>
      <c r="Y54" s="72">
        <f t="shared" si="0"/>
        <v>19.150500000000001</v>
      </c>
      <c r="Z54" s="19"/>
      <c r="AA54" s="79">
        <v>0</v>
      </c>
      <c r="AB54" s="80">
        <f t="shared" si="10"/>
        <v>0</v>
      </c>
      <c r="AC54" s="81">
        <v>0</v>
      </c>
      <c r="AD54" s="82">
        <f t="shared" si="11"/>
        <v>0</v>
      </c>
      <c r="AE54" s="133">
        <f t="shared" si="3"/>
        <v>0</v>
      </c>
    </row>
    <row r="55" spans="1:31" ht="120.75" thickBot="1" x14ac:dyDescent="0.3">
      <c r="A55" s="16"/>
      <c r="B55" s="88" t="s">
        <v>80</v>
      </c>
      <c r="C55" s="89" t="s">
        <v>341</v>
      </c>
      <c r="D55" s="90" t="s">
        <v>25</v>
      </c>
      <c r="E55" s="91" t="s">
        <v>358</v>
      </c>
      <c r="F55" s="7"/>
      <c r="G55" s="7"/>
      <c r="H55" s="92">
        <v>41</v>
      </c>
      <c r="I55" s="7"/>
      <c r="J55" s="91" t="s">
        <v>359</v>
      </c>
      <c r="K55" s="93" t="s">
        <v>311</v>
      </c>
      <c r="L55" s="95">
        <v>1</v>
      </c>
      <c r="M55" s="94">
        <v>29.34</v>
      </c>
      <c r="N55" s="96">
        <v>29.34</v>
      </c>
      <c r="O55" s="19"/>
      <c r="P55" s="13" t="e">
        <v>#VALUE!</v>
      </c>
      <c r="Q55" s="14" t="e">
        <f t="shared" si="8"/>
        <v>#VALUE!</v>
      </c>
      <c r="R55" s="40">
        <v>0</v>
      </c>
      <c r="S55" s="41">
        <v>24.939</v>
      </c>
      <c r="T55" s="14">
        <f t="shared" si="9"/>
        <v>24.939</v>
      </c>
      <c r="V55" s="93" t="s">
        <v>311</v>
      </c>
      <c r="W55" s="95">
        <v>1</v>
      </c>
      <c r="X55" s="94">
        <v>24.939</v>
      </c>
      <c r="Y55" s="72">
        <f t="shared" si="0"/>
        <v>24.939</v>
      </c>
      <c r="Z55" s="19"/>
      <c r="AA55" s="79">
        <v>0</v>
      </c>
      <c r="AB55" s="80">
        <f t="shared" si="10"/>
        <v>0</v>
      </c>
      <c r="AC55" s="81">
        <v>0</v>
      </c>
      <c r="AD55" s="82">
        <f t="shared" si="11"/>
        <v>0</v>
      </c>
      <c r="AE55" s="133">
        <f t="shared" si="3"/>
        <v>0</v>
      </c>
    </row>
    <row r="56" spans="1:31" ht="105.75" thickBot="1" x14ac:dyDescent="0.3">
      <c r="A56" s="16"/>
      <c r="B56" s="88" t="s">
        <v>80</v>
      </c>
      <c r="C56" s="89" t="s">
        <v>341</v>
      </c>
      <c r="D56" s="90" t="s">
        <v>25</v>
      </c>
      <c r="E56" s="91" t="s">
        <v>360</v>
      </c>
      <c r="F56" s="7"/>
      <c r="G56" s="7"/>
      <c r="H56" s="92">
        <v>43</v>
      </c>
      <c r="I56" s="7"/>
      <c r="J56" s="91" t="s">
        <v>361</v>
      </c>
      <c r="K56" s="93" t="s">
        <v>311</v>
      </c>
      <c r="L56" s="95">
        <v>1</v>
      </c>
      <c r="M56" s="94">
        <v>20.399999999999999</v>
      </c>
      <c r="N56" s="96">
        <v>20.399999999999999</v>
      </c>
      <c r="O56" s="19"/>
      <c r="P56" s="13" t="e">
        <v>#VALUE!</v>
      </c>
      <c r="Q56" s="14" t="e">
        <f t="shared" si="8"/>
        <v>#VALUE!</v>
      </c>
      <c r="R56" s="40">
        <v>0</v>
      </c>
      <c r="S56" s="41">
        <v>17.34</v>
      </c>
      <c r="T56" s="14">
        <f t="shared" si="9"/>
        <v>17.34</v>
      </c>
      <c r="V56" s="93" t="s">
        <v>311</v>
      </c>
      <c r="W56" s="95">
        <v>1</v>
      </c>
      <c r="X56" s="94">
        <v>17.34</v>
      </c>
      <c r="Y56" s="72">
        <f t="shared" si="0"/>
        <v>17.34</v>
      </c>
      <c r="Z56" s="19"/>
      <c r="AA56" s="79">
        <v>0</v>
      </c>
      <c r="AB56" s="80">
        <f t="shared" si="10"/>
        <v>0</v>
      </c>
      <c r="AC56" s="81">
        <v>0</v>
      </c>
      <c r="AD56" s="82">
        <f t="shared" si="11"/>
        <v>0</v>
      </c>
      <c r="AE56" s="133">
        <f t="shared" si="3"/>
        <v>0</v>
      </c>
    </row>
    <row r="57" spans="1:31" ht="105.75" thickBot="1" x14ac:dyDescent="0.3">
      <c r="A57" s="16"/>
      <c r="B57" s="88" t="s">
        <v>80</v>
      </c>
      <c r="C57" s="89" t="s">
        <v>341</v>
      </c>
      <c r="D57" s="90" t="s">
        <v>25</v>
      </c>
      <c r="E57" s="91" t="s">
        <v>362</v>
      </c>
      <c r="F57" s="7"/>
      <c r="G57" s="7"/>
      <c r="H57" s="92">
        <v>44</v>
      </c>
      <c r="I57" s="7"/>
      <c r="J57" s="91" t="s">
        <v>363</v>
      </c>
      <c r="K57" s="93" t="s">
        <v>311</v>
      </c>
      <c r="L57" s="95">
        <v>1</v>
      </c>
      <c r="M57" s="94">
        <v>35.86</v>
      </c>
      <c r="N57" s="96">
        <v>35.86</v>
      </c>
      <c r="O57" s="19"/>
      <c r="P57" s="13" t="e">
        <v>#VALUE!</v>
      </c>
      <c r="Q57" s="14" t="e">
        <f t="shared" si="8"/>
        <v>#VALUE!</v>
      </c>
      <c r="R57" s="40">
        <v>0</v>
      </c>
      <c r="S57" s="41">
        <v>30.480999999999998</v>
      </c>
      <c r="T57" s="14">
        <f t="shared" si="9"/>
        <v>30.480999999999998</v>
      </c>
      <c r="V57" s="93" t="s">
        <v>311</v>
      </c>
      <c r="W57" s="95">
        <v>1</v>
      </c>
      <c r="X57" s="94">
        <v>30.480999999999998</v>
      </c>
      <c r="Y57" s="72">
        <f t="shared" si="0"/>
        <v>30.480999999999998</v>
      </c>
      <c r="Z57" s="19"/>
      <c r="AA57" s="79">
        <v>0</v>
      </c>
      <c r="AB57" s="80">
        <f t="shared" si="10"/>
        <v>0</v>
      </c>
      <c r="AC57" s="81">
        <v>0</v>
      </c>
      <c r="AD57" s="82">
        <f t="shared" si="11"/>
        <v>0</v>
      </c>
      <c r="AE57" s="133">
        <f t="shared" si="3"/>
        <v>0</v>
      </c>
    </row>
    <row r="58" spans="1:31" ht="45.75" thickBot="1" x14ac:dyDescent="0.3">
      <c r="A58" s="16"/>
      <c r="B58" s="88" t="s">
        <v>80</v>
      </c>
      <c r="C58" s="89" t="s">
        <v>341</v>
      </c>
      <c r="D58" s="90" t="s">
        <v>25</v>
      </c>
      <c r="E58" s="91" t="s">
        <v>352</v>
      </c>
      <c r="F58" s="7"/>
      <c r="G58" s="7"/>
      <c r="H58" s="92">
        <v>104</v>
      </c>
      <c r="I58" s="7"/>
      <c r="J58" s="91" t="s">
        <v>353</v>
      </c>
      <c r="K58" s="93" t="s">
        <v>311</v>
      </c>
      <c r="L58" s="95">
        <v>2</v>
      </c>
      <c r="M58" s="94">
        <v>3.44</v>
      </c>
      <c r="N58" s="96">
        <v>6.88</v>
      </c>
      <c r="O58" s="19"/>
      <c r="P58" s="13" t="e">
        <v>#VALUE!</v>
      </c>
      <c r="Q58" s="14" t="e">
        <f t="shared" si="8"/>
        <v>#VALUE!</v>
      </c>
      <c r="R58" s="40">
        <v>0</v>
      </c>
      <c r="S58" s="41">
        <v>3.0495599999999996</v>
      </c>
      <c r="T58" s="14">
        <f t="shared" si="9"/>
        <v>6.0991199999999992</v>
      </c>
      <c r="V58" s="93" t="s">
        <v>311</v>
      </c>
      <c r="W58" s="95">
        <v>2</v>
      </c>
      <c r="X58" s="94">
        <v>3.0495599999999996</v>
      </c>
      <c r="Y58" s="72">
        <f t="shared" si="0"/>
        <v>6.0991199999999992</v>
      </c>
      <c r="Z58" s="19"/>
      <c r="AA58" s="79">
        <v>0</v>
      </c>
      <c r="AB58" s="80">
        <f t="shared" si="10"/>
        <v>0</v>
      </c>
      <c r="AC58" s="81">
        <v>0</v>
      </c>
      <c r="AD58" s="82">
        <f t="shared" si="11"/>
        <v>0</v>
      </c>
      <c r="AE58" s="133">
        <f t="shared" si="3"/>
        <v>0</v>
      </c>
    </row>
    <row r="59" spans="1:31" ht="16.5" thickBot="1" x14ac:dyDescent="0.3">
      <c r="A59" s="16"/>
      <c r="B59" s="88" t="s">
        <v>80</v>
      </c>
      <c r="C59" s="89" t="s">
        <v>341</v>
      </c>
      <c r="D59" s="90" t="s">
        <v>25</v>
      </c>
      <c r="E59" s="91"/>
      <c r="F59" s="7"/>
      <c r="G59" s="7"/>
      <c r="H59" s="92">
        <v>115</v>
      </c>
      <c r="I59" s="7"/>
      <c r="J59" s="91" t="s">
        <v>367</v>
      </c>
      <c r="K59" s="93" t="s">
        <v>311</v>
      </c>
      <c r="L59" s="95">
        <v>2</v>
      </c>
      <c r="M59" s="94">
        <v>70.11</v>
      </c>
      <c r="N59" s="96">
        <v>140.22</v>
      </c>
      <c r="O59" s="19"/>
      <c r="P59" s="13" t="e">
        <v>#VALUE!</v>
      </c>
      <c r="Q59" s="14" t="e">
        <f t="shared" si="8"/>
        <v>#VALUE!</v>
      </c>
      <c r="R59" s="40">
        <v>0</v>
      </c>
      <c r="S59" s="41">
        <v>56.088000000000001</v>
      </c>
      <c r="T59" s="14">
        <f t="shared" si="9"/>
        <v>112.176</v>
      </c>
      <c r="V59" s="93" t="s">
        <v>311</v>
      </c>
      <c r="W59" s="95">
        <v>2</v>
      </c>
      <c r="X59" s="94">
        <v>56.088000000000001</v>
      </c>
      <c r="Y59" s="72">
        <f t="shared" si="0"/>
        <v>112.176</v>
      </c>
      <c r="Z59" s="19"/>
      <c r="AA59" s="79">
        <v>0</v>
      </c>
      <c r="AB59" s="80">
        <f t="shared" si="10"/>
        <v>0</v>
      </c>
      <c r="AC59" s="81">
        <v>0</v>
      </c>
      <c r="AD59" s="82">
        <f t="shared" si="11"/>
        <v>0</v>
      </c>
      <c r="AE59" s="133">
        <f t="shared" si="3"/>
        <v>0</v>
      </c>
    </row>
    <row r="60" spans="1:31" ht="46.5" thickBot="1" x14ac:dyDescent="0.3">
      <c r="A60" s="16"/>
      <c r="B60" s="88" t="s">
        <v>80</v>
      </c>
      <c r="C60" s="89" t="s">
        <v>341</v>
      </c>
      <c r="D60" s="90" t="s">
        <v>25</v>
      </c>
      <c r="E60" s="97" t="s">
        <v>354</v>
      </c>
      <c r="F60" s="7"/>
      <c r="G60" s="7"/>
      <c r="H60" s="92">
        <v>175</v>
      </c>
      <c r="I60" s="7"/>
      <c r="J60" s="104" t="s">
        <v>355</v>
      </c>
      <c r="K60" s="93" t="s">
        <v>311</v>
      </c>
      <c r="L60" s="95">
        <v>2</v>
      </c>
      <c r="M60" s="94">
        <v>9.81</v>
      </c>
      <c r="N60" s="96">
        <v>19.62</v>
      </c>
      <c r="O60" s="19"/>
      <c r="P60" s="13" t="e">
        <v>#VALUE!</v>
      </c>
      <c r="Q60" s="14" t="e">
        <f t="shared" si="8"/>
        <v>#VALUE!</v>
      </c>
      <c r="R60" s="40">
        <v>0</v>
      </c>
      <c r="S60" s="41">
        <v>8.6965649999999997</v>
      </c>
      <c r="T60" s="14">
        <f t="shared" si="9"/>
        <v>17.393129999999999</v>
      </c>
      <c r="V60" s="93" t="s">
        <v>311</v>
      </c>
      <c r="W60" s="95">
        <v>2</v>
      </c>
      <c r="X60" s="94">
        <v>8.6965649999999997</v>
      </c>
      <c r="Y60" s="72">
        <f t="shared" si="0"/>
        <v>17.393129999999999</v>
      </c>
      <c r="Z60" s="19"/>
      <c r="AA60" s="79">
        <v>0</v>
      </c>
      <c r="AB60" s="80">
        <f t="shared" si="10"/>
        <v>0</v>
      </c>
      <c r="AC60" s="81">
        <v>0</v>
      </c>
      <c r="AD60" s="82">
        <f t="shared" si="11"/>
        <v>0</v>
      </c>
      <c r="AE60" s="133">
        <f t="shared" si="3"/>
        <v>0</v>
      </c>
    </row>
    <row r="61" spans="1:31" ht="76.5" thickBot="1" x14ac:dyDescent="0.3">
      <c r="A61" s="22"/>
      <c r="B61" s="88" t="s">
        <v>80</v>
      </c>
      <c r="C61" s="89" t="s">
        <v>341</v>
      </c>
      <c r="D61" s="90" t="s">
        <v>25</v>
      </c>
      <c r="E61" s="97" t="s">
        <v>342</v>
      </c>
      <c r="F61" s="30"/>
      <c r="G61" s="30"/>
      <c r="H61" s="92">
        <v>180</v>
      </c>
      <c r="I61" s="30"/>
      <c r="J61" s="98" t="s">
        <v>343</v>
      </c>
      <c r="K61" s="93" t="s">
        <v>311</v>
      </c>
      <c r="L61" s="95">
        <v>1</v>
      </c>
      <c r="M61" s="94">
        <v>62.11</v>
      </c>
      <c r="N61" s="96">
        <v>62.11</v>
      </c>
      <c r="O61" s="19"/>
      <c r="P61" s="13" t="e">
        <v>#VALUE!</v>
      </c>
      <c r="Q61" s="14" t="e">
        <f t="shared" si="8"/>
        <v>#VALUE!</v>
      </c>
      <c r="R61" s="40">
        <v>0</v>
      </c>
      <c r="S61" s="41">
        <v>55.060514999999995</v>
      </c>
      <c r="T61" s="14">
        <f t="shared" si="9"/>
        <v>55.060514999999995</v>
      </c>
      <c r="V61" s="93" t="s">
        <v>311</v>
      </c>
      <c r="W61" s="95">
        <v>1</v>
      </c>
      <c r="X61" s="94">
        <v>55.060514999999995</v>
      </c>
      <c r="Y61" s="72">
        <f t="shared" si="0"/>
        <v>55.060514999999995</v>
      </c>
      <c r="Z61" s="19"/>
      <c r="AA61" s="79">
        <v>0</v>
      </c>
      <c r="AB61" s="80">
        <f t="shared" si="10"/>
        <v>0</v>
      </c>
      <c r="AC61" s="81">
        <v>0</v>
      </c>
      <c r="AD61" s="82">
        <f t="shared" si="11"/>
        <v>0</v>
      </c>
      <c r="AE61" s="133">
        <f t="shared" si="3"/>
        <v>0</v>
      </c>
    </row>
    <row r="62" spans="1:31" ht="91.5" thickBot="1" x14ac:dyDescent="0.3">
      <c r="A62" s="22"/>
      <c r="B62" s="88" t="s">
        <v>80</v>
      </c>
      <c r="C62" s="89" t="s">
        <v>341</v>
      </c>
      <c r="D62" s="90" t="s">
        <v>25</v>
      </c>
      <c r="E62" s="97" t="s">
        <v>370</v>
      </c>
      <c r="F62" s="30"/>
      <c r="G62" s="30"/>
      <c r="H62" s="92">
        <v>186</v>
      </c>
      <c r="I62" s="30"/>
      <c r="J62" s="99" t="s">
        <v>371</v>
      </c>
      <c r="K62" s="93" t="s">
        <v>311</v>
      </c>
      <c r="L62" s="95">
        <v>1</v>
      </c>
      <c r="M62" s="94">
        <v>86.88</v>
      </c>
      <c r="N62" s="96">
        <v>86.88</v>
      </c>
      <c r="O62" s="19"/>
      <c r="P62" s="13" t="e">
        <v>#VALUE!</v>
      </c>
      <c r="Q62" s="14" t="e">
        <f t="shared" si="8"/>
        <v>#VALUE!</v>
      </c>
      <c r="R62" s="40">
        <v>0</v>
      </c>
      <c r="S62" s="41">
        <v>69.504000000000005</v>
      </c>
      <c r="T62" s="14">
        <f t="shared" si="9"/>
        <v>69.504000000000005</v>
      </c>
      <c r="V62" s="93" t="s">
        <v>311</v>
      </c>
      <c r="W62" s="95">
        <v>1</v>
      </c>
      <c r="X62" s="94">
        <v>69.504000000000005</v>
      </c>
      <c r="Y62" s="72">
        <f t="shared" si="0"/>
        <v>69.504000000000005</v>
      </c>
      <c r="Z62" s="19"/>
      <c r="AA62" s="79">
        <v>0</v>
      </c>
      <c r="AB62" s="80">
        <f t="shared" si="10"/>
        <v>0</v>
      </c>
      <c r="AC62" s="81">
        <v>0</v>
      </c>
      <c r="AD62" s="82">
        <f t="shared" si="11"/>
        <v>0</v>
      </c>
      <c r="AE62" s="133">
        <f t="shared" si="3"/>
        <v>0</v>
      </c>
    </row>
    <row r="63" spans="1:31" ht="16.5" thickBot="1" x14ac:dyDescent="0.3">
      <c r="A63" s="22"/>
      <c r="B63" s="88" t="s">
        <v>80</v>
      </c>
      <c r="C63" s="89" t="s">
        <v>341</v>
      </c>
      <c r="D63" s="90" t="s">
        <v>25</v>
      </c>
      <c r="E63" s="100" t="s">
        <v>424</v>
      </c>
      <c r="F63" s="30"/>
      <c r="G63" s="30"/>
      <c r="H63" s="92">
        <v>190</v>
      </c>
      <c r="I63" s="30"/>
      <c r="J63" s="101" t="s">
        <v>379</v>
      </c>
      <c r="K63" s="93" t="s">
        <v>311</v>
      </c>
      <c r="L63" s="95">
        <v>1</v>
      </c>
      <c r="M63" s="102">
        <v>1500</v>
      </c>
      <c r="N63" s="96">
        <v>1500</v>
      </c>
      <c r="O63" s="19"/>
      <c r="P63" s="13" t="e">
        <v>#VALUE!</v>
      </c>
      <c r="Q63" s="14">
        <f t="shared" si="8"/>
        <v>1500</v>
      </c>
      <c r="R63" s="40" t="s">
        <v>381</v>
      </c>
      <c r="S63" s="41" t="s">
        <v>381</v>
      </c>
      <c r="T63" s="14">
        <f t="shared" si="9"/>
        <v>1500</v>
      </c>
      <c r="V63" s="93" t="s">
        <v>311</v>
      </c>
      <c r="W63" s="95">
        <v>1</v>
      </c>
      <c r="X63" s="102" t="s">
        <v>381</v>
      </c>
      <c r="Y63" s="72">
        <v>1500</v>
      </c>
      <c r="Z63" s="19"/>
      <c r="AA63" s="79">
        <v>0</v>
      </c>
      <c r="AB63" s="80">
        <f t="shared" si="10"/>
        <v>0</v>
      </c>
      <c r="AC63" s="81">
        <v>0</v>
      </c>
      <c r="AD63" s="82">
        <f>Y63*AC63</f>
        <v>0</v>
      </c>
      <c r="AE63" s="133">
        <f t="shared" si="3"/>
        <v>0</v>
      </c>
    </row>
    <row r="64" spans="1:31" ht="27" thickBot="1" x14ac:dyDescent="0.3">
      <c r="A64" s="22"/>
      <c r="B64" s="88" t="s">
        <v>80</v>
      </c>
      <c r="C64" s="89" t="s">
        <v>341</v>
      </c>
      <c r="D64" s="90" t="s">
        <v>25</v>
      </c>
      <c r="E64" s="103" t="s">
        <v>425</v>
      </c>
      <c r="F64" s="30"/>
      <c r="G64" s="30"/>
      <c r="H64" s="92">
        <v>191</v>
      </c>
      <c r="I64" s="30"/>
      <c r="J64" s="101" t="s">
        <v>379</v>
      </c>
      <c r="K64" s="93" t="s">
        <v>311</v>
      </c>
      <c r="L64" s="95">
        <v>1</v>
      </c>
      <c r="M64" s="102">
        <v>100</v>
      </c>
      <c r="N64" s="96">
        <v>100</v>
      </c>
      <c r="O64" s="19"/>
      <c r="P64" s="13" t="e">
        <v>#VALUE!</v>
      </c>
      <c r="Q64" s="14">
        <f t="shared" si="8"/>
        <v>100</v>
      </c>
      <c r="R64" s="40" t="s">
        <v>381</v>
      </c>
      <c r="S64" s="41" t="s">
        <v>381</v>
      </c>
      <c r="T64" s="14">
        <f t="shared" si="9"/>
        <v>100</v>
      </c>
      <c r="V64" s="93" t="s">
        <v>311</v>
      </c>
      <c r="W64" s="95">
        <v>1</v>
      </c>
      <c r="X64" s="102" t="s">
        <v>381</v>
      </c>
      <c r="Y64" s="72">
        <v>100</v>
      </c>
      <c r="Z64" s="19"/>
      <c r="AA64" s="79">
        <v>0</v>
      </c>
      <c r="AB64" s="80">
        <f t="shared" si="10"/>
        <v>0</v>
      </c>
      <c r="AC64" s="81">
        <v>0</v>
      </c>
      <c r="AD64" s="82">
        <f t="shared" si="11"/>
        <v>0</v>
      </c>
      <c r="AE64" s="133">
        <f t="shared" si="3"/>
        <v>0</v>
      </c>
    </row>
    <row r="65" spans="1:31" ht="16.5" thickBot="1" x14ac:dyDescent="0.3">
      <c r="A65" s="22"/>
      <c r="B65" s="88" t="s">
        <v>80</v>
      </c>
      <c r="C65" s="89" t="s">
        <v>341</v>
      </c>
      <c r="D65" s="90" t="s">
        <v>25</v>
      </c>
      <c r="E65" s="103" t="s">
        <v>426</v>
      </c>
      <c r="F65" s="30"/>
      <c r="G65" s="30"/>
      <c r="H65" s="92">
        <v>192</v>
      </c>
      <c r="I65" s="30"/>
      <c r="J65" s="101" t="s">
        <v>379</v>
      </c>
      <c r="K65" s="93" t="s">
        <v>311</v>
      </c>
      <c r="L65" s="95">
        <v>1</v>
      </c>
      <c r="M65" s="102">
        <v>100</v>
      </c>
      <c r="N65" s="96">
        <v>100</v>
      </c>
      <c r="O65" s="19"/>
      <c r="P65" s="13" t="e">
        <v>#VALUE!</v>
      </c>
      <c r="Q65" s="14">
        <f t="shared" si="8"/>
        <v>100</v>
      </c>
      <c r="R65" s="40" t="s">
        <v>381</v>
      </c>
      <c r="S65" s="41" t="s">
        <v>381</v>
      </c>
      <c r="T65" s="14">
        <f t="shared" si="9"/>
        <v>100</v>
      </c>
      <c r="V65" s="93" t="s">
        <v>311</v>
      </c>
      <c r="W65" s="95">
        <v>1</v>
      </c>
      <c r="X65" s="102" t="s">
        <v>381</v>
      </c>
      <c r="Y65" s="72">
        <v>100</v>
      </c>
      <c r="Z65" s="19"/>
      <c r="AA65" s="79">
        <v>0</v>
      </c>
      <c r="AB65" s="80">
        <f t="shared" si="10"/>
        <v>0</v>
      </c>
      <c r="AC65" s="81">
        <v>0</v>
      </c>
      <c r="AD65" s="82">
        <f t="shared" si="11"/>
        <v>0</v>
      </c>
      <c r="AE65" s="133">
        <f t="shared" si="3"/>
        <v>0</v>
      </c>
    </row>
    <row r="66" spans="1:31" ht="16.5" thickBot="1" x14ac:dyDescent="0.3">
      <c r="A66" s="22"/>
      <c r="B66" s="88" t="s">
        <v>80</v>
      </c>
      <c r="C66" s="89" t="s">
        <v>341</v>
      </c>
      <c r="D66" s="90" t="s">
        <v>25</v>
      </c>
      <c r="E66" s="103" t="s">
        <v>427</v>
      </c>
      <c r="F66" s="30"/>
      <c r="G66" s="30"/>
      <c r="H66" s="92">
        <v>193</v>
      </c>
      <c r="I66" s="30"/>
      <c r="J66" s="101" t="s">
        <v>379</v>
      </c>
      <c r="K66" s="93" t="s">
        <v>311</v>
      </c>
      <c r="L66" s="95">
        <v>1</v>
      </c>
      <c r="M66" s="102">
        <v>100</v>
      </c>
      <c r="N66" s="96">
        <v>100</v>
      </c>
      <c r="O66" s="19"/>
      <c r="P66" s="13" t="e">
        <v>#VALUE!</v>
      </c>
      <c r="Q66" s="14">
        <f t="shared" si="8"/>
        <v>100</v>
      </c>
      <c r="R66" s="40" t="s">
        <v>381</v>
      </c>
      <c r="S66" s="41" t="s">
        <v>381</v>
      </c>
      <c r="T66" s="14">
        <f t="shared" si="9"/>
        <v>100</v>
      </c>
      <c r="V66" s="93" t="s">
        <v>311</v>
      </c>
      <c r="W66" s="95">
        <v>1</v>
      </c>
      <c r="X66" s="102" t="s">
        <v>381</v>
      </c>
      <c r="Y66" s="72">
        <v>100</v>
      </c>
      <c r="Z66" s="19"/>
      <c r="AA66" s="79">
        <v>0</v>
      </c>
      <c r="AB66" s="80">
        <f t="shared" si="10"/>
        <v>0</v>
      </c>
      <c r="AC66" s="81">
        <v>0</v>
      </c>
      <c r="AD66" s="82">
        <f t="shared" si="11"/>
        <v>0</v>
      </c>
      <c r="AE66" s="133">
        <f t="shared" si="3"/>
        <v>0</v>
      </c>
    </row>
    <row r="67" spans="1:31" ht="16.5" thickBot="1" x14ac:dyDescent="0.3">
      <c r="A67" s="22"/>
      <c r="B67" s="88" t="s">
        <v>80</v>
      </c>
      <c r="C67" s="89" t="s">
        <v>341</v>
      </c>
      <c r="D67" s="90" t="s">
        <v>25</v>
      </c>
      <c r="E67" s="103" t="s">
        <v>428</v>
      </c>
      <c r="F67" s="30"/>
      <c r="G67" s="30"/>
      <c r="H67" s="92">
        <v>194</v>
      </c>
      <c r="I67" s="30"/>
      <c r="J67" s="101" t="s">
        <v>379</v>
      </c>
      <c r="K67" s="93" t="s">
        <v>311</v>
      </c>
      <c r="L67" s="95">
        <v>1</v>
      </c>
      <c r="M67" s="102">
        <v>350</v>
      </c>
      <c r="N67" s="96">
        <v>350</v>
      </c>
      <c r="O67" s="19"/>
      <c r="P67" s="13" t="e">
        <v>#VALUE!</v>
      </c>
      <c r="Q67" s="14">
        <f t="shared" si="8"/>
        <v>350</v>
      </c>
      <c r="R67" s="40" t="s">
        <v>381</v>
      </c>
      <c r="S67" s="41" t="s">
        <v>381</v>
      </c>
      <c r="T67" s="14">
        <f t="shared" si="9"/>
        <v>350</v>
      </c>
      <c r="V67" s="93" t="s">
        <v>311</v>
      </c>
      <c r="W67" s="95">
        <v>1</v>
      </c>
      <c r="X67" s="102" t="s">
        <v>381</v>
      </c>
      <c r="Y67" s="72">
        <v>350</v>
      </c>
      <c r="Z67" s="19"/>
      <c r="AA67" s="79">
        <v>0</v>
      </c>
      <c r="AB67" s="80">
        <f t="shared" si="10"/>
        <v>0</v>
      </c>
      <c r="AC67" s="81">
        <v>0</v>
      </c>
      <c r="AD67" s="82">
        <f t="shared" si="11"/>
        <v>0</v>
      </c>
      <c r="AE67" s="133">
        <f t="shared" si="3"/>
        <v>0</v>
      </c>
    </row>
    <row r="68" spans="1:31" ht="15.75" thickBot="1" x14ac:dyDescent="0.3">
      <c r="A68" s="22"/>
      <c r="B68" s="64"/>
      <c r="C68" s="24"/>
      <c r="D68" s="25"/>
      <c r="E68" s="26"/>
      <c r="F68" s="22"/>
      <c r="G68" s="22"/>
      <c r="H68" s="27"/>
      <c r="I68" s="22"/>
      <c r="J68" s="28"/>
      <c r="K68" s="22"/>
      <c r="L68" s="29"/>
      <c r="M68" s="28"/>
      <c r="N68" s="18"/>
      <c r="O68" s="19"/>
      <c r="P68" s="17"/>
      <c r="Q68" s="38"/>
      <c r="R68" s="38"/>
      <c r="S68" s="38"/>
      <c r="T68" s="38"/>
    </row>
    <row r="69" spans="1:31" ht="15.75" thickBot="1" x14ac:dyDescent="0.3">
      <c r="A69" s="22"/>
      <c r="B69" s="23"/>
      <c r="C69" s="24"/>
      <c r="D69" s="25"/>
      <c r="E69" s="26"/>
      <c r="F69" s="22"/>
      <c r="G69" s="22"/>
      <c r="H69" s="27"/>
      <c r="I69" s="22"/>
      <c r="J69" s="28"/>
      <c r="K69" s="22"/>
      <c r="L69" s="29"/>
      <c r="M69" s="28"/>
      <c r="N69" s="18"/>
      <c r="O69" s="19"/>
      <c r="P69" s="17"/>
      <c r="Q69" s="38"/>
      <c r="R69" s="38"/>
      <c r="S69" s="69" t="s">
        <v>5</v>
      </c>
      <c r="T69" s="70">
        <f>SUM(T11:T67)</f>
        <v>17108.690870999999</v>
      </c>
      <c r="U69" s="66"/>
      <c r="V69" s="22"/>
      <c r="W69" s="29"/>
      <c r="X69" s="69" t="s">
        <v>5</v>
      </c>
      <c r="Y69" s="70">
        <f>SUM(Y11:Y67)</f>
        <v>17108.690870999999</v>
      </c>
      <c r="Z69" s="19"/>
      <c r="AA69" s="78"/>
      <c r="AB69" s="119">
        <f>SUM(AB11:AB67)</f>
        <v>2328.1632</v>
      </c>
      <c r="AC69" s="78"/>
      <c r="AD69" s="120">
        <f>SUM(AD11:AD67)</f>
        <v>0</v>
      </c>
      <c r="AE69" s="132">
        <f>SUM(AE11:AE67)</f>
        <v>2328.1632</v>
      </c>
    </row>
    <row r="71" spans="1:31" x14ac:dyDescent="0.25">
      <c r="C71" t="s">
        <v>372</v>
      </c>
      <c r="D71" s="176"/>
      <c r="T71" s="379">
        <f ca="1">SUMIF($C$10:$C$67,C71,$T$11:$T$67)</f>
        <v>399.99552</v>
      </c>
      <c r="U71" s="66"/>
      <c r="Y71" s="379">
        <f ca="1">SUMIF($C$10:$C$67,C71,$Y$11:$Y$67)</f>
        <v>399.99552</v>
      </c>
      <c r="AA71" s="400">
        <f ca="1">AB71/Y71</f>
        <v>0</v>
      </c>
      <c r="AB71" s="379">
        <f ca="1">SUMIF($C$10:$C$67,C71,$AB$11:$AB$67)</f>
        <v>0</v>
      </c>
      <c r="AC71" s="400">
        <f ca="1">AD71/Y71</f>
        <v>0</v>
      </c>
      <c r="AD71" s="379">
        <f ca="1">SUMIF($C$10:$C$67,C71,$AD$11:$AD$67)</f>
        <v>0</v>
      </c>
      <c r="AE71" s="379">
        <f ca="1">SUMIF($C$10:$C$67,C71,$AE$11:$AE$67)</f>
        <v>0</v>
      </c>
    </row>
    <row r="72" spans="1:31" x14ac:dyDescent="0.25">
      <c r="C72" t="s">
        <v>308</v>
      </c>
      <c r="D72" s="176"/>
      <c r="T72" s="379">
        <f t="shared" ref="T72:T79" ca="1" si="12">SUMIF($C$10:$C$67,C72,$T$11:$T$67)</f>
        <v>222.29999999999998</v>
      </c>
      <c r="U72" s="66"/>
      <c r="Y72" s="379">
        <f t="shared" ref="Y72:Y79" ca="1" si="13">SUMIF($C$10:$C$67,C72,$Y$11:$Y$67)</f>
        <v>222.29999999999998</v>
      </c>
      <c r="AA72" s="400">
        <f t="shared" ref="AA72:AA79" ca="1" si="14">AB72/Y72</f>
        <v>1</v>
      </c>
      <c r="AB72" s="379">
        <f t="shared" ref="AB72:AB79" ca="1" si="15">SUMIF($C$10:$C$67,C72,$AB$11:$AB$67)</f>
        <v>222.29999999999998</v>
      </c>
      <c r="AC72" s="400">
        <f t="shared" ref="AC72:AC79" ca="1" si="16">AD72/Y72</f>
        <v>0</v>
      </c>
      <c r="AD72" s="379">
        <f t="shared" ref="AD72:AD79" ca="1" si="17">SUMIF($C$10:$C$67,C72,$AD$11:$AD$67)</f>
        <v>0</v>
      </c>
      <c r="AE72" s="379">
        <f t="shared" ref="AE72:AE79" ca="1" si="18">SUMIF($C$10:$C$67,C72,$AE$11:$AE$67)</f>
        <v>222.29999999999998</v>
      </c>
    </row>
    <row r="73" spans="1:31" x14ac:dyDescent="0.25">
      <c r="C73" t="s">
        <v>285</v>
      </c>
      <c r="D73" s="176"/>
      <c r="T73" s="379">
        <f t="shared" ca="1" si="12"/>
        <v>690.28563200000008</v>
      </c>
      <c r="U73" s="68"/>
      <c r="Y73" s="379">
        <f t="shared" ca="1" si="13"/>
        <v>690.28563200000008</v>
      </c>
      <c r="AA73" s="400">
        <f t="shared" ca="1" si="14"/>
        <v>0</v>
      </c>
      <c r="AB73" s="379">
        <f t="shared" ca="1" si="15"/>
        <v>0</v>
      </c>
      <c r="AC73" s="400">
        <f t="shared" ca="1" si="16"/>
        <v>0</v>
      </c>
      <c r="AD73" s="379">
        <f t="shared" ca="1" si="17"/>
        <v>0</v>
      </c>
      <c r="AE73" s="379">
        <f t="shared" ca="1" si="18"/>
        <v>0</v>
      </c>
    </row>
    <row r="74" spans="1:31" x14ac:dyDescent="0.25">
      <c r="C74" t="s">
        <v>189</v>
      </c>
      <c r="D74" s="176"/>
      <c r="T74" s="379">
        <f t="shared" ca="1" si="12"/>
        <v>5433.8332500000006</v>
      </c>
      <c r="U74" s="68"/>
      <c r="Y74" s="379">
        <f t="shared" ca="1" si="13"/>
        <v>5433.8332500000006</v>
      </c>
      <c r="AA74" s="400">
        <f t="shared" ca="1" si="14"/>
        <v>0</v>
      </c>
      <c r="AB74" s="379">
        <f t="shared" ca="1" si="15"/>
        <v>0</v>
      </c>
      <c r="AC74" s="400">
        <f t="shared" ca="1" si="16"/>
        <v>0</v>
      </c>
      <c r="AD74" s="379">
        <f t="shared" ca="1" si="17"/>
        <v>0</v>
      </c>
      <c r="AE74" s="379">
        <f t="shared" ca="1" si="18"/>
        <v>0</v>
      </c>
    </row>
    <row r="75" spans="1:31" x14ac:dyDescent="0.25">
      <c r="C75" t="s">
        <v>72</v>
      </c>
      <c r="D75" s="176"/>
      <c r="T75" s="379">
        <f t="shared" ca="1" si="12"/>
        <v>1849.4246089999999</v>
      </c>
      <c r="U75" s="68"/>
      <c r="Y75" s="379">
        <f t="shared" ca="1" si="13"/>
        <v>1849.4246089999999</v>
      </c>
      <c r="AA75" s="400">
        <f t="shared" ca="1" si="14"/>
        <v>0</v>
      </c>
      <c r="AB75" s="379">
        <f t="shared" ca="1" si="15"/>
        <v>0</v>
      </c>
      <c r="AC75" s="400">
        <f t="shared" ca="1" si="16"/>
        <v>0</v>
      </c>
      <c r="AD75" s="379">
        <f t="shared" ca="1" si="17"/>
        <v>0</v>
      </c>
      <c r="AE75" s="379">
        <f t="shared" ca="1" si="18"/>
        <v>0</v>
      </c>
    </row>
    <row r="76" spans="1:31" x14ac:dyDescent="0.25">
      <c r="C76" t="s">
        <v>164</v>
      </c>
      <c r="D76" s="176"/>
      <c r="T76" s="379">
        <f t="shared" ca="1" si="12"/>
        <v>1594.4854950000001</v>
      </c>
      <c r="U76" s="68"/>
      <c r="Y76" s="379">
        <f t="shared" ca="1" si="13"/>
        <v>1594.4854950000001</v>
      </c>
      <c r="AA76" s="400">
        <f t="shared" ca="1" si="14"/>
        <v>0</v>
      </c>
      <c r="AB76" s="379">
        <f t="shared" ca="1" si="15"/>
        <v>0</v>
      </c>
      <c r="AC76" s="400">
        <f t="shared" ca="1" si="16"/>
        <v>0</v>
      </c>
      <c r="AD76" s="379">
        <f t="shared" ca="1" si="17"/>
        <v>0</v>
      </c>
      <c r="AE76" s="379">
        <f t="shared" ca="1" si="18"/>
        <v>0</v>
      </c>
    </row>
    <row r="77" spans="1:31" x14ac:dyDescent="0.25">
      <c r="C77" t="s">
        <v>24</v>
      </c>
      <c r="D77" s="176"/>
      <c r="T77" s="379">
        <f t="shared" ca="1" si="12"/>
        <v>3008.3760000000002</v>
      </c>
      <c r="U77" s="68"/>
      <c r="Y77" s="379">
        <f t="shared" ca="1" si="13"/>
        <v>3008.3760000000002</v>
      </c>
      <c r="AA77" s="400">
        <f t="shared" ca="1" si="14"/>
        <v>0.69999999999999984</v>
      </c>
      <c r="AB77" s="379">
        <f t="shared" ca="1" si="15"/>
        <v>2105.8631999999998</v>
      </c>
      <c r="AC77" s="400">
        <f t="shared" ca="1" si="16"/>
        <v>0</v>
      </c>
      <c r="AD77" s="379">
        <f t="shared" ca="1" si="17"/>
        <v>0</v>
      </c>
      <c r="AE77" s="379">
        <f t="shared" ca="1" si="18"/>
        <v>2105.8631999999998</v>
      </c>
    </row>
    <row r="78" spans="1:31" x14ac:dyDescent="0.25">
      <c r="C78" t="s">
        <v>312</v>
      </c>
      <c r="D78" s="176"/>
      <c r="T78" s="379">
        <f t="shared" ca="1" si="12"/>
        <v>1013.8864999999998</v>
      </c>
      <c r="Y78" s="379">
        <f t="shared" ca="1" si="13"/>
        <v>1013.8864999999998</v>
      </c>
      <c r="AA78" s="400">
        <f t="shared" ca="1" si="14"/>
        <v>0</v>
      </c>
      <c r="AB78" s="379">
        <f t="shared" ca="1" si="15"/>
        <v>0</v>
      </c>
      <c r="AC78" s="400">
        <f t="shared" ca="1" si="16"/>
        <v>0</v>
      </c>
      <c r="AD78" s="379">
        <f t="shared" ca="1" si="17"/>
        <v>0</v>
      </c>
      <c r="AE78" s="379">
        <f t="shared" ca="1" si="18"/>
        <v>0</v>
      </c>
    </row>
    <row r="79" spans="1:31" x14ac:dyDescent="0.25">
      <c r="C79" t="s">
        <v>341</v>
      </c>
      <c r="D79" s="176"/>
      <c r="T79" s="379">
        <f t="shared" ca="1" si="12"/>
        <v>2896.103865</v>
      </c>
      <c r="Y79" s="379">
        <f t="shared" ca="1" si="13"/>
        <v>2896.103865</v>
      </c>
      <c r="AA79" s="400">
        <f t="shared" ca="1" si="14"/>
        <v>0</v>
      </c>
      <c r="AB79" s="379">
        <f t="shared" ca="1" si="15"/>
        <v>0</v>
      </c>
      <c r="AC79" s="400">
        <f t="shared" ca="1" si="16"/>
        <v>0</v>
      </c>
      <c r="AD79" s="379">
        <f t="shared" ca="1" si="17"/>
        <v>0</v>
      </c>
      <c r="AE79" s="379">
        <f t="shared" ca="1" si="18"/>
        <v>0</v>
      </c>
    </row>
  </sheetData>
  <autoFilter ref="B8:AE67"/>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9 S31:S35 S37:S38 S40:S45 S47:S51 S53:S67 X11:X12 X14 X16:X18 X20:X29 X31:X35 X37:X38 X40:X45 X47:X51">
      <formula1>P11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65"/>
  <sheetViews>
    <sheetView topLeftCell="B1" zoomScale="70" zoomScaleNormal="70" workbookViewId="0">
      <pane xSplit="9" ySplit="8" topLeftCell="S51" activePane="bottomRight" state="frozen"/>
      <selection activeCell="S45" sqref="S45"/>
      <selection pane="topRight" activeCell="S45" sqref="S45"/>
      <selection pane="bottomLeft" activeCell="S45" sqref="S45"/>
      <selection pane="bottomRight" activeCell="AA84" sqref="AA84"/>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522</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16" t="s">
        <v>388</v>
      </c>
      <c r="L7" s="417"/>
      <c r="M7" s="417"/>
      <c r="N7" s="417"/>
      <c r="O7" s="417"/>
      <c r="P7" s="417"/>
      <c r="Q7" s="417"/>
      <c r="R7" s="417"/>
      <c r="S7" s="417"/>
      <c r="T7" s="418"/>
      <c r="V7" s="419" t="s">
        <v>389</v>
      </c>
      <c r="W7" s="420"/>
      <c r="X7" s="420"/>
      <c r="Y7" s="421"/>
      <c r="AA7" s="422" t="s">
        <v>390</v>
      </c>
      <c r="AB7" s="423"/>
      <c r="AC7" s="424" t="s">
        <v>393</v>
      </c>
      <c r="AD7" s="425"/>
      <c r="AE7" s="309" t="s">
        <v>391</v>
      </c>
    </row>
    <row r="8" spans="1:31" s="306" customFormat="1" ht="75.75" thickBot="1" x14ac:dyDescent="0.3">
      <c r="A8" s="284" t="s">
        <v>377</v>
      </c>
      <c r="B8" s="285" t="s">
        <v>260</v>
      </c>
      <c r="C8" s="284" t="s">
        <v>6</v>
      </c>
      <c r="D8" s="284" t="s">
        <v>7</v>
      </c>
      <c r="E8" s="284" t="s">
        <v>8</v>
      </c>
      <c r="F8" s="284" t="s">
        <v>9</v>
      </c>
      <c r="G8" s="284" t="s">
        <v>10</v>
      </c>
      <c r="H8" s="286" t="s">
        <v>11</v>
      </c>
      <c r="I8" s="284" t="s">
        <v>12</v>
      </c>
      <c r="J8" s="284" t="s">
        <v>13</v>
      </c>
      <c r="K8" s="284" t="s">
        <v>14</v>
      </c>
      <c r="L8" s="287" t="s">
        <v>15</v>
      </c>
      <c r="M8" s="284" t="s">
        <v>16</v>
      </c>
      <c r="N8" s="287" t="s">
        <v>17</v>
      </c>
      <c r="O8" s="299"/>
      <c r="P8" s="300" t="s">
        <v>18</v>
      </c>
      <c r="Q8" s="301" t="s">
        <v>19</v>
      </c>
      <c r="R8" s="301" t="s">
        <v>20</v>
      </c>
      <c r="S8" s="302" t="s">
        <v>21</v>
      </c>
      <c r="T8" s="302" t="s">
        <v>22</v>
      </c>
      <c r="V8" s="305" t="s">
        <v>14</v>
      </c>
      <c r="W8" s="305" t="s">
        <v>15</v>
      </c>
      <c r="X8" s="305" t="s">
        <v>21</v>
      </c>
      <c r="Y8" s="305" t="s">
        <v>22</v>
      </c>
      <c r="AA8" s="307" t="s">
        <v>392</v>
      </c>
      <c r="AB8" s="307" t="s">
        <v>5</v>
      </c>
      <c r="AC8" s="308" t="s">
        <v>392</v>
      </c>
      <c r="AD8" s="308" t="s">
        <v>5</v>
      </c>
      <c r="AE8" s="309"/>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260</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260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260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8" si="0">W12*X12</f>
        <v>399.99552</v>
      </c>
      <c r="Z12" s="19"/>
      <c r="AA12" s="79">
        <v>0</v>
      </c>
      <c r="AB12" s="80">
        <f t="shared" ref="AB12:AB52" si="1">Y12*AA12</f>
        <v>0</v>
      </c>
      <c r="AC12" s="81">
        <v>0</v>
      </c>
      <c r="AD12" s="82">
        <f t="shared" ref="AD12:AD52" si="2">Y12*AC12</f>
        <v>0</v>
      </c>
      <c r="AE12" s="133">
        <f t="shared" ref="AE12:AE53" si="3">AB12-AD12</f>
        <v>0</v>
      </c>
    </row>
    <row r="13" spans="1:31" ht="15.75" thickBot="1" x14ac:dyDescent="0.3">
      <c r="A13" s="16"/>
      <c r="B13" s="3" t="s">
        <v>260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c r="AB13" s="80"/>
      <c r="AC13" s="81"/>
      <c r="AD13" s="82"/>
      <c r="AE13" s="133">
        <f t="shared" si="3"/>
        <v>0</v>
      </c>
    </row>
    <row r="14" spans="1:31" ht="30.75" thickBot="1" x14ac:dyDescent="0.3">
      <c r="A14" s="16"/>
      <c r="B14" s="3" t="s">
        <v>260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260</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f t="shared" si="3"/>
        <v>0</v>
      </c>
    </row>
    <row r="16" spans="1:31" ht="105.75" thickBot="1" x14ac:dyDescent="0.3">
      <c r="A16" s="16"/>
      <c r="B16" s="3" t="s">
        <v>260</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1" ht="61.5" thickBot="1" x14ac:dyDescent="0.3">
      <c r="A17" s="16"/>
      <c r="B17" s="3" t="s">
        <v>260</v>
      </c>
      <c r="C17" s="4" t="s">
        <v>285</v>
      </c>
      <c r="D17" s="5" t="s">
        <v>25</v>
      </c>
      <c r="E17" s="129" t="s">
        <v>501</v>
      </c>
      <c r="F17" s="7"/>
      <c r="G17" s="7"/>
      <c r="H17" s="8">
        <v>5.1540000000000203</v>
      </c>
      <c r="I17" s="7"/>
      <c r="J17" s="9" t="s">
        <v>301</v>
      </c>
      <c r="K17" s="10" t="s">
        <v>79</v>
      </c>
      <c r="L17" s="39">
        <v>20</v>
      </c>
      <c r="M17" s="11">
        <v>16.28</v>
      </c>
      <c r="N17" s="12">
        <v>325.60000000000002</v>
      </c>
      <c r="O17" s="19"/>
      <c r="P17" s="13" t="e">
        <v>#VALUE!</v>
      </c>
      <c r="Q17" s="14" t="e">
        <f>IF(J17="PROV SUM",N17,L17*P17)</f>
        <v>#VALUE!</v>
      </c>
      <c r="R17" s="40">
        <v>0</v>
      </c>
      <c r="S17" s="41">
        <v>13.714272000000001</v>
      </c>
      <c r="T17" s="14">
        <f>IF(J17="SC024",N17,IF(ISERROR(S17),"",IF(J17="PROV SUM",N17,L17*S17)))</f>
        <v>274.28543999999999</v>
      </c>
      <c r="V17" s="10" t="s">
        <v>79</v>
      </c>
      <c r="W17" s="39">
        <v>20</v>
      </c>
      <c r="X17" s="41">
        <v>13.714272000000001</v>
      </c>
      <c r="Y17" s="72">
        <f t="shared" si="0"/>
        <v>274.28543999999999</v>
      </c>
      <c r="Z17" s="19"/>
      <c r="AA17" s="79">
        <v>0</v>
      </c>
      <c r="AB17" s="80">
        <f t="shared" si="1"/>
        <v>0</v>
      </c>
      <c r="AC17" s="81">
        <v>0</v>
      </c>
      <c r="AD17" s="82">
        <f t="shared" si="2"/>
        <v>0</v>
      </c>
      <c r="AE17" s="133">
        <f t="shared" si="3"/>
        <v>0</v>
      </c>
    </row>
    <row r="18" spans="1:31" ht="30.75" thickBot="1" x14ac:dyDescent="0.3">
      <c r="A18" s="16"/>
      <c r="B18" s="3" t="s">
        <v>260</v>
      </c>
      <c r="C18" s="4" t="s">
        <v>285</v>
      </c>
      <c r="D18" s="5" t="s">
        <v>25</v>
      </c>
      <c r="E18" s="6" t="s">
        <v>303</v>
      </c>
      <c r="F18" s="7"/>
      <c r="G18" s="7"/>
      <c r="H18" s="8">
        <v>5.1570000000000196</v>
      </c>
      <c r="I18" s="7"/>
      <c r="J18" s="9" t="s">
        <v>304</v>
      </c>
      <c r="K18" s="10" t="s">
        <v>75</v>
      </c>
      <c r="L18" s="39">
        <v>16</v>
      </c>
      <c r="M18" s="11">
        <v>9.6199999999999992</v>
      </c>
      <c r="N18" s="12">
        <v>153.91999999999999</v>
      </c>
      <c r="O18" s="19"/>
      <c r="P18" s="13" t="e">
        <v>#VALUE!</v>
      </c>
      <c r="Q18" s="14" t="e">
        <f>IF(J18="PROV SUM",N18,L18*P18)</f>
        <v>#VALUE!</v>
      </c>
      <c r="R18" s="40">
        <v>0</v>
      </c>
      <c r="S18" s="41">
        <v>8.1038879999999995</v>
      </c>
      <c r="T18" s="14">
        <f>IF(J18="SC024",N18,IF(ISERROR(S18),"",IF(J18="PROV SUM",N18,L18*S18)))</f>
        <v>129.66220799999999</v>
      </c>
      <c r="V18" s="10" t="s">
        <v>75</v>
      </c>
      <c r="W18" s="39">
        <v>16</v>
      </c>
      <c r="X18" s="41">
        <v>8.1038879999999995</v>
      </c>
      <c r="Y18" s="72">
        <f t="shared" si="0"/>
        <v>129.66220799999999</v>
      </c>
      <c r="Z18" s="19"/>
      <c r="AA18" s="79">
        <v>0</v>
      </c>
      <c r="AB18" s="80">
        <f t="shared" si="1"/>
        <v>0</v>
      </c>
      <c r="AC18" s="81">
        <v>0</v>
      </c>
      <c r="AD18" s="82">
        <f t="shared" si="2"/>
        <v>0</v>
      </c>
      <c r="AE18" s="133">
        <f t="shared" si="3"/>
        <v>0</v>
      </c>
    </row>
    <row r="19" spans="1:31" ht="120.75" thickBot="1" x14ac:dyDescent="0.3">
      <c r="A19" s="16"/>
      <c r="B19" s="3" t="s">
        <v>260</v>
      </c>
      <c r="C19" s="4" t="s">
        <v>285</v>
      </c>
      <c r="D19" s="5" t="s">
        <v>25</v>
      </c>
      <c r="E19" s="6" t="s">
        <v>288</v>
      </c>
      <c r="F19" s="7"/>
      <c r="G19" s="7"/>
      <c r="H19" s="8">
        <v>5.2950000000000603</v>
      </c>
      <c r="I19" s="7"/>
      <c r="J19" s="9" t="s">
        <v>289</v>
      </c>
      <c r="K19" s="10" t="s">
        <v>75</v>
      </c>
      <c r="L19" s="39">
        <v>1</v>
      </c>
      <c r="M19" s="11">
        <v>197.62</v>
      </c>
      <c r="N19" s="12">
        <v>197.62</v>
      </c>
      <c r="O19" s="19"/>
      <c r="P19" s="13" t="e">
        <v>#VALUE!</v>
      </c>
      <c r="Q19" s="14" t="e">
        <f>IF(J19="PROV SUM",N19,L19*P19)</f>
        <v>#VALUE!</v>
      </c>
      <c r="R19" s="40">
        <v>0</v>
      </c>
      <c r="S19" s="41">
        <v>175.19012999999998</v>
      </c>
      <c r="T19" s="14">
        <f>IF(J19="SC024",N19,IF(ISERROR(S19),"",IF(J19="PROV SUM",N19,L19*S19)))</f>
        <v>175.19012999999998</v>
      </c>
      <c r="V19" s="10" t="s">
        <v>75</v>
      </c>
      <c r="W19" s="39">
        <v>1</v>
      </c>
      <c r="X19" s="41">
        <v>175.19012999999998</v>
      </c>
      <c r="Y19" s="72">
        <f t="shared" si="0"/>
        <v>175.19012999999998</v>
      </c>
      <c r="Z19" s="19"/>
      <c r="AA19" s="79">
        <v>0</v>
      </c>
      <c r="AB19" s="80">
        <f t="shared" si="1"/>
        <v>0</v>
      </c>
      <c r="AC19" s="81">
        <v>0</v>
      </c>
      <c r="AD19" s="82">
        <f t="shared" si="2"/>
        <v>0</v>
      </c>
      <c r="AE19" s="133">
        <f t="shared" si="3"/>
        <v>0</v>
      </c>
    </row>
    <row r="20" spans="1:31" ht="15.75" thickBot="1" x14ac:dyDescent="0.3">
      <c r="A20" s="16"/>
      <c r="B20" s="3" t="s">
        <v>260</v>
      </c>
      <c r="C20" s="42" t="s">
        <v>189</v>
      </c>
      <c r="D20" s="5" t="s">
        <v>378</v>
      </c>
      <c r="E20" s="6"/>
      <c r="F20" s="7"/>
      <c r="G20" s="7"/>
      <c r="H20" s="8"/>
      <c r="I20" s="7"/>
      <c r="J20" s="9"/>
      <c r="K20" s="10"/>
      <c r="L20" s="39"/>
      <c r="M20" s="9"/>
      <c r="N20" s="39"/>
      <c r="O20" s="19"/>
      <c r="P20" s="28"/>
      <c r="Q20" s="43"/>
      <c r="R20" s="43"/>
      <c r="S20" s="43"/>
      <c r="T20" s="43"/>
      <c r="V20" s="10"/>
      <c r="W20" s="39"/>
      <c r="X20" s="43"/>
      <c r="Y20" s="72"/>
      <c r="Z20" s="19"/>
      <c r="AA20" s="79"/>
      <c r="AB20" s="80"/>
      <c r="AC20" s="81"/>
      <c r="AD20" s="82"/>
      <c r="AE20" s="133">
        <f t="shared" si="3"/>
        <v>0</v>
      </c>
    </row>
    <row r="21" spans="1:31" ht="30.75" thickBot="1" x14ac:dyDescent="0.3">
      <c r="A21" s="16"/>
      <c r="B21" s="3" t="s">
        <v>260</v>
      </c>
      <c r="C21" s="42" t="s">
        <v>189</v>
      </c>
      <c r="D21" s="5" t="s">
        <v>25</v>
      </c>
      <c r="E21" s="6" t="s">
        <v>337</v>
      </c>
      <c r="F21" s="7"/>
      <c r="G21" s="7"/>
      <c r="H21" s="8">
        <v>6.91</v>
      </c>
      <c r="I21" s="7"/>
      <c r="J21" s="9" t="s">
        <v>338</v>
      </c>
      <c r="K21" s="10" t="s">
        <v>79</v>
      </c>
      <c r="L21" s="39">
        <v>3</v>
      </c>
      <c r="M21" s="11">
        <v>20.13</v>
      </c>
      <c r="N21" s="39">
        <v>60.39</v>
      </c>
      <c r="O21" s="19"/>
      <c r="P21" s="13" t="e">
        <v>#VALUE!</v>
      </c>
      <c r="Q21" s="14" t="e">
        <f t="shared" ref="Q21:Q26" si="4">IF(J21="PROV SUM",N21,L21*P21)</f>
        <v>#VALUE!</v>
      </c>
      <c r="R21" s="40">
        <v>0</v>
      </c>
      <c r="S21" s="41">
        <v>14.594249999999999</v>
      </c>
      <c r="T21" s="14">
        <f t="shared" ref="T21:T26" si="5">IF(J21="SC024",N21,IF(ISERROR(S21),"",IF(J21="PROV SUM",N21,L21*S21)))</f>
        <v>43.782749999999993</v>
      </c>
      <c r="V21" s="10" t="s">
        <v>79</v>
      </c>
      <c r="W21" s="39">
        <v>3</v>
      </c>
      <c r="X21" s="41">
        <v>14.594249999999999</v>
      </c>
      <c r="Y21" s="72">
        <f t="shared" si="0"/>
        <v>43.782749999999993</v>
      </c>
      <c r="Z21" s="19"/>
      <c r="AA21" s="79">
        <v>0</v>
      </c>
      <c r="AB21" s="80">
        <f t="shared" si="1"/>
        <v>0</v>
      </c>
      <c r="AC21" s="81">
        <v>0</v>
      </c>
      <c r="AD21" s="82">
        <f t="shared" si="2"/>
        <v>0</v>
      </c>
      <c r="AE21" s="133">
        <f t="shared" si="3"/>
        <v>0</v>
      </c>
    </row>
    <row r="22" spans="1:31" ht="45.75" thickBot="1" x14ac:dyDescent="0.3">
      <c r="A22" s="16"/>
      <c r="B22" s="3" t="s">
        <v>260</v>
      </c>
      <c r="C22" s="42" t="s">
        <v>189</v>
      </c>
      <c r="D22" s="5" t="s">
        <v>25</v>
      </c>
      <c r="E22" s="6" t="s">
        <v>221</v>
      </c>
      <c r="F22" s="7"/>
      <c r="G22" s="7"/>
      <c r="H22" s="8">
        <v>6.1860000000000301</v>
      </c>
      <c r="I22" s="7"/>
      <c r="J22" s="9" t="s">
        <v>222</v>
      </c>
      <c r="K22" s="10" t="s">
        <v>79</v>
      </c>
      <c r="L22" s="39">
        <v>12</v>
      </c>
      <c r="M22" s="11">
        <v>11.63</v>
      </c>
      <c r="N22" s="39">
        <v>139.56</v>
      </c>
      <c r="O22" s="19"/>
      <c r="P22" s="13" t="e">
        <v>#VALUE!</v>
      </c>
      <c r="Q22" s="14" t="e">
        <f t="shared" si="4"/>
        <v>#VALUE!</v>
      </c>
      <c r="R22" s="40">
        <v>0</v>
      </c>
      <c r="S22" s="41">
        <v>9.8855000000000004</v>
      </c>
      <c r="T22" s="14">
        <f t="shared" si="5"/>
        <v>118.626</v>
      </c>
      <c r="V22" s="10" t="s">
        <v>79</v>
      </c>
      <c r="W22" s="39">
        <v>12</v>
      </c>
      <c r="X22" s="41">
        <v>9.8855000000000004</v>
      </c>
      <c r="Y22" s="72">
        <f t="shared" si="0"/>
        <v>118.626</v>
      </c>
      <c r="Z22" s="19"/>
      <c r="AA22" s="79">
        <v>0</v>
      </c>
      <c r="AB22" s="80">
        <f t="shared" si="1"/>
        <v>0</v>
      </c>
      <c r="AC22" s="81">
        <v>0</v>
      </c>
      <c r="AD22" s="82">
        <f t="shared" si="2"/>
        <v>0</v>
      </c>
      <c r="AE22" s="133">
        <f t="shared" si="3"/>
        <v>0</v>
      </c>
    </row>
    <row r="23" spans="1:31" ht="45.75" thickBot="1" x14ac:dyDescent="0.3">
      <c r="A23" s="16"/>
      <c r="B23" s="3" t="s">
        <v>260</v>
      </c>
      <c r="C23" s="42" t="s">
        <v>189</v>
      </c>
      <c r="D23" s="5" t="s">
        <v>25</v>
      </c>
      <c r="E23" s="6" t="s">
        <v>234</v>
      </c>
      <c r="F23" s="7"/>
      <c r="G23" s="7"/>
      <c r="H23" s="8">
        <v>6.2040000000000299</v>
      </c>
      <c r="I23" s="7"/>
      <c r="J23" s="9" t="s">
        <v>235</v>
      </c>
      <c r="K23" s="10" t="s">
        <v>79</v>
      </c>
      <c r="L23" s="39">
        <v>6</v>
      </c>
      <c r="M23" s="11">
        <v>20.51</v>
      </c>
      <c r="N23" s="39">
        <v>123.06</v>
      </c>
      <c r="O23" s="19"/>
      <c r="P23" s="13" t="e">
        <v>#VALUE!</v>
      </c>
      <c r="Q23" s="14" t="e">
        <f t="shared" si="4"/>
        <v>#VALUE!</v>
      </c>
      <c r="R23" s="40">
        <v>0</v>
      </c>
      <c r="S23" s="41">
        <v>17.433500000000002</v>
      </c>
      <c r="T23" s="14">
        <f t="shared" si="5"/>
        <v>104.60100000000001</v>
      </c>
      <c r="V23" s="10" t="s">
        <v>79</v>
      </c>
      <c r="W23" s="39">
        <v>6</v>
      </c>
      <c r="X23" s="41">
        <v>17.433500000000002</v>
      </c>
      <c r="Y23" s="72">
        <f t="shared" si="0"/>
        <v>104.60100000000001</v>
      </c>
      <c r="Z23" s="19"/>
      <c r="AA23" s="79">
        <v>0</v>
      </c>
      <c r="AB23" s="80">
        <f t="shared" si="1"/>
        <v>0</v>
      </c>
      <c r="AC23" s="81">
        <v>0</v>
      </c>
      <c r="AD23" s="82">
        <f t="shared" si="2"/>
        <v>0</v>
      </c>
      <c r="AE23" s="133">
        <f t="shared" si="3"/>
        <v>0</v>
      </c>
    </row>
    <row r="24" spans="1:31" ht="30.75" thickBot="1" x14ac:dyDescent="0.3">
      <c r="A24" s="16"/>
      <c r="B24" s="3" t="s">
        <v>260</v>
      </c>
      <c r="C24" s="42" t="s">
        <v>189</v>
      </c>
      <c r="D24" s="5" t="s">
        <v>25</v>
      </c>
      <c r="E24" s="6" t="s">
        <v>261</v>
      </c>
      <c r="F24" s="7"/>
      <c r="G24" s="7"/>
      <c r="H24" s="8">
        <v>6.2490000000000503</v>
      </c>
      <c r="I24" s="7"/>
      <c r="J24" s="9" t="s">
        <v>262</v>
      </c>
      <c r="K24" s="10" t="s">
        <v>79</v>
      </c>
      <c r="L24" s="39">
        <v>22</v>
      </c>
      <c r="M24" s="11">
        <v>24.54</v>
      </c>
      <c r="N24" s="39">
        <v>539.88</v>
      </c>
      <c r="O24" s="19"/>
      <c r="P24" s="13" t="e">
        <v>#VALUE!</v>
      </c>
      <c r="Q24" s="14" t="e">
        <f t="shared" si="4"/>
        <v>#VALUE!</v>
      </c>
      <c r="R24" s="40">
        <v>0</v>
      </c>
      <c r="S24" s="41">
        <v>20.858999999999998</v>
      </c>
      <c r="T24" s="14">
        <f t="shared" si="5"/>
        <v>458.89799999999997</v>
      </c>
      <c r="V24" s="10" t="s">
        <v>79</v>
      </c>
      <c r="W24" s="39">
        <v>22</v>
      </c>
      <c r="X24" s="41">
        <v>20.858999999999998</v>
      </c>
      <c r="Y24" s="72">
        <f t="shared" si="0"/>
        <v>458.89799999999997</v>
      </c>
      <c r="Z24" s="19"/>
      <c r="AA24" s="79">
        <v>0</v>
      </c>
      <c r="AB24" s="80">
        <f t="shared" si="1"/>
        <v>0</v>
      </c>
      <c r="AC24" s="81">
        <v>0</v>
      </c>
      <c r="AD24" s="82">
        <f t="shared" si="2"/>
        <v>0</v>
      </c>
      <c r="AE24" s="133">
        <f t="shared" si="3"/>
        <v>0</v>
      </c>
    </row>
    <row r="25" spans="1:31" ht="30.75" thickBot="1" x14ac:dyDescent="0.3">
      <c r="A25" s="16"/>
      <c r="B25" s="3" t="s">
        <v>260</v>
      </c>
      <c r="C25" s="42" t="s">
        <v>189</v>
      </c>
      <c r="D25" s="5" t="s">
        <v>25</v>
      </c>
      <c r="E25" s="6" t="s">
        <v>263</v>
      </c>
      <c r="F25" s="7"/>
      <c r="G25" s="7"/>
      <c r="H25" s="8">
        <v>6.2500000000000497</v>
      </c>
      <c r="I25" s="7"/>
      <c r="J25" s="9" t="s">
        <v>264</v>
      </c>
      <c r="K25" s="10" t="s">
        <v>104</v>
      </c>
      <c r="L25" s="39">
        <v>30</v>
      </c>
      <c r="M25" s="11">
        <v>5.84</v>
      </c>
      <c r="N25" s="39">
        <v>175.2</v>
      </c>
      <c r="O25" s="19"/>
      <c r="P25" s="13" t="e">
        <v>#VALUE!</v>
      </c>
      <c r="Q25" s="14" t="e">
        <f t="shared" si="4"/>
        <v>#VALUE!</v>
      </c>
      <c r="R25" s="40">
        <v>0</v>
      </c>
      <c r="S25" s="41">
        <v>4.9639999999999995</v>
      </c>
      <c r="T25" s="14">
        <f t="shared" si="5"/>
        <v>148.91999999999999</v>
      </c>
      <c r="V25" s="10" t="s">
        <v>104</v>
      </c>
      <c r="W25" s="39">
        <v>30</v>
      </c>
      <c r="X25" s="41">
        <v>4.9639999999999995</v>
      </c>
      <c r="Y25" s="72">
        <f t="shared" si="0"/>
        <v>148.91999999999999</v>
      </c>
      <c r="Z25" s="19"/>
      <c r="AA25" s="79">
        <v>0</v>
      </c>
      <c r="AB25" s="80">
        <f t="shared" si="1"/>
        <v>0</v>
      </c>
      <c r="AC25" s="81">
        <v>0</v>
      </c>
      <c r="AD25" s="82">
        <f t="shared" si="2"/>
        <v>0</v>
      </c>
      <c r="AE25" s="133">
        <f t="shared" si="3"/>
        <v>0</v>
      </c>
    </row>
    <row r="26" spans="1:31" ht="30.75" thickBot="1" x14ac:dyDescent="0.3">
      <c r="A26" s="16"/>
      <c r="B26" s="3" t="s">
        <v>260</v>
      </c>
      <c r="C26" s="42" t="s">
        <v>189</v>
      </c>
      <c r="D26" s="5" t="s">
        <v>25</v>
      </c>
      <c r="E26" s="6" t="s">
        <v>460</v>
      </c>
      <c r="F26" s="7"/>
      <c r="G26" s="7"/>
      <c r="H26" s="8">
        <v>6.2760000000000602</v>
      </c>
      <c r="I26" s="7"/>
      <c r="J26" s="9" t="s">
        <v>281</v>
      </c>
      <c r="K26" s="10" t="s">
        <v>139</v>
      </c>
      <c r="L26" s="39">
        <v>1</v>
      </c>
      <c r="M26" s="11">
        <v>33.520000000000003</v>
      </c>
      <c r="N26" s="39">
        <v>33.520000000000003</v>
      </c>
      <c r="O26" s="19"/>
      <c r="P26" s="13" t="e">
        <v>#VALUE!</v>
      </c>
      <c r="Q26" s="14" t="e">
        <f t="shared" si="4"/>
        <v>#VALUE!</v>
      </c>
      <c r="R26" s="40">
        <v>0</v>
      </c>
      <c r="S26" s="41">
        <v>28.492000000000001</v>
      </c>
      <c r="T26" s="14">
        <f t="shared" si="5"/>
        <v>28.492000000000001</v>
      </c>
      <c r="V26" s="10" t="s">
        <v>139</v>
      </c>
      <c r="W26" s="39">
        <v>1</v>
      </c>
      <c r="X26" s="41">
        <v>28.492000000000001</v>
      </c>
      <c r="Y26" s="72">
        <f t="shared" si="0"/>
        <v>28.492000000000001</v>
      </c>
      <c r="Z26" s="19"/>
      <c r="AA26" s="79">
        <v>0</v>
      </c>
      <c r="AB26" s="80">
        <f t="shared" si="1"/>
        <v>0</v>
      </c>
      <c r="AC26" s="81">
        <v>0</v>
      </c>
      <c r="AD26" s="82">
        <f t="shared" si="2"/>
        <v>0</v>
      </c>
      <c r="AE26" s="133">
        <f t="shared" si="3"/>
        <v>0</v>
      </c>
    </row>
    <row r="27" spans="1:31" ht="15.75" thickBot="1" x14ac:dyDescent="0.3">
      <c r="A27" s="16"/>
      <c r="B27" s="3" t="s">
        <v>260</v>
      </c>
      <c r="C27" s="42" t="s">
        <v>72</v>
      </c>
      <c r="D27" s="5" t="s">
        <v>378</v>
      </c>
      <c r="E27" s="6"/>
      <c r="F27" s="7"/>
      <c r="G27" s="7"/>
      <c r="H27" s="8"/>
      <c r="I27" s="7"/>
      <c r="J27" s="9"/>
      <c r="K27" s="10"/>
      <c r="L27" s="39"/>
      <c r="M27" s="9"/>
      <c r="N27" s="39"/>
      <c r="O27" s="44"/>
      <c r="P27" s="28"/>
      <c r="Q27" s="43"/>
      <c r="R27" s="43"/>
      <c r="S27" s="43"/>
      <c r="T27" s="43"/>
      <c r="V27" s="10"/>
      <c r="W27" s="39"/>
      <c r="X27" s="43"/>
      <c r="Y27" s="72"/>
      <c r="Z27" s="19"/>
      <c r="AA27" s="79"/>
      <c r="AB27" s="80"/>
      <c r="AC27" s="81"/>
      <c r="AD27" s="82"/>
      <c r="AE27" s="133">
        <f t="shared" si="3"/>
        <v>0</v>
      </c>
    </row>
    <row r="28" spans="1:31" ht="15.75" thickBot="1" x14ac:dyDescent="0.3">
      <c r="A28" s="16"/>
      <c r="B28" s="3" t="s">
        <v>260</v>
      </c>
      <c r="C28" s="42"/>
      <c r="D28" s="5"/>
      <c r="E28" s="6"/>
      <c r="F28" s="7"/>
      <c r="G28" s="7"/>
      <c r="H28" s="8"/>
      <c r="I28" s="7"/>
      <c r="J28" s="9"/>
      <c r="K28" s="10"/>
      <c r="L28" s="39"/>
      <c r="M28" s="11"/>
      <c r="N28" s="39"/>
      <c r="O28" s="44"/>
      <c r="P28" s="28"/>
      <c r="Q28" s="43"/>
      <c r="R28" s="43"/>
      <c r="S28" s="43"/>
      <c r="T28" s="43"/>
      <c r="V28" s="10"/>
      <c r="W28" s="39"/>
      <c r="X28" s="43"/>
      <c r="Y28" s="72"/>
      <c r="Z28" s="19"/>
      <c r="AA28" s="79"/>
      <c r="AB28" s="80"/>
      <c r="AC28" s="81"/>
      <c r="AD28" s="82"/>
      <c r="AE28" s="133">
        <f t="shared" si="3"/>
        <v>0</v>
      </c>
    </row>
    <row r="29" spans="1:31" ht="15.75" thickBot="1" x14ac:dyDescent="0.3">
      <c r="A29" s="16"/>
      <c r="B29" s="3" t="s">
        <v>260</v>
      </c>
      <c r="C29" s="42" t="s">
        <v>164</v>
      </c>
      <c r="D29" s="5" t="s">
        <v>378</v>
      </c>
      <c r="E29" s="6"/>
      <c r="F29" s="7"/>
      <c r="G29" s="7"/>
      <c r="H29" s="8"/>
      <c r="I29" s="7"/>
      <c r="J29" s="9"/>
      <c r="K29" s="10"/>
      <c r="L29" s="39"/>
      <c r="M29" s="9"/>
      <c r="N29" s="39"/>
      <c r="O29" s="44"/>
      <c r="P29" s="28"/>
      <c r="Q29" s="43"/>
      <c r="R29" s="43"/>
      <c r="S29" s="43"/>
      <c r="T29" s="43"/>
      <c r="V29" s="10"/>
      <c r="W29" s="39"/>
      <c r="X29" s="43"/>
      <c r="Y29" s="72"/>
      <c r="Z29" s="19"/>
      <c r="AA29" s="79"/>
      <c r="AB29" s="80"/>
      <c r="AC29" s="81"/>
      <c r="AD29" s="82"/>
      <c r="AE29" s="133">
        <f t="shared" si="3"/>
        <v>0</v>
      </c>
    </row>
    <row r="30" spans="1:31" ht="90.75" thickBot="1" x14ac:dyDescent="0.3">
      <c r="A30" s="16"/>
      <c r="B30" s="3" t="s">
        <v>260</v>
      </c>
      <c r="C30" s="42" t="s">
        <v>164</v>
      </c>
      <c r="D30" s="5" t="s">
        <v>25</v>
      </c>
      <c r="E30" s="6" t="s">
        <v>169</v>
      </c>
      <c r="F30" s="7"/>
      <c r="G30" s="7"/>
      <c r="H30" s="8">
        <v>4.8899999999999801</v>
      </c>
      <c r="I30" s="7"/>
      <c r="J30" s="9" t="s">
        <v>170</v>
      </c>
      <c r="K30" s="10" t="s">
        <v>75</v>
      </c>
      <c r="L30" s="39">
        <v>5</v>
      </c>
      <c r="M30" s="11">
        <v>29.05</v>
      </c>
      <c r="N30" s="39">
        <v>145.25</v>
      </c>
      <c r="O30" s="44"/>
      <c r="P30" s="13" t="e">
        <v>#VALUE!</v>
      </c>
      <c r="Q30" s="14" t="e">
        <f>IF(J30="PROV SUM",N30,L30*P30)</f>
        <v>#VALUE!</v>
      </c>
      <c r="R30" s="40">
        <v>0</v>
      </c>
      <c r="S30" s="41">
        <v>25.752824999999998</v>
      </c>
      <c r="T30" s="14">
        <f>IF(J30="SC024",N30,IF(ISERROR(S30),"",IF(J30="PROV SUM",N30,L30*S30)))</f>
        <v>128.76412499999998</v>
      </c>
      <c r="V30" s="10" t="s">
        <v>75</v>
      </c>
      <c r="W30" s="39">
        <v>5</v>
      </c>
      <c r="X30" s="41">
        <v>25.752824999999998</v>
      </c>
      <c r="Y30" s="72">
        <f t="shared" si="0"/>
        <v>128.76412499999998</v>
      </c>
      <c r="Z30" s="19"/>
      <c r="AA30" s="79">
        <v>0</v>
      </c>
      <c r="AB30" s="80">
        <f t="shared" si="1"/>
        <v>0</v>
      </c>
      <c r="AC30" s="81">
        <v>0</v>
      </c>
      <c r="AD30" s="82">
        <f t="shared" si="2"/>
        <v>0</v>
      </c>
      <c r="AE30" s="133">
        <f t="shared" si="3"/>
        <v>0</v>
      </c>
    </row>
    <row r="31" spans="1:31" ht="90.75" thickBot="1" x14ac:dyDescent="0.3">
      <c r="A31" s="16"/>
      <c r="B31" s="45" t="s">
        <v>260</v>
      </c>
      <c r="C31" s="46" t="s">
        <v>164</v>
      </c>
      <c r="D31" s="47" t="s">
        <v>25</v>
      </c>
      <c r="E31" s="48" t="s">
        <v>171</v>
      </c>
      <c r="F31" s="49"/>
      <c r="G31" s="49"/>
      <c r="H31" s="50">
        <v>4.8999999999999799</v>
      </c>
      <c r="I31" s="49"/>
      <c r="J31" s="51" t="s">
        <v>172</v>
      </c>
      <c r="K31" s="52" t="s">
        <v>75</v>
      </c>
      <c r="L31" s="53">
        <v>6</v>
      </c>
      <c r="M31" s="54">
        <v>35.61</v>
      </c>
      <c r="N31" s="53">
        <v>213.66</v>
      </c>
      <c r="O31" s="44"/>
      <c r="P31" s="13" t="e">
        <v>#VALUE!</v>
      </c>
      <c r="Q31" s="14" t="e">
        <f>IF(J31="PROV SUM",N31,L31*P31)</f>
        <v>#VALUE!</v>
      </c>
      <c r="R31" s="40">
        <v>0</v>
      </c>
      <c r="S31" s="41">
        <v>31.568264999999997</v>
      </c>
      <c r="T31" s="14">
        <f>IF(J31="SC024",N31,IF(ISERROR(S31),"",IF(J31="PROV SUM",N31,L31*S31)))</f>
        <v>189.40958999999998</v>
      </c>
      <c r="V31" s="52" t="s">
        <v>75</v>
      </c>
      <c r="W31" s="53">
        <v>6</v>
      </c>
      <c r="X31" s="41">
        <v>31.568264999999997</v>
      </c>
      <c r="Y31" s="72">
        <f t="shared" si="0"/>
        <v>189.40958999999998</v>
      </c>
      <c r="Z31" s="19"/>
      <c r="AA31" s="79">
        <v>0</v>
      </c>
      <c r="AB31" s="80">
        <f t="shared" si="1"/>
        <v>0</v>
      </c>
      <c r="AC31" s="81">
        <v>0</v>
      </c>
      <c r="AD31" s="82">
        <f t="shared" si="2"/>
        <v>0</v>
      </c>
      <c r="AE31" s="133">
        <f t="shared" si="3"/>
        <v>0</v>
      </c>
    </row>
    <row r="32" spans="1:31" ht="15.75" thickBot="1" x14ac:dyDescent="0.3">
      <c r="A32" s="16"/>
      <c r="B32" s="45" t="s">
        <v>260</v>
      </c>
      <c r="C32" s="46" t="s">
        <v>24</v>
      </c>
      <c r="D32" s="47" t="s">
        <v>378</v>
      </c>
      <c r="E32" s="48"/>
      <c r="F32" s="49"/>
      <c r="G32" s="49"/>
      <c r="H32" s="50"/>
      <c r="I32" s="49"/>
      <c r="J32" s="51"/>
      <c r="K32" s="52"/>
      <c r="L32" s="53"/>
      <c r="M32" s="51"/>
      <c r="N32" s="53"/>
      <c r="O32" s="44"/>
      <c r="P32" s="28"/>
      <c r="Q32" s="43"/>
      <c r="R32" s="43"/>
      <c r="S32" s="43"/>
      <c r="T32" s="43"/>
      <c r="V32" s="52"/>
      <c r="W32" s="53"/>
      <c r="X32" s="43"/>
      <c r="Y32" s="72">
        <f t="shared" si="0"/>
        <v>0</v>
      </c>
      <c r="Z32" s="19"/>
      <c r="AA32" s="79"/>
      <c r="AB32" s="80"/>
      <c r="AC32" s="81"/>
      <c r="AD32" s="82"/>
      <c r="AE32" s="133">
        <f t="shared" si="3"/>
        <v>0</v>
      </c>
    </row>
    <row r="33" spans="1:31" ht="120.75" thickBot="1" x14ac:dyDescent="0.3">
      <c r="A33" s="22"/>
      <c r="B33" s="55" t="s">
        <v>260</v>
      </c>
      <c r="C33" s="55" t="s">
        <v>24</v>
      </c>
      <c r="D33" s="56" t="s">
        <v>25</v>
      </c>
      <c r="E33" s="57" t="s">
        <v>26</v>
      </c>
      <c r="F33" s="58"/>
      <c r="G33" s="58"/>
      <c r="H33" s="59">
        <v>2.1</v>
      </c>
      <c r="I33" s="58"/>
      <c r="J33" s="60" t="s">
        <v>27</v>
      </c>
      <c r="K33" s="58" t="s">
        <v>28</v>
      </c>
      <c r="L33" s="61">
        <v>170</v>
      </c>
      <c r="M33" s="62">
        <v>12.92</v>
      </c>
      <c r="N33" s="63">
        <v>2196.4</v>
      </c>
      <c r="O33" s="19"/>
      <c r="P33" s="13" t="e">
        <v>#VALUE!</v>
      </c>
      <c r="Q33" s="14" t="e">
        <f>IF(J33="PROV SUM",N33,L33*P33)</f>
        <v>#VALUE!</v>
      </c>
      <c r="R33" s="40">
        <v>0</v>
      </c>
      <c r="S33" s="41">
        <v>16.4084</v>
      </c>
      <c r="T33" s="14">
        <f>IF(J33="SC024",N33,IF(ISERROR(S33),"",IF(J33="PROV SUM",N33,L33*S33)))</f>
        <v>2789.4279999999999</v>
      </c>
      <c r="V33" s="58" t="s">
        <v>28</v>
      </c>
      <c r="W33" s="61">
        <v>170</v>
      </c>
      <c r="X33" s="41">
        <v>16.4084</v>
      </c>
      <c r="Y33" s="72">
        <f t="shared" si="0"/>
        <v>2789.4279999999999</v>
      </c>
      <c r="Z33" s="19"/>
      <c r="AA33" s="79">
        <v>1</v>
      </c>
      <c r="AB33" s="80">
        <f t="shared" si="1"/>
        <v>2789.4279999999999</v>
      </c>
      <c r="AC33" s="81">
        <v>0</v>
      </c>
      <c r="AD33" s="82">
        <f t="shared" si="2"/>
        <v>0</v>
      </c>
      <c r="AE33" s="133">
        <f t="shared" si="3"/>
        <v>2789.4279999999999</v>
      </c>
    </row>
    <row r="34" spans="1:31" ht="30.75" thickBot="1" x14ac:dyDescent="0.3">
      <c r="A34" s="22"/>
      <c r="B34" s="55" t="s">
        <v>260</v>
      </c>
      <c r="C34" s="55" t="s">
        <v>24</v>
      </c>
      <c r="D34" s="56" t="s">
        <v>25</v>
      </c>
      <c r="E34" s="57" t="s">
        <v>29</v>
      </c>
      <c r="F34" s="58"/>
      <c r="G34" s="58"/>
      <c r="H34" s="59">
        <v>2.5</v>
      </c>
      <c r="I34" s="58"/>
      <c r="J34" s="60" t="s">
        <v>30</v>
      </c>
      <c r="K34" s="58" t="s">
        <v>31</v>
      </c>
      <c r="L34" s="61">
        <v>1</v>
      </c>
      <c r="M34" s="62">
        <v>420</v>
      </c>
      <c r="N34" s="63">
        <v>420</v>
      </c>
      <c r="O34" s="19"/>
      <c r="P34" s="13" t="e">
        <v>#VALUE!</v>
      </c>
      <c r="Q34" s="14" t="e">
        <f>IF(J34="PROV SUM",N34,L34*P34)</f>
        <v>#VALUE!</v>
      </c>
      <c r="R34" s="40">
        <v>0</v>
      </c>
      <c r="S34" s="41">
        <v>533.4</v>
      </c>
      <c r="T34" s="14">
        <f>IF(J34="SC024",N34,IF(ISERROR(S34),"",IF(J34="PROV SUM",N34,L34*S34)))</f>
        <v>533.4</v>
      </c>
      <c r="V34" s="58" t="s">
        <v>31</v>
      </c>
      <c r="W34" s="61">
        <v>1</v>
      </c>
      <c r="X34" s="41">
        <v>533.4</v>
      </c>
      <c r="Y34" s="72">
        <f t="shared" si="0"/>
        <v>533.4</v>
      </c>
      <c r="Z34" s="19"/>
      <c r="AA34" s="79">
        <v>1</v>
      </c>
      <c r="AB34" s="80">
        <f t="shared" si="1"/>
        <v>533.4</v>
      </c>
      <c r="AC34" s="81">
        <v>0</v>
      </c>
      <c r="AD34" s="82">
        <f t="shared" si="2"/>
        <v>0</v>
      </c>
      <c r="AE34" s="133">
        <f t="shared" si="3"/>
        <v>533.4</v>
      </c>
    </row>
    <row r="35" spans="1:31" ht="15.75" thickBot="1" x14ac:dyDescent="0.3">
      <c r="A35" s="22"/>
      <c r="B35" s="55" t="s">
        <v>260</v>
      </c>
      <c r="C35" s="55" t="s">
        <v>24</v>
      </c>
      <c r="D35" s="56" t="s">
        <v>25</v>
      </c>
      <c r="E35" s="57" t="s">
        <v>32</v>
      </c>
      <c r="F35" s="58"/>
      <c r="G35" s="58"/>
      <c r="H35" s="59">
        <v>2.6</v>
      </c>
      <c r="I35" s="58"/>
      <c r="J35" s="60" t="s">
        <v>33</v>
      </c>
      <c r="K35" s="58" t="s">
        <v>31</v>
      </c>
      <c r="L35" s="61">
        <v>1</v>
      </c>
      <c r="M35" s="62">
        <v>50</v>
      </c>
      <c r="N35" s="63">
        <v>50</v>
      </c>
      <c r="O35" s="19"/>
      <c r="P35" s="13" t="e">
        <v>#VALUE!</v>
      </c>
      <c r="Q35" s="14" t="e">
        <f>IF(J35="PROV SUM",N35,L35*P35)</f>
        <v>#VALUE!</v>
      </c>
      <c r="R35" s="40">
        <v>0</v>
      </c>
      <c r="S35" s="41">
        <v>63.5</v>
      </c>
      <c r="T35" s="14">
        <f>IF(J35="SC024",N35,IF(ISERROR(S35),"",IF(J35="PROV SUM",N35,L35*S35)))</f>
        <v>63.5</v>
      </c>
      <c r="V35" s="58" t="s">
        <v>31</v>
      </c>
      <c r="W35" s="61">
        <v>1</v>
      </c>
      <c r="X35" s="41">
        <v>63.5</v>
      </c>
      <c r="Y35" s="72">
        <f t="shared" si="0"/>
        <v>63.5</v>
      </c>
      <c r="Z35" s="19"/>
      <c r="AA35" s="79">
        <v>1</v>
      </c>
      <c r="AB35" s="80">
        <f t="shared" si="1"/>
        <v>63.5</v>
      </c>
      <c r="AC35" s="81">
        <v>0</v>
      </c>
      <c r="AD35" s="82">
        <f t="shared" si="2"/>
        <v>0</v>
      </c>
      <c r="AE35" s="133">
        <f t="shared" si="3"/>
        <v>63.5</v>
      </c>
    </row>
    <row r="36" spans="1:31" ht="60.75" thickBot="1" x14ac:dyDescent="0.3">
      <c r="A36" s="22"/>
      <c r="B36" s="55" t="s">
        <v>260</v>
      </c>
      <c r="C36" s="55" t="s">
        <v>24</v>
      </c>
      <c r="D36" s="56" t="s">
        <v>25</v>
      </c>
      <c r="E36" s="57" t="s">
        <v>382</v>
      </c>
      <c r="F36" s="58"/>
      <c r="G36" s="58"/>
      <c r="H36" s="59"/>
      <c r="I36" s="58"/>
      <c r="J36" s="60" t="s">
        <v>383</v>
      </c>
      <c r="K36" s="58" t="s">
        <v>31</v>
      </c>
      <c r="L36" s="61"/>
      <c r="M36" s="62">
        <v>4.8300000000000003E-2</v>
      </c>
      <c r="N36" s="63">
        <v>0</v>
      </c>
      <c r="O36" s="19"/>
      <c r="P36" s="13" t="e">
        <v>#VALUE!</v>
      </c>
      <c r="Q36" s="14" t="e">
        <f>IF(J36="PROV SUM",N36,L36*P36)</f>
        <v>#VALUE!</v>
      </c>
      <c r="R36" s="40" t="e">
        <v>#N/A</v>
      </c>
      <c r="S36" s="41" t="e">
        <v>#N/A</v>
      </c>
      <c r="T36" s="14">
        <f>IF(J36="SC024",N36,IF(ISERROR(S36),"",IF(J36="PROV SUM",N36,L36*S36)))</f>
        <v>0</v>
      </c>
      <c r="V36" s="58" t="s">
        <v>31</v>
      </c>
      <c r="W36" s="61"/>
      <c r="X36" s="41" t="e">
        <v>#N/A</v>
      </c>
      <c r="Y36" s="72"/>
      <c r="Z36" s="19"/>
      <c r="AA36" s="79">
        <v>0</v>
      </c>
      <c r="AB36" s="80">
        <f t="shared" si="1"/>
        <v>0</v>
      </c>
      <c r="AC36" s="81">
        <v>0</v>
      </c>
      <c r="AD36" s="82">
        <f t="shared" si="2"/>
        <v>0</v>
      </c>
      <c r="AE36" s="133">
        <f t="shared" si="3"/>
        <v>0</v>
      </c>
    </row>
    <row r="37" spans="1:31" ht="15.75" thickBot="1" x14ac:dyDescent="0.3">
      <c r="A37" s="22"/>
      <c r="B37" s="64" t="s">
        <v>260</v>
      </c>
      <c r="C37" s="55" t="s">
        <v>312</v>
      </c>
      <c r="D37" s="56" t="s">
        <v>378</v>
      </c>
      <c r="E37" s="57"/>
      <c r="F37" s="58"/>
      <c r="G37" s="58"/>
      <c r="H37" s="59"/>
      <c r="I37" s="58"/>
      <c r="J37" s="60"/>
      <c r="K37" s="58"/>
      <c r="L37" s="61"/>
      <c r="M37" s="60"/>
      <c r="N37" s="63"/>
      <c r="O37" s="19"/>
      <c r="P37" s="17"/>
      <c r="Q37" s="38"/>
      <c r="R37" s="38"/>
      <c r="S37" s="38"/>
      <c r="T37" s="38"/>
      <c r="V37" s="58"/>
      <c r="W37" s="61"/>
      <c r="X37" s="38"/>
      <c r="Y37" s="72"/>
      <c r="Z37" s="19"/>
      <c r="AA37" s="79"/>
      <c r="AB37" s="80"/>
      <c r="AC37" s="81"/>
      <c r="AD37" s="82"/>
      <c r="AE37" s="133">
        <f t="shared" si="3"/>
        <v>0</v>
      </c>
    </row>
    <row r="38" spans="1:31" ht="16.5" thickBot="1" x14ac:dyDescent="0.3">
      <c r="A38" s="16"/>
      <c r="B38" s="88" t="s">
        <v>260</v>
      </c>
      <c r="C38" s="89" t="s">
        <v>341</v>
      </c>
      <c r="D38" s="90" t="s">
        <v>378</v>
      </c>
      <c r="E38" s="91"/>
      <c r="F38" s="7"/>
      <c r="G38" s="7"/>
      <c r="H38" s="92"/>
      <c r="I38" s="7"/>
      <c r="J38" s="91"/>
      <c r="K38" s="93"/>
      <c r="L38" s="53"/>
      <c r="M38" s="94"/>
      <c r="N38" s="12"/>
      <c r="O38" s="19"/>
      <c r="P38" s="17"/>
      <c r="Q38" s="38"/>
      <c r="R38" s="38"/>
      <c r="S38" s="38"/>
      <c r="T38" s="38"/>
      <c r="V38" s="93"/>
      <c r="W38" s="53"/>
      <c r="X38" s="38"/>
      <c r="Y38" s="72"/>
      <c r="Z38" s="19"/>
      <c r="AA38" s="79"/>
      <c r="AB38" s="80"/>
      <c r="AC38" s="81"/>
      <c r="AD38" s="82"/>
      <c r="AE38" s="133">
        <f t="shared" si="3"/>
        <v>0</v>
      </c>
    </row>
    <row r="39" spans="1:31" ht="120.75" thickBot="1" x14ac:dyDescent="0.3">
      <c r="A39" s="16"/>
      <c r="B39" s="88" t="s">
        <v>260</v>
      </c>
      <c r="C39" s="89" t="s">
        <v>341</v>
      </c>
      <c r="D39" s="90" t="s">
        <v>25</v>
      </c>
      <c r="E39" s="91" t="s">
        <v>346</v>
      </c>
      <c r="F39" s="10"/>
      <c r="G39" s="10"/>
      <c r="H39" s="92">
        <v>13</v>
      </c>
      <c r="I39" s="10"/>
      <c r="J39" s="91" t="s">
        <v>347</v>
      </c>
      <c r="K39" s="10" t="s">
        <v>311</v>
      </c>
      <c r="L39" s="95">
        <v>2</v>
      </c>
      <c r="M39" s="94">
        <v>180.78</v>
      </c>
      <c r="N39" s="96">
        <v>361.56</v>
      </c>
      <c r="O39" s="19"/>
      <c r="P39" s="13" t="e">
        <v>#VALUE!</v>
      </c>
      <c r="Q39" s="14" t="e">
        <f t="shared" ref="Q39:Q53" si="6">IF(J39="PROV SUM",N39,L39*P39)</f>
        <v>#VALUE!</v>
      </c>
      <c r="R39" s="40">
        <v>0</v>
      </c>
      <c r="S39" s="41">
        <v>160.26147</v>
      </c>
      <c r="T39" s="14">
        <f t="shared" ref="T39:T53" si="7">IF(J39="SC024",N39,IF(ISERROR(S39),"",IF(J39="PROV SUM",N39,L39*S39)))</f>
        <v>320.52294000000001</v>
      </c>
      <c r="V39" s="10" t="s">
        <v>311</v>
      </c>
      <c r="W39" s="95">
        <v>2</v>
      </c>
      <c r="X39" s="41">
        <v>160.26147</v>
      </c>
      <c r="Y39" s="72">
        <f t="shared" si="0"/>
        <v>320.52294000000001</v>
      </c>
      <c r="Z39" s="19"/>
      <c r="AA39" s="79">
        <v>0</v>
      </c>
      <c r="AB39" s="80">
        <f t="shared" si="1"/>
        <v>0</v>
      </c>
      <c r="AC39" s="81">
        <v>0</v>
      </c>
      <c r="AD39" s="82">
        <f t="shared" si="2"/>
        <v>0</v>
      </c>
      <c r="AE39" s="133">
        <f t="shared" si="3"/>
        <v>0</v>
      </c>
    </row>
    <row r="40" spans="1:31" ht="105.75" thickBot="1" x14ac:dyDescent="0.3">
      <c r="A40" s="16"/>
      <c r="B40" s="88" t="s">
        <v>260</v>
      </c>
      <c r="C40" s="89" t="s">
        <v>341</v>
      </c>
      <c r="D40" s="90" t="s">
        <v>25</v>
      </c>
      <c r="E40" s="91" t="s">
        <v>356</v>
      </c>
      <c r="F40" s="7"/>
      <c r="G40" s="7"/>
      <c r="H40" s="92">
        <v>27</v>
      </c>
      <c r="I40" s="7"/>
      <c r="J40" s="91" t="s">
        <v>357</v>
      </c>
      <c r="K40" s="93" t="s">
        <v>311</v>
      </c>
      <c r="L40" s="95">
        <v>1</v>
      </c>
      <c r="M40" s="94">
        <v>22.53</v>
      </c>
      <c r="N40" s="96">
        <v>22.53</v>
      </c>
      <c r="O40" s="19"/>
      <c r="P40" s="13" t="e">
        <v>#VALUE!</v>
      </c>
      <c r="Q40" s="14" t="e">
        <f t="shared" si="6"/>
        <v>#VALUE!</v>
      </c>
      <c r="R40" s="40">
        <v>0</v>
      </c>
      <c r="S40" s="41">
        <v>19.150500000000001</v>
      </c>
      <c r="T40" s="14">
        <f t="shared" si="7"/>
        <v>19.150500000000001</v>
      </c>
      <c r="V40" s="93" t="s">
        <v>311</v>
      </c>
      <c r="W40" s="95">
        <v>1</v>
      </c>
      <c r="X40" s="41">
        <v>19.150500000000001</v>
      </c>
      <c r="Y40" s="72">
        <f t="shared" si="0"/>
        <v>19.150500000000001</v>
      </c>
      <c r="Z40" s="19"/>
      <c r="AA40" s="79">
        <v>0</v>
      </c>
      <c r="AB40" s="80">
        <f t="shared" si="1"/>
        <v>0</v>
      </c>
      <c r="AC40" s="81">
        <v>0</v>
      </c>
      <c r="AD40" s="82">
        <f t="shared" si="2"/>
        <v>0</v>
      </c>
      <c r="AE40" s="133">
        <f t="shared" si="3"/>
        <v>0</v>
      </c>
    </row>
    <row r="41" spans="1:31" ht="120.75" thickBot="1" x14ac:dyDescent="0.3">
      <c r="A41" s="16"/>
      <c r="B41" s="88" t="s">
        <v>260</v>
      </c>
      <c r="C41" s="89" t="s">
        <v>341</v>
      </c>
      <c r="D41" s="90" t="s">
        <v>25</v>
      </c>
      <c r="E41" s="91" t="s">
        <v>358</v>
      </c>
      <c r="F41" s="7"/>
      <c r="G41" s="7"/>
      <c r="H41" s="92">
        <v>41</v>
      </c>
      <c r="I41" s="7"/>
      <c r="J41" s="91" t="s">
        <v>359</v>
      </c>
      <c r="K41" s="93" t="s">
        <v>311</v>
      </c>
      <c r="L41" s="95">
        <v>1</v>
      </c>
      <c r="M41" s="94">
        <v>29.34</v>
      </c>
      <c r="N41" s="96">
        <v>29.34</v>
      </c>
      <c r="O41" s="19"/>
      <c r="P41" s="13" t="e">
        <v>#VALUE!</v>
      </c>
      <c r="Q41" s="14" t="e">
        <f t="shared" si="6"/>
        <v>#VALUE!</v>
      </c>
      <c r="R41" s="40">
        <v>0</v>
      </c>
      <c r="S41" s="41">
        <v>24.939</v>
      </c>
      <c r="T41" s="14">
        <f t="shared" si="7"/>
        <v>24.939</v>
      </c>
      <c r="V41" s="93" t="s">
        <v>311</v>
      </c>
      <c r="W41" s="95">
        <v>1</v>
      </c>
      <c r="X41" s="41">
        <v>24.939</v>
      </c>
      <c r="Y41" s="72">
        <f t="shared" si="0"/>
        <v>24.939</v>
      </c>
      <c r="Z41" s="19"/>
      <c r="AA41" s="79">
        <v>0</v>
      </c>
      <c r="AB41" s="80">
        <f t="shared" si="1"/>
        <v>0</v>
      </c>
      <c r="AC41" s="81">
        <v>0</v>
      </c>
      <c r="AD41" s="82">
        <f t="shared" si="2"/>
        <v>0</v>
      </c>
      <c r="AE41" s="133">
        <f t="shared" si="3"/>
        <v>0</v>
      </c>
    </row>
    <row r="42" spans="1:31" ht="105.75" thickBot="1" x14ac:dyDescent="0.3">
      <c r="A42" s="16"/>
      <c r="B42" s="88" t="s">
        <v>260</v>
      </c>
      <c r="C42" s="89" t="s">
        <v>341</v>
      </c>
      <c r="D42" s="90" t="s">
        <v>25</v>
      </c>
      <c r="E42" s="91" t="s">
        <v>360</v>
      </c>
      <c r="F42" s="7"/>
      <c r="G42" s="7"/>
      <c r="H42" s="92">
        <v>43</v>
      </c>
      <c r="I42" s="7"/>
      <c r="J42" s="91" t="s">
        <v>361</v>
      </c>
      <c r="K42" s="93" t="s">
        <v>311</v>
      </c>
      <c r="L42" s="95">
        <v>1</v>
      </c>
      <c r="M42" s="94">
        <v>20.399999999999999</v>
      </c>
      <c r="N42" s="96">
        <v>20.399999999999999</v>
      </c>
      <c r="O42" s="19"/>
      <c r="P42" s="13" t="e">
        <v>#VALUE!</v>
      </c>
      <c r="Q42" s="14" t="e">
        <f t="shared" si="6"/>
        <v>#VALUE!</v>
      </c>
      <c r="R42" s="40">
        <v>0</v>
      </c>
      <c r="S42" s="41">
        <v>17.34</v>
      </c>
      <c r="T42" s="14">
        <f t="shared" si="7"/>
        <v>17.34</v>
      </c>
      <c r="V42" s="93" t="s">
        <v>311</v>
      </c>
      <c r="W42" s="95">
        <v>1</v>
      </c>
      <c r="X42" s="41">
        <v>17.34</v>
      </c>
      <c r="Y42" s="72">
        <f t="shared" si="0"/>
        <v>17.34</v>
      </c>
      <c r="Z42" s="19"/>
      <c r="AA42" s="79">
        <v>0</v>
      </c>
      <c r="AB42" s="80">
        <f t="shared" si="1"/>
        <v>0</v>
      </c>
      <c r="AC42" s="81">
        <v>0</v>
      </c>
      <c r="AD42" s="82">
        <f t="shared" si="2"/>
        <v>0</v>
      </c>
      <c r="AE42" s="133">
        <f t="shared" si="3"/>
        <v>0</v>
      </c>
    </row>
    <row r="43" spans="1:31" ht="45.75" thickBot="1" x14ac:dyDescent="0.3">
      <c r="A43" s="16"/>
      <c r="B43" s="88" t="s">
        <v>260</v>
      </c>
      <c r="C43" s="89" t="s">
        <v>341</v>
      </c>
      <c r="D43" s="90" t="s">
        <v>25</v>
      </c>
      <c r="E43" s="91" t="s">
        <v>364</v>
      </c>
      <c r="F43" s="7"/>
      <c r="G43" s="7"/>
      <c r="H43" s="92">
        <v>93</v>
      </c>
      <c r="I43" s="7"/>
      <c r="J43" s="91" t="s">
        <v>365</v>
      </c>
      <c r="K43" s="93" t="s">
        <v>311</v>
      </c>
      <c r="L43" s="95">
        <v>1</v>
      </c>
      <c r="M43" s="94">
        <v>550</v>
      </c>
      <c r="N43" s="96">
        <v>550</v>
      </c>
      <c r="O43" s="19"/>
      <c r="P43" s="13" t="e">
        <v>#VALUE!</v>
      </c>
      <c r="Q43" s="14" t="e">
        <f t="shared" si="6"/>
        <v>#VALUE!</v>
      </c>
      <c r="R43" s="40">
        <v>0</v>
      </c>
      <c r="S43" s="41">
        <v>440</v>
      </c>
      <c r="T43" s="14">
        <f t="shared" si="7"/>
        <v>440</v>
      </c>
      <c r="V43" s="93" t="s">
        <v>311</v>
      </c>
      <c r="W43" s="95">
        <v>1</v>
      </c>
      <c r="X43" s="41">
        <v>440</v>
      </c>
      <c r="Y43" s="72">
        <f t="shared" si="0"/>
        <v>440</v>
      </c>
      <c r="Z43" s="19"/>
      <c r="AA43" s="79">
        <v>0</v>
      </c>
      <c r="AB43" s="80">
        <f t="shared" si="1"/>
        <v>0</v>
      </c>
      <c r="AC43" s="81">
        <v>0</v>
      </c>
      <c r="AD43" s="82">
        <f t="shared" si="2"/>
        <v>0</v>
      </c>
      <c r="AE43" s="133">
        <f t="shared" si="3"/>
        <v>0</v>
      </c>
    </row>
    <row r="44" spans="1:31" ht="45.75" thickBot="1" x14ac:dyDescent="0.3">
      <c r="A44" s="16"/>
      <c r="B44" s="88" t="s">
        <v>260</v>
      </c>
      <c r="C44" s="89" t="s">
        <v>341</v>
      </c>
      <c r="D44" s="90" t="s">
        <v>25</v>
      </c>
      <c r="E44" s="91" t="s">
        <v>352</v>
      </c>
      <c r="F44" s="7"/>
      <c r="G44" s="7"/>
      <c r="H44" s="92">
        <v>104</v>
      </c>
      <c r="I44" s="7"/>
      <c r="J44" s="91" t="s">
        <v>353</v>
      </c>
      <c r="K44" s="93" t="s">
        <v>311</v>
      </c>
      <c r="L44" s="95">
        <v>3</v>
      </c>
      <c r="M44" s="94">
        <v>3.44</v>
      </c>
      <c r="N44" s="96">
        <v>10.32</v>
      </c>
      <c r="O44" s="19"/>
      <c r="P44" s="13" t="e">
        <v>#VALUE!</v>
      </c>
      <c r="Q44" s="14" t="e">
        <f t="shared" si="6"/>
        <v>#VALUE!</v>
      </c>
      <c r="R44" s="40">
        <v>0</v>
      </c>
      <c r="S44" s="41">
        <v>3.0495599999999996</v>
      </c>
      <c r="T44" s="14">
        <f t="shared" si="7"/>
        <v>9.1486799999999988</v>
      </c>
      <c r="V44" s="93" t="s">
        <v>311</v>
      </c>
      <c r="W44" s="95">
        <v>3</v>
      </c>
      <c r="X44" s="41">
        <v>3.0495599999999996</v>
      </c>
      <c r="Y44" s="72">
        <f t="shared" si="0"/>
        <v>9.1486799999999988</v>
      </c>
      <c r="Z44" s="19"/>
      <c r="AA44" s="79">
        <v>0</v>
      </c>
      <c r="AB44" s="80">
        <f t="shared" si="1"/>
        <v>0</v>
      </c>
      <c r="AC44" s="81">
        <v>0</v>
      </c>
      <c r="AD44" s="82">
        <f t="shared" si="2"/>
        <v>0</v>
      </c>
      <c r="AE44" s="133">
        <f t="shared" si="3"/>
        <v>0</v>
      </c>
    </row>
    <row r="45" spans="1:31" ht="90.75" thickBot="1" x14ac:dyDescent="0.3">
      <c r="A45" s="16"/>
      <c r="B45" s="88" t="s">
        <v>260</v>
      </c>
      <c r="C45" s="89" t="s">
        <v>341</v>
      </c>
      <c r="D45" s="90" t="s">
        <v>25</v>
      </c>
      <c r="E45" s="91" t="s">
        <v>366</v>
      </c>
      <c r="F45" s="7"/>
      <c r="G45" s="7"/>
      <c r="H45" s="92">
        <v>115</v>
      </c>
      <c r="I45" s="7"/>
      <c r="J45" s="91" t="s">
        <v>367</v>
      </c>
      <c r="K45" s="93" t="s">
        <v>311</v>
      </c>
      <c r="L45" s="95">
        <v>3</v>
      </c>
      <c r="M45" s="94">
        <v>70.11</v>
      </c>
      <c r="N45" s="96">
        <v>210.32999999999998</v>
      </c>
      <c r="O45" s="19"/>
      <c r="P45" s="13" t="e">
        <v>#VALUE!</v>
      </c>
      <c r="Q45" s="14" t="e">
        <f t="shared" si="6"/>
        <v>#VALUE!</v>
      </c>
      <c r="R45" s="40">
        <v>0</v>
      </c>
      <c r="S45" s="41">
        <v>56.088000000000001</v>
      </c>
      <c r="T45" s="14">
        <f t="shared" si="7"/>
        <v>168.26400000000001</v>
      </c>
      <c r="V45" s="93" t="s">
        <v>311</v>
      </c>
      <c r="W45" s="95">
        <v>3</v>
      </c>
      <c r="X45" s="41">
        <v>56.088000000000001</v>
      </c>
      <c r="Y45" s="72">
        <f t="shared" si="0"/>
        <v>168.26400000000001</v>
      </c>
      <c r="Z45" s="19"/>
      <c r="AA45" s="79">
        <v>0</v>
      </c>
      <c r="AB45" s="80">
        <f t="shared" si="1"/>
        <v>0</v>
      </c>
      <c r="AC45" s="81">
        <v>0</v>
      </c>
      <c r="AD45" s="82">
        <f t="shared" si="2"/>
        <v>0</v>
      </c>
      <c r="AE45" s="133">
        <f t="shared" si="3"/>
        <v>0</v>
      </c>
    </row>
    <row r="46" spans="1:31" ht="46.5" thickBot="1" x14ac:dyDescent="0.3">
      <c r="A46" s="16"/>
      <c r="B46" s="88" t="s">
        <v>260</v>
      </c>
      <c r="C46" s="89" t="s">
        <v>341</v>
      </c>
      <c r="D46" s="90" t="s">
        <v>25</v>
      </c>
      <c r="E46" s="97" t="s">
        <v>354</v>
      </c>
      <c r="F46" s="7"/>
      <c r="G46" s="7"/>
      <c r="H46" s="92">
        <v>175</v>
      </c>
      <c r="I46" s="7"/>
      <c r="J46" s="104" t="s">
        <v>355</v>
      </c>
      <c r="K46" s="93" t="s">
        <v>311</v>
      </c>
      <c r="L46" s="95">
        <v>3</v>
      </c>
      <c r="M46" s="94">
        <v>9.81</v>
      </c>
      <c r="N46" s="96">
        <v>29.43</v>
      </c>
      <c r="O46" s="19"/>
      <c r="P46" s="13" t="e">
        <v>#VALUE!</v>
      </c>
      <c r="Q46" s="14" t="e">
        <f t="shared" si="6"/>
        <v>#VALUE!</v>
      </c>
      <c r="R46" s="40">
        <v>0</v>
      </c>
      <c r="S46" s="41">
        <v>8.6965649999999997</v>
      </c>
      <c r="T46" s="14">
        <f t="shared" si="7"/>
        <v>26.089694999999999</v>
      </c>
      <c r="V46" s="93" t="s">
        <v>311</v>
      </c>
      <c r="W46" s="95">
        <v>3</v>
      </c>
      <c r="X46" s="41">
        <v>8.6965649999999997</v>
      </c>
      <c r="Y46" s="72">
        <f t="shared" si="0"/>
        <v>26.089694999999999</v>
      </c>
      <c r="Z46" s="19"/>
      <c r="AA46" s="79">
        <v>0</v>
      </c>
      <c r="AB46" s="80">
        <f t="shared" si="1"/>
        <v>0</v>
      </c>
      <c r="AC46" s="81">
        <v>0</v>
      </c>
      <c r="AD46" s="82">
        <f t="shared" si="2"/>
        <v>0</v>
      </c>
      <c r="AE46" s="133">
        <f t="shared" si="3"/>
        <v>0</v>
      </c>
    </row>
    <row r="47" spans="1:31" ht="76.5" thickBot="1" x14ac:dyDescent="0.3">
      <c r="A47" s="22"/>
      <c r="B47" s="88" t="s">
        <v>260</v>
      </c>
      <c r="C47" s="89" t="s">
        <v>341</v>
      </c>
      <c r="D47" s="90" t="s">
        <v>25</v>
      </c>
      <c r="E47" s="97" t="s">
        <v>342</v>
      </c>
      <c r="F47" s="30"/>
      <c r="G47" s="30"/>
      <c r="H47" s="92">
        <v>180</v>
      </c>
      <c r="I47" s="30"/>
      <c r="J47" s="98" t="s">
        <v>343</v>
      </c>
      <c r="K47" s="93" t="s">
        <v>311</v>
      </c>
      <c r="L47" s="95">
        <v>1</v>
      </c>
      <c r="M47" s="94">
        <v>62.11</v>
      </c>
      <c r="N47" s="96">
        <v>62.11</v>
      </c>
      <c r="O47" s="19"/>
      <c r="P47" s="13" t="e">
        <v>#VALUE!</v>
      </c>
      <c r="Q47" s="14" t="e">
        <f t="shared" si="6"/>
        <v>#VALUE!</v>
      </c>
      <c r="R47" s="40">
        <v>0</v>
      </c>
      <c r="S47" s="41">
        <v>55.060514999999995</v>
      </c>
      <c r="T47" s="14">
        <f t="shared" si="7"/>
        <v>55.060514999999995</v>
      </c>
      <c r="V47" s="93" t="s">
        <v>311</v>
      </c>
      <c r="W47" s="95">
        <v>1</v>
      </c>
      <c r="X47" s="41">
        <v>55.060514999999995</v>
      </c>
      <c r="Y47" s="72">
        <f t="shared" si="0"/>
        <v>55.060514999999995</v>
      </c>
      <c r="Z47" s="19"/>
      <c r="AA47" s="79">
        <v>0</v>
      </c>
      <c r="AB47" s="80">
        <f t="shared" si="1"/>
        <v>0</v>
      </c>
      <c r="AC47" s="81">
        <v>0</v>
      </c>
      <c r="AD47" s="82">
        <f t="shared" si="2"/>
        <v>0</v>
      </c>
      <c r="AE47" s="133">
        <f t="shared" si="3"/>
        <v>0</v>
      </c>
    </row>
    <row r="48" spans="1:31" ht="91.5" thickBot="1" x14ac:dyDescent="0.3">
      <c r="A48" s="22"/>
      <c r="B48" s="88" t="s">
        <v>260</v>
      </c>
      <c r="C48" s="89" t="s">
        <v>341</v>
      </c>
      <c r="D48" s="90" t="s">
        <v>25</v>
      </c>
      <c r="E48" s="97" t="s">
        <v>370</v>
      </c>
      <c r="F48" s="30"/>
      <c r="G48" s="30"/>
      <c r="H48" s="92">
        <v>186</v>
      </c>
      <c r="I48" s="30"/>
      <c r="J48" s="99" t="s">
        <v>371</v>
      </c>
      <c r="K48" s="93" t="s">
        <v>311</v>
      </c>
      <c r="L48" s="95">
        <v>1</v>
      </c>
      <c r="M48" s="94">
        <v>86.88</v>
      </c>
      <c r="N48" s="96">
        <v>86.88</v>
      </c>
      <c r="O48" s="19"/>
      <c r="P48" s="13" t="e">
        <v>#VALUE!</v>
      </c>
      <c r="Q48" s="14" t="e">
        <f t="shared" si="6"/>
        <v>#VALUE!</v>
      </c>
      <c r="R48" s="40">
        <v>0</v>
      </c>
      <c r="S48" s="41">
        <v>69.504000000000005</v>
      </c>
      <c r="T48" s="14">
        <f t="shared" si="7"/>
        <v>69.504000000000005</v>
      </c>
      <c r="V48" s="93" t="s">
        <v>311</v>
      </c>
      <c r="W48" s="95">
        <v>1</v>
      </c>
      <c r="X48" s="41">
        <v>69.504000000000005</v>
      </c>
      <c r="Y48" s="72">
        <f t="shared" si="0"/>
        <v>69.504000000000005</v>
      </c>
      <c r="Z48" s="19"/>
      <c r="AA48" s="79">
        <v>0</v>
      </c>
      <c r="AB48" s="80">
        <f t="shared" si="1"/>
        <v>0</v>
      </c>
      <c r="AC48" s="81">
        <v>0</v>
      </c>
      <c r="AD48" s="82">
        <f t="shared" si="2"/>
        <v>0</v>
      </c>
      <c r="AE48" s="133">
        <f t="shared" si="3"/>
        <v>0</v>
      </c>
    </row>
    <row r="49" spans="1:31" ht="16.5" thickBot="1" x14ac:dyDescent="0.3">
      <c r="A49" s="22"/>
      <c r="B49" s="88" t="s">
        <v>260</v>
      </c>
      <c r="C49" s="89" t="s">
        <v>341</v>
      </c>
      <c r="D49" s="90" t="s">
        <v>25</v>
      </c>
      <c r="E49" s="100" t="s">
        <v>424</v>
      </c>
      <c r="F49" s="30"/>
      <c r="G49" s="30"/>
      <c r="H49" s="92">
        <v>190</v>
      </c>
      <c r="I49" s="30"/>
      <c r="J49" s="101" t="s">
        <v>379</v>
      </c>
      <c r="K49" s="93" t="s">
        <v>311</v>
      </c>
      <c r="L49" s="95">
        <v>1</v>
      </c>
      <c r="M49" s="102">
        <v>1500</v>
      </c>
      <c r="N49" s="96">
        <v>1500</v>
      </c>
      <c r="O49" s="19"/>
      <c r="P49" s="13" t="e">
        <v>#VALUE!</v>
      </c>
      <c r="Q49" s="14">
        <f t="shared" si="6"/>
        <v>1500</v>
      </c>
      <c r="R49" s="40" t="s">
        <v>381</v>
      </c>
      <c r="S49" s="41" t="s">
        <v>381</v>
      </c>
      <c r="T49" s="14">
        <f t="shared" si="7"/>
        <v>1500</v>
      </c>
      <c r="V49" s="93" t="s">
        <v>311</v>
      </c>
      <c r="W49" s="95">
        <v>1</v>
      </c>
      <c r="X49" s="41" t="s">
        <v>381</v>
      </c>
      <c r="Y49" s="72">
        <v>1500</v>
      </c>
      <c r="Z49" s="19"/>
      <c r="AA49" s="79">
        <v>0</v>
      </c>
      <c r="AB49" s="80">
        <f t="shared" si="1"/>
        <v>0</v>
      </c>
      <c r="AC49" s="81">
        <v>0</v>
      </c>
      <c r="AD49" s="82">
        <f t="shared" si="2"/>
        <v>0</v>
      </c>
      <c r="AE49" s="133">
        <f t="shared" si="3"/>
        <v>0</v>
      </c>
    </row>
    <row r="50" spans="1:31" ht="27" thickBot="1" x14ac:dyDescent="0.3">
      <c r="A50" s="22"/>
      <c r="B50" s="88" t="s">
        <v>260</v>
      </c>
      <c r="C50" s="89" t="s">
        <v>341</v>
      </c>
      <c r="D50" s="90" t="s">
        <v>25</v>
      </c>
      <c r="E50" s="103" t="s">
        <v>425</v>
      </c>
      <c r="F50" s="30"/>
      <c r="G50" s="30"/>
      <c r="H50" s="92">
        <v>191</v>
      </c>
      <c r="I50" s="30"/>
      <c r="J50" s="101" t="s">
        <v>379</v>
      </c>
      <c r="K50" s="93" t="s">
        <v>311</v>
      </c>
      <c r="L50" s="95">
        <v>1</v>
      </c>
      <c r="M50" s="102">
        <v>100</v>
      </c>
      <c r="N50" s="96">
        <v>100</v>
      </c>
      <c r="O50" s="19"/>
      <c r="P50" s="13" t="e">
        <v>#VALUE!</v>
      </c>
      <c r="Q50" s="14">
        <f t="shared" si="6"/>
        <v>100</v>
      </c>
      <c r="R50" s="40" t="s">
        <v>381</v>
      </c>
      <c r="S50" s="41" t="s">
        <v>381</v>
      </c>
      <c r="T50" s="14">
        <f t="shared" si="7"/>
        <v>100</v>
      </c>
      <c r="V50" s="93" t="s">
        <v>311</v>
      </c>
      <c r="W50" s="95">
        <v>1</v>
      </c>
      <c r="X50" s="41" t="s">
        <v>381</v>
      </c>
      <c r="Y50" s="72">
        <v>100</v>
      </c>
      <c r="Z50" s="19"/>
      <c r="AA50" s="79">
        <v>0</v>
      </c>
      <c r="AB50" s="80">
        <f t="shared" si="1"/>
        <v>0</v>
      </c>
      <c r="AC50" s="81">
        <v>0</v>
      </c>
      <c r="AD50" s="82">
        <f t="shared" si="2"/>
        <v>0</v>
      </c>
      <c r="AE50" s="133">
        <f t="shared" si="3"/>
        <v>0</v>
      </c>
    </row>
    <row r="51" spans="1:31" ht="16.5" thickBot="1" x14ac:dyDescent="0.3">
      <c r="A51" s="22"/>
      <c r="B51" s="88" t="s">
        <v>260</v>
      </c>
      <c r="C51" s="89" t="s">
        <v>341</v>
      </c>
      <c r="D51" s="90" t="s">
        <v>25</v>
      </c>
      <c r="E51" s="103" t="s">
        <v>426</v>
      </c>
      <c r="F51" s="30"/>
      <c r="G51" s="30"/>
      <c r="H51" s="92">
        <v>192</v>
      </c>
      <c r="I51" s="30"/>
      <c r="J51" s="101" t="s">
        <v>379</v>
      </c>
      <c r="K51" s="93" t="s">
        <v>311</v>
      </c>
      <c r="L51" s="95">
        <v>1</v>
      </c>
      <c r="M51" s="102">
        <v>100</v>
      </c>
      <c r="N51" s="96">
        <v>100</v>
      </c>
      <c r="O51" s="19"/>
      <c r="P51" s="13" t="e">
        <v>#VALUE!</v>
      </c>
      <c r="Q51" s="14">
        <f t="shared" si="6"/>
        <v>100</v>
      </c>
      <c r="R51" s="40" t="s">
        <v>381</v>
      </c>
      <c r="S51" s="41" t="s">
        <v>381</v>
      </c>
      <c r="T51" s="14">
        <f t="shared" si="7"/>
        <v>100</v>
      </c>
      <c r="V51" s="93" t="s">
        <v>311</v>
      </c>
      <c r="W51" s="95">
        <v>1</v>
      </c>
      <c r="X51" s="41" t="s">
        <v>381</v>
      </c>
      <c r="Y51" s="72">
        <v>100</v>
      </c>
      <c r="Z51" s="19"/>
      <c r="AA51" s="79">
        <v>0</v>
      </c>
      <c r="AB51" s="80">
        <f t="shared" si="1"/>
        <v>0</v>
      </c>
      <c r="AC51" s="81">
        <v>0</v>
      </c>
      <c r="AD51" s="82">
        <f t="shared" si="2"/>
        <v>0</v>
      </c>
      <c r="AE51" s="133">
        <f t="shared" si="3"/>
        <v>0</v>
      </c>
    </row>
    <row r="52" spans="1:31" ht="16.5" thickBot="1" x14ac:dyDescent="0.3">
      <c r="A52" s="22"/>
      <c r="B52" s="88" t="s">
        <v>260</v>
      </c>
      <c r="C52" s="89" t="s">
        <v>341</v>
      </c>
      <c r="D52" s="90" t="s">
        <v>25</v>
      </c>
      <c r="E52" s="103" t="s">
        <v>427</v>
      </c>
      <c r="F52" s="30"/>
      <c r="G52" s="30"/>
      <c r="H52" s="92">
        <v>193</v>
      </c>
      <c r="I52" s="30"/>
      <c r="J52" s="101" t="s">
        <v>379</v>
      </c>
      <c r="K52" s="93" t="s">
        <v>311</v>
      </c>
      <c r="L52" s="95">
        <v>1</v>
      </c>
      <c r="M52" s="102">
        <v>100</v>
      </c>
      <c r="N52" s="96">
        <v>100</v>
      </c>
      <c r="O52" s="19"/>
      <c r="P52" s="13" t="e">
        <v>#VALUE!</v>
      </c>
      <c r="Q52" s="14">
        <f t="shared" si="6"/>
        <v>100</v>
      </c>
      <c r="R52" s="40" t="s">
        <v>381</v>
      </c>
      <c r="S52" s="41" t="s">
        <v>381</v>
      </c>
      <c r="T52" s="14">
        <f t="shared" si="7"/>
        <v>100</v>
      </c>
      <c r="V52" s="93" t="s">
        <v>311</v>
      </c>
      <c r="W52" s="95">
        <v>1</v>
      </c>
      <c r="X52" s="41" t="s">
        <v>381</v>
      </c>
      <c r="Y52" s="72">
        <v>100</v>
      </c>
      <c r="Z52" s="19"/>
      <c r="AA52" s="79">
        <v>0</v>
      </c>
      <c r="AB52" s="80">
        <f t="shared" si="1"/>
        <v>0</v>
      </c>
      <c r="AC52" s="81">
        <v>0</v>
      </c>
      <c r="AD52" s="82">
        <f t="shared" si="2"/>
        <v>0</v>
      </c>
      <c r="AE52" s="133">
        <f t="shared" si="3"/>
        <v>0</v>
      </c>
    </row>
    <row r="53" spans="1:31" ht="16.5" thickBot="1" x14ac:dyDescent="0.3">
      <c r="A53" s="22"/>
      <c r="B53" s="88" t="s">
        <v>260</v>
      </c>
      <c r="C53" s="89" t="s">
        <v>341</v>
      </c>
      <c r="D53" s="90" t="s">
        <v>25</v>
      </c>
      <c r="E53" s="103" t="s">
        <v>428</v>
      </c>
      <c r="F53" s="30"/>
      <c r="G53" s="30"/>
      <c r="H53" s="92">
        <v>194</v>
      </c>
      <c r="I53" s="30"/>
      <c r="J53" s="101" t="s">
        <v>379</v>
      </c>
      <c r="K53" s="93" t="s">
        <v>311</v>
      </c>
      <c r="L53" s="95">
        <v>1</v>
      </c>
      <c r="M53" s="102">
        <v>350</v>
      </c>
      <c r="N53" s="96">
        <v>350</v>
      </c>
      <c r="O53" s="19"/>
      <c r="P53" s="13" t="e">
        <v>#VALUE!</v>
      </c>
      <c r="Q53" s="14">
        <f t="shared" si="6"/>
        <v>350</v>
      </c>
      <c r="R53" s="40" t="s">
        <v>381</v>
      </c>
      <c r="S53" s="41" t="str">
        <f t="shared" ref="S53" si="8">IF(R53&gt;0,R53,P53)</f>
        <v/>
      </c>
      <c r="T53" s="14">
        <f t="shared" si="7"/>
        <v>350</v>
      </c>
      <c r="V53" s="93" t="s">
        <v>311</v>
      </c>
      <c r="W53" s="95">
        <v>1</v>
      </c>
      <c r="X53" s="102"/>
      <c r="Y53" s="96">
        <v>350</v>
      </c>
      <c r="Z53" s="19"/>
      <c r="AA53" s="79">
        <v>0</v>
      </c>
      <c r="AB53" s="80">
        <f t="shared" ref="AB53" si="9">Y53*AA53</f>
        <v>0</v>
      </c>
      <c r="AC53" s="81">
        <v>0</v>
      </c>
      <c r="AD53" s="82">
        <f t="shared" ref="AD53" si="10">Y53*AC53</f>
        <v>0</v>
      </c>
      <c r="AE53" s="133">
        <f t="shared" si="3"/>
        <v>0</v>
      </c>
    </row>
    <row r="54" spans="1:31" ht="15.75" thickBot="1" x14ac:dyDescent="0.3">
      <c r="A54" s="22"/>
      <c r="B54" s="64"/>
      <c r="C54" s="55"/>
      <c r="D54" s="56"/>
      <c r="E54" s="57"/>
      <c r="F54" s="58"/>
      <c r="G54" s="58"/>
      <c r="H54" s="59"/>
      <c r="I54" s="58"/>
      <c r="J54" s="60"/>
      <c r="K54" s="58"/>
      <c r="L54" s="61"/>
      <c r="M54" s="65"/>
      <c r="N54" s="63"/>
      <c r="O54" s="19"/>
      <c r="P54" s="17"/>
      <c r="Q54" s="38"/>
      <c r="R54" s="38"/>
      <c r="S54" s="38"/>
      <c r="T54" s="38"/>
    </row>
    <row r="55" spans="1:31" ht="15.75" thickBot="1" x14ac:dyDescent="0.3">
      <c r="S55" s="69" t="s">
        <v>5</v>
      </c>
      <c r="T55" s="70">
        <f>SUM(T11:T53)</f>
        <v>9517.274093</v>
      </c>
      <c r="U55" s="66"/>
      <c r="V55" s="22"/>
      <c r="W55" s="29"/>
      <c r="X55" s="69" t="s">
        <v>5</v>
      </c>
      <c r="Y55" s="70">
        <f>SUM(Y11:Y53)</f>
        <v>9517.274093</v>
      </c>
      <c r="Z55" s="19"/>
      <c r="AA55" s="78"/>
      <c r="AB55" s="119">
        <f>SUM(AB11:AB53)</f>
        <v>3608.6280000000002</v>
      </c>
      <c r="AC55" s="78"/>
      <c r="AD55" s="120">
        <f>SUM(AD11:AD53)</f>
        <v>0</v>
      </c>
      <c r="AE55" s="132">
        <f>SUM(AE11:AE53)</f>
        <v>3608.6280000000002</v>
      </c>
    </row>
    <row r="57" spans="1:31" x14ac:dyDescent="0.25">
      <c r="C57" t="s">
        <v>372</v>
      </c>
      <c r="D57" s="176"/>
      <c r="T57" s="379">
        <f ca="1">SUMIF($C$10:$C$53,C57,$T$11:$T$53)</f>
        <v>399.99552</v>
      </c>
      <c r="U57" s="66"/>
      <c r="Y57" s="379">
        <f ca="1">SUMIF($C$10:$C$53,C57,$Y$11:$Y$53)</f>
        <v>399.99552</v>
      </c>
      <c r="AA57" s="400">
        <f ca="1">AB57/Y57</f>
        <v>0</v>
      </c>
      <c r="AB57" s="379">
        <f ca="1">SUMIF($C$10:$C$53,C57,$AB$11:$AB$53)</f>
        <v>0</v>
      </c>
      <c r="AC57" s="400">
        <f ca="1">AD57/Y57</f>
        <v>0</v>
      </c>
      <c r="AD57" s="379">
        <f ca="1">SUMIF($C$10:$C$53,C57,$AD$11:$AD$53)</f>
        <v>0</v>
      </c>
      <c r="AE57" s="379">
        <f ca="1">SUMIF($C$10:$C$53,C57,$AE$11:$AE$53)</f>
        <v>0</v>
      </c>
    </row>
    <row r="58" spans="1:31" x14ac:dyDescent="0.25">
      <c r="C58" t="s">
        <v>308</v>
      </c>
      <c r="D58" s="176"/>
      <c r="T58" s="379">
        <f t="shared" ref="T58:T65" ca="1" si="11">SUMIF($C$10:$C$53,C58,$T$11:$T$53)</f>
        <v>222.29999999999998</v>
      </c>
      <c r="U58" s="66"/>
      <c r="Y58" s="379">
        <f t="shared" ref="Y58:Y65" ca="1" si="12">SUMIF($C$10:$C$53,C58,$Y$11:$Y$53)</f>
        <v>222.29999999999998</v>
      </c>
      <c r="AA58" s="400">
        <f t="shared" ref="AA58:AA65" ca="1" si="13">AB58/Y58</f>
        <v>1</v>
      </c>
      <c r="AB58" s="379">
        <f t="shared" ref="AB58:AB65" ca="1" si="14">SUMIF($C$10:$C$53,C58,$AB$11:$AB$53)</f>
        <v>222.29999999999998</v>
      </c>
      <c r="AC58" s="400">
        <f t="shared" ref="AC58:AC65" ca="1" si="15">AD58/Y58</f>
        <v>0</v>
      </c>
      <c r="AD58" s="379">
        <f t="shared" ref="AD58:AD65" ca="1" si="16">SUMIF($C$10:$C$53,C58,$AD$11:$AD$53)</f>
        <v>0</v>
      </c>
      <c r="AE58" s="379">
        <f t="shared" ref="AE58:AE65" ca="1" si="17">SUMIF($C$10:$C$53,C58,$AE$11:$AE$53)</f>
        <v>222.29999999999998</v>
      </c>
    </row>
    <row r="59" spans="1:31" x14ac:dyDescent="0.25">
      <c r="C59" t="s">
        <v>285</v>
      </c>
      <c r="D59" s="176"/>
      <c r="T59" s="379">
        <f t="shared" ca="1" si="11"/>
        <v>987.13777799999991</v>
      </c>
      <c r="U59" s="68"/>
      <c r="Y59" s="379">
        <f t="shared" ca="1" si="12"/>
        <v>987.13777799999991</v>
      </c>
      <c r="AA59" s="400">
        <f t="shared" ca="1" si="13"/>
        <v>0</v>
      </c>
      <c r="AB59" s="379">
        <f t="shared" ca="1" si="14"/>
        <v>0</v>
      </c>
      <c r="AC59" s="400">
        <f t="shared" ca="1" si="15"/>
        <v>0</v>
      </c>
      <c r="AD59" s="379">
        <f t="shared" ca="1" si="16"/>
        <v>0</v>
      </c>
      <c r="AE59" s="379">
        <f t="shared" ca="1" si="17"/>
        <v>0</v>
      </c>
    </row>
    <row r="60" spans="1:31" x14ac:dyDescent="0.25">
      <c r="C60" t="s">
        <v>189</v>
      </c>
      <c r="D60" s="176"/>
      <c r="T60" s="379">
        <f t="shared" ca="1" si="11"/>
        <v>903.31974999999989</v>
      </c>
      <c r="U60" s="68"/>
      <c r="Y60" s="379">
        <f t="shared" ca="1" si="12"/>
        <v>903.31974999999989</v>
      </c>
      <c r="AA60" s="400">
        <f t="shared" ca="1" si="13"/>
        <v>0</v>
      </c>
      <c r="AB60" s="379">
        <f t="shared" ca="1" si="14"/>
        <v>0</v>
      </c>
      <c r="AC60" s="400">
        <f t="shared" ca="1" si="15"/>
        <v>0</v>
      </c>
      <c r="AD60" s="379">
        <f t="shared" ca="1" si="16"/>
        <v>0</v>
      </c>
      <c r="AE60" s="379">
        <f t="shared" ca="1" si="17"/>
        <v>0</v>
      </c>
    </row>
    <row r="61" spans="1:31" x14ac:dyDescent="0.25">
      <c r="C61" t="s">
        <v>72</v>
      </c>
      <c r="D61" s="176"/>
      <c r="T61" s="379">
        <f t="shared" ca="1" si="11"/>
        <v>0</v>
      </c>
      <c r="U61" s="68"/>
      <c r="Y61" s="379">
        <f t="shared" ca="1" si="12"/>
        <v>0</v>
      </c>
      <c r="AA61" s="400" t="e">
        <f t="shared" ca="1" si="13"/>
        <v>#DIV/0!</v>
      </c>
      <c r="AB61" s="379">
        <f t="shared" ca="1" si="14"/>
        <v>0</v>
      </c>
      <c r="AC61" s="400" t="e">
        <f t="shared" ca="1" si="15"/>
        <v>#DIV/0!</v>
      </c>
      <c r="AD61" s="379">
        <f t="shared" ca="1" si="16"/>
        <v>0</v>
      </c>
      <c r="AE61" s="379">
        <f t="shared" ca="1" si="17"/>
        <v>0</v>
      </c>
    </row>
    <row r="62" spans="1:31" x14ac:dyDescent="0.25">
      <c r="C62" t="s">
        <v>164</v>
      </c>
      <c r="D62" s="176"/>
      <c r="T62" s="379">
        <f t="shared" ca="1" si="11"/>
        <v>318.17371499999996</v>
      </c>
      <c r="U62" s="68"/>
      <c r="Y62" s="379">
        <f t="shared" ca="1" si="12"/>
        <v>318.17371499999996</v>
      </c>
      <c r="AA62" s="400">
        <f t="shared" ca="1" si="13"/>
        <v>0</v>
      </c>
      <c r="AB62" s="379">
        <f t="shared" ca="1" si="14"/>
        <v>0</v>
      </c>
      <c r="AC62" s="400">
        <f t="shared" ca="1" si="15"/>
        <v>0</v>
      </c>
      <c r="AD62" s="379">
        <f t="shared" ca="1" si="16"/>
        <v>0</v>
      </c>
      <c r="AE62" s="379">
        <f t="shared" ca="1" si="17"/>
        <v>0</v>
      </c>
    </row>
    <row r="63" spans="1:31" x14ac:dyDescent="0.25">
      <c r="C63" t="s">
        <v>24</v>
      </c>
      <c r="D63" s="176"/>
      <c r="T63" s="379">
        <f t="shared" ca="1" si="11"/>
        <v>3386.328</v>
      </c>
      <c r="U63" s="68"/>
      <c r="Y63" s="379">
        <f t="shared" ca="1" si="12"/>
        <v>3386.328</v>
      </c>
      <c r="AA63" s="400">
        <f t="shared" ca="1" si="13"/>
        <v>1</v>
      </c>
      <c r="AB63" s="379">
        <f t="shared" ca="1" si="14"/>
        <v>3386.328</v>
      </c>
      <c r="AC63" s="400">
        <f t="shared" ca="1" si="15"/>
        <v>0</v>
      </c>
      <c r="AD63" s="379">
        <f t="shared" ca="1" si="16"/>
        <v>0</v>
      </c>
      <c r="AE63" s="379">
        <f t="shared" ca="1" si="17"/>
        <v>3386.328</v>
      </c>
    </row>
    <row r="64" spans="1:31" x14ac:dyDescent="0.25">
      <c r="C64" t="s">
        <v>312</v>
      </c>
      <c r="D64" s="176"/>
      <c r="T64" s="379">
        <f t="shared" ca="1" si="11"/>
        <v>0</v>
      </c>
      <c r="Y64" s="379">
        <f t="shared" ca="1" si="12"/>
        <v>0</v>
      </c>
      <c r="AA64" s="400" t="e">
        <f t="shared" ca="1" si="13"/>
        <v>#DIV/0!</v>
      </c>
      <c r="AB64" s="379">
        <f t="shared" ca="1" si="14"/>
        <v>0</v>
      </c>
      <c r="AC64" s="400" t="e">
        <f t="shared" ca="1" si="15"/>
        <v>#DIV/0!</v>
      </c>
      <c r="AD64" s="379">
        <f t="shared" ca="1" si="16"/>
        <v>0</v>
      </c>
      <c r="AE64" s="379">
        <f t="shared" ca="1" si="17"/>
        <v>0</v>
      </c>
    </row>
    <row r="65" spans="3:31" x14ac:dyDescent="0.25">
      <c r="C65" t="s">
        <v>341</v>
      </c>
      <c r="D65" s="176"/>
      <c r="T65" s="379">
        <f t="shared" ca="1" si="11"/>
        <v>3300.0193300000001</v>
      </c>
      <c r="Y65" s="379">
        <f t="shared" ca="1" si="12"/>
        <v>3300.0193300000001</v>
      </c>
      <c r="AA65" s="400">
        <f t="shared" ca="1" si="13"/>
        <v>0</v>
      </c>
      <c r="AB65" s="379">
        <f t="shared" ca="1" si="14"/>
        <v>0</v>
      </c>
      <c r="AC65" s="400">
        <f t="shared" ca="1" si="15"/>
        <v>0</v>
      </c>
      <c r="AD65" s="379">
        <f t="shared" ca="1" si="16"/>
        <v>0</v>
      </c>
      <c r="AE65" s="379">
        <f t="shared" ca="1" si="17"/>
        <v>0</v>
      </c>
    </row>
  </sheetData>
  <autoFilter ref="B8:AE53"/>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6 S30:S31 S33:S36 S39:S53 X11:X12 X14 X16:X19 X21:X26 X30:X31 X33:X36 X39:X52">
      <formula1>P11</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58"/>
  <sheetViews>
    <sheetView topLeftCell="B1" zoomScale="70" zoomScaleNormal="70" workbookViewId="0">
      <pane xSplit="9" ySplit="8" topLeftCell="K41" activePane="bottomRight" state="frozen"/>
      <selection activeCell="B7" sqref="A7:XFD7"/>
      <selection pane="topRight" activeCell="B7" sqref="A7:XFD7"/>
      <selection pane="bottomLeft" activeCell="B7" sqref="A7:XFD7"/>
      <selection pane="bottomRight" activeCell="AA51" sqref="AA51"/>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523</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06" customFormat="1" ht="15.75" thickBot="1" x14ac:dyDescent="0.3">
      <c r="A7" s="278"/>
      <c r="B7" s="279"/>
      <c r="C7" s="280"/>
      <c r="D7" s="278"/>
      <c r="E7" s="281"/>
      <c r="F7" s="278"/>
      <c r="G7" s="278"/>
      <c r="H7" s="282"/>
      <c r="I7" s="278"/>
      <c r="J7" s="283"/>
      <c r="K7" s="416" t="s">
        <v>388</v>
      </c>
      <c r="L7" s="417"/>
      <c r="M7" s="417"/>
      <c r="N7" s="417"/>
      <c r="O7" s="417"/>
      <c r="P7" s="417"/>
      <c r="Q7" s="417"/>
      <c r="R7" s="417"/>
      <c r="S7" s="417"/>
      <c r="T7" s="418"/>
      <c r="V7" s="419" t="s">
        <v>389</v>
      </c>
      <c r="W7" s="420"/>
      <c r="X7" s="420"/>
      <c r="Y7" s="421"/>
      <c r="AA7" s="422" t="s">
        <v>390</v>
      </c>
      <c r="AB7" s="427"/>
      <c r="AC7" s="424" t="s">
        <v>393</v>
      </c>
      <c r="AD7" s="428"/>
      <c r="AE7" s="309" t="s">
        <v>391</v>
      </c>
    </row>
    <row r="8" spans="1:31" s="146" customFormat="1" ht="75.75" thickBot="1" x14ac:dyDescent="0.3">
      <c r="A8" s="284" t="s">
        <v>377</v>
      </c>
      <c r="B8" s="285" t="s">
        <v>500</v>
      </c>
      <c r="C8" s="284" t="s">
        <v>6</v>
      </c>
      <c r="D8" s="284" t="s">
        <v>7</v>
      </c>
      <c r="E8" s="284" t="s">
        <v>8</v>
      </c>
      <c r="F8" s="284" t="s">
        <v>9</v>
      </c>
      <c r="G8" s="284" t="s">
        <v>10</v>
      </c>
      <c r="H8" s="286" t="s">
        <v>11</v>
      </c>
      <c r="I8" s="284" t="s">
        <v>12</v>
      </c>
      <c r="J8" s="284" t="s">
        <v>13</v>
      </c>
      <c r="K8" s="284" t="s">
        <v>14</v>
      </c>
      <c r="L8" s="287" t="s">
        <v>15</v>
      </c>
      <c r="M8" s="284" t="s">
        <v>16</v>
      </c>
      <c r="N8" s="287" t="s">
        <v>17</v>
      </c>
      <c r="O8" s="288"/>
      <c r="P8" s="289" t="s">
        <v>18</v>
      </c>
      <c r="Q8" s="290" t="s">
        <v>19</v>
      </c>
      <c r="R8" s="290" t="s">
        <v>20</v>
      </c>
      <c r="S8" s="291" t="s">
        <v>21</v>
      </c>
      <c r="T8" s="302" t="s">
        <v>22</v>
      </c>
      <c r="U8" s="306"/>
      <c r="V8" s="305" t="s">
        <v>14</v>
      </c>
      <c r="W8" s="163" t="s">
        <v>15</v>
      </c>
      <c r="X8" s="163" t="s">
        <v>21</v>
      </c>
      <c r="Y8" s="163" t="s">
        <v>22</v>
      </c>
      <c r="AA8" s="292" t="s">
        <v>392</v>
      </c>
      <c r="AB8" s="292" t="s">
        <v>5</v>
      </c>
      <c r="AC8" s="293" t="s">
        <v>392</v>
      </c>
      <c r="AD8" s="293" t="s">
        <v>5</v>
      </c>
      <c r="AE8" s="130"/>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500</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500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0</v>
      </c>
      <c r="X11" s="41">
        <v>0</v>
      </c>
      <c r="Y11" s="72">
        <f>W11*X11</f>
        <v>0</v>
      </c>
      <c r="Z11" s="19"/>
      <c r="AA11" s="79">
        <v>0</v>
      </c>
      <c r="AB11" s="80">
        <f>Y11*AA11</f>
        <v>0</v>
      </c>
      <c r="AC11" s="81">
        <v>0</v>
      </c>
      <c r="AD11" s="82">
        <f>Y11*AC11</f>
        <v>0</v>
      </c>
      <c r="AE11" s="133">
        <f>AB11-AD11</f>
        <v>0</v>
      </c>
    </row>
    <row r="12" spans="1:31" ht="45.75" thickBot="1" x14ac:dyDescent="0.3">
      <c r="A12" s="30"/>
      <c r="B12" s="3" t="s">
        <v>500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0</v>
      </c>
      <c r="X12" s="41">
        <v>8.6880000000000006</v>
      </c>
      <c r="Y12" s="72">
        <f t="shared" ref="Y12:Y41" si="0">W12*X12</f>
        <v>0</v>
      </c>
      <c r="Z12" s="19"/>
      <c r="AA12" s="79">
        <v>0</v>
      </c>
      <c r="AB12" s="80">
        <f t="shared" ref="AB12:AB46" si="1">Y12*AA12</f>
        <v>0</v>
      </c>
      <c r="AC12" s="81">
        <v>0</v>
      </c>
      <c r="AD12" s="82">
        <f t="shared" ref="AD12:AD46" si="2">Y12*AC12</f>
        <v>0</v>
      </c>
      <c r="AE12" s="133">
        <f t="shared" ref="AE12:AE46" si="3">AB12-AD12</f>
        <v>0</v>
      </c>
    </row>
    <row r="13" spans="1:31" ht="15.75" thickBot="1" x14ac:dyDescent="0.3">
      <c r="A13" s="16"/>
      <c r="B13" s="3" t="s">
        <v>500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500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0</v>
      </c>
      <c r="X14" s="41">
        <v>222.29999999999998</v>
      </c>
      <c r="Y14" s="72">
        <f t="shared" si="0"/>
        <v>0</v>
      </c>
      <c r="Z14" s="19"/>
      <c r="AA14" s="79">
        <v>0</v>
      </c>
      <c r="AB14" s="80">
        <f t="shared" si="1"/>
        <v>0</v>
      </c>
      <c r="AC14" s="81">
        <v>0</v>
      </c>
      <c r="AD14" s="82">
        <f t="shared" si="2"/>
        <v>0</v>
      </c>
      <c r="AE14" s="133">
        <f t="shared" si="3"/>
        <v>0</v>
      </c>
    </row>
    <row r="15" spans="1:31" ht="15.75" thickBot="1" x14ac:dyDescent="0.3">
      <c r="A15" s="16"/>
      <c r="B15" s="3" t="s">
        <v>500</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1" ht="105.75" thickBot="1" x14ac:dyDescent="0.3">
      <c r="A16" s="16"/>
      <c r="B16" s="3" t="s">
        <v>500</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0</v>
      </c>
      <c r="X16" s="41">
        <v>408</v>
      </c>
      <c r="Y16" s="72">
        <f t="shared" si="0"/>
        <v>0</v>
      </c>
      <c r="Z16" s="19"/>
      <c r="AA16" s="79">
        <v>0</v>
      </c>
      <c r="AB16" s="80">
        <f t="shared" si="1"/>
        <v>0</v>
      </c>
      <c r="AC16" s="81">
        <v>0</v>
      </c>
      <c r="AD16" s="82">
        <f t="shared" si="2"/>
        <v>0</v>
      </c>
      <c r="AE16" s="133">
        <f t="shared" si="3"/>
        <v>0</v>
      </c>
    </row>
    <row r="17" spans="1:31" ht="61.5" thickBot="1" x14ac:dyDescent="0.3">
      <c r="A17" s="16"/>
      <c r="B17" s="3" t="s">
        <v>500</v>
      </c>
      <c r="C17" s="42" t="s">
        <v>189</v>
      </c>
      <c r="D17" s="5" t="s">
        <v>378</v>
      </c>
      <c r="E17" s="129" t="s">
        <v>501</v>
      </c>
      <c r="F17" s="7"/>
      <c r="G17" s="7"/>
      <c r="H17" s="8"/>
      <c r="I17" s="7"/>
      <c r="J17" s="9"/>
      <c r="K17" s="10"/>
      <c r="L17" s="39"/>
      <c r="M17" s="9"/>
      <c r="N17" s="39"/>
      <c r="O17" s="19"/>
      <c r="P17" s="28"/>
      <c r="Q17" s="43"/>
      <c r="R17" s="43"/>
      <c r="S17" s="43"/>
      <c r="T17" s="43"/>
      <c r="V17" s="10"/>
      <c r="W17" s="39"/>
      <c r="X17" s="43"/>
      <c r="Y17" s="72">
        <f t="shared" si="0"/>
        <v>0</v>
      </c>
      <c r="Z17" s="19"/>
      <c r="AA17" s="79">
        <v>0</v>
      </c>
      <c r="AB17" s="80">
        <f t="shared" si="1"/>
        <v>0</v>
      </c>
      <c r="AC17" s="81">
        <v>0</v>
      </c>
      <c r="AD17" s="82">
        <f t="shared" si="2"/>
        <v>0</v>
      </c>
      <c r="AE17" s="133">
        <f t="shared" si="3"/>
        <v>0</v>
      </c>
    </row>
    <row r="18" spans="1:31" ht="30.75" thickBot="1" x14ac:dyDescent="0.3">
      <c r="A18" s="16"/>
      <c r="B18" s="3" t="s">
        <v>500</v>
      </c>
      <c r="C18" s="42" t="s">
        <v>189</v>
      </c>
      <c r="D18" s="5" t="s">
        <v>25</v>
      </c>
      <c r="E18" s="6" t="s">
        <v>337</v>
      </c>
      <c r="F18" s="7"/>
      <c r="G18" s="7"/>
      <c r="H18" s="8">
        <v>6.91</v>
      </c>
      <c r="I18" s="7"/>
      <c r="J18" s="9" t="s">
        <v>338</v>
      </c>
      <c r="K18" s="10" t="s">
        <v>79</v>
      </c>
      <c r="L18" s="39">
        <v>2</v>
      </c>
      <c r="M18" s="11">
        <v>20.13</v>
      </c>
      <c r="N18" s="39">
        <v>40.26</v>
      </c>
      <c r="O18" s="19"/>
      <c r="P18" s="13" t="e">
        <v>#VALUE!</v>
      </c>
      <c r="Q18" s="14" t="e">
        <f t="shared" ref="Q18:Q23" si="4">IF(J18="PROV SUM",N18,L18*P18)</f>
        <v>#VALUE!</v>
      </c>
      <c r="R18" s="40">
        <v>0</v>
      </c>
      <c r="S18" s="41">
        <v>14.594249999999999</v>
      </c>
      <c r="T18" s="14">
        <f t="shared" ref="T18:T23" si="5">IF(J18="SC024",N18,IF(ISERROR(S18),"",IF(J18="PROV SUM",N18,L18*S18)))</f>
        <v>29.188499999999998</v>
      </c>
      <c r="V18" s="10" t="s">
        <v>79</v>
      </c>
      <c r="W18" s="39">
        <v>0</v>
      </c>
      <c r="X18" s="41">
        <v>14.594249999999999</v>
      </c>
      <c r="Y18" s="72">
        <f t="shared" si="0"/>
        <v>0</v>
      </c>
      <c r="Z18" s="19"/>
      <c r="AA18" s="79">
        <v>0</v>
      </c>
      <c r="AB18" s="80">
        <f t="shared" si="1"/>
        <v>0</v>
      </c>
      <c r="AC18" s="81">
        <v>0</v>
      </c>
      <c r="AD18" s="82">
        <f t="shared" si="2"/>
        <v>0</v>
      </c>
      <c r="AE18" s="133">
        <f t="shared" si="3"/>
        <v>0</v>
      </c>
    </row>
    <row r="19" spans="1:31" ht="30.75" thickBot="1" x14ac:dyDescent="0.3">
      <c r="A19" s="16"/>
      <c r="B19" s="3" t="s">
        <v>500</v>
      </c>
      <c r="C19" s="42" t="s">
        <v>189</v>
      </c>
      <c r="D19" s="5" t="s">
        <v>25</v>
      </c>
      <c r="E19" s="6" t="s">
        <v>451</v>
      </c>
      <c r="F19" s="7"/>
      <c r="G19" s="7"/>
      <c r="H19" s="8">
        <v>6.1970000000000303</v>
      </c>
      <c r="I19" s="7"/>
      <c r="J19" s="9" t="s">
        <v>231</v>
      </c>
      <c r="K19" s="10" t="s">
        <v>79</v>
      </c>
      <c r="L19" s="39">
        <v>6</v>
      </c>
      <c r="M19" s="11">
        <v>15.71</v>
      </c>
      <c r="N19" s="39">
        <v>94.26</v>
      </c>
      <c r="O19" s="19"/>
      <c r="P19" s="13" t="e">
        <v>#VALUE!</v>
      </c>
      <c r="Q19" s="14" t="e">
        <f t="shared" si="4"/>
        <v>#VALUE!</v>
      </c>
      <c r="R19" s="40">
        <v>0</v>
      </c>
      <c r="S19" s="41">
        <v>13.3535</v>
      </c>
      <c r="T19" s="14">
        <f t="shared" si="5"/>
        <v>80.121000000000009</v>
      </c>
      <c r="V19" s="10" t="s">
        <v>79</v>
      </c>
      <c r="W19" s="39">
        <v>0</v>
      </c>
      <c r="X19" s="41">
        <v>13.3535</v>
      </c>
      <c r="Y19" s="72">
        <f t="shared" si="0"/>
        <v>0</v>
      </c>
      <c r="Z19" s="19"/>
      <c r="AA19" s="79">
        <v>0</v>
      </c>
      <c r="AB19" s="80">
        <f t="shared" si="1"/>
        <v>0</v>
      </c>
      <c r="AC19" s="81">
        <v>0</v>
      </c>
      <c r="AD19" s="82">
        <f t="shared" si="2"/>
        <v>0</v>
      </c>
      <c r="AE19" s="133">
        <f t="shared" si="3"/>
        <v>0</v>
      </c>
    </row>
    <row r="20" spans="1:31" ht="45.75" thickBot="1" x14ac:dyDescent="0.3">
      <c r="A20" s="16"/>
      <c r="B20" s="3" t="s">
        <v>500</v>
      </c>
      <c r="C20" s="42" t="s">
        <v>189</v>
      </c>
      <c r="D20" s="5" t="s">
        <v>25</v>
      </c>
      <c r="E20" s="6" t="s">
        <v>234</v>
      </c>
      <c r="F20" s="7"/>
      <c r="G20" s="7"/>
      <c r="H20" s="8">
        <v>6.2040000000000299</v>
      </c>
      <c r="I20" s="7"/>
      <c r="J20" s="9" t="s">
        <v>235</v>
      </c>
      <c r="K20" s="10" t="s">
        <v>79</v>
      </c>
      <c r="L20" s="39">
        <v>5</v>
      </c>
      <c r="M20" s="11">
        <v>20.51</v>
      </c>
      <c r="N20" s="39">
        <v>102.55</v>
      </c>
      <c r="O20" s="19"/>
      <c r="P20" s="13" t="e">
        <v>#VALUE!</v>
      </c>
      <c r="Q20" s="14" t="e">
        <f t="shared" si="4"/>
        <v>#VALUE!</v>
      </c>
      <c r="R20" s="40">
        <v>0</v>
      </c>
      <c r="S20" s="41">
        <v>17.433500000000002</v>
      </c>
      <c r="T20" s="14">
        <f t="shared" si="5"/>
        <v>87.167500000000018</v>
      </c>
      <c r="V20" s="10" t="s">
        <v>79</v>
      </c>
      <c r="W20" s="39">
        <v>0</v>
      </c>
      <c r="X20" s="41">
        <v>17.433500000000002</v>
      </c>
      <c r="Y20" s="72">
        <f t="shared" si="0"/>
        <v>0</v>
      </c>
      <c r="Z20" s="19"/>
      <c r="AA20" s="79">
        <v>0</v>
      </c>
      <c r="AB20" s="80">
        <f t="shared" si="1"/>
        <v>0</v>
      </c>
      <c r="AC20" s="81">
        <v>0</v>
      </c>
      <c r="AD20" s="82">
        <f t="shared" si="2"/>
        <v>0</v>
      </c>
      <c r="AE20" s="133">
        <f t="shared" si="3"/>
        <v>0</v>
      </c>
    </row>
    <row r="21" spans="1:31" ht="30.75" thickBot="1" x14ac:dyDescent="0.3">
      <c r="A21" s="16"/>
      <c r="B21" s="3" t="s">
        <v>500</v>
      </c>
      <c r="C21" s="42" t="s">
        <v>189</v>
      </c>
      <c r="D21" s="5" t="s">
        <v>25</v>
      </c>
      <c r="E21" s="6" t="s">
        <v>411</v>
      </c>
      <c r="F21" s="7"/>
      <c r="G21" s="7"/>
      <c r="H21" s="8">
        <v>6.2360000000000504</v>
      </c>
      <c r="I21" s="7"/>
      <c r="J21" s="9" t="s">
        <v>251</v>
      </c>
      <c r="K21" s="10" t="s">
        <v>79</v>
      </c>
      <c r="L21" s="39">
        <v>10</v>
      </c>
      <c r="M21" s="11">
        <v>25.87</v>
      </c>
      <c r="N21" s="39">
        <v>258.7</v>
      </c>
      <c r="O21" s="19"/>
      <c r="P21" s="13" t="e">
        <v>#VALUE!</v>
      </c>
      <c r="Q21" s="14" t="e">
        <f t="shared" si="4"/>
        <v>#VALUE!</v>
      </c>
      <c r="R21" s="40">
        <v>0</v>
      </c>
      <c r="S21" s="41">
        <v>21.9895</v>
      </c>
      <c r="T21" s="14">
        <f t="shared" si="5"/>
        <v>219.89499999999998</v>
      </c>
      <c r="V21" s="10" t="s">
        <v>79</v>
      </c>
      <c r="W21" s="39">
        <v>0</v>
      </c>
      <c r="X21" s="41">
        <v>21.9895</v>
      </c>
      <c r="Y21" s="72">
        <f t="shared" si="0"/>
        <v>0</v>
      </c>
      <c r="Z21" s="19"/>
      <c r="AA21" s="79">
        <v>0</v>
      </c>
      <c r="AB21" s="80">
        <f t="shared" si="1"/>
        <v>0</v>
      </c>
      <c r="AC21" s="81">
        <v>0</v>
      </c>
      <c r="AD21" s="82">
        <f t="shared" si="2"/>
        <v>0</v>
      </c>
      <c r="AE21" s="133">
        <f t="shared" si="3"/>
        <v>0</v>
      </c>
    </row>
    <row r="22" spans="1:31" ht="30.75" thickBot="1" x14ac:dyDescent="0.3">
      <c r="A22" s="16"/>
      <c r="B22" s="3" t="s">
        <v>500</v>
      </c>
      <c r="C22" s="42" t="s">
        <v>189</v>
      </c>
      <c r="D22" s="5" t="s">
        <v>25</v>
      </c>
      <c r="E22" s="6" t="s">
        <v>412</v>
      </c>
      <c r="F22" s="7"/>
      <c r="G22" s="7"/>
      <c r="H22" s="8">
        <v>6.2370000000000498</v>
      </c>
      <c r="I22" s="7"/>
      <c r="J22" s="9" t="s">
        <v>253</v>
      </c>
      <c r="K22" s="10" t="s">
        <v>104</v>
      </c>
      <c r="L22" s="39">
        <v>14</v>
      </c>
      <c r="M22" s="11">
        <v>6.28</v>
      </c>
      <c r="N22" s="39">
        <v>87.92</v>
      </c>
      <c r="O22" s="19"/>
      <c r="P22" s="13" t="e">
        <v>#VALUE!</v>
      </c>
      <c r="Q22" s="14" t="e">
        <f t="shared" si="4"/>
        <v>#VALUE!</v>
      </c>
      <c r="R22" s="40">
        <v>0</v>
      </c>
      <c r="S22" s="41">
        <v>5.3380000000000001</v>
      </c>
      <c r="T22" s="14">
        <f t="shared" si="5"/>
        <v>74.731999999999999</v>
      </c>
      <c r="V22" s="10" t="s">
        <v>104</v>
      </c>
      <c r="W22" s="39">
        <v>0</v>
      </c>
      <c r="X22" s="41">
        <v>5.3380000000000001</v>
      </c>
      <c r="Y22" s="72">
        <f t="shared" si="0"/>
        <v>0</v>
      </c>
      <c r="Z22" s="19"/>
      <c r="AA22" s="79">
        <v>0</v>
      </c>
      <c r="AB22" s="80">
        <f t="shared" si="1"/>
        <v>0</v>
      </c>
      <c r="AC22" s="81">
        <v>0</v>
      </c>
      <c r="AD22" s="82">
        <f t="shared" si="2"/>
        <v>0</v>
      </c>
      <c r="AE22" s="133">
        <f t="shared" si="3"/>
        <v>0</v>
      </c>
    </row>
    <row r="23" spans="1:31" ht="45.75" thickBot="1" x14ac:dyDescent="0.3">
      <c r="A23" s="16"/>
      <c r="B23" s="3" t="s">
        <v>500</v>
      </c>
      <c r="C23" s="42" t="s">
        <v>189</v>
      </c>
      <c r="D23" s="5" t="s">
        <v>25</v>
      </c>
      <c r="E23" s="6" t="s">
        <v>413</v>
      </c>
      <c r="F23" s="7"/>
      <c r="G23" s="7"/>
      <c r="H23" s="8">
        <v>6.2380000000000502</v>
      </c>
      <c r="I23" s="7"/>
      <c r="J23" s="9" t="s">
        <v>255</v>
      </c>
      <c r="K23" s="10" t="s">
        <v>139</v>
      </c>
      <c r="L23" s="39">
        <v>3</v>
      </c>
      <c r="M23" s="11">
        <v>20.71</v>
      </c>
      <c r="N23" s="39">
        <v>62.13</v>
      </c>
      <c r="O23" s="19"/>
      <c r="P23" s="13" t="e">
        <v>#VALUE!</v>
      </c>
      <c r="Q23" s="14" t="e">
        <f t="shared" si="4"/>
        <v>#VALUE!</v>
      </c>
      <c r="R23" s="40">
        <v>0</v>
      </c>
      <c r="S23" s="41">
        <v>17.6035</v>
      </c>
      <c r="T23" s="14">
        <f t="shared" si="5"/>
        <v>52.810500000000005</v>
      </c>
      <c r="V23" s="10" t="s">
        <v>139</v>
      </c>
      <c r="W23" s="39">
        <v>0</v>
      </c>
      <c r="X23" s="41">
        <v>17.6035</v>
      </c>
      <c r="Y23" s="72">
        <f t="shared" si="0"/>
        <v>0</v>
      </c>
      <c r="Z23" s="19"/>
      <c r="AA23" s="79">
        <v>0</v>
      </c>
      <c r="AB23" s="80">
        <f t="shared" si="1"/>
        <v>0</v>
      </c>
      <c r="AC23" s="81">
        <v>0</v>
      </c>
      <c r="AD23" s="82">
        <f t="shared" si="2"/>
        <v>0</v>
      </c>
      <c r="AE23" s="133">
        <f t="shared" si="3"/>
        <v>0</v>
      </c>
    </row>
    <row r="24" spans="1:31" ht="15.75" thickBot="1" x14ac:dyDescent="0.3">
      <c r="A24" s="16"/>
      <c r="B24" s="3" t="s">
        <v>500</v>
      </c>
      <c r="C24" s="42" t="s">
        <v>72</v>
      </c>
      <c r="D24" s="5" t="s">
        <v>378</v>
      </c>
      <c r="E24" s="6"/>
      <c r="F24" s="7"/>
      <c r="G24" s="7"/>
      <c r="H24" s="8"/>
      <c r="I24" s="7"/>
      <c r="J24" s="9"/>
      <c r="K24" s="10"/>
      <c r="L24" s="39"/>
      <c r="M24" s="9"/>
      <c r="N24" s="39"/>
      <c r="O24" s="44"/>
      <c r="P24" s="28"/>
      <c r="Q24" s="43"/>
      <c r="R24" s="43"/>
      <c r="S24" s="43"/>
      <c r="T24" s="43"/>
      <c r="V24" s="10"/>
      <c r="W24" s="39"/>
      <c r="X24" s="43"/>
      <c r="Y24" s="72">
        <f t="shared" si="0"/>
        <v>0</v>
      </c>
      <c r="Z24" s="19"/>
      <c r="AA24" s="79">
        <v>0</v>
      </c>
      <c r="AB24" s="80">
        <f t="shared" si="1"/>
        <v>0</v>
      </c>
      <c r="AC24" s="81">
        <v>0</v>
      </c>
      <c r="AD24" s="82">
        <f t="shared" si="2"/>
        <v>0</v>
      </c>
      <c r="AE24" s="133">
        <f t="shared" si="3"/>
        <v>0</v>
      </c>
    </row>
    <row r="25" spans="1:31" ht="15.75" thickBot="1" x14ac:dyDescent="0.3">
      <c r="A25" s="16"/>
      <c r="B25" s="3" t="s">
        <v>500</v>
      </c>
      <c r="C25" s="42"/>
      <c r="D25" s="5"/>
      <c r="E25" s="6"/>
      <c r="F25" s="7"/>
      <c r="G25" s="7"/>
      <c r="H25" s="8"/>
      <c r="I25" s="7"/>
      <c r="J25" s="9"/>
      <c r="K25" s="10"/>
      <c r="L25" s="39"/>
      <c r="M25" s="11"/>
      <c r="N25" s="39"/>
      <c r="O25" s="44"/>
      <c r="P25" s="28"/>
      <c r="Q25" s="43"/>
      <c r="R25" s="43"/>
      <c r="S25" s="43"/>
      <c r="T25" s="43"/>
      <c r="V25" s="10"/>
      <c r="W25" s="39"/>
      <c r="X25" s="43"/>
      <c r="Y25" s="72">
        <f t="shared" si="0"/>
        <v>0</v>
      </c>
      <c r="Z25" s="19"/>
      <c r="AA25" s="79">
        <v>0</v>
      </c>
      <c r="AB25" s="80">
        <f t="shared" si="1"/>
        <v>0</v>
      </c>
      <c r="AC25" s="81">
        <v>0</v>
      </c>
      <c r="AD25" s="82">
        <f t="shared" si="2"/>
        <v>0</v>
      </c>
      <c r="AE25" s="133">
        <f t="shared" si="3"/>
        <v>0</v>
      </c>
    </row>
    <row r="26" spans="1:31" ht="15.75" thickBot="1" x14ac:dyDescent="0.3">
      <c r="A26" s="16"/>
      <c r="B26" s="3" t="s">
        <v>500</v>
      </c>
      <c r="C26" s="42" t="s">
        <v>164</v>
      </c>
      <c r="D26" s="5" t="s">
        <v>378</v>
      </c>
      <c r="E26" s="6"/>
      <c r="F26" s="7"/>
      <c r="G26" s="7"/>
      <c r="H26" s="8"/>
      <c r="I26" s="7"/>
      <c r="J26" s="9"/>
      <c r="K26" s="10"/>
      <c r="L26" s="39"/>
      <c r="M26" s="9"/>
      <c r="N26" s="39"/>
      <c r="O26" s="44"/>
      <c r="P26" s="28"/>
      <c r="Q26" s="43"/>
      <c r="R26" s="43"/>
      <c r="S26" s="43"/>
      <c r="T26" s="43"/>
      <c r="V26" s="10"/>
      <c r="W26" s="39"/>
      <c r="X26" s="43"/>
      <c r="Y26" s="72">
        <f t="shared" si="0"/>
        <v>0</v>
      </c>
      <c r="Z26" s="19"/>
      <c r="AA26" s="79">
        <v>0</v>
      </c>
      <c r="AB26" s="80">
        <f t="shared" si="1"/>
        <v>0</v>
      </c>
      <c r="AC26" s="81">
        <v>0</v>
      </c>
      <c r="AD26" s="82">
        <f t="shared" si="2"/>
        <v>0</v>
      </c>
      <c r="AE26" s="133">
        <f t="shared" si="3"/>
        <v>0</v>
      </c>
    </row>
    <row r="27" spans="1:31" ht="90.75" thickBot="1" x14ac:dyDescent="0.3">
      <c r="A27" s="16"/>
      <c r="B27" s="3" t="s">
        <v>500</v>
      </c>
      <c r="C27" s="42" t="s">
        <v>164</v>
      </c>
      <c r="D27" s="5" t="s">
        <v>25</v>
      </c>
      <c r="E27" s="6" t="s">
        <v>169</v>
      </c>
      <c r="F27" s="7"/>
      <c r="G27" s="7"/>
      <c r="H27" s="8">
        <v>4.8899999999999801</v>
      </c>
      <c r="I27" s="7"/>
      <c r="J27" s="9" t="s">
        <v>170</v>
      </c>
      <c r="K27" s="10" t="s">
        <v>75</v>
      </c>
      <c r="L27" s="39">
        <v>2</v>
      </c>
      <c r="M27" s="11">
        <v>29.05</v>
      </c>
      <c r="N27" s="39">
        <v>58.1</v>
      </c>
      <c r="O27" s="44"/>
      <c r="P27" s="13" t="e">
        <v>#VALUE!</v>
      </c>
      <c r="Q27" s="14" t="e">
        <f>IF(J27="PROV SUM",N27,L27*P27)</f>
        <v>#VALUE!</v>
      </c>
      <c r="R27" s="40">
        <v>0</v>
      </c>
      <c r="S27" s="41">
        <v>25.752824999999998</v>
      </c>
      <c r="T27" s="14">
        <f>IF(J27="SC024",N27,IF(ISERROR(S27),"",IF(J27="PROV SUM",N27,L27*S27)))</f>
        <v>51.505649999999996</v>
      </c>
      <c r="V27" s="10" t="s">
        <v>75</v>
      </c>
      <c r="W27" s="39">
        <v>0</v>
      </c>
      <c r="X27" s="41">
        <v>25.752824999999998</v>
      </c>
      <c r="Y27" s="72">
        <f t="shared" si="0"/>
        <v>0</v>
      </c>
      <c r="Z27" s="19"/>
      <c r="AA27" s="79">
        <v>0</v>
      </c>
      <c r="AB27" s="80">
        <f t="shared" si="1"/>
        <v>0</v>
      </c>
      <c r="AC27" s="81">
        <v>0</v>
      </c>
      <c r="AD27" s="82">
        <f t="shared" si="2"/>
        <v>0</v>
      </c>
      <c r="AE27" s="133">
        <f t="shared" si="3"/>
        <v>0</v>
      </c>
    </row>
    <row r="28" spans="1:31" ht="90.75" thickBot="1" x14ac:dyDescent="0.3">
      <c r="A28" s="16"/>
      <c r="B28" s="45" t="s">
        <v>500</v>
      </c>
      <c r="C28" s="46" t="s">
        <v>164</v>
      </c>
      <c r="D28" s="47" t="s">
        <v>25</v>
      </c>
      <c r="E28" s="48" t="s">
        <v>171</v>
      </c>
      <c r="F28" s="49"/>
      <c r="G28" s="49"/>
      <c r="H28" s="50">
        <v>4.8999999999999799</v>
      </c>
      <c r="I28" s="49"/>
      <c r="J28" s="51" t="s">
        <v>172</v>
      </c>
      <c r="K28" s="52" t="s">
        <v>75</v>
      </c>
      <c r="L28" s="53">
        <v>5</v>
      </c>
      <c r="M28" s="54">
        <v>35.61</v>
      </c>
      <c r="N28" s="53">
        <v>178.05</v>
      </c>
      <c r="O28" s="44"/>
      <c r="P28" s="13" t="e">
        <v>#VALUE!</v>
      </c>
      <c r="Q28" s="14" t="e">
        <f>IF(J28="PROV SUM",N28,L28*P28)</f>
        <v>#VALUE!</v>
      </c>
      <c r="R28" s="40">
        <v>0</v>
      </c>
      <c r="S28" s="41">
        <v>31.568264999999997</v>
      </c>
      <c r="T28" s="14">
        <f>IF(J28="SC024",N28,IF(ISERROR(S28),"",IF(J28="PROV SUM",N28,L28*S28)))</f>
        <v>157.84132499999998</v>
      </c>
      <c r="V28" s="52" t="s">
        <v>75</v>
      </c>
      <c r="W28" s="39">
        <v>0</v>
      </c>
      <c r="X28" s="41">
        <v>31.568264999999997</v>
      </c>
      <c r="Y28" s="72">
        <f t="shared" si="0"/>
        <v>0</v>
      </c>
      <c r="Z28" s="19"/>
      <c r="AA28" s="79">
        <v>0</v>
      </c>
      <c r="AB28" s="80">
        <f t="shared" si="1"/>
        <v>0</v>
      </c>
      <c r="AC28" s="81">
        <v>0</v>
      </c>
      <c r="AD28" s="82">
        <f t="shared" si="2"/>
        <v>0</v>
      </c>
      <c r="AE28" s="133">
        <f t="shared" si="3"/>
        <v>0</v>
      </c>
    </row>
    <row r="29" spans="1:31" ht="15.75" thickBot="1" x14ac:dyDescent="0.3">
      <c r="A29" s="16"/>
      <c r="B29" s="45" t="s">
        <v>500</v>
      </c>
      <c r="C29" s="46" t="s">
        <v>24</v>
      </c>
      <c r="D29" s="47" t="s">
        <v>378</v>
      </c>
      <c r="E29" s="48"/>
      <c r="F29" s="49"/>
      <c r="G29" s="49"/>
      <c r="H29" s="50"/>
      <c r="I29" s="49"/>
      <c r="J29" s="51"/>
      <c r="K29" s="52"/>
      <c r="L29" s="53"/>
      <c r="M29" s="51"/>
      <c r="N29" s="53"/>
      <c r="O29" s="44"/>
      <c r="P29" s="28"/>
      <c r="Q29" s="43"/>
      <c r="R29" s="43"/>
      <c r="S29" s="43"/>
      <c r="T29" s="43"/>
      <c r="V29" s="52"/>
      <c r="W29" s="53"/>
      <c r="X29" s="43"/>
      <c r="Y29" s="72">
        <f t="shared" si="0"/>
        <v>0</v>
      </c>
      <c r="Z29" s="19"/>
      <c r="AA29" s="79">
        <v>0</v>
      </c>
      <c r="AB29" s="80">
        <f t="shared" si="1"/>
        <v>0</v>
      </c>
      <c r="AC29" s="81">
        <v>0</v>
      </c>
      <c r="AD29" s="82">
        <f t="shared" si="2"/>
        <v>0</v>
      </c>
      <c r="AE29" s="133">
        <f t="shared" si="3"/>
        <v>0</v>
      </c>
    </row>
    <row r="30" spans="1:31" ht="120.75" thickBot="1" x14ac:dyDescent="0.3">
      <c r="A30" s="22"/>
      <c r="B30" s="55" t="s">
        <v>500</v>
      </c>
      <c r="C30" s="55" t="s">
        <v>24</v>
      </c>
      <c r="D30" s="56" t="s">
        <v>25</v>
      </c>
      <c r="E30" s="57" t="s">
        <v>26</v>
      </c>
      <c r="F30" s="58"/>
      <c r="G30" s="58"/>
      <c r="H30" s="59">
        <v>2.1</v>
      </c>
      <c r="I30" s="58"/>
      <c r="J30" s="60" t="s">
        <v>27</v>
      </c>
      <c r="K30" s="58" t="s">
        <v>28</v>
      </c>
      <c r="L30" s="61">
        <v>140</v>
      </c>
      <c r="M30" s="62">
        <v>12.92</v>
      </c>
      <c r="N30" s="63">
        <v>1808.8</v>
      </c>
      <c r="O30" s="19"/>
      <c r="P30" s="13" t="e">
        <v>#VALUE!</v>
      </c>
      <c r="Q30" s="14" t="e">
        <f>IF(J30="PROV SUM",N30,L30*P30)</f>
        <v>#VALUE!</v>
      </c>
      <c r="R30" s="40">
        <v>0</v>
      </c>
      <c r="S30" s="41">
        <v>16.4084</v>
      </c>
      <c r="T30" s="14">
        <f>IF(J30="SC024",N30,IF(ISERROR(S30),"",IF(J30="PROV SUM",N30,L30*S30)))</f>
        <v>2297.1759999999999</v>
      </c>
      <c r="V30" s="58" t="s">
        <v>28</v>
      </c>
      <c r="W30" s="39">
        <v>0</v>
      </c>
      <c r="X30" s="41">
        <v>16.4084</v>
      </c>
      <c r="Y30" s="72">
        <f t="shared" si="0"/>
        <v>0</v>
      </c>
      <c r="Z30" s="19"/>
      <c r="AA30" s="79">
        <v>0</v>
      </c>
      <c r="AB30" s="80">
        <f t="shared" si="1"/>
        <v>0</v>
      </c>
      <c r="AC30" s="81">
        <v>0</v>
      </c>
      <c r="AD30" s="82">
        <f t="shared" si="2"/>
        <v>0</v>
      </c>
      <c r="AE30" s="133">
        <f t="shared" si="3"/>
        <v>0</v>
      </c>
    </row>
    <row r="31" spans="1:31" ht="30.75" thickBot="1" x14ac:dyDescent="0.3">
      <c r="A31" s="22"/>
      <c r="B31" s="55" t="s">
        <v>500</v>
      </c>
      <c r="C31" s="55" t="s">
        <v>24</v>
      </c>
      <c r="D31" s="56" t="s">
        <v>25</v>
      </c>
      <c r="E31" s="57" t="s">
        <v>29</v>
      </c>
      <c r="F31" s="58"/>
      <c r="G31" s="58"/>
      <c r="H31" s="59">
        <v>2.5</v>
      </c>
      <c r="I31" s="58"/>
      <c r="J31" s="60" t="s">
        <v>30</v>
      </c>
      <c r="K31" s="58" t="s">
        <v>31</v>
      </c>
      <c r="L31" s="61">
        <v>1</v>
      </c>
      <c r="M31" s="62">
        <v>420</v>
      </c>
      <c r="N31" s="63">
        <v>420</v>
      </c>
      <c r="O31" s="19"/>
      <c r="P31" s="13" t="e">
        <v>#VALUE!</v>
      </c>
      <c r="Q31" s="14" t="e">
        <f>IF(J31="PROV SUM",N31,L31*P31)</f>
        <v>#VALUE!</v>
      </c>
      <c r="R31" s="40">
        <v>0</v>
      </c>
      <c r="S31" s="41">
        <v>533.4</v>
      </c>
      <c r="T31" s="14">
        <f>IF(J31="SC024",N31,IF(ISERROR(S31),"",IF(J31="PROV SUM",N31,L31*S31)))</f>
        <v>533.4</v>
      </c>
      <c r="V31" s="58" t="s">
        <v>31</v>
      </c>
      <c r="W31" s="39">
        <v>0</v>
      </c>
      <c r="X31" s="41">
        <v>533.4</v>
      </c>
      <c r="Y31" s="72">
        <f t="shared" si="0"/>
        <v>0</v>
      </c>
      <c r="Z31" s="19"/>
      <c r="AA31" s="79">
        <v>0</v>
      </c>
      <c r="AB31" s="80">
        <f t="shared" si="1"/>
        <v>0</v>
      </c>
      <c r="AC31" s="81">
        <v>0</v>
      </c>
      <c r="AD31" s="82">
        <f t="shared" si="2"/>
        <v>0</v>
      </c>
      <c r="AE31" s="133">
        <f t="shared" si="3"/>
        <v>0</v>
      </c>
    </row>
    <row r="32" spans="1:31" ht="15.75" thickBot="1" x14ac:dyDescent="0.3">
      <c r="A32" s="22"/>
      <c r="B32" s="55" t="s">
        <v>500</v>
      </c>
      <c r="C32" s="55" t="s">
        <v>24</v>
      </c>
      <c r="D32" s="56" t="s">
        <v>25</v>
      </c>
      <c r="E32" s="57" t="s">
        <v>32</v>
      </c>
      <c r="F32" s="58"/>
      <c r="G32" s="58"/>
      <c r="H32" s="59">
        <v>2.6</v>
      </c>
      <c r="I32" s="58"/>
      <c r="J32" s="60" t="s">
        <v>33</v>
      </c>
      <c r="K32" s="58" t="s">
        <v>31</v>
      </c>
      <c r="L32" s="61">
        <v>1</v>
      </c>
      <c r="M32" s="62">
        <v>50</v>
      </c>
      <c r="N32" s="63">
        <v>50</v>
      </c>
      <c r="O32" s="19"/>
      <c r="P32" s="13" t="e">
        <v>#VALUE!</v>
      </c>
      <c r="Q32" s="14" t="e">
        <f>IF(J32="PROV SUM",N32,L32*P32)</f>
        <v>#VALUE!</v>
      </c>
      <c r="R32" s="40">
        <v>0</v>
      </c>
      <c r="S32" s="41">
        <v>63.5</v>
      </c>
      <c r="T32" s="14">
        <f>IF(J32="SC024",N32,IF(ISERROR(S32),"",IF(J32="PROV SUM",N32,L32*S32)))</f>
        <v>63.5</v>
      </c>
      <c r="V32" s="58" t="s">
        <v>31</v>
      </c>
      <c r="W32" s="39">
        <v>0</v>
      </c>
      <c r="X32" s="41">
        <v>63.5</v>
      </c>
      <c r="Y32" s="72">
        <f t="shared" si="0"/>
        <v>0</v>
      </c>
      <c r="Z32" s="19"/>
      <c r="AA32" s="79">
        <v>0</v>
      </c>
      <c r="AB32" s="80">
        <f t="shared" si="1"/>
        <v>0</v>
      </c>
      <c r="AC32" s="81">
        <v>0</v>
      </c>
      <c r="AD32" s="82">
        <f t="shared" si="2"/>
        <v>0</v>
      </c>
      <c r="AE32" s="133">
        <f t="shared" si="3"/>
        <v>0</v>
      </c>
    </row>
    <row r="33" spans="1:31" ht="15.75" thickBot="1" x14ac:dyDescent="0.3">
      <c r="A33" s="22"/>
      <c r="B33" s="55" t="s">
        <v>500</v>
      </c>
      <c r="C33" s="55" t="s">
        <v>24</v>
      </c>
      <c r="D33" s="56" t="s">
        <v>25</v>
      </c>
      <c r="E33" s="57" t="s">
        <v>41</v>
      </c>
      <c r="F33" s="58"/>
      <c r="G33" s="58"/>
      <c r="H33" s="59">
        <v>2.16</v>
      </c>
      <c r="I33" s="58"/>
      <c r="J33" s="60" t="s">
        <v>42</v>
      </c>
      <c r="K33" s="58" t="s">
        <v>31</v>
      </c>
      <c r="L33" s="61">
        <v>1</v>
      </c>
      <c r="M33" s="62">
        <v>379.8</v>
      </c>
      <c r="N33" s="63">
        <v>379.8</v>
      </c>
      <c r="O33" s="19"/>
      <c r="P33" s="13" t="e">
        <v>#VALUE!</v>
      </c>
      <c r="Q33" s="14" t="e">
        <f>IF(J33="PROV SUM",N33,L33*P33)</f>
        <v>#VALUE!</v>
      </c>
      <c r="R33" s="40">
        <v>0</v>
      </c>
      <c r="S33" s="41">
        <v>482.346</v>
      </c>
      <c r="T33" s="14">
        <f>IF(J33="SC024",N33,IF(ISERROR(S33),"",IF(J33="PROV SUM",N33,L33*S33)))</f>
        <v>482.346</v>
      </c>
      <c r="V33" s="58" t="s">
        <v>31</v>
      </c>
      <c r="W33" s="39">
        <v>0</v>
      </c>
      <c r="X33" s="41">
        <v>482.346</v>
      </c>
      <c r="Y33" s="72">
        <f t="shared" si="0"/>
        <v>0</v>
      </c>
      <c r="Z33" s="19"/>
      <c r="AA33" s="79">
        <v>0</v>
      </c>
      <c r="AB33" s="80">
        <f t="shared" si="1"/>
        <v>0</v>
      </c>
      <c r="AC33" s="81">
        <v>0</v>
      </c>
      <c r="AD33" s="82">
        <f t="shared" si="2"/>
        <v>0</v>
      </c>
      <c r="AE33" s="133">
        <f t="shared" si="3"/>
        <v>0</v>
      </c>
    </row>
    <row r="34" spans="1:31" ht="60.75" thickBot="1" x14ac:dyDescent="0.3">
      <c r="A34" s="22"/>
      <c r="B34" s="55" t="s">
        <v>500</v>
      </c>
      <c r="C34" s="55" t="s">
        <v>24</v>
      </c>
      <c r="D34" s="56" t="s">
        <v>25</v>
      </c>
      <c r="E34" s="57" t="s">
        <v>382</v>
      </c>
      <c r="F34" s="58"/>
      <c r="G34" s="58"/>
      <c r="H34" s="59"/>
      <c r="I34" s="58"/>
      <c r="J34" s="60" t="s">
        <v>383</v>
      </c>
      <c r="K34" s="58" t="s">
        <v>31</v>
      </c>
      <c r="L34" s="61"/>
      <c r="M34" s="62">
        <v>4.8300000000000003E-2</v>
      </c>
      <c r="N34" s="63">
        <v>0</v>
      </c>
      <c r="O34" s="19"/>
      <c r="P34" s="13" t="e">
        <v>#VALUE!</v>
      </c>
      <c r="Q34" s="14" t="e">
        <f>IF(J34="PROV SUM",N34,L34*P34)</f>
        <v>#VALUE!</v>
      </c>
      <c r="R34" s="40" t="e">
        <v>#N/A</v>
      </c>
      <c r="S34" s="41" t="e">
        <v>#N/A</v>
      </c>
      <c r="T34" s="14">
        <f>IF(J34="SC024",N34,IF(ISERROR(S34),"",IF(J34="PROV SUM",N34,L34*S34)))</f>
        <v>0</v>
      </c>
      <c r="V34" s="58" t="s">
        <v>31</v>
      </c>
      <c r="W34" s="61"/>
      <c r="X34" s="41" t="e">
        <v>#N/A</v>
      </c>
      <c r="Y34" s="72"/>
      <c r="Z34" s="19"/>
      <c r="AA34" s="79">
        <v>0</v>
      </c>
      <c r="AB34" s="80">
        <f t="shared" si="1"/>
        <v>0</v>
      </c>
      <c r="AC34" s="81">
        <v>0</v>
      </c>
      <c r="AD34" s="82">
        <f t="shared" si="2"/>
        <v>0</v>
      </c>
      <c r="AE34" s="133">
        <f t="shared" si="3"/>
        <v>0</v>
      </c>
    </row>
    <row r="35" spans="1:31" ht="15.75" thickBot="1" x14ac:dyDescent="0.3">
      <c r="A35" s="22"/>
      <c r="B35" s="64" t="s">
        <v>500</v>
      </c>
      <c r="C35" s="55" t="s">
        <v>312</v>
      </c>
      <c r="D35" s="56" t="s">
        <v>378</v>
      </c>
      <c r="E35" s="57"/>
      <c r="F35" s="58"/>
      <c r="G35" s="58"/>
      <c r="H35" s="59"/>
      <c r="I35" s="58"/>
      <c r="J35" s="60"/>
      <c r="K35" s="58"/>
      <c r="L35" s="61"/>
      <c r="M35" s="60"/>
      <c r="N35" s="63"/>
      <c r="O35" s="19"/>
      <c r="P35" s="17"/>
      <c r="Q35" s="38"/>
      <c r="R35" s="38"/>
      <c r="S35" s="38"/>
      <c r="T35" s="38"/>
      <c r="V35" s="58"/>
      <c r="W35" s="61"/>
      <c r="X35" s="38"/>
      <c r="Y35" s="72">
        <f t="shared" si="0"/>
        <v>0</v>
      </c>
      <c r="Z35" s="19"/>
      <c r="AA35" s="79">
        <v>0</v>
      </c>
      <c r="AB35" s="80">
        <f t="shared" si="1"/>
        <v>0</v>
      </c>
      <c r="AC35" s="81">
        <v>0</v>
      </c>
      <c r="AD35" s="82">
        <f t="shared" si="2"/>
        <v>0</v>
      </c>
      <c r="AE35" s="133">
        <f t="shared" si="3"/>
        <v>0</v>
      </c>
    </row>
    <row r="36" spans="1:31" ht="16.5" thickBot="1" x14ac:dyDescent="0.3">
      <c r="A36" s="16"/>
      <c r="B36" s="88" t="s">
        <v>500</v>
      </c>
      <c r="C36" s="89" t="s">
        <v>341</v>
      </c>
      <c r="D36" s="90" t="s">
        <v>378</v>
      </c>
      <c r="E36" s="91"/>
      <c r="F36" s="7"/>
      <c r="G36" s="7"/>
      <c r="H36" s="92"/>
      <c r="I36" s="7"/>
      <c r="J36" s="91"/>
      <c r="K36" s="93"/>
      <c r="L36" s="53"/>
      <c r="M36" s="94"/>
      <c r="N36" s="12"/>
      <c r="O36" s="19"/>
      <c r="P36" s="17"/>
      <c r="Q36" s="38"/>
      <c r="R36" s="38"/>
      <c r="S36" s="38"/>
      <c r="T36" s="38"/>
      <c r="V36" s="93"/>
      <c r="W36" s="53"/>
      <c r="X36" s="38"/>
      <c r="Y36" s="72">
        <f t="shared" si="0"/>
        <v>0</v>
      </c>
      <c r="Z36" s="19"/>
      <c r="AA36" s="79">
        <v>0</v>
      </c>
      <c r="AB36" s="80">
        <f t="shared" si="1"/>
        <v>0</v>
      </c>
      <c r="AC36" s="81">
        <v>0</v>
      </c>
      <c r="AD36" s="82">
        <f t="shared" si="2"/>
        <v>0</v>
      </c>
      <c r="AE36" s="133">
        <f t="shared" si="3"/>
        <v>0</v>
      </c>
    </row>
    <row r="37" spans="1:31" ht="45.75" thickBot="1" x14ac:dyDescent="0.3">
      <c r="A37" s="16"/>
      <c r="B37" s="88" t="s">
        <v>500</v>
      </c>
      <c r="C37" s="89" t="s">
        <v>341</v>
      </c>
      <c r="D37" s="90" t="s">
        <v>25</v>
      </c>
      <c r="E37" s="91" t="s">
        <v>364</v>
      </c>
      <c r="F37" s="10"/>
      <c r="G37" s="10"/>
      <c r="H37" s="92">
        <v>93</v>
      </c>
      <c r="I37" s="10"/>
      <c r="J37" s="91" t="s">
        <v>365</v>
      </c>
      <c r="K37" s="10" t="s">
        <v>311</v>
      </c>
      <c r="L37" s="10">
        <v>1</v>
      </c>
      <c r="M37" s="94">
        <v>550</v>
      </c>
      <c r="N37" s="96">
        <v>550</v>
      </c>
      <c r="O37" s="19"/>
      <c r="P37" s="13" t="e">
        <v>#VALUE!</v>
      </c>
      <c r="Q37" s="14" t="e">
        <f t="shared" ref="Q37:Q46" si="6">IF(J37="PROV SUM",N37,L37*P37)</f>
        <v>#VALUE!</v>
      </c>
      <c r="R37" s="40">
        <v>0</v>
      </c>
      <c r="S37" s="41">
        <v>440</v>
      </c>
      <c r="T37" s="14">
        <f t="shared" ref="T37:T46" si="7">IF(J37="SC024",N37,IF(ISERROR(S37),"",IF(J37="PROV SUM",N37,L37*S37)))</f>
        <v>440</v>
      </c>
      <c r="V37" s="10" t="s">
        <v>311</v>
      </c>
      <c r="W37" s="39">
        <v>0</v>
      </c>
      <c r="X37" s="41">
        <v>440</v>
      </c>
      <c r="Y37" s="72">
        <f t="shared" si="0"/>
        <v>0</v>
      </c>
      <c r="Z37" s="19"/>
      <c r="AA37" s="79">
        <v>0</v>
      </c>
      <c r="AB37" s="80">
        <f t="shared" si="1"/>
        <v>0</v>
      </c>
      <c r="AC37" s="81">
        <v>0</v>
      </c>
      <c r="AD37" s="82">
        <f t="shared" si="2"/>
        <v>0</v>
      </c>
      <c r="AE37" s="133">
        <f t="shared" si="3"/>
        <v>0</v>
      </c>
    </row>
    <row r="38" spans="1:31" ht="45.75" thickBot="1" x14ac:dyDescent="0.3">
      <c r="A38" s="16"/>
      <c r="B38" s="88" t="s">
        <v>500</v>
      </c>
      <c r="C38" s="89" t="s">
        <v>341</v>
      </c>
      <c r="D38" s="90" t="s">
        <v>25</v>
      </c>
      <c r="E38" s="91" t="s">
        <v>352</v>
      </c>
      <c r="F38" s="7"/>
      <c r="G38" s="7"/>
      <c r="H38" s="92">
        <v>104</v>
      </c>
      <c r="I38" s="7"/>
      <c r="J38" s="91" t="s">
        <v>353</v>
      </c>
      <c r="K38" s="93" t="s">
        <v>311</v>
      </c>
      <c r="L38" s="10">
        <v>2</v>
      </c>
      <c r="M38" s="94">
        <v>3.44</v>
      </c>
      <c r="N38" s="96">
        <v>6.88</v>
      </c>
      <c r="O38" s="19"/>
      <c r="P38" s="13" t="e">
        <v>#VALUE!</v>
      </c>
      <c r="Q38" s="14" t="e">
        <f t="shared" si="6"/>
        <v>#VALUE!</v>
      </c>
      <c r="R38" s="40">
        <v>0</v>
      </c>
      <c r="S38" s="41">
        <v>3.0495599999999996</v>
      </c>
      <c r="T38" s="14">
        <f t="shared" si="7"/>
        <v>6.0991199999999992</v>
      </c>
      <c r="V38" s="93" t="s">
        <v>311</v>
      </c>
      <c r="W38" s="39">
        <v>0</v>
      </c>
      <c r="X38" s="41">
        <v>3.0495599999999996</v>
      </c>
      <c r="Y38" s="72">
        <f t="shared" si="0"/>
        <v>0</v>
      </c>
      <c r="Z38" s="19"/>
      <c r="AA38" s="79">
        <v>0</v>
      </c>
      <c r="AB38" s="80">
        <f t="shared" si="1"/>
        <v>0</v>
      </c>
      <c r="AC38" s="81">
        <v>0</v>
      </c>
      <c r="AD38" s="82">
        <f t="shared" si="2"/>
        <v>0</v>
      </c>
      <c r="AE38" s="133">
        <f t="shared" si="3"/>
        <v>0</v>
      </c>
    </row>
    <row r="39" spans="1:31" ht="90.75" thickBot="1" x14ac:dyDescent="0.3">
      <c r="A39" s="16"/>
      <c r="B39" s="88" t="s">
        <v>500</v>
      </c>
      <c r="C39" s="89" t="s">
        <v>341</v>
      </c>
      <c r="D39" s="90" t="s">
        <v>25</v>
      </c>
      <c r="E39" s="91" t="s">
        <v>366</v>
      </c>
      <c r="F39" s="7"/>
      <c r="G39" s="7"/>
      <c r="H39" s="92">
        <v>115</v>
      </c>
      <c r="I39" s="7"/>
      <c r="J39" s="91" t="s">
        <v>367</v>
      </c>
      <c r="K39" s="93" t="s">
        <v>311</v>
      </c>
      <c r="L39" s="10">
        <v>2</v>
      </c>
      <c r="M39" s="94">
        <v>70.11</v>
      </c>
      <c r="N39" s="96">
        <v>140.22</v>
      </c>
      <c r="O39" s="19"/>
      <c r="P39" s="13" t="e">
        <v>#VALUE!</v>
      </c>
      <c r="Q39" s="14" t="e">
        <f t="shared" si="6"/>
        <v>#VALUE!</v>
      </c>
      <c r="R39" s="40">
        <v>0</v>
      </c>
      <c r="S39" s="41">
        <v>56.088000000000001</v>
      </c>
      <c r="T39" s="14">
        <f t="shared" si="7"/>
        <v>112.176</v>
      </c>
      <c r="V39" s="93" t="s">
        <v>311</v>
      </c>
      <c r="W39" s="39">
        <v>0</v>
      </c>
      <c r="X39" s="41">
        <v>56.088000000000001</v>
      </c>
      <c r="Y39" s="72">
        <f t="shared" si="0"/>
        <v>0</v>
      </c>
      <c r="Z39" s="19"/>
      <c r="AA39" s="79">
        <v>0</v>
      </c>
      <c r="AB39" s="80">
        <f t="shared" si="1"/>
        <v>0</v>
      </c>
      <c r="AC39" s="81">
        <v>0</v>
      </c>
      <c r="AD39" s="82">
        <f t="shared" si="2"/>
        <v>0</v>
      </c>
      <c r="AE39" s="133">
        <f t="shared" si="3"/>
        <v>0</v>
      </c>
    </row>
    <row r="40" spans="1:31" ht="46.5" thickBot="1" x14ac:dyDescent="0.3">
      <c r="A40" s="16"/>
      <c r="B40" s="88" t="s">
        <v>500</v>
      </c>
      <c r="C40" s="89" t="s">
        <v>341</v>
      </c>
      <c r="D40" s="90" t="s">
        <v>25</v>
      </c>
      <c r="E40" s="97" t="s">
        <v>354</v>
      </c>
      <c r="F40" s="7"/>
      <c r="G40" s="7"/>
      <c r="H40" s="92">
        <v>175</v>
      </c>
      <c r="I40" s="7"/>
      <c r="J40" s="104" t="s">
        <v>355</v>
      </c>
      <c r="K40" s="93" t="s">
        <v>311</v>
      </c>
      <c r="L40" s="10">
        <v>2</v>
      </c>
      <c r="M40" s="94">
        <v>9.81</v>
      </c>
      <c r="N40" s="96">
        <v>19.62</v>
      </c>
      <c r="O40" s="19"/>
      <c r="P40" s="13" t="e">
        <v>#VALUE!</v>
      </c>
      <c r="Q40" s="14" t="e">
        <f t="shared" si="6"/>
        <v>#VALUE!</v>
      </c>
      <c r="R40" s="40">
        <v>0</v>
      </c>
      <c r="S40" s="41">
        <v>8.6965649999999997</v>
      </c>
      <c r="T40" s="14">
        <f t="shared" si="7"/>
        <v>17.393129999999999</v>
      </c>
      <c r="V40" s="93" t="s">
        <v>311</v>
      </c>
      <c r="W40" s="39">
        <v>0</v>
      </c>
      <c r="X40" s="41">
        <v>8.6965649999999997</v>
      </c>
      <c r="Y40" s="72">
        <f t="shared" si="0"/>
        <v>0</v>
      </c>
      <c r="Z40" s="19"/>
      <c r="AA40" s="79">
        <v>0</v>
      </c>
      <c r="AB40" s="80">
        <f t="shared" si="1"/>
        <v>0</v>
      </c>
      <c r="AC40" s="81">
        <v>0</v>
      </c>
      <c r="AD40" s="82">
        <f t="shared" si="2"/>
        <v>0</v>
      </c>
      <c r="AE40" s="133">
        <f t="shared" si="3"/>
        <v>0</v>
      </c>
    </row>
    <row r="41" spans="1:31" ht="91.5" thickBot="1" x14ac:dyDescent="0.3">
      <c r="A41" s="16"/>
      <c r="B41" s="88" t="s">
        <v>500</v>
      </c>
      <c r="C41" s="89" t="s">
        <v>341</v>
      </c>
      <c r="D41" s="90" t="s">
        <v>25</v>
      </c>
      <c r="E41" s="97" t="s">
        <v>370</v>
      </c>
      <c r="F41" s="7"/>
      <c r="G41" s="7"/>
      <c r="H41" s="92">
        <v>186</v>
      </c>
      <c r="I41" s="7"/>
      <c r="J41" s="99" t="s">
        <v>371</v>
      </c>
      <c r="K41" s="93" t="s">
        <v>311</v>
      </c>
      <c r="L41" s="10">
        <v>1</v>
      </c>
      <c r="M41" s="94">
        <v>86.88</v>
      </c>
      <c r="N41" s="96">
        <v>86.88</v>
      </c>
      <c r="O41" s="19"/>
      <c r="P41" s="13" t="e">
        <v>#VALUE!</v>
      </c>
      <c r="Q41" s="14" t="e">
        <f t="shared" si="6"/>
        <v>#VALUE!</v>
      </c>
      <c r="R41" s="40">
        <v>0</v>
      </c>
      <c r="S41" s="41">
        <v>69.504000000000005</v>
      </c>
      <c r="T41" s="14">
        <f t="shared" si="7"/>
        <v>69.504000000000005</v>
      </c>
      <c r="V41" s="93" t="s">
        <v>311</v>
      </c>
      <c r="W41" s="39">
        <v>0</v>
      </c>
      <c r="X41" s="41">
        <v>69.504000000000005</v>
      </c>
      <c r="Y41" s="72">
        <f t="shared" si="0"/>
        <v>0</v>
      </c>
      <c r="Z41" s="19"/>
      <c r="AA41" s="79">
        <v>0</v>
      </c>
      <c r="AB41" s="80">
        <f t="shared" si="1"/>
        <v>0</v>
      </c>
      <c r="AC41" s="81">
        <v>0</v>
      </c>
      <c r="AD41" s="82">
        <f t="shared" si="2"/>
        <v>0</v>
      </c>
      <c r="AE41" s="133">
        <f t="shared" si="3"/>
        <v>0</v>
      </c>
    </row>
    <row r="42" spans="1:31" ht="16.5" thickBot="1" x14ac:dyDescent="0.3">
      <c r="A42" s="16"/>
      <c r="B42" s="88" t="s">
        <v>500</v>
      </c>
      <c r="C42" s="89" t="s">
        <v>341</v>
      </c>
      <c r="D42" s="90" t="s">
        <v>25</v>
      </c>
      <c r="E42" s="100" t="s">
        <v>424</v>
      </c>
      <c r="F42" s="7"/>
      <c r="G42" s="7"/>
      <c r="H42" s="92">
        <v>190</v>
      </c>
      <c r="I42" s="7"/>
      <c r="J42" s="101" t="s">
        <v>379</v>
      </c>
      <c r="K42" s="93" t="s">
        <v>311</v>
      </c>
      <c r="L42" s="10">
        <v>1</v>
      </c>
      <c r="M42" s="102">
        <v>1500</v>
      </c>
      <c r="N42" s="96">
        <v>1500</v>
      </c>
      <c r="O42" s="19"/>
      <c r="P42" s="13" t="e">
        <v>#VALUE!</v>
      </c>
      <c r="Q42" s="14">
        <f t="shared" si="6"/>
        <v>1500</v>
      </c>
      <c r="R42" s="40" t="s">
        <v>381</v>
      </c>
      <c r="S42" s="41" t="s">
        <v>381</v>
      </c>
      <c r="T42" s="14">
        <f t="shared" si="7"/>
        <v>1500</v>
      </c>
      <c r="V42" s="93" t="s">
        <v>311</v>
      </c>
      <c r="W42" s="39">
        <v>0</v>
      </c>
      <c r="X42" s="41" t="s">
        <v>381</v>
      </c>
      <c r="Y42" s="72"/>
      <c r="Z42" s="19"/>
      <c r="AA42" s="79">
        <v>0</v>
      </c>
      <c r="AB42" s="80">
        <f t="shared" si="1"/>
        <v>0</v>
      </c>
      <c r="AC42" s="81">
        <v>0</v>
      </c>
      <c r="AD42" s="82">
        <f t="shared" si="2"/>
        <v>0</v>
      </c>
      <c r="AE42" s="133">
        <f t="shared" si="3"/>
        <v>0</v>
      </c>
    </row>
    <row r="43" spans="1:31" ht="27" thickBot="1" x14ac:dyDescent="0.3">
      <c r="A43" s="16"/>
      <c r="B43" s="88" t="s">
        <v>500</v>
      </c>
      <c r="C43" s="89" t="s">
        <v>341</v>
      </c>
      <c r="D43" s="90" t="s">
        <v>25</v>
      </c>
      <c r="E43" s="103" t="s">
        <v>425</v>
      </c>
      <c r="F43" s="7"/>
      <c r="G43" s="7"/>
      <c r="H43" s="92">
        <v>191</v>
      </c>
      <c r="I43" s="7"/>
      <c r="J43" s="101" t="s">
        <v>379</v>
      </c>
      <c r="K43" s="93" t="s">
        <v>311</v>
      </c>
      <c r="L43" s="10">
        <v>1</v>
      </c>
      <c r="M43" s="102">
        <v>100</v>
      </c>
      <c r="N43" s="96">
        <v>100</v>
      </c>
      <c r="O43" s="19"/>
      <c r="P43" s="13" t="e">
        <v>#VALUE!</v>
      </c>
      <c r="Q43" s="14">
        <f t="shared" si="6"/>
        <v>100</v>
      </c>
      <c r="R43" s="40" t="s">
        <v>381</v>
      </c>
      <c r="S43" s="41" t="s">
        <v>381</v>
      </c>
      <c r="T43" s="14">
        <f t="shared" si="7"/>
        <v>100</v>
      </c>
      <c r="V43" s="93" t="s">
        <v>311</v>
      </c>
      <c r="W43" s="39">
        <v>0</v>
      </c>
      <c r="X43" s="41" t="s">
        <v>381</v>
      </c>
      <c r="Y43" s="72"/>
      <c r="Z43" s="19"/>
      <c r="AA43" s="79">
        <v>0</v>
      </c>
      <c r="AB43" s="80">
        <f t="shared" si="1"/>
        <v>0</v>
      </c>
      <c r="AC43" s="81">
        <v>0</v>
      </c>
      <c r="AD43" s="82">
        <f t="shared" si="2"/>
        <v>0</v>
      </c>
      <c r="AE43" s="133">
        <f t="shared" si="3"/>
        <v>0</v>
      </c>
    </row>
    <row r="44" spans="1:31" ht="16.5" thickBot="1" x14ac:dyDescent="0.3">
      <c r="A44" s="16"/>
      <c r="B44" s="88" t="s">
        <v>500</v>
      </c>
      <c r="C44" s="89" t="s">
        <v>341</v>
      </c>
      <c r="D44" s="90" t="s">
        <v>25</v>
      </c>
      <c r="E44" s="103" t="s">
        <v>426</v>
      </c>
      <c r="F44" s="7"/>
      <c r="G44" s="7"/>
      <c r="H44" s="92">
        <v>192</v>
      </c>
      <c r="I44" s="7"/>
      <c r="J44" s="101" t="s">
        <v>379</v>
      </c>
      <c r="K44" s="93" t="s">
        <v>311</v>
      </c>
      <c r="L44" s="10">
        <v>1</v>
      </c>
      <c r="M44" s="102">
        <v>100</v>
      </c>
      <c r="N44" s="96">
        <v>100</v>
      </c>
      <c r="O44" s="19"/>
      <c r="P44" s="13" t="e">
        <v>#VALUE!</v>
      </c>
      <c r="Q44" s="14">
        <f t="shared" si="6"/>
        <v>100</v>
      </c>
      <c r="R44" s="40" t="s">
        <v>381</v>
      </c>
      <c r="S44" s="41" t="s">
        <v>381</v>
      </c>
      <c r="T44" s="14">
        <f t="shared" si="7"/>
        <v>100</v>
      </c>
      <c r="V44" s="93" t="s">
        <v>311</v>
      </c>
      <c r="W44" s="39">
        <v>0</v>
      </c>
      <c r="X44" s="41" t="s">
        <v>381</v>
      </c>
      <c r="Y44" s="72"/>
      <c r="Z44" s="19"/>
      <c r="AA44" s="79">
        <v>0</v>
      </c>
      <c r="AB44" s="80">
        <f t="shared" si="1"/>
        <v>0</v>
      </c>
      <c r="AC44" s="81">
        <v>0</v>
      </c>
      <c r="AD44" s="82">
        <f t="shared" si="2"/>
        <v>0</v>
      </c>
      <c r="AE44" s="133">
        <f t="shared" si="3"/>
        <v>0</v>
      </c>
    </row>
    <row r="45" spans="1:31" ht="16.5" thickBot="1" x14ac:dyDescent="0.3">
      <c r="A45" s="22"/>
      <c r="B45" s="88" t="s">
        <v>500</v>
      </c>
      <c r="C45" s="89" t="s">
        <v>341</v>
      </c>
      <c r="D45" s="90" t="s">
        <v>25</v>
      </c>
      <c r="E45" s="103" t="s">
        <v>427</v>
      </c>
      <c r="F45" s="30"/>
      <c r="G45" s="30"/>
      <c r="H45" s="92">
        <v>193</v>
      </c>
      <c r="I45" s="30"/>
      <c r="J45" s="101" t="s">
        <v>379</v>
      </c>
      <c r="K45" s="93" t="s">
        <v>311</v>
      </c>
      <c r="L45" s="10">
        <v>1</v>
      </c>
      <c r="M45" s="102">
        <v>100</v>
      </c>
      <c r="N45" s="96">
        <v>100</v>
      </c>
      <c r="O45" s="19"/>
      <c r="P45" s="13" t="e">
        <v>#VALUE!</v>
      </c>
      <c r="Q45" s="14">
        <f t="shared" si="6"/>
        <v>100</v>
      </c>
      <c r="R45" s="40" t="s">
        <v>381</v>
      </c>
      <c r="S45" s="41" t="s">
        <v>381</v>
      </c>
      <c r="T45" s="14">
        <f t="shared" si="7"/>
        <v>100</v>
      </c>
      <c r="V45" s="93" t="s">
        <v>311</v>
      </c>
      <c r="W45" s="39">
        <v>0</v>
      </c>
      <c r="X45" s="41" t="s">
        <v>381</v>
      </c>
      <c r="Y45" s="72"/>
      <c r="Z45" s="19"/>
      <c r="AA45" s="79">
        <v>0</v>
      </c>
      <c r="AB45" s="80">
        <f t="shared" si="1"/>
        <v>0</v>
      </c>
      <c r="AC45" s="81">
        <v>0</v>
      </c>
      <c r="AD45" s="82">
        <f t="shared" si="2"/>
        <v>0</v>
      </c>
      <c r="AE45" s="133">
        <f t="shared" si="3"/>
        <v>0</v>
      </c>
    </row>
    <row r="46" spans="1:31" ht="16.5" thickBot="1" x14ac:dyDescent="0.3">
      <c r="A46" s="22"/>
      <c r="B46" s="88" t="s">
        <v>500</v>
      </c>
      <c r="C46" s="89" t="s">
        <v>341</v>
      </c>
      <c r="D46" s="90" t="s">
        <v>25</v>
      </c>
      <c r="E46" s="103" t="s">
        <v>428</v>
      </c>
      <c r="F46" s="30"/>
      <c r="G46" s="30"/>
      <c r="H46" s="92">
        <v>194</v>
      </c>
      <c r="I46" s="30"/>
      <c r="J46" s="101" t="s">
        <v>379</v>
      </c>
      <c r="K46" s="93" t="s">
        <v>311</v>
      </c>
      <c r="L46" s="10">
        <v>1</v>
      </c>
      <c r="M46" s="102">
        <v>350</v>
      </c>
      <c r="N46" s="96">
        <v>350</v>
      </c>
      <c r="O46" s="19"/>
      <c r="P46" s="13" t="e">
        <v>#VALUE!</v>
      </c>
      <c r="Q46" s="14">
        <f t="shared" si="6"/>
        <v>350</v>
      </c>
      <c r="R46" s="40" t="s">
        <v>381</v>
      </c>
      <c r="S46" s="41" t="s">
        <v>381</v>
      </c>
      <c r="T46" s="14">
        <f t="shared" si="7"/>
        <v>350</v>
      </c>
      <c r="V46" s="93" t="s">
        <v>311</v>
      </c>
      <c r="W46" s="39">
        <v>0</v>
      </c>
      <c r="X46" s="41" t="s">
        <v>381</v>
      </c>
      <c r="Y46" s="72"/>
      <c r="Z46" s="19"/>
      <c r="AA46" s="79">
        <v>0</v>
      </c>
      <c r="AB46" s="80">
        <f t="shared" si="1"/>
        <v>0</v>
      </c>
      <c r="AC46" s="81">
        <v>0</v>
      </c>
      <c r="AD46" s="82">
        <f t="shared" si="2"/>
        <v>0</v>
      </c>
      <c r="AE46" s="133">
        <f t="shared" si="3"/>
        <v>0</v>
      </c>
    </row>
    <row r="47" spans="1:31" ht="15.75" thickBot="1" x14ac:dyDescent="0.3"/>
    <row r="48" spans="1:31" ht="15.75" thickBot="1" x14ac:dyDescent="0.3">
      <c r="S48" s="69" t="s">
        <v>5</v>
      </c>
      <c r="T48" s="70">
        <f>SUM(T1:T46)</f>
        <v>7955.151245</v>
      </c>
      <c r="U48" s="66"/>
      <c r="V48" s="22"/>
      <c r="W48" s="29"/>
      <c r="X48" s="69" t="s">
        <v>5</v>
      </c>
      <c r="Y48" s="70">
        <f>SUM(Y11:Y46)</f>
        <v>0</v>
      </c>
      <c r="Z48" s="19"/>
      <c r="AA48" s="78"/>
      <c r="AB48" s="119">
        <f>SUM(AB1:AB46)</f>
        <v>0</v>
      </c>
      <c r="AC48" s="78"/>
      <c r="AD48" s="120">
        <f>SUM(AD1:AD46)</f>
        <v>0</v>
      </c>
      <c r="AE48" s="132">
        <f>SUM(AE1:AE46)</f>
        <v>0</v>
      </c>
    </row>
    <row r="50" spans="3:31" x14ac:dyDescent="0.25">
      <c r="C50" t="s">
        <v>372</v>
      </c>
      <c r="D50" s="176"/>
      <c r="T50" s="379">
        <f ca="1">SUMIF($C$10:$C$47,$C50,T$11:T$47)</f>
        <v>399.99552</v>
      </c>
      <c r="U50" s="66"/>
      <c r="Y50" s="379">
        <f ca="1">SUMIF($C$10:$C$47,H50,Y$11:Y$47)</f>
        <v>0</v>
      </c>
      <c r="AA50" s="400" t="e">
        <f ca="1">AB50/Y50</f>
        <v>#DIV/0!</v>
      </c>
      <c r="AB50" s="379">
        <f ca="1">SUMIF($C$10:$C$47,$C50,AB$11:AB$47)</f>
        <v>0</v>
      </c>
      <c r="AC50" s="400" t="e">
        <f ca="1">AD50/Y50</f>
        <v>#DIV/0!</v>
      </c>
      <c r="AD50" s="379">
        <f ca="1">SUMIF($C$10:$C$47,$C50,AD$11:AD$47)</f>
        <v>0</v>
      </c>
      <c r="AE50" s="379">
        <f ca="1">SUMIF($C$10:$C$47,$C50,AE$11:AE$47)</f>
        <v>0</v>
      </c>
    </row>
    <row r="51" spans="3:31" x14ac:dyDescent="0.25">
      <c r="C51" t="s">
        <v>308</v>
      </c>
      <c r="D51" s="176"/>
      <c r="T51" s="379">
        <f ca="1">SUMIF($C$10:$C$47,$C51,T$11:T$47)</f>
        <v>222.29999999999998</v>
      </c>
      <c r="U51" s="66"/>
      <c r="Y51" s="379">
        <f t="shared" ref="Y51:Y58" ca="1" si="8">SUMIF($C$10:$C$47,H51,Y$11:Y$47)</f>
        <v>0</v>
      </c>
      <c r="AA51" s="400" t="e">
        <f t="shared" ref="AA51:AA58" ca="1" si="9">AB51/Y51</f>
        <v>#DIV/0!</v>
      </c>
      <c r="AB51" s="379">
        <f ca="1">SUMIF($C$10:$C$47,$C51,AB$11:AB$47)</f>
        <v>0</v>
      </c>
      <c r="AC51" s="400" t="e">
        <f t="shared" ref="AC51:AC58" ca="1" si="10">AD51/Y51</f>
        <v>#DIV/0!</v>
      </c>
      <c r="AD51" s="379">
        <f ca="1">SUMIF($C$10:$C$47,$C51,AD$11:AD$47)</f>
        <v>0</v>
      </c>
      <c r="AE51" s="379">
        <f ca="1">SUMIF($C$10:$C$47,$C51,AE$11:AE$47)</f>
        <v>0</v>
      </c>
    </row>
    <row r="52" spans="3:31" x14ac:dyDescent="0.25">
      <c r="C52" t="s">
        <v>285</v>
      </c>
      <c r="D52" s="176"/>
      <c r="T52" s="379">
        <f t="shared" ref="T52:T58" ca="1" si="11">SUMIF($C$10:$C$47,$C52,T$11:T$47)</f>
        <v>408</v>
      </c>
      <c r="U52" s="68"/>
      <c r="Y52" s="379">
        <f t="shared" ca="1" si="8"/>
        <v>0</v>
      </c>
      <c r="AA52" s="400" t="e">
        <f t="shared" ca="1" si="9"/>
        <v>#DIV/0!</v>
      </c>
      <c r="AB52" s="379">
        <f t="shared" ref="AB52:AB58" ca="1" si="12">SUMIF($C$10:$C$47,$C52,AB$11:AB$47)</f>
        <v>0</v>
      </c>
      <c r="AC52" s="400" t="e">
        <f t="shared" ca="1" si="10"/>
        <v>#DIV/0!</v>
      </c>
      <c r="AD52" s="379">
        <f t="shared" ref="AD52:AE58" ca="1" si="13">SUMIF($C$10:$C$47,$C52,AD$11:AD$47)</f>
        <v>0</v>
      </c>
      <c r="AE52" s="379">
        <f t="shared" ca="1" si="13"/>
        <v>0</v>
      </c>
    </row>
    <row r="53" spans="3:31" x14ac:dyDescent="0.25">
      <c r="C53" t="s">
        <v>189</v>
      </c>
      <c r="D53" s="176"/>
      <c r="T53" s="379">
        <f t="shared" ca="1" si="11"/>
        <v>543.91450000000009</v>
      </c>
      <c r="U53" s="68"/>
      <c r="Y53" s="379">
        <f t="shared" ca="1" si="8"/>
        <v>0</v>
      </c>
      <c r="AA53" s="400" t="e">
        <f t="shared" ca="1" si="9"/>
        <v>#DIV/0!</v>
      </c>
      <c r="AB53" s="379">
        <f t="shared" ca="1" si="12"/>
        <v>0</v>
      </c>
      <c r="AC53" s="400" t="e">
        <f t="shared" ca="1" si="10"/>
        <v>#DIV/0!</v>
      </c>
      <c r="AD53" s="379">
        <f t="shared" ca="1" si="13"/>
        <v>0</v>
      </c>
      <c r="AE53" s="379">
        <f t="shared" ca="1" si="13"/>
        <v>0</v>
      </c>
    </row>
    <row r="54" spans="3:31" x14ac:dyDescent="0.25">
      <c r="C54" t="s">
        <v>72</v>
      </c>
      <c r="D54" s="176"/>
      <c r="T54" s="379">
        <f t="shared" ca="1" si="11"/>
        <v>0</v>
      </c>
      <c r="U54" s="68"/>
      <c r="Y54" s="379">
        <f t="shared" ca="1" si="8"/>
        <v>0</v>
      </c>
      <c r="AA54" s="400" t="e">
        <f t="shared" ca="1" si="9"/>
        <v>#DIV/0!</v>
      </c>
      <c r="AB54" s="379">
        <f t="shared" ca="1" si="12"/>
        <v>0</v>
      </c>
      <c r="AC54" s="400" t="e">
        <f t="shared" ca="1" si="10"/>
        <v>#DIV/0!</v>
      </c>
      <c r="AD54" s="379">
        <f t="shared" ca="1" si="13"/>
        <v>0</v>
      </c>
      <c r="AE54" s="379">
        <f t="shared" ca="1" si="13"/>
        <v>0</v>
      </c>
    </row>
    <row r="55" spans="3:31" x14ac:dyDescent="0.25">
      <c r="C55" t="s">
        <v>164</v>
      </c>
      <c r="D55" s="176"/>
      <c r="T55" s="379">
        <f t="shared" ca="1" si="11"/>
        <v>209.34697499999999</v>
      </c>
      <c r="U55" s="68"/>
      <c r="Y55" s="379">
        <f t="shared" ca="1" si="8"/>
        <v>0</v>
      </c>
      <c r="AA55" s="400" t="e">
        <f t="shared" ca="1" si="9"/>
        <v>#DIV/0!</v>
      </c>
      <c r="AB55" s="379">
        <f t="shared" ca="1" si="12"/>
        <v>0</v>
      </c>
      <c r="AC55" s="400" t="e">
        <f t="shared" ca="1" si="10"/>
        <v>#DIV/0!</v>
      </c>
      <c r="AD55" s="379">
        <f t="shared" ca="1" si="13"/>
        <v>0</v>
      </c>
      <c r="AE55" s="379">
        <f t="shared" ca="1" si="13"/>
        <v>0</v>
      </c>
    </row>
    <row r="56" spans="3:31" x14ac:dyDescent="0.25">
      <c r="C56" t="s">
        <v>24</v>
      </c>
      <c r="D56" s="176"/>
      <c r="T56" s="379">
        <f t="shared" ca="1" si="11"/>
        <v>3376.422</v>
      </c>
      <c r="U56" s="68"/>
      <c r="Y56" s="379">
        <f t="shared" ca="1" si="8"/>
        <v>0</v>
      </c>
      <c r="AA56" s="400" t="e">
        <f t="shared" ca="1" si="9"/>
        <v>#DIV/0!</v>
      </c>
      <c r="AB56" s="379">
        <f t="shared" ca="1" si="12"/>
        <v>0</v>
      </c>
      <c r="AC56" s="400" t="e">
        <f t="shared" ca="1" si="10"/>
        <v>#DIV/0!</v>
      </c>
      <c r="AD56" s="379">
        <f t="shared" ca="1" si="13"/>
        <v>0</v>
      </c>
      <c r="AE56" s="379">
        <f t="shared" ca="1" si="13"/>
        <v>0</v>
      </c>
    </row>
    <row r="57" spans="3:31" x14ac:dyDescent="0.25">
      <c r="C57" t="s">
        <v>312</v>
      </c>
      <c r="D57" s="176"/>
      <c r="T57" s="379">
        <f t="shared" ca="1" si="11"/>
        <v>0</v>
      </c>
      <c r="Y57" s="379">
        <f t="shared" ca="1" si="8"/>
        <v>0</v>
      </c>
      <c r="AA57" s="400" t="e">
        <f t="shared" ca="1" si="9"/>
        <v>#DIV/0!</v>
      </c>
      <c r="AB57" s="379">
        <f t="shared" ca="1" si="12"/>
        <v>0</v>
      </c>
      <c r="AC57" s="400" t="e">
        <f t="shared" ca="1" si="10"/>
        <v>#DIV/0!</v>
      </c>
      <c r="AD57" s="379">
        <f t="shared" ca="1" si="13"/>
        <v>0</v>
      </c>
      <c r="AE57" s="379">
        <f t="shared" ca="1" si="13"/>
        <v>0</v>
      </c>
    </row>
    <row r="58" spans="3:31" x14ac:dyDescent="0.25">
      <c r="C58" t="s">
        <v>341</v>
      </c>
      <c r="D58" s="176"/>
      <c r="T58" s="379">
        <f t="shared" ca="1" si="11"/>
        <v>2795.1722500000001</v>
      </c>
      <c r="Y58" s="379">
        <f t="shared" ca="1" si="8"/>
        <v>0</v>
      </c>
      <c r="AA58" s="400" t="e">
        <f t="shared" ca="1" si="9"/>
        <v>#DIV/0!</v>
      </c>
      <c r="AB58" s="379">
        <f t="shared" ca="1" si="12"/>
        <v>0</v>
      </c>
      <c r="AC58" s="400" t="e">
        <f t="shared" ca="1" si="10"/>
        <v>#DIV/0!</v>
      </c>
      <c r="AD58" s="379">
        <f t="shared" ca="1" si="13"/>
        <v>0</v>
      </c>
      <c r="AE58" s="379">
        <f t="shared" ca="1" si="13"/>
        <v>0</v>
      </c>
    </row>
  </sheetData>
  <autoFilter ref="B8:AE46"/>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 S18:S23 S27:S28 S30:S34 S37:S46 X11:X12 X14 X16 X18:X23 X27:X28 X30:X34 X37:X46">
      <formula1>P11</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257"/>
  <sheetViews>
    <sheetView tabSelected="1" zoomScale="80" zoomScaleNormal="80" workbookViewId="0">
      <pane xSplit="1" ySplit="7" topLeftCell="B130" activePane="bottomRight" state="frozen"/>
      <selection pane="topRight" activeCell="B1" sqref="B1"/>
      <selection pane="bottomLeft" activeCell="A8" sqref="A8"/>
      <selection pane="bottomRight" activeCell="P177" sqref="P177"/>
    </sheetView>
  </sheetViews>
  <sheetFormatPr defaultRowHeight="15" x14ac:dyDescent="0.25"/>
  <cols>
    <col min="1" max="1" width="34.42578125" customWidth="1"/>
    <col min="2" max="2" width="21.5703125" style="175" customWidth="1"/>
    <col min="3" max="6" width="21.5703125" style="175" hidden="1" customWidth="1"/>
    <col min="7" max="7" width="21.5703125" style="175" customWidth="1"/>
    <col min="8" max="8" width="21.5703125" style="175" hidden="1" customWidth="1"/>
    <col min="9" max="9" width="21.5703125" style="396" customWidth="1"/>
    <col min="10" max="10" width="21.5703125" style="175" customWidth="1"/>
    <col min="11" max="11" width="21.5703125" style="397" customWidth="1"/>
    <col min="12" max="13" width="21.5703125" style="176" customWidth="1"/>
  </cols>
  <sheetData>
    <row r="1" spans="1:13" s="146" customFormat="1" x14ac:dyDescent="0.25">
      <c r="A1" s="146" t="s">
        <v>593</v>
      </c>
      <c r="B1" s="200"/>
      <c r="C1" s="200"/>
      <c r="D1" s="200"/>
      <c r="E1" s="200"/>
      <c r="F1" s="200"/>
      <c r="G1" s="200"/>
      <c r="H1" s="200"/>
      <c r="I1" s="381"/>
      <c r="J1" s="200"/>
      <c r="K1" s="382"/>
      <c r="L1" s="201"/>
      <c r="M1" s="201"/>
    </row>
    <row r="2" spans="1:13" s="146" customFormat="1" x14ac:dyDescent="0.25">
      <c r="B2" s="200"/>
      <c r="C2" s="200"/>
      <c r="D2" s="200"/>
      <c r="E2" s="200"/>
      <c r="F2" s="200"/>
      <c r="G2" s="200"/>
      <c r="H2" s="200"/>
      <c r="I2" s="381"/>
      <c r="J2" s="200"/>
      <c r="K2" s="382"/>
      <c r="L2" s="201"/>
      <c r="M2" s="201"/>
    </row>
    <row r="3" spans="1:13" s="146" customFormat="1" x14ac:dyDescent="0.25">
      <c r="A3" s="146" t="s">
        <v>621</v>
      </c>
      <c r="B3" s="200"/>
      <c r="C3" s="200"/>
      <c r="D3" s="200"/>
      <c r="E3" s="200"/>
      <c r="F3" s="200"/>
      <c r="G3" s="200"/>
      <c r="H3" s="200"/>
      <c r="I3" s="381"/>
      <c r="J3" s="200"/>
      <c r="K3" s="382"/>
      <c r="L3" s="201"/>
      <c r="M3" s="201"/>
    </row>
    <row r="4" spans="1:13" s="146" customFormat="1" x14ac:dyDescent="0.25">
      <c r="B4" s="200"/>
      <c r="C4" s="200"/>
      <c r="D4" s="200"/>
      <c r="E4" s="200"/>
      <c r="F4" s="200"/>
      <c r="G4" s="200"/>
      <c r="H4" s="200"/>
      <c r="I4" s="381"/>
      <c r="J4" s="200"/>
      <c r="K4" s="382"/>
      <c r="L4" s="201"/>
      <c r="M4" s="201"/>
    </row>
    <row r="5" spans="1:13" s="146" customFormat="1" x14ac:dyDescent="0.25">
      <c r="A5" s="146" t="s">
        <v>622</v>
      </c>
      <c r="B5" s="200"/>
      <c r="C5" s="200"/>
      <c r="D5" s="200"/>
      <c r="E5" s="200"/>
      <c r="F5" s="200"/>
      <c r="G5" s="200"/>
      <c r="H5" s="200"/>
      <c r="I5" s="381"/>
      <c r="J5" s="200"/>
      <c r="K5" s="382"/>
      <c r="L5" s="201"/>
      <c r="M5" s="201"/>
    </row>
    <row r="6" spans="1:13" s="146" customFormat="1" ht="15.75" thickBot="1" x14ac:dyDescent="0.3">
      <c r="B6" s="200"/>
      <c r="C6" s="200"/>
      <c r="D6" s="200"/>
      <c r="E6" s="200"/>
      <c r="F6" s="200"/>
      <c r="G6" s="200"/>
      <c r="H6" s="200"/>
      <c r="I6" s="381"/>
      <c r="J6" s="200"/>
      <c r="K6" s="382"/>
      <c r="L6" s="201"/>
      <c r="M6" s="201"/>
    </row>
    <row r="7" spans="1:13" ht="28.9" customHeight="1" thickBot="1" x14ac:dyDescent="0.3">
      <c r="A7" s="253" t="s">
        <v>0</v>
      </c>
      <c r="B7" s="253" t="s">
        <v>576</v>
      </c>
      <c r="C7" s="253"/>
      <c r="D7" s="253"/>
      <c r="E7" s="253"/>
      <c r="F7" s="253"/>
      <c r="G7" s="383" t="s">
        <v>581</v>
      </c>
      <c r="H7" s="401"/>
      <c r="I7" s="406" t="s">
        <v>524</v>
      </c>
      <c r="J7" s="407"/>
      <c r="K7" s="408" t="s">
        <v>525</v>
      </c>
      <c r="L7" s="409"/>
      <c r="M7" s="139" t="s">
        <v>526</v>
      </c>
    </row>
    <row r="8" spans="1:13" x14ac:dyDescent="0.25">
      <c r="A8" s="384"/>
      <c r="B8" s="384"/>
      <c r="C8" s="384"/>
      <c r="D8" s="384"/>
      <c r="E8" s="384"/>
      <c r="F8" s="384"/>
      <c r="G8" s="385"/>
      <c r="H8" s="385"/>
      <c r="I8" s="386"/>
      <c r="J8" s="136"/>
      <c r="K8" s="387"/>
      <c r="L8" s="138"/>
      <c r="M8" s="140"/>
    </row>
    <row r="9" spans="1:13" x14ac:dyDescent="0.25">
      <c r="A9" s="398" t="s">
        <v>597</v>
      </c>
      <c r="B9" s="384"/>
      <c r="C9" s="384"/>
      <c r="D9" s="384"/>
      <c r="E9" s="384"/>
      <c r="F9" s="384"/>
      <c r="G9" s="385"/>
      <c r="H9" s="385"/>
      <c r="I9" s="386"/>
      <c r="J9" s="136"/>
      <c r="K9" s="387"/>
      <c r="L9" s="138"/>
      <c r="M9" s="140"/>
    </row>
    <row r="10" spans="1:13" x14ac:dyDescent="0.25">
      <c r="A10" s="398" t="s">
        <v>308</v>
      </c>
      <c r="B10" s="384">
        <f ca="1">'1-44 Denyer House'!T41</f>
        <v>444.59999999999997</v>
      </c>
      <c r="C10" s="384">
        <f>'1-44 Denyer House'!U41</f>
        <v>0</v>
      </c>
      <c r="D10" s="384">
        <f>'1-44 Denyer House'!V41</f>
        <v>0</v>
      </c>
      <c r="E10" s="384">
        <f>'1-44 Denyer House'!W41</f>
        <v>0</v>
      </c>
      <c r="F10" s="384">
        <f>'1-44 Denyer House'!X41</f>
        <v>0</v>
      </c>
      <c r="G10" s="385">
        <f ca="1">'1-44 Denyer House'!Y41</f>
        <v>444.59999999999997</v>
      </c>
      <c r="H10" s="385">
        <f>'1-44 Denyer House'!Z41</f>
        <v>0</v>
      </c>
      <c r="I10" s="136">
        <f ca="1">'1-44 Denyer House'!AA41</f>
        <v>1</v>
      </c>
      <c r="J10" s="136">
        <f ca="1">'1-44 Denyer House'!AB41</f>
        <v>444.59999999999997</v>
      </c>
      <c r="K10" s="138">
        <f ca="1">'1-44 Denyer House'!AC41</f>
        <v>0</v>
      </c>
      <c r="L10" s="138">
        <f ca="1">'1-44 Denyer House'!AD41</f>
        <v>0</v>
      </c>
      <c r="M10" s="140">
        <f ca="1">'1-44 Denyer House'!AE41</f>
        <v>444.59999999999997</v>
      </c>
    </row>
    <row r="11" spans="1:13" x14ac:dyDescent="0.25">
      <c r="A11" s="398" t="s">
        <v>285</v>
      </c>
      <c r="B11" s="384">
        <f ca="1">'1-44 Denyer House'!T42</f>
        <v>1516</v>
      </c>
      <c r="C11" s="384">
        <f>'1-44 Denyer House'!U42</f>
        <v>0</v>
      </c>
      <c r="D11" s="384">
        <f>'1-44 Denyer House'!V42</f>
        <v>0</v>
      </c>
      <c r="E11" s="384">
        <f>'1-44 Denyer House'!W42</f>
        <v>0</v>
      </c>
      <c r="F11" s="384">
        <f>'1-44 Denyer House'!X42</f>
        <v>0</v>
      </c>
      <c r="G11" s="385">
        <f ca="1">'1-44 Denyer House'!Y42</f>
        <v>1516</v>
      </c>
      <c r="H11" s="385">
        <f>'1-44 Denyer House'!Z42</f>
        <v>0</v>
      </c>
      <c r="I11" s="136">
        <f ca="1">'1-44 Denyer House'!AA42</f>
        <v>0</v>
      </c>
      <c r="J11" s="136">
        <f ca="1">'1-44 Denyer House'!AB42</f>
        <v>0</v>
      </c>
      <c r="K11" s="138">
        <f ca="1">'1-44 Denyer House'!AC42</f>
        <v>0</v>
      </c>
      <c r="L11" s="138">
        <f ca="1">'1-44 Denyer House'!AD42</f>
        <v>0</v>
      </c>
      <c r="M11" s="140">
        <f ca="1">'1-44 Denyer House'!AE42</f>
        <v>0</v>
      </c>
    </row>
    <row r="12" spans="1:13" x14ac:dyDescent="0.25">
      <c r="A12" s="398" t="s">
        <v>189</v>
      </c>
      <c r="B12" s="384">
        <f ca="1">'1-44 Denyer House'!T43</f>
        <v>9043.5239999999994</v>
      </c>
      <c r="C12" s="384">
        <f>'1-44 Denyer House'!U43</f>
        <v>0</v>
      </c>
      <c r="D12" s="384">
        <f>'1-44 Denyer House'!V43</f>
        <v>0</v>
      </c>
      <c r="E12" s="384">
        <f>'1-44 Denyer House'!W43</f>
        <v>0</v>
      </c>
      <c r="F12" s="384">
        <f>'1-44 Denyer House'!X43</f>
        <v>0</v>
      </c>
      <c r="G12" s="385">
        <f ca="1">'1-44 Denyer House'!Y43</f>
        <v>9043.5239999999994</v>
      </c>
      <c r="H12" s="385">
        <f>'1-44 Denyer House'!Z43</f>
        <v>0</v>
      </c>
      <c r="I12" s="136">
        <f ca="1">'1-44 Denyer House'!AA43</f>
        <v>0</v>
      </c>
      <c r="J12" s="136">
        <f ca="1">'1-44 Denyer House'!AB43</f>
        <v>0</v>
      </c>
      <c r="K12" s="138">
        <f ca="1">'1-44 Denyer House'!AC43</f>
        <v>0</v>
      </c>
      <c r="L12" s="138">
        <f ca="1">'1-44 Denyer House'!AD43</f>
        <v>0</v>
      </c>
      <c r="M12" s="140">
        <f ca="1">'1-44 Denyer House'!AE43</f>
        <v>0</v>
      </c>
    </row>
    <row r="13" spans="1:13" x14ac:dyDescent="0.25">
      <c r="A13" s="398" t="s">
        <v>72</v>
      </c>
      <c r="B13" s="384">
        <f ca="1">'1-44 Denyer House'!T44</f>
        <v>18898.72</v>
      </c>
      <c r="C13" s="384">
        <f>'1-44 Denyer House'!U44</f>
        <v>0</v>
      </c>
      <c r="D13" s="384">
        <f>'1-44 Denyer House'!V44</f>
        <v>0</v>
      </c>
      <c r="E13" s="384">
        <f>'1-44 Denyer House'!W44</f>
        <v>0</v>
      </c>
      <c r="F13" s="384">
        <f>'1-44 Denyer House'!X44</f>
        <v>0</v>
      </c>
      <c r="G13" s="385">
        <f ca="1">'1-44 Denyer House'!Y44</f>
        <v>18898.72</v>
      </c>
      <c r="H13" s="385">
        <f>'1-44 Denyer House'!Z44</f>
        <v>0</v>
      </c>
      <c r="I13" s="136">
        <f ca="1">'1-44 Denyer House'!AA44</f>
        <v>1</v>
      </c>
      <c r="J13" s="136">
        <f ca="1">'1-44 Denyer House'!AB44</f>
        <v>18898.72</v>
      </c>
      <c r="K13" s="138">
        <f ca="1">'1-44 Denyer House'!AC44</f>
        <v>0</v>
      </c>
      <c r="L13" s="138">
        <f ca="1">'1-44 Denyer House'!AD44</f>
        <v>0</v>
      </c>
      <c r="M13" s="140">
        <f ca="1">'1-44 Denyer House'!AE44</f>
        <v>18898.72</v>
      </c>
    </row>
    <row r="14" spans="1:13" x14ac:dyDescent="0.25">
      <c r="A14" s="398" t="s">
        <v>164</v>
      </c>
      <c r="B14" s="384">
        <f ca="1">'1-44 Denyer House'!T45</f>
        <v>1633.198224</v>
      </c>
      <c r="C14" s="384">
        <f>'1-44 Denyer House'!U45</f>
        <v>0</v>
      </c>
      <c r="D14" s="384">
        <f>'1-44 Denyer House'!V45</f>
        <v>0</v>
      </c>
      <c r="E14" s="384">
        <f>'1-44 Denyer House'!W45</f>
        <v>0</v>
      </c>
      <c r="F14" s="384">
        <f>'1-44 Denyer House'!X45</f>
        <v>0</v>
      </c>
      <c r="G14" s="385">
        <f ca="1">'1-44 Denyer House'!Y45</f>
        <v>1633.198224</v>
      </c>
      <c r="H14" s="385">
        <f>'1-44 Denyer House'!Z45</f>
        <v>0</v>
      </c>
      <c r="I14" s="136">
        <f ca="1">'1-44 Denyer House'!AA45</f>
        <v>4.0778339714873463E-2</v>
      </c>
      <c r="J14" s="136">
        <f ca="1">'1-44 Denyer House'!AB45</f>
        <v>66.599112000000005</v>
      </c>
      <c r="K14" s="138">
        <f ca="1">'1-44 Denyer House'!AC45</f>
        <v>0</v>
      </c>
      <c r="L14" s="138">
        <f ca="1">'1-44 Denyer House'!AD45</f>
        <v>0</v>
      </c>
      <c r="M14" s="140">
        <f ca="1">'1-44 Denyer House'!AE45</f>
        <v>66.599112000000005</v>
      </c>
    </row>
    <row r="15" spans="1:13" x14ac:dyDescent="0.25">
      <c r="A15" s="398" t="s">
        <v>24</v>
      </c>
      <c r="B15" s="384">
        <f ca="1">'1-44 Denyer House'!T46</f>
        <v>148287.74</v>
      </c>
      <c r="C15" s="384">
        <f>'1-44 Denyer House'!U46</f>
        <v>0</v>
      </c>
      <c r="D15" s="384">
        <f>'1-44 Denyer House'!V46</f>
        <v>0</v>
      </c>
      <c r="E15" s="384">
        <f>'1-44 Denyer House'!W46</f>
        <v>0</v>
      </c>
      <c r="F15" s="384">
        <f>'1-44 Denyer House'!X46</f>
        <v>0</v>
      </c>
      <c r="G15" s="385">
        <f ca="1">'1-44 Denyer House'!Y46</f>
        <v>75680.569999999992</v>
      </c>
      <c r="H15" s="385">
        <f>'1-44 Denyer House'!Z46</f>
        <v>0</v>
      </c>
      <c r="I15" s="136">
        <f ca="1">'1-44 Denyer House'!AA46</f>
        <v>0.69183601550569707</v>
      </c>
      <c r="J15" s="136">
        <f ca="1">'1-44 Denyer House'!AB46</f>
        <v>52358.543999999987</v>
      </c>
      <c r="K15" s="138">
        <f ca="1">'1-44 Denyer House'!AC46</f>
        <v>0</v>
      </c>
      <c r="L15" s="138">
        <f ca="1">'1-44 Denyer House'!AD46</f>
        <v>0</v>
      </c>
      <c r="M15" s="140">
        <f ca="1">'1-44 Denyer House'!AE46</f>
        <v>52358.543999999987</v>
      </c>
    </row>
    <row r="16" spans="1:13" x14ac:dyDescent="0.25">
      <c r="A16" s="398" t="s">
        <v>312</v>
      </c>
      <c r="B16" s="384">
        <f ca="1">'1-44 Denyer House'!T47</f>
        <v>1829.1885</v>
      </c>
      <c r="C16" s="384">
        <f>'1-44 Denyer House'!U47</f>
        <v>0</v>
      </c>
      <c r="D16" s="384">
        <f>'1-44 Denyer House'!V47</f>
        <v>0</v>
      </c>
      <c r="E16" s="384">
        <f>'1-44 Denyer House'!W47</f>
        <v>0</v>
      </c>
      <c r="F16" s="384">
        <f>'1-44 Denyer House'!X47</f>
        <v>0</v>
      </c>
      <c r="G16" s="385">
        <f ca="1">'1-44 Denyer House'!Y47</f>
        <v>1829.1885</v>
      </c>
      <c r="H16" s="385">
        <f>'1-44 Denyer House'!Z47</f>
        <v>0</v>
      </c>
      <c r="I16" s="136">
        <f ca="1">'1-44 Denyer House'!AA47</f>
        <v>0</v>
      </c>
      <c r="J16" s="136">
        <f ca="1">'1-44 Denyer House'!AB47</f>
        <v>0</v>
      </c>
      <c r="K16" s="138">
        <f ca="1">'1-44 Denyer House'!AC47</f>
        <v>0</v>
      </c>
      <c r="L16" s="138">
        <f ca="1">'1-44 Denyer House'!AD47</f>
        <v>0</v>
      </c>
      <c r="M16" s="140">
        <f ca="1">'1-44 Denyer House'!AE47</f>
        <v>0</v>
      </c>
    </row>
    <row r="17" spans="1:13" x14ac:dyDescent="0.25">
      <c r="A17" s="398"/>
      <c r="B17" s="384"/>
      <c r="C17" s="384"/>
      <c r="D17" s="384"/>
      <c r="E17" s="384"/>
      <c r="F17" s="384"/>
      <c r="G17" s="385"/>
      <c r="H17" s="385"/>
      <c r="I17" s="386"/>
      <c r="J17" s="136"/>
      <c r="K17" s="387"/>
      <c r="L17" s="138"/>
      <c r="M17" s="140"/>
    </row>
    <row r="18" spans="1:13" x14ac:dyDescent="0.25">
      <c r="A18" s="398"/>
      <c r="B18" s="384"/>
      <c r="C18" s="384"/>
      <c r="D18" s="384"/>
      <c r="E18" s="384"/>
      <c r="F18" s="384"/>
      <c r="G18" s="385"/>
      <c r="H18" s="385"/>
      <c r="I18" s="386"/>
      <c r="J18" s="136"/>
      <c r="K18" s="387"/>
      <c r="L18" s="138"/>
      <c r="M18" s="140">
        <f t="shared" ref="M18:M70" si="0">J18-L18</f>
        <v>0</v>
      </c>
    </row>
    <row r="19" spans="1:13" x14ac:dyDescent="0.25">
      <c r="A19" s="398" t="s">
        <v>598</v>
      </c>
      <c r="B19" s="384"/>
      <c r="C19" s="384"/>
      <c r="D19" s="384"/>
      <c r="E19" s="384"/>
      <c r="F19" s="384"/>
      <c r="G19" s="385"/>
      <c r="H19" s="385"/>
      <c r="I19" s="386"/>
      <c r="J19" s="136"/>
      <c r="K19" s="387"/>
      <c r="L19" s="138"/>
      <c r="M19" s="140">
        <f t="shared" si="0"/>
        <v>0</v>
      </c>
    </row>
    <row r="20" spans="1:13" x14ac:dyDescent="0.25">
      <c r="A20" s="398" t="s">
        <v>308</v>
      </c>
      <c r="B20" s="384">
        <f ca="1">'1-10 Lissenden Mansions'!T56</f>
        <v>444.59999999999997</v>
      </c>
      <c r="C20" s="384">
        <f>'1-10 Lissenden Mansions'!U56</f>
        <v>0</v>
      </c>
      <c r="D20" s="384">
        <f>'1-10 Lissenden Mansions'!V56</f>
        <v>0</v>
      </c>
      <c r="E20" s="384">
        <f>'1-10 Lissenden Mansions'!W56</f>
        <v>0</v>
      </c>
      <c r="F20" s="384">
        <f>'1-10 Lissenden Mansions'!X56</f>
        <v>0</v>
      </c>
      <c r="G20" s="385">
        <f ca="1">'1-10 Lissenden Mansions'!Y56</f>
        <v>444.59999999999997</v>
      </c>
      <c r="H20" s="385">
        <f>'1-10 Lissenden Mansions'!Z56</f>
        <v>0</v>
      </c>
      <c r="I20" s="136">
        <f ca="1">'1-10 Lissenden Mansions'!AA56</f>
        <v>0</v>
      </c>
      <c r="J20" s="136">
        <f ca="1">'1-10 Lissenden Mansions'!AB56</f>
        <v>0</v>
      </c>
      <c r="K20" s="138">
        <f ca="1">'1-10 Lissenden Mansions'!AC56</f>
        <v>0</v>
      </c>
      <c r="L20" s="138">
        <f ca="1">'1-10 Lissenden Mansions'!AD56</f>
        <v>0</v>
      </c>
      <c r="M20" s="140">
        <f ca="1">'1-10 Lissenden Mansions'!AE56</f>
        <v>0</v>
      </c>
    </row>
    <row r="21" spans="1:13" x14ac:dyDescent="0.25">
      <c r="A21" s="398" t="s">
        <v>285</v>
      </c>
      <c r="B21" s="384">
        <f ca="1">'1-10 Lissenden Mansions'!T57</f>
        <v>600</v>
      </c>
      <c r="C21" s="384">
        <f>'1-10 Lissenden Mansions'!U57</f>
        <v>0</v>
      </c>
      <c r="D21" s="384">
        <f>'1-10 Lissenden Mansions'!V57</f>
        <v>0</v>
      </c>
      <c r="E21" s="384">
        <f>'1-10 Lissenden Mansions'!W57</f>
        <v>0</v>
      </c>
      <c r="F21" s="384">
        <f>'1-10 Lissenden Mansions'!X57</f>
        <v>0</v>
      </c>
      <c r="G21" s="385">
        <f ca="1">'1-10 Lissenden Mansions'!Y57</f>
        <v>600</v>
      </c>
      <c r="H21" s="385">
        <f>'1-10 Lissenden Mansions'!Z57</f>
        <v>0</v>
      </c>
      <c r="I21" s="136">
        <f ca="1">'1-10 Lissenden Mansions'!AA57</f>
        <v>0</v>
      </c>
      <c r="J21" s="136">
        <f ca="1">'1-10 Lissenden Mansions'!AB57</f>
        <v>0</v>
      </c>
      <c r="K21" s="138">
        <f ca="1">'1-10 Lissenden Mansions'!AC57</f>
        <v>0</v>
      </c>
      <c r="L21" s="138">
        <f ca="1">'1-10 Lissenden Mansions'!AD57</f>
        <v>0</v>
      </c>
      <c r="M21" s="140">
        <f ca="1">'1-10 Lissenden Mansions'!AE57</f>
        <v>0</v>
      </c>
    </row>
    <row r="22" spans="1:13" x14ac:dyDescent="0.25">
      <c r="A22" s="398" t="s">
        <v>189</v>
      </c>
      <c r="B22" s="384">
        <f ca="1">'1-10 Lissenden Mansions'!T58</f>
        <v>8616.9574999999986</v>
      </c>
      <c r="C22" s="384">
        <f>'1-10 Lissenden Mansions'!U58</f>
        <v>0</v>
      </c>
      <c r="D22" s="384">
        <f>'1-10 Lissenden Mansions'!V58</f>
        <v>0</v>
      </c>
      <c r="E22" s="384">
        <f>'1-10 Lissenden Mansions'!W58</f>
        <v>0</v>
      </c>
      <c r="F22" s="384">
        <f>'1-10 Lissenden Mansions'!X58</f>
        <v>0</v>
      </c>
      <c r="G22" s="385">
        <f ca="1">'1-10 Lissenden Mansions'!Y58</f>
        <v>8616.9574999999986</v>
      </c>
      <c r="H22" s="385">
        <f>'1-10 Lissenden Mansions'!Z58</f>
        <v>0</v>
      </c>
      <c r="I22" s="136">
        <f ca="1">'1-10 Lissenden Mansions'!AA58</f>
        <v>0</v>
      </c>
      <c r="J22" s="136">
        <f ca="1">'1-10 Lissenden Mansions'!AB58</f>
        <v>0</v>
      </c>
      <c r="K22" s="138">
        <f ca="1">'1-10 Lissenden Mansions'!AC58</f>
        <v>0</v>
      </c>
      <c r="L22" s="138">
        <f ca="1">'1-10 Lissenden Mansions'!AD58</f>
        <v>0</v>
      </c>
      <c r="M22" s="140">
        <f ca="1">'1-10 Lissenden Mansions'!AE58</f>
        <v>0</v>
      </c>
    </row>
    <row r="23" spans="1:13" x14ac:dyDescent="0.25">
      <c r="A23" s="398" t="s">
        <v>72</v>
      </c>
      <c r="B23" s="384">
        <f ca="1">'1-10 Lissenden Mansions'!T59</f>
        <v>29585.16</v>
      </c>
      <c r="C23" s="384">
        <f>'1-10 Lissenden Mansions'!U59</f>
        <v>0</v>
      </c>
      <c r="D23" s="384">
        <f>'1-10 Lissenden Mansions'!V59</f>
        <v>0</v>
      </c>
      <c r="E23" s="384">
        <f>'1-10 Lissenden Mansions'!W59</f>
        <v>0</v>
      </c>
      <c r="F23" s="384">
        <f>'1-10 Lissenden Mansions'!X59</f>
        <v>0</v>
      </c>
      <c r="G23" s="385">
        <f ca="1">'1-10 Lissenden Mansions'!Y59</f>
        <v>29585.16</v>
      </c>
      <c r="H23" s="385">
        <f>'1-10 Lissenden Mansions'!Z59</f>
        <v>0</v>
      </c>
      <c r="I23" s="136">
        <f ca="1">'1-10 Lissenden Mansions'!AA59</f>
        <v>0</v>
      </c>
      <c r="J23" s="136">
        <f ca="1">'1-10 Lissenden Mansions'!AB59</f>
        <v>0</v>
      </c>
      <c r="K23" s="138">
        <f ca="1">'1-10 Lissenden Mansions'!AC59</f>
        <v>0</v>
      </c>
      <c r="L23" s="138">
        <f ca="1">'1-10 Lissenden Mansions'!AD59</f>
        <v>0</v>
      </c>
      <c r="M23" s="140">
        <f ca="1">'1-10 Lissenden Mansions'!AE59</f>
        <v>0</v>
      </c>
    </row>
    <row r="24" spans="1:13" x14ac:dyDescent="0.25">
      <c r="A24" s="398" t="s">
        <v>164</v>
      </c>
      <c r="B24" s="384">
        <f ca="1">'1-10 Lissenden Mansions'!T60</f>
        <v>2233.7970349999996</v>
      </c>
      <c r="C24" s="384">
        <f>'1-10 Lissenden Mansions'!U60</f>
        <v>0</v>
      </c>
      <c r="D24" s="384">
        <f>'1-10 Lissenden Mansions'!V60</f>
        <v>0</v>
      </c>
      <c r="E24" s="384">
        <f>'1-10 Lissenden Mansions'!W60</f>
        <v>0</v>
      </c>
      <c r="F24" s="384">
        <f>'1-10 Lissenden Mansions'!X60</f>
        <v>0</v>
      </c>
      <c r="G24" s="385">
        <f ca="1">'1-10 Lissenden Mansions'!Y60</f>
        <v>2233.7970349999996</v>
      </c>
      <c r="H24" s="385">
        <f>'1-10 Lissenden Mansions'!Z60</f>
        <v>0</v>
      </c>
      <c r="I24" s="136">
        <f ca="1">'1-10 Lissenden Mansions'!AA60</f>
        <v>0</v>
      </c>
      <c r="J24" s="136">
        <f ca="1">'1-10 Lissenden Mansions'!AB60</f>
        <v>0</v>
      </c>
      <c r="K24" s="138">
        <f ca="1">'1-10 Lissenden Mansions'!AC60</f>
        <v>0</v>
      </c>
      <c r="L24" s="138">
        <f ca="1">'1-10 Lissenden Mansions'!AD60</f>
        <v>0</v>
      </c>
      <c r="M24" s="140">
        <f ca="1">'1-10 Lissenden Mansions'!AE60</f>
        <v>0</v>
      </c>
    </row>
    <row r="25" spans="1:13" x14ac:dyDescent="0.25">
      <c r="A25" s="398" t="s">
        <v>24</v>
      </c>
      <c r="B25" s="384">
        <f ca="1">'1-10 Lissenden Mansions'!T61</f>
        <v>33940.278900000005</v>
      </c>
      <c r="C25" s="384">
        <f>'1-10 Lissenden Mansions'!U61</f>
        <v>0</v>
      </c>
      <c r="D25" s="384">
        <f>'1-10 Lissenden Mansions'!V61</f>
        <v>0</v>
      </c>
      <c r="E25" s="384">
        <f>'1-10 Lissenden Mansions'!W61</f>
        <v>0</v>
      </c>
      <c r="F25" s="384">
        <f>'1-10 Lissenden Mansions'!X61</f>
        <v>0</v>
      </c>
      <c r="G25" s="385">
        <f ca="1">'1-10 Lissenden Mansions'!Y61</f>
        <v>33940.278900000005</v>
      </c>
      <c r="H25" s="385">
        <f>'1-10 Lissenden Mansions'!Z61</f>
        <v>0</v>
      </c>
      <c r="I25" s="136">
        <f ca="1">'1-10 Lissenden Mansions'!AA61</f>
        <v>0</v>
      </c>
      <c r="J25" s="136">
        <f ca="1">'1-10 Lissenden Mansions'!AB61</f>
        <v>0</v>
      </c>
      <c r="K25" s="138">
        <f ca="1">'1-10 Lissenden Mansions'!AC61</f>
        <v>0</v>
      </c>
      <c r="L25" s="138">
        <f ca="1">'1-10 Lissenden Mansions'!AD61</f>
        <v>0</v>
      </c>
      <c r="M25" s="140">
        <f ca="1">'1-10 Lissenden Mansions'!AE61</f>
        <v>0</v>
      </c>
    </row>
    <row r="26" spans="1:13" x14ac:dyDescent="0.25">
      <c r="A26" s="398"/>
      <c r="B26" s="384"/>
      <c r="C26" s="384"/>
      <c r="D26" s="384"/>
      <c r="E26" s="384"/>
      <c r="F26" s="384"/>
      <c r="G26" s="385"/>
      <c r="H26" s="385"/>
      <c r="I26" s="386"/>
      <c r="J26" s="136"/>
      <c r="K26" s="387"/>
      <c r="L26" s="138"/>
      <c r="M26" s="140">
        <f t="shared" si="0"/>
        <v>0</v>
      </c>
    </row>
    <row r="27" spans="1:13" x14ac:dyDescent="0.25">
      <c r="A27" s="398"/>
      <c r="B27" s="384"/>
      <c r="C27" s="384"/>
      <c r="D27" s="384"/>
      <c r="E27" s="384"/>
      <c r="F27" s="384"/>
      <c r="G27" s="385"/>
      <c r="H27" s="385"/>
      <c r="I27" s="386"/>
      <c r="J27" s="136"/>
      <c r="K27" s="387"/>
      <c r="L27" s="138"/>
      <c r="M27" s="140">
        <f t="shared" si="0"/>
        <v>0</v>
      </c>
    </row>
    <row r="28" spans="1:13" x14ac:dyDescent="0.25">
      <c r="A28" s="398"/>
      <c r="B28" s="384"/>
      <c r="C28" s="384"/>
      <c r="D28" s="384"/>
      <c r="E28" s="384"/>
      <c r="F28" s="384"/>
      <c r="G28" s="385"/>
      <c r="H28" s="385"/>
      <c r="I28" s="386"/>
      <c r="J28" s="136"/>
      <c r="K28" s="387"/>
      <c r="L28" s="138"/>
      <c r="M28" s="140">
        <f t="shared" si="0"/>
        <v>0</v>
      </c>
    </row>
    <row r="29" spans="1:13" x14ac:dyDescent="0.25">
      <c r="A29" s="398" t="s">
        <v>599</v>
      </c>
      <c r="B29" s="384"/>
      <c r="C29" s="384"/>
      <c r="D29" s="384"/>
      <c r="E29" s="384"/>
      <c r="F29" s="384"/>
      <c r="G29" s="385"/>
      <c r="H29" s="385"/>
      <c r="I29" s="386"/>
      <c r="J29" s="136"/>
      <c r="K29" s="387"/>
      <c r="L29" s="138"/>
      <c r="M29" s="140">
        <f t="shared" si="0"/>
        <v>0</v>
      </c>
    </row>
    <row r="30" spans="1:13" x14ac:dyDescent="0.25">
      <c r="A30" s="398" t="s">
        <v>623</v>
      </c>
      <c r="B30" s="384">
        <f ca="1">'25 Troyes House'!T37</f>
        <v>399.99552</v>
      </c>
      <c r="C30" s="384">
        <f>'25 Troyes House'!U37</f>
        <v>0</v>
      </c>
      <c r="D30" s="384">
        <f>'25 Troyes House'!V37</f>
        <v>0</v>
      </c>
      <c r="E30" s="384">
        <f>'25 Troyes House'!W37</f>
        <v>0</v>
      </c>
      <c r="F30" s="384">
        <f>'25 Troyes House'!X37</f>
        <v>0</v>
      </c>
      <c r="G30" s="385">
        <f ca="1">'25 Troyes House'!Y37</f>
        <v>399.99552</v>
      </c>
      <c r="H30" s="385">
        <f>'25 Troyes House'!Z37</f>
        <v>0</v>
      </c>
      <c r="I30" s="136">
        <f ca="1">'25 Troyes House'!AA37</f>
        <v>0</v>
      </c>
      <c r="J30" s="136">
        <f ca="1">'25 Troyes House'!AB37</f>
        <v>0</v>
      </c>
      <c r="K30" s="138">
        <f ca="1">'25 Troyes House'!AC37</f>
        <v>0</v>
      </c>
      <c r="L30" s="138">
        <f ca="1">'25 Troyes House'!AD37</f>
        <v>0</v>
      </c>
      <c r="M30" s="140">
        <f ca="1">'25 Troyes House'!AE37</f>
        <v>0</v>
      </c>
    </row>
    <row r="31" spans="1:13" x14ac:dyDescent="0.25">
      <c r="A31" s="398" t="s">
        <v>308</v>
      </c>
      <c r="B31" s="384">
        <f ca="1">'25 Troyes House'!T38</f>
        <v>222.29999999999998</v>
      </c>
      <c r="C31" s="384">
        <f>'25 Troyes House'!U38</f>
        <v>0</v>
      </c>
      <c r="D31" s="384">
        <f>'25 Troyes House'!V38</f>
        <v>0</v>
      </c>
      <c r="E31" s="384">
        <f>'25 Troyes House'!W38</f>
        <v>0</v>
      </c>
      <c r="F31" s="384">
        <f>'25 Troyes House'!X38</f>
        <v>0</v>
      </c>
      <c r="G31" s="385">
        <f ca="1">'25 Troyes House'!Y38</f>
        <v>222.29999999999998</v>
      </c>
      <c r="H31" s="385">
        <f>'25 Troyes House'!Z38</f>
        <v>0</v>
      </c>
      <c r="I31" s="136">
        <f ca="1">'25 Troyes House'!AA38</f>
        <v>1</v>
      </c>
      <c r="J31" s="136">
        <f ca="1">'25 Troyes House'!AB38</f>
        <v>222.29999999999998</v>
      </c>
      <c r="K31" s="138">
        <f ca="1">'25 Troyes House'!AC38</f>
        <v>0</v>
      </c>
      <c r="L31" s="138">
        <f ca="1">'25 Troyes House'!AD38</f>
        <v>0</v>
      </c>
      <c r="M31" s="140">
        <f ca="1">'25 Troyes House'!AE38</f>
        <v>222.29999999999998</v>
      </c>
    </row>
    <row r="32" spans="1:13" x14ac:dyDescent="0.25">
      <c r="A32" s="398" t="s">
        <v>285</v>
      </c>
      <c r="B32" s="384">
        <f ca="1">'25 Troyes House'!T39</f>
        <v>0</v>
      </c>
      <c r="C32" s="384">
        <f>'25 Troyes House'!U39</f>
        <v>0</v>
      </c>
      <c r="D32" s="384">
        <f>'25 Troyes House'!V39</f>
        <v>0</v>
      </c>
      <c r="E32" s="384">
        <f>'25 Troyes House'!W39</f>
        <v>0</v>
      </c>
      <c r="F32" s="384">
        <f>'25 Troyes House'!X39</f>
        <v>0</v>
      </c>
      <c r="G32" s="385">
        <f ca="1">'25 Troyes House'!Y39</f>
        <v>0</v>
      </c>
      <c r="H32" s="385">
        <f>'25 Troyes House'!Z39</f>
        <v>0</v>
      </c>
      <c r="I32" s="136" t="e">
        <f ca="1">'25 Troyes House'!AA39</f>
        <v>#DIV/0!</v>
      </c>
      <c r="J32" s="136">
        <f ca="1">'25 Troyes House'!AB39</f>
        <v>0</v>
      </c>
      <c r="K32" s="138" t="e">
        <f ca="1">'25 Troyes House'!AC39</f>
        <v>#DIV/0!</v>
      </c>
      <c r="L32" s="138">
        <f ca="1">'25 Troyes House'!AD39</f>
        <v>0</v>
      </c>
      <c r="M32" s="140">
        <f ca="1">'25 Troyes House'!AE39</f>
        <v>0</v>
      </c>
    </row>
    <row r="33" spans="1:13" x14ac:dyDescent="0.25">
      <c r="A33" s="398" t="s">
        <v>189</v>
      </c>
      <c r="B33" s="384">
        <f ca="1">'25 Troyes House'!T40</f>
        <v>3332.74</v>
      </c>
      <c r="C33" s="384">
        <f>'25 Troyes House'!U40</f>
        <v>0</v>
      </c>
      <c r="D33" s="384">
        <f>'25 Troyes House'!V40</f>
        <v>0</v>
      </c>
      <c r="E33" s="384">
        <f>'25 Troyes House'!W40</f>
        <v>0</v>
      </c>
      <c r="F33" s="384">
        <f>'25 Troyes House'!X40</f>
        <v>0</v>
      </c>
      <c r="G33" s="385">
        <f ca="1">'25 Troyes House'!Y40</f>
        <v>3332.74</v>
      </c>
      <c r="H33" s="385">
        <f>'25 Troyes House'!Z40</f>
        <v>0</v>
      </c>
      <c r="I33" s="136">
        <f ca="1">'25 Troyes House'!AA40</f>
        <v>0</v>
      </c>
      <c r="J33" s="136">
        <f ca="1">'25 Troyes House'!AB40</f>
        <v>0</v>
      </c>
      <c r="K33" s="138">
        <f ca="1">'25 Troyes House'!AC40</f>
        <v>0</v>
      </c>
      <c r="L33" s="138">
        <f ca="1">'25 Troyes House'!AD40</f>
        <v>0</v>
      </c>
      <c r="M33" s="140">
        <f ca="1">'25 Troyes House'!AE40</f>
        <v>0</v>
      </c>
    </row>
    <row r="34" spans="1:13" x14ac:dyDescent="0.25">
      <c r="A34" s="398" t="s">
        <v>72</v>
      </c>
      <c r="B34" s="384">
        <f ca="1">'25 Troyes House'!T41</f>
        <v>67200</v>
      </c>
      <c r="C34" s="384">
        <f>'25 Troyes House'!U41</f>
        <v>0</v>
      </c>
      <c r="D34" s="384">
        <f>'25 Troyes House'!V41</f>
        <v>0</v>
      </c>
      <c r="E34" s="384">
        <f>'25 Troyes House'!W41</f>
        <v>0</v>
      </c>
      <c r="F34" s="384">
        <f>'25 Troyes House'!X41</f>
        <v>0</v>
      </c>
      <c r="G34" s="385">
        <f ca="1">'25 Troyes House'!Y41</f>
        <v>67200</v>
      </c>
      <c r="H34" s="385">
        <f>'25 Troyes House'!Z41</f>
        <v>0</v>
      </c>
      <c r="I34" s="136">
        <f ca="1">'25 Troyes House'!AA41</f>
        <v>0</v>
      </c>
      <c r="J34" s="136">
        <f ca="1">'25 Troyes House'!AB41</f>
        <v>0</v>
      </c>
      <c r="K34" s="138">
        <f ca="1">'25 Troyes House'!AC41</f>
        <v>0</v>
      </c>
      <c r="L34" s="138">
        <f ca="1">'25 Troyes House'!AD41</f>
        <v>0</v>
      </c>
      <c r="M34" s="140">
        <f ca="1">'25 Troyes House'!AE41</f>
        <v>0</v>
      </c>
    </row>
    <row r="35" spans="1:13" x14ac:dyDescent="0.25">
      <c r="A35" s="398" t="s">
        <v>164</v>
      </c>
      <c r="B35" s="384">
        <f ca="1">'25 Troyes House'!T42</f>
        <v>0</v>
      </c>
      <c r="C35" s="384">
        <f>'25 Troyes House'!U42</f>
        <v>0</v>
      </c>
      <c r="D35" s="384">
        <f>'25 Troyes House'!V42</f>
        <v>0</v>
      </c>
      <c r="E35" s="384">
        <f>'25 Troyes House'!W42</f>
        <v>0</v>
      </c>
      <c r="F35" s="384">
        <f>'25 Troyes House'!X42</f>
        <v>0</v>
      </c>
      <c r="G35" s="385">
        <f ca="1">'25 Troyes House'!Y42</f>
        <v>0</v>
      </c>
      <c r="H35" s="385">
        <f>'25 Troyes House'!Z42</f>
        <v>0</v>
      </c>
      <c r="I35" s="136" t="e">
        <f ca="1">'25 Troyes House'!AA42</f>
        <v>#DIV/0!</v>
      </c>
      <c r="J35" s="136">
        <f ca="1">'25 Troyes House'!AB42</f>
        <v>0</v>
      </c>
      <c r="K35" s="138" t="e">
        <f ca="1">'25 Troyes House'!AC42</f>
        <v>#DIV/0!</v>
      </c>
      <c r="L35" s="138">
        <f ca="1">'25 Troyes House'!AD42</f>
        <v>0</v>
      </c>
      <c r="M35" s="140">
        <f ca="1">'25 Troyes House'!AE42</f>
        <v>0</v>
      </c>
    </row>
    <row r="36" spans="1:13" x14ac:dyDescent="0.25">
      <c r="A36" s="398" t="s">
        <v>24</v>
      </c>
      <c r="B36" s="384">
        <f ca="1">'25 Troyes House'!T43</f>
        <v>14836.773800000001</v>
      </c>
      <c r="C36" s="384">
        <f>'25 Troyes House'!U43</f>
        <v>0</v>
      </c>
      <c r="D36" s="384">
        <f>'25 Troyes House'!V43</f>
        <v>0</v>
      </c>
      <c r="E36" s="384">
        <f>'25 Troyes House'!W43</f>
        <v>0</v>
      </c>
      <c r="F36" s="384">
        <f>'25 Troyes House'!X43</f>
        <v>0</v>
      </c>
      <c r="G36" s="385">
        <f ca="1">'25 Troyes House'!Y43</f>
        <v>14271.7</v>
      </c>
      <c r="H36" s="385">
        <f>'25 Troyes House'!Z43</f>
        <v>0</v>
      </c>
      <c r="I36" s="136">
        <f ca="1">'25 Troyes House'!AA43</f>
        <v>0.62976309759874427</v>
      </c>
      <c r="J36" s="136">
        <f ca="1">'25 Troyes House'!AB43</f>
        <v>8987.7899999999991</v>
      </c>
      <c r="K36" s="138">
        <f ca="1">'25 Troyes House'!AC43</f>
        <v>0</v>
      </c>
      <c r="L36" s="138">
        <f ca="1">'25 Troyes House'!AD43</f>
        <v>0</v>
      </c>
      <c r="M36" s="140">
        <f ca="1">'25 Troyes House'!AE43</f>
        <v>8987.7899999999991</v>
      </c>
    </row>
    <row r="37" spans="1:13" x14ac:dyDescent="0.25">
      <c r="A37" s="398"/>
      <c r="B37" s="384"/>
      <c r="C37" s="384"/>
      <c r="D37" s="384"/>
      <c r="E37" s="384"/>
      <c r="F37" s="384"/>
      <c r="G37" s="385"/>
      <c r="H37" s="385"/>
      <c r="I37" s="386"/>
      <c r="J37" s="136"/>
      <c r="K37" s="387"/>
      <c r="L37" s="138"/>
      <c r="M37" s="140">
        <f t="shared" si="0"/>
        <v>0</v>
      </c>
    </row>
    <row r="38" spans="1:13" x14ac:dyDescent="0.25">
      <c r="A38" s="398"/>
      <c r="B38" s="384"/>
      <c r="C38" s="384"/>
      <c r="D38" s="384"/>
      <c r="E38" s="384"/>
      <c r="F38" s="384"/>
      <c r="G38" s="385"/>
      <c r="H38" s="385"/>
      <c r="I38" s="386"/>
      <c r="J38" s="136"/>
      <c r="K38" s="387"/>
      <c r="L38" s="138"/>
      <c r="M38" s="140">
        <f t="shared" si="0"/>
        <v>0</v>
      </c>
    </row>
    <row r="39" spans="1:13" x14ac:dyDescent="0.25">
      <c r="A39" s="398" t="s">
        <v>600</v>
      </c>
      <c r="B39" s="384"/>
      <c r="C39" s="384"/>
      <c r="D39" s="384"/>
      <c r="E39" s="384"/>
      <c r="F39" s="384"/>
      <c r="G39" s="385"/>
      <c r="H39" s="385"/>
      <c r="I39" s="386"/>
      <c r="J39" s="136"/>
      <c r="K39" s="387"/>
      <c r="L39" s="138"/>
      <c r="M39" s="140">
        <f t="shared" si="0"/>
        <v>0</v>
      </c>
    </row>
    <row r="40" spans="1:13" x14ac:dyDescent="0.25">
      <c r="A40" s="398" t="s">
        <v>308</v>
      </c>
      <c r="B40" s="384">
        <f ca="1">'11-20 Lissenden Mansions'!T58</f>
        <v>444.59999999999997</v>
      </c>
      <c r="C40" s="384">
        <f>'11-20 Lissenden Mansions'!U58</f>
        <v>0</v>
      </c>
      <c r="D40" s="384">
        <f>'11-20 Lissenden Mansions'!V58</f>
        <v>0</v>
      </c>
      <c r="E40" s="384">
        <f>'11-20 Lissenden Mansions'!W58</f>
        <v>0</v>
      </c>
      <c r="F40" s="384">
        <f>'11-20 Lissenden Mansions'!X58</f>
        <v>0</v>
      </c>
      <c r="G40" s="385">
        <f ca="1">'11-20 Lissenden Mansions'!Y58</f>
        <v>444.59999999999997</v>
      </c>
      <c r="H40" s="385">
        <f>'11-20 Lissenden Mansions'!Z58</f>
        <v>0</v>
      </c>
      <c r="I40" s="136">
        <f ca="1">'11-20 Lissenden Mansions'!AA58</f>
        <v>0</v>
      </c>
      <c r="J40" s="136">
        <f ca="1">'11-20 Lissenden Mansions'!AB58</f>
        <v>0</v>
      </c>
      <c r="K40" s="138">
        <f ca="1">'11-20 Lissenden Mansions'!AC58</f>
        <v>0</v>
      </c>
      <c r="L40" s="138">
        <f ca="1">'11-20 Lissenden Mansions'!AD58</f>
        <v>0</v>
      </c>
      <c r="M40" s="140">
        <f ca="1">'11-20 Lissenden Mansions'!AE58</f>
        <v>0</v>
      </c>
    </row>
    <row r="41" spans="1:13" x14ac:dyDescent="0.25">
      <c r="A41" s="398" t="s">
        <v>285</v>
      </c>
      <c r="B41" s="384">
        <f ca="1">'11-20 Lissenden Mansions'!T59</f>
        <v>0</v>
      </c>
      <c r="C41" s="384">
        <f>'11-20 Lissenden Mansions'!U59</f>
        <v>0</v>
      </c>
      <c r="D41" s="384">
        <f>'11-20 Lissenden Mansions'!V59</f>
        <v>0</v>
      </c>
      <c r="E41" s="384">
        <f>'11-20 Lissenden Mansions'!W59</f>
        <v>0</v>
      </c>
      <c r="F41" s="384">
        <f>'11-20 Lissenden Mansions'!X59</f>
        <v>0</v>
      </c>
      <c r="G41" s="385">
        <f ca="1">'11-20 Lissenden Mansions'!Y59</f>
        <v>0</v>
      </c>
      <c r="H41" s="385">
        <f>'11-20 Lissenden Mansions'!Z59</f>
        <v>0</v>
      </c>
      <c r="I41" s="136" t="e">
        <f ca="1">'11-20 Lissenden Mansions'!AA59</f>
        <v>#DIV/0!</v>
      </c>
      <c r="J41" s="136">
        <f ca="1">'11-20 Lissenden Mansions'!AB59</f>
        <v>0</v>
      </c>
      <c r="K41" s="138" t="e">
        <f ca="1">'11-20 Lissenden Mansions'!AC59</f>
        <v>#DIV/0!</v>
      </c>
      <c r="L41" s="138">
        <f ca="1">'11-20 Lissenden Mansions'!AD59</f>
        <v>0</v>
      </c>
      <c r="M41" s="140">
        <f ca="1">'11-20 Lissenden Mansions'!AE59</f>
        <v>0</v>
      </c>
    </row>
    <row r="42" spans="1:13" x14ac:dyDescent="0.25">
      <c r="A42" s="398" t="s">
        <v>189</v>
      </c>
      <c r="B42" s="384">
        <f ca="1">'11-20 Lissenden Mansions'!T60</f>
        <v>5127.8914999999997</v>
      </c>
      <c r="C42" s="384">
        <f>'11-20 Lissenden Mansions'!U60</f>
        <v>0</v>
      </c>
      <c r="D42" s="384">
        <f>'11-20 Lissenden Mansions'!V60</f>
        <v>0</v>
      </c>
      <c r="E42" s="384">
        <f>'11-20 Lissenden Mansions'!W60</f>
        <v>0</v>
      </c>
      <c r="F42" s="384">
        <f>'11-20 Lissenden Mansions'!X60</f>
        <v>0</v>
      </c>
      <c r="G42" s="385">
        <f ca="1">'11-20 Lissenden Mansions'!Y60</f>
        <v>5127.8914999999997</v>
      </c>
      <c r="H42" s="385">
        <f>'11-20 Lissenden Mansions'!Z60</f>
        <v>0</v>
      </c>
      <c r="I42" s="136">
        <f ca="1">'11-20 Lissenden Mansions'!AA60</f>
        <v>0</v>
      </c>
      <c r="J42" s="136">
        <f ca="1">'11-20 Lissenden Mansions'!AB60</f>
        <v>0</v>
      </c>
      <c r="K42" s="138">
        <f ca="1">'11-20 Lissenden Mansions'!AC60</f>
        <v>0</v>
      </c>
      <c r="L42" s="138">
        <f ca="1">'11-20 Lissenden Mansions'!AD60</f>
        <v>0</v>
      </c>
      <c r="M42" s="140">
        <f ca="1">'11-20 Lissenden Mansions'!AE60</f>
        <v>0</v>
      </c>
    </row>
    <row r="43" spans="1:13" x14ac:dyDescent="0.25">
      <c r="A43" s="398" t="s">
        <v>72</v>
      </c>
      <c r="B43" s="384">
        <f ca="1">'11-20 Lissenden Mansions'!T61</f>
        <v>51993.087770000006</v>
      </c>
      <c r="C43" s="384">
        <f>'11-20 Lissenden Mansions'!U61</f>
        <v>0</v>
      </c>
      <c r="D43" s="384">
        <f>'11-20 Lissenden Mansions'!V61</f>
        <v>0</v>
      </c>
      <c r="E43" s="384">
        <f>'11-20 Lissenden Mansions'!W61</f>
        <v>0</v>
      </c>
      <c r="F43" s="384">
        <f>'11-20 Lissenden Mansions'!X61</f>
        <v>0</v>
      </c>
      <c r="G43" s="385">
        <f ca="1">'11-20 Lissenden Mansions'!Y61</f>
        <v>51993.087770000006</v>
      </c>
      <c r="H43" s="385">
        <f>'11-20 Lissenden Mansions'!Z61</f>
        <v>0</v>
      </c>
      <c r="I43" s="136">
        <f ca="1">'11-20 Lissenden Mansions'!AA61</f>
        <v>0</v>
      </c>
      <c r="J43" s="136">
        <f ca="1">'11-20 Lissenden Mansions'!AB61</f>
        <v>0</v>
      </c>
      <c r="K43" s="138">
        <f ca="1">'11-20 Lissenden Mansions'!AC61</f>
        <v>0</v>
      </c>
      <c r="L43" s="138">
        <f ca="1">'11-20 Lissenden Mansions'!AD61</f>
        <v>0</v>
      </c>
      <c r="M43" s="140">
        <f ca="1">'11-20 Lissenden Mansions'!AE61</f>
        <v>0</v>
      </c>
    </row>
    <row r="44" spans="1:13" x14ac:dyDescent="0.25">
      <c r="A44" s="398" t="s">
        <v>164</v>
      </c>
      <c r="B44" s="384">
        <f ca="1">'11-20 Lissenden Mansions'!T62</f>
        <v>1443.7691799999998</v>
      </c>
      <c r="C44" s="384">
        <f>'11-20 Lissenden Mansions'!U62</f>
        <v>0</v>
      </c>
      <c r="D44" s="384">
        <f>'11-20 Lissenden Mansions'!V62</f>
        <v>0</v>
      </c>
      <c r="E44" s="384">
        <f>'11-20 Lissenden Mansions'!W62</f>
        <v>0</v>
      </c>
      <c r="F44" s="384">
        <f>'11-20 Lissenden Mansions'!X62</f>
        <v>0</v>
      </c>
      <c r="G44" s="385">
        <f ca="1">'11-20 Lissenden Mansions'!Y62</f>
        <v>1443.7691799999998</v>
      </c>
      <c r="H44" s="385">
        <f>'11-20 Lissenden Mansions'!Z62</f>
        <v>0</v>
      </c>
      <c r="I44" s="136">
        <f ca="1">'11-20 Lissenden Mansions'!AA62</f>
        <v>0</v>
      </c>
      <c r="J44" s="136">
        <f ca="1">'11-20 Lissenden Mansions'!AB62</f>
        <v>0</v>
      </c>
      <c r="K44" s="138">
        <f ca="1">'11-20 Lissenden Mansions'!AC62</f>
        <v>0</v>
      </c>
      <c r="L44" s="138">
        <f ca="1">'11-20 Lissenden Mansions'!AD62</f>
        <v>0</v>
      </c>
      <c r="M44" s="140">
        <f ca="1">'11-20 Lissenden Mansions'!AE62</f>
        <v>0</v>
      </c>
    </row>
    <row r="45" spans="1:13" x14ac:dyDescent="0.25">
      <c r="A45" s="398" t="s">
        <v>24</v>
      </c>
      <c r="B45" s="384">
        <f ca="1">'11-20 Lissenden Mansions'!T63</f>
        <v>16371.959000000001</v>
      </c>
      <c r="C45" s="384">
        <f>'11-20 Lissenden Mansions'!U63</f>
        <v>0</v>
      </c>
      <c r="D45" s="384">
        <f>'11-20 Lissenden Mansions'!V63</f>
        <v>0</v>
      </c>
      <c r="E45" s="384">
        <f>'11-20 Lissenden Mansions'!W63</f>
        <v>0</v>
      </c>
      <c r="F45" s="384">
        <f>'11-20 Lissenden Mansions'!X63</f>
        <v>0</v>
      </c>
      <c r="G45" s="385">
        <f ca="1">'11-20 Lissenden Mansions'!Y63</f>
        <v>16371.959000000001</v>
      </c>
      <c r="H45" s="385">
        <f>'11-20 Lissenden Mansions'!Z63</f>
        <v>0</v>
      </c>
      <c r="I45" s="136">
        <f ca="1">'11-20 Lissenden Mansions'!AA63</f>
        <v>0</v>
      </c>
      <c r="J45" s="136">
        <f ca="1">'11-20 Lissenden Mansions'!AB63</f>
        <v>0</v>
      </c>
      <c r="K45" s="138">
        <f ca="1">'11-20 Lissenden Mansions'!AC63</f>
        <v>0</v>
      </c>
      <c r="L45" s="138">
        <f ca="1">'11-20 Lissenden Mansions'!AD63</f>
        <v>0</v>
      </c>
      <c r="M45" s="140">
        <f ca="1">'11-20 Lissenden Mansions'!AE63</f>
        <v>0</v>
      </c>
    </row>
    <row r="46" spans="1:13" x14ac:dyDescent="0.25">
      <c r="A46" s="398"/>
      <c r="B46" s="384"/>
      <c r="C46" s="384"/>
      <c r="D46" s="384"/>
      <c r="E46" s="384"/>
      <c r="F46" s="384"/>
      <c r="G46" s="385"/>
      <c r="H46" s="385"/>
      <c r="I46" s="386"/>
      <c r="J46" s="136"/>
      <c r="K46" s="387"/>
      <c r="L46" s="138"/>
      <c r="M46" s="140">
        <f t="shared" si="0"/>
        <v>0</v>
      </c>
    </row>
    <row r="47" spans="1:13" x14ac:dyDescent="0.25">
      <c r="A47" s="398"/>
      <c r="B47" s="384"/>
      <c r="C47" s="384"/>
      <c r="D47" s="384"/>
      <c r="E47" s="384"/>
      <c r="F47" s="384"/>
      <c r="G47" s="385"/>
      <c r="H47" s="385"/>
      <c r="I47" s="386"/>
      <c r="J47" s="136"/>
      <c r="K47" s="387"/>
      <c r="L47" s="138"/>
      <c r="M47" s="140">
        <f t="shared" si="0"/>
        <v>0</v>
      </c>
    </row>
    <row r="48" spans="1:13" x14ac:dyDescent="0.25">
      <c r="A48" s="398"/>
      <c r="B48" s="384"/>
      <c r="C48" s="384"/>
      <c r="D48" s="384"/>
      <c r="E48" s="384"/>
      <c r="F48" s="384"/>
      <c r="G48" s="385"/>
      <c r="H48" s="385"/>
      <c r="I48" s="386"/>
      <c r="J48" s="136"/>
      <c r="K48" s="387"/>
      <c r="L48" s="138"/>
      <c r="M48" s="140">
        <f t="shared" si="0"/>
        <v>0</v>
      </c>
    </row>
    <row r="49" spans="1:13" x14ac:dyDescent="0.25">
      <c r="A49" s="398" t="s">
        <v>506</v>
      </c>
      <c r="B49" s="384"/>
      <c r="C49" s="384"/>
      <c r="D49" s="384"/>
      <c r="E49" s="384"/>
      <c r="F49" s="384"/>
      <c r="G49" s="385"/>
      <c r="H49" s="385"/>
      <c r="I49" s="386"/>
      <c r="J49" s="136"/>
      <c r="K49" s="387"/>
      <c r="L49" s="138"/>
      <c r="M49" s="140">
        <f t="shared" si="0"/>
        <v>0</v>
      </c>
    </row>
    <row r="50" spans="1:13" x14ac:dyDescent="0.25">
      <c r="A50" s="398" t="s">
        <v>623</v>
      </c>
      <c r="B50" s="384">
        <f ca="1">'5 Gillies Street'!T50</f>
        <v>399.99552</v>
      </c>
      <c r="C50" s="384">
        <f>'5 Gillies Street'!U50</f>
        <v>0</v>
      </c>
      <c r="D50" s="384">
        <f>'5 Gillies Street'!V50</f>
        <v>0</v>
      </c>
      <c r="E50" s="384">
        <f>'5 Gillies Street'!W50</f>
        <v>0</v>
      </c>
      <c r="F50" s="384">
        <f>'5 Gillies Street'!X50</f>
        <v>0</v>
      </c>
      <c r="G50" s="385">
        <f ca="1">'5 Gillies Street'!Y50</f>
        <v>399.99552</v>
      </c>
      <c r="H50" s="385">
        <f>'5 Gillies Street'!Z50</f>
        <v>0</v>
      </c>
      <c r="I50" s="136">
        <f ca="1">'5 Gillies Street'!AA50</f>
        <v>0</v>
      </c>
      <c r="J50" s="136">
        <f ca="1">'5 Gillies Street'!AB50</f>
        <v>0</v>
      </c>
      <c r="K50" s="138">
        <f ca="1">'5 Gillies Street'!AC50</f>
        <v>0</v>
      </c>
      <c r="L50" s="138">
        <f ca="1">'5 Gillies Street'!AD50</f>
        <v>0</v>
      </c>
      <c r="M50" s="140">
        <f ca="1">'5 Gillies Street'!AE50</f>
        <v>0</v>
      </c>
    </row>
    <row r="51" spans="1:13" x14ac:dyDescent="0.25">
      <c r="A51" s="398" t="s">
        <v>308</v>
      </c>
      <c r="B51" s="384">
        <f ca="1">'5 Gillies Street'!T51</f>
        <v>222.29999999999998</v>
      </c>
      <c r="C51" s="384">
        <f>'5 Gillies Street'!U51</f>
        <v>0</v>
      </c>
      <c r="D51" s="384">
        <f>'5 Gillies Street'!V51</f>
        <v>0</v>
      </c>
      <c r="E51" s="384">
        <f>'5 Gillies Street'!W51</f>
        <v>0</v>
      </c>
      <c r="F51" s="384">
        <f>'5 Gillies Street'!X51</f>
        <v>0</v>
      </c>
      <c r="G51" s="385">
        <f ca="1">'5 Gillies Street'!Y51</f>
        <v>222.29999999999998</v>
      </c>
      <c r="H51" s="385">
        <f>'5 Gillies Street'!Z51</f>
        <v>0</v>
      </c>
      <c r="I51" s="136">
        <f ca="1">'5 Gillies Street'!AA51</f>
        <v>1</v>
      </c>
      <c r="J51" s="136">
        <f ca="1">'5 Gillies Street'!AB51</f>
        <v>222.29999999999998</v>
      </c>
      <c r="K51" s="138">
        <f ca="1">'5 Gillies Street'!AC51</f>
        <v>0</v>
      </c>
      <c r="L51" s="138">
        <f ca="1">'5 Gillies Street'!AD51</f>
        <v>0</v>
      </c>
      <c r="M51" s="140">
        <f ca="1">'5 Gillies Street'!AE51</f>
        <v>222.29999999999998</v>
      </c>
    </row>
    <row r="52" spans="1:13" x14ac:dyDescent="0.25">
      <c r="A52" s="398" t="s">
        <v>285</v>
      </c>
      <c r="B52" s="384">
        <f ca="1">'5 Gillies Street'!T52</f>
        <v>0</v>
      </c>
      <c r="C52" s="384">
        <f>'5 Gillies Street'!U52</f>
        <v>0</v>
      </c>
      <c r="D52" s="384">
        <f>'5 Gillies Street'!V52</f>
        <v>0</v>
      </c>
      <c r="E52" s="384">
        <f>'5 Gillies Street'!W52</f>
        <v>0</v>
      </c>
      <c r="F52" s="384">
        <f>'5 Gillies Street'!X52</f>
        <v>0</v>
      </c>
      <c r="G52" s="385">
        <f ca="1">'5 Gillies Street'!Y52</f>
        <v>0</v>
      </c>
      <c r="H52" s="385">
        <f>'5 Gillies Street'!Z52</f>
        <v>0</v>
      </c>
      <c r="I52" s="136" t="e">
        <f ca="1">'5 Gillies Street'!AA52</f>
        <v>#DIV/0!</v>
      </c>
      <c r="J52" s="136">
        <f ca="1">'5 Gillies Street'!AB52</f>
        <v>0</v>
      </c>
      <c r="K52" s="138" t="e">
        <f ca="1">'5 Gillies Street'!AC52</f>
        <v>#DIV/0!</v>
      </c>
      <c r="L52" s="138">
        <f ca="1">'5 Gillies Street'!AD52</f>
        <v>0</v>
      </c>
      <c r="M52" s="140">
        <f ca="1">'5 Gillies Street'!AE52</f>
        <v>0</v>
      </c>
    </row>
    <row r="53" spans="1:13" x14ac:dyDescent="0.25">
      <c r="A53" s="398" t="s">
        <v>189</v>
      </c>
      <c r="B53" s="384">
        <f ca="1">'5 Gillies Street'!T53</f>
        <v>1577.14075</v>
      </c>
      <c r="C53" s="384">
        <f>'5 Gillies Street'!U53</f>
        <v>0</v>
      </c>
      <c r="D53" s="384">
        <f>'5 Gillies Street'!V53</f>
        <v>0</v>
      </c>
      <c r="E53" s="384">
        <f>'5 Gillies Street'!W53</f>
        <v>0</v>
      </c>
      <c r="F53" s="384">
        <f>'5 Gillies Street'!X53</f>
        <v>0</v>
      </c>
      <c r="G53" s="385">
        <f ca="1">'5 Gillies Street'!Y53</f>
        <v>1577.14075</v>
      </c>
      <c r="H53" s="385">
        <f>'5 Gillies Street'!Z53</f>
        <v>0</v>
      </c>
      <c r="I53" s="136">
        <f ca="1">'5 Gillies Street'!AA53</f>
        <v>0</v>
      </c>
      <c r="J53" s="136">
        <f ca="1">'5 Gillies Street'!AB53</f>
        <v>0</v>
      </c>
      <c r="K53" s="138">
        <f ca="1">'5 Gillies Street'!AC53</f>
        <v>0</v>
      </c>
      <c r="L53" s="138">
        <f ca="1">'5 Gillies Street'!AD53</f>
        <v>0</v>
      </c>
      <c r="M53" s="140">
        <f ca="1">'5 Gillies Street'!AE53</f>
        <v>0</v>
      </c>
    </row>
    <row r="54" spans="1:13" x14ac:dyDescent="0.25">
      <c r="A54" s="398" t="s">
        <v>72</v>
      </c>
      <c r="B54" s="384">
        <f ca="1">'5 Gillies Street'!T54</f>
        <v>901.24983599999996</v>
      </c>
      <c r="C54" s="384">
        <f>'5 Gillies Street'!U54</f>
        <v>0</v>
      </c>
      <c r="D54" s="384">
        <f>'5 Gillies Street'!V54</f>
        <v>0</v>
      </c>
      <c r="E54" s="384">
        <f>'5 Gillies Street'!W54</f>
        <v>0</v>
      </c>
      <c r="F54" s="384">
        <f>'5 Gillies Street'!X54</f>
        <v>0</v>
      </c>
      <c r="G54" s="385">
        <f ca="1">'5 Gillies Street'!Y54</f>
        <v>901.24983599999996</v>
      </c>
      <c r="H54" s="385">
        <f>'5 Gillies Street'!Z54</f>
        <v>0</v>
      </c>
      <c r="I54" s="136">
        <f ca="1">'5 Gillies Street'!AA54</f>
        <v>0.61165041476911841</v>
      </c>
      <c r="J54" s="136">
        <f ca="1">'5 Gillies Street'!AB54</f>
        <v>551.24983599999996</v>
      </c>
      <c r="K54" s="138">
        <f ca="1">'5 Gillies Street'!AC54</f>
        <v>0</v>
      </c>
      <c r="L54" s="138">
        <f ca="1">'5 Gillies Street'!AD54</f>
        <v>0</v>
      </c>
      <c r="M54" s="140">
        <f ca="1">'5 Gillies Street'!AE54</f>
        <v>551.24983599999996</v>
      </c>
    </row>
    <row r="55" spans="1:13" x14ac:dyDescent="0.25">
      <c r="A55" s="398" t="s">
        <v>164</v>
      </c>
      <c r="B55" s="384">
        <f ca="1">'5 Gillies Street'!T55</f>
        <v>399.74503499999997</v>
      </c>
      <c r="C55" s="384">
        <f>'5 Gillies Street'!U55</f>
        <v>0</v>
      </c>
      <c r="D55" s="384">
        <f>'5 Gillies Street'!V55</f>
        <v>0</v>
      </c>
      <c r="E55" s="384">
        <f>'5 Gillies Street'!W55</f>
        <v>0</v>
      </c>
      <c r="F55" s="384">
        <f>'5 Gillies Street'!X55</f>
        <v>0</v>
      </c>
      <c r="G55" s="385">
        <f ca="1">'5 Gillies Street'!Y55</f>
        <v>399.74503499999997</v>
      </c>
      <c r="H55" s="385">
        <f>'5 Gillies Street'!Z55</f>
        <v>0</v>
      </c>
      <c r="I55" s="136">
        <f ca="1">'5 Gillies Street'!AA55</f>
        <v>0</v>
      </c>
      <c r="J55" s="136">
        <f ca="1">'5 Gillies Street'!AB55</f>
        <v>0</v>
      </c>
      <c r="K55" s="138">
        <f ca="1">'5 Gillies Street'!AC55</f>
        <v>0</v>
      </c>
      <c r="L55" s="138">
        <f ca="1">'5 Gillies Street'!AD55</f>
        <v>0</v>
      </c>
      <c r="M55" s="140">
        <f ca="1">'5 Gillies Street'!AE55</f>
        <v>0</v>
      </c>
    </row>
    <row r="56" spans="1:13" x14ac:dyDescent="0.25">
      <c r="A56" s="398" t="s">
        <v>24</v>
      </c>
      <c r="B56" s="384">
        <f ca="1">'5 Gillies Street'!T56</f>
        <v>2556.002</v>
      </c>
      <c r="C56" s="384">
        <f>'5 Gillies Street'!U56</f>
        <v>0</v>
      </c>
      <c r="D56" s="384">
        <f>'5 Gillies Street'!V56</f>
        <v>0</v>
      </c>
      <c r="E56" s="384">
        <f>'5 Gillies Street'!W56</f>
        <v>0</v>
      </c>
      <c r="F56" s="384">
        <f>'5 Gillies Street'!X56</f>
        <v>0</v>
      </c>
      <c r="G56" s="385">
        <f ca="1">'5 Gillies Street'!Y56</f>
        <v>2556.002</v>
      </c>
      <c r="H56" s="385">
        <f>'5 Gillies Street'!Z56</f>
        <v>0</v>
      </c>
      <c r="I56" s="136">
        <f ca="1">'5 Gillies Street'!AA56</f>
        <v>0.7</v>
      </c>
      <c r="J56" s="136">
        <f ca="1">'5 Gillies Street'!AB56</f>
        <v>1789.2013999999999</v>
      </c>
      <c r="K56" s="138">
        <f ca="1">'5 Gillies Street'!AC56</f>
        <v>0</v>
      </c>
      <c r="L56" s="138">
        <f ca="1">'5 Gillies Street'!AD56</f>
        <v>0</v>
      </c>
      <c r="M56" s="140">
        <f ca="1">'5 Gillies Street'!AE56</f>
        <v>1789.2013999999999</v>
      </c>
    </row>
    <row r="57" spans="1:13" x14ac:dyDescent="0.25">
      <c r="A57" s="398" t="s">
        <v>312</v>
      </c>
      <c r="B57" s="384">
        <f ca="1">'5 Gillies Street'!T57</f>
        <v>945.3985100000001</v>
      </c>
      <c r="C57" s="384">
        <f>'5 Gillies Street'!U57</f>
        <v>0</v>
      </c>
      <c r="D57" s="384">
        <f>'5 Gillies Street'!V57</f>
        <v>0</v>
      </c>
      <c r="E57" s="384">
        <f>'5 Gillies Street'!W57</f>
        <v>0</v>
      </c>
      <c r="F57" s="384">
        <f>'5 Gillies Street'!X57</f>
        <v>0</v>
      </c>
      <c r="G57" s="385">
        <f ca="1">'5 Gillies Street'!Y57</f>
        <v>945.3985100000001</v>
      </c>
      <c r="H57" s="385">
        <f>'5 Gillies Street'!Z57</f>
        <v>0</v>
      </c>
      <c r="I57" s="136">
        <f ca="1">'5 Gillies Street'!AA57</f>
        <v>0</v>
      </c>
      <c r="J57" s="136">
        <f ca="1">'5 Gillies Street'!AB57</f>
        <v>0</v>
      </c>
      <c r="K57" s="138">
        <f ca="1">'5 Gillies Street'!AC57</f>
        <v>0</v>
      </c>
      <c r="L57" s="138">
        <f ca="1">'5 Gillies Street'!AD57</f>
        <v>0</v>
      </c>
      <c r="M57" s="140">
        <f ca="1">'5 Gillies Street'!AE57</f>
        <v>0</v>
      </c>
    </row>
    <row r="58" spans="1:13" x14ac:dyDescent="0.25">
      <c r="A58" s="398"/>
      <c r="B58" s="384"/>
      <c r="C58" s="384"/>
      <c r="D58" s="384"/>
      <c r="E58" s="384"/>
      <c r="F58" s="384"/>
      <c r="G58" s="385"/>
      <c r="H58" s="385"/>
      <c r="I58" s="386"/>
      <c r="J58" s="136"/>
      <c r="K58" s="387"/>
      <c r="L58" s="138"/>
      <c r="M58" s="140">
        <f t="shared" si="0"/>
        <v>0</v>
      </c>
    </row>
    <row r="59" spans="1:13" x14ac:dyDescent="0.25">
      <c r="A59" s="398" t="s">
        <v>601</v>
      </c>
      <c r="B59" s="384"/>
      <c r="C59" s="384"/>
      <c r="D59" s="384"/>
      <c r="E59" s="384"/>
      <c r="F59" s="384"/>
      <c r="G59" s="385"/>
      <c r="H59" s="385"/>
      <c r="I59" s="386"/>
      <c r="J59" s="136"/>
      <c r="K59" s="387"/>
      <c r="L59" s="138"/>
      <c r="M59" s="140">
        <f t="shared" si="0"/>
        <v>0</v>
      </c>
    </row>
    <row r="60" spans="1:13" x14ac:dyDescent="0.25">
      <c r="A60" s="398" t="s">
        <v>623</v>
      </c>
      <c r="B60" s="384">
        <f ca="1">'8 Dale Street'!T58</f>
        <v>399.99552</v>
      </c>
      <c r="C60" s="384">
        <f>'8 Dale Street'!U58</f>
        <v>0</v>
      </c>
      <c r="D60" s="384">
        <f>'8 Dale Street'!V58</f>
        <v>0</v>
      </c>
      <c r="E60" s="384">
        <f>'8 Dale Street'!W58</f>
        <v>0</v>
      </c>
      <c r="F60" s="384">
        <f>'8 Dale Street'!X58</f>
        <v>0</v>
      </c>
      <c r="G60" s="385">
        <f ca="1">'8 Dale Street'!Y58</f>
        <v>399.99552</v>
      </c>
      <c r="H60" s="385">
        <f>'8 Dale Street'!Z58</f>
        <v>0</v>
      </c>
      <c r="I60" s="386">
        <f ca="1">'8 Dale Street'!AA58</f>
        <v>0</v>
      </c>
      <c r="J60" s="136">
        <f ca="1">'8 Dale Street'!AB58</f>
        <v>0</v>
      </c>
      <c r="K60" s="387">
        <f ca="1">'8 Dale Street'!AC58</f>
        <v>0</v>
      </c>
      <c r="L60" s="138">
        <f ca="1">'8 Dale Street'!AD58</f>
        <v>0</v>
      </c>
      <c r="M60" s="140">
        <f ca="1">'8 Dale Street'!AE58</f>
        <v>0</v>
      </c>
    </row>
    <row r="61" spans="1:13" x14ac:dyDescent="0.25">
      <c r="A61" s="398" t="s">
        <v>308</v>
      </c>
      <c r="B61" s="384">
        <f ca="1">'8 Dale Street'!T59</f>
        <v>222.29999999999998</v>
      </c>
      <c r="C61" s="384">
        <f>'8 Dale Street'!U59</f>
        <v>0</v>
      </c>
      <c r="D61" s="384">
        <f>'8 Dale Street'!V59</f>
        <v>0</v>
      </c>
      <c r="E61" s="384">
        <f>'8 Dale Street'!W59</f>
        <v>0</v>
      </c>
      <c r="F61" s="384">
        <f>'8 Dale Street'!X59</f>
        <v>0</v>
      </c>
      <c r="G61" s="385">
        <f ca="1">'8 Dale Street'!Y59</f>
        <v>222.29999999999998</v>
      </c>
      <c r="H61" s="385">
        <f>'8 Dale Street'!Z59</f>
        <v>0</v>
      </c>
      <c r="I61" s="386">
        <f ca="1">'8 Dale Street'!AA59</f>
        <v>1</v>
      </c>
      <c r="J61" s="136">
        <f ca="1">'8 Dale Street'!AB59</f>
        <v>222.29999999999998</v>
      </c>
      <c r="K61" s="387">
        <f ca="1">'8 Dale Street'!AC59</f>
        <v>0</v>
      </c>
      <c r="L61" s="138">
        <f ca="1">'8 Dale Street'!AD59</f>
        <v>0</v>
      </c>
      <c r="M61" s="140">
        <f ca="1">'8 Dale Street'!AE59</f>
        <v>222.29999999999998</v>
      </c>
    </row>
    <row r="62" spans="1:13" x14ac:dyDescent="0.25">
      <c r="A62" s="398" t="s">
        <v>285</v>
      </c>
      <c r="B62" s="384">
        <f ca="1">'8 Dale Street'!T60</f>
        <v>0</v>
      </c>
      <c r="C62" s="384">
        <f>'8 Dale Street'!U60</f>
        <v>0</v>
      </c>
      <c r="D62" s="384">
        <f>'8 Dale Street'!V60</f>
        <v>0</v>
      </c>
      <c r="E62" s="384">
        <f>'8 Dale Street'!W60</f>
        <v>0</v>
      </c>
      <c r="F62" s="384">
        <f>'8 Dale Street'!X60</f>
        <v>0</v>
      </c>
      <c r="G62" s="385">
        <f ca="1">'8 Dale Street'!Y60</f>
        <v>0</v>
      </c>
      <c r="H62" s="385">
        <f>'8 Dale Street'!Z60</f>
        <v>0</v>
      </c>
      <c r="I62" s="386" t="e">
        <f ca="1">'8 Dale Street'!AA60</f>
        <v>#DIV/0!</v>
      </c>
      <c r="J62" s="136">
        <f ca="1">'8 Dale Street'!AB60</f>
        <v>0</v>
      </c>
      <c r="K62" s="387" t="e">
        <f ca="1">'8 Dale Street'!AC60</f>
        <v>#DIV/0!</v>
      </c>
      <c r="L62" s="138">
        <f ca="1">'8 Dale Street'!AD60</f>
        <v>0</v>
      </c>
      <c r="M62" s="140">
        <f ca="1">'8 Dale Street'!AE60</f>
        <v>0</v>
      </c>
    </row>
    <row r="63" spans="1:13" x14ac:dyDescent="0.25">
      <c r="A63" s="398" t="s">
        <v>189</v>
      </c>
      <c r="B63" s="384">
        <f ca="1">'8 Dale Street'!T61</f>
        <v>704.51224999999999</v>
      </c>
      <c r="C63" s="384">
        <f>'8 Dale Street'!U61</f>
        <v>0</v>
      </c>
      <c r="D63" s="384">
        <f>'8 Dale Street'!V61</f>
        <v>0</v>
      </c>
      <c r="E63" s="384">
        <f>'8 Dale Street'!W61</f>
        <v>0</v>
      </c>
      <c r="F63" s="384">
        <f>'8 Dale Street'!X61</f>
        <v>0</v>
      </c>
      <c r="G63" s="385">
        <f ca="1">'8 Dale Street'!Y61</f>
        <v>704.51224999999999</v>
      </c>
      <c r="H63" s="385">
        <f>'8 Dale Street'!Z61</f>
        <v>0</v>
      </c>
      <c r="I63" s="386">
        <f ca="1">'8 Dale Street'!AA61</f>
        <v>0</v>
      </c>
      <c r="J63" s="136">
        <f ca="1">'8 Dale Street'!AB61</f>
        <v>0</v>
      </c>
      <c r="K63" s="387">
        <f ca="1">'8 Dale Street'!AC61</f>
        <v>0</v>
      </c>
      <c r="L63" s="138">
        <f ca="1">'8 Dale Street'!AD61</f>
        <v>0</v>
      </c>
      <c r="M63" s="140">
        <f ca="1">'8 Dale Street'!AE61</f>
        <v>0</v>
      </c>
    </row>
    <row r="64" spans="1:13" x14ac:dyDescent="0.25">
      <c r="A64" s="398" t="s">
        <v>72</v>
      </c>
      <c r="B64" s="384">
        <f ca="1">'8 Dale Street'!T62</f>
        <v>1236.0480000000002</v>
      </c>
      <c r="C64" s="384">
        <f>'8 Dale Street'!U62</f>
        <v>0</v>
      </c>
      <c r="D64" s="384">
        <f>'8 Dale Street'!V62</f>
        <v>0</v>
      </c>
      <c r="E64" s="384">
        <f>'8 Dale Street'!W62</f>
        <v>0</v>
      </c>
      <c r="F64" s="384">
        <f>'8 Dale Street'!X62</f>
        <v>0</v>
      </c>
      <c r="G64" s="385">
        <f ca="1">'8 Dale Street'!Y62</f>
        <v>1236.0480000000002</v>
      </c>
      <c r="H64" s="385">
        <f>'8 Dale Street'!Z62</f>
        <v>0</v>
      </c>
      <c r="I64" s="386">
        <f ca="1">'8 Dale Street'!AA62</f>
        <v>0</v>
      </c>
      <c r="J64" s="136">
        <f ca="1">'8 Dale Street'!AB62</f>
        <v>0</v>
      </c>
      <c r="K64" s="387">
        <f ca="1">'8 Dale Street'!AC62</f>
        <v>0</v>
      </c>
      <c r="L64" s="138">
        <f ca="1">'8 Dale Street'!AD62</f>
        <v>0</v>
      </c>
      <c r="M64" s="140">
        <f ca="1">'8 Dale Street'!AE62</f>
        <v>0</v>
      </c>
    </row>
    <row r="65" spans="1:13" x14ac:dyDescent="0.25">
      <c r="A65" s="398" t="s">
        <v>164</v>
      </c>
      <c r="B65" s="384">
        <f ca="1">'8 Dale Street'!T63</f>
        <v>727.78990499999998</v>
      </c>
      <c r="C65" s="384">
        <f>'8 Dale Street'!U63</f>
        <v>0</v>
      </c>
      <c r="D65" s="384">
        <f>'8 Dale Street'!V63</f>
        <v>0</v>
      </c>
      <c r="E65" s="384">
        <f>'8 Dale Street'!W63</f>
        <v>0</v>
      </c>
      <c r="F65" s="384">
        <f>'8 Dale Street'!X63</f>
        <v>0</v>
      </c>
      <c r="G65" s="385">
        <f ca="1">'8 Dale Street'!Y63</f>
        <v>727.78990499999998</v>
      </c>
      <c r="H65" s="385">
        <f>'8 Dale Street'!Z63</f>
        <v>0</v>
      </c>
      <c r="I65" s="386">
        <f ca="1">'8 Dale Street'!AA63</f>
        <v>0</v>
      </c>
      <c r="J65" s="136">
        <f ca="1">'8 Dale Street'!AB63</f>
        <v>0</v>
      </c>
      <c r="K65" s="387">
        <f ca="1">'8 Dale Street'!AC63</f>
        <v>0</v>
      </c>
      <c r="L65" s="138">
        <f ca="1">'8 Dale Street'!AD63</f>
        <v>0</v>
      </c>
      <c r="M65" s="140">
        <f ca="1">'8 Dale Street'!AE63</f>
        <v>0</v>
      </c>
    </row>
    <row r="66" spans="1:13" x14ac:dyDescent="0.25">
      <c r="A66" s="398" t="s">
        <v>24</v>
      </c>
      <c r="B66" s="384">
        <f ca="1">'8 Dale Street'!T64</f>
        <v>3917.3404</v>
      </c>
      <c r="C66" s="384">
        <f>'8 Dale Street'!U64</f>
        <v>0</v>
      </c>
      <c r="D66" s="384">
        <f>'8 Dale Street'!V64</f>
        <v>0</v>
      </c>
      <c r="E66" s="384">
        <f>'8 Dale Street'!W64</f>
        <v>0</v>
      </c>
      <c r="F66" s="384">
        <f>'8 Dale Street'!X64</f>
        <v>0</v>
      </c>
      <c r="G66" s="385">
        <f ca="1">'8 Dale Street'!Y64</f>
        <v>3917.3404</v>
      </c>
      <c r="H66" s="385">
        <f>'8 Dale Street'!Z64</f>
        <v>0</v>
      </c>
      <c r="I66" s="386">
        <f ca="1">'8 Dale Street'!AA64</f>
        <v>0.7</v>
      </c>
      <c r="J66" s="136">
        <f ca="1">'8 Dale Street'!AB64</f>
        <v>2742.1382799999997</v>
      </c>
      <c r="K66" s="387">
        <f ca="1">'8 Dale Street'!AC64</f>
        <v>0</v>
      </c>
      <c r="L66" s="138">
        <f ca="1">'8 Dale Street'!AD64</f>
        <v>0</v>
      </c>
      <c r="M66" s="140">
        <f ca="1">'8 Dale Street'!AE64</f>
        <v>2742.1382799999997</v>
      </c>
    </row>
    <row r="67" spans="1:13" x14ac:dyDescent="0.25">
      <c r="A67" s="398" t="s">
        <v>312</v>
      </c>
      <c r="B67" s="384">
        <f ca="1">'8 Dale Street'!T65</f>
        <v>310.09097999999994</v>
      </c>
      <c r="C67" s="384">
        <f>'8 Dale Street'!U65</f>
        <v>0</v>
      </c>
      <c r="D67" s="384">
        <f>'8 Dale Street'!V65</f>
        <v>0</v>
      </c>
      <c r="E67" s="384">
        <f>'8 Dale Street'!W65</f>
        <v>0</v>
      </c>
      <c r="F67" s="384">
        <f>'8 Dale Street'!X65</f>
        <v>0</v>
      </c>
      <c r="G67" s="385">
        <f ca="1">'8 Dale Street'!Y65</f>
        <v>310.09097999999994</v>
      </c>
      <c r="H67" s="385">
        <f>'8 Dale Street'!Z65</f>
        <v>0</v>
      </c>
      <c r="I67" s="386">
        <f ca="1">'8 Dale Street'!AA65</f>
        <v>0</v>
      </c>
      <c r="J67" s="136">
        <f ca="1">'8 Dale Street'!AB65</f>
        <v>0</v>
      </c>
      <c r="K67" s="387">
        <f ca="1">'8 Dale Street'!AC65</f>
        <v>0</v>
      </c>
      <c r="L67" s="138">
        <f ca="1">'8 Dale Street'!AD65</f>
        <v>0</v>
      </c>
      <c r="M67" s="140">
        <f ca="1">'8 Dale Street'!AE65</f>
        <v>0</v>
      </c>
    </row>
    <row r="68" spans="1:13" x14ac:dyDescent="0.25">
      <c r="A68" s="398" t="s">
        <v>341</v>
      </c>
      <c r="B68" s="384">
        <f ca="1">'8 Dale Street'!T66</f>
        <v>3270.8897349999997</v>
      </c>
      <c r="C68" s="384">
        <f>'8 Dale Street'!U66</f>
        <v>0</v>
      </c>
      <c r="D68" s="384">
        <f>'8 Dale Street'!V66</f>
        <v>0</v>
      </c>
      <c r="E68" s="384">
        <f>'8 Dale Street'!W66</f>
        <v>0</v>
      </c>
      <c r="F68" s="384">
        <f>'8 Dale Street'!X66</f>
        <v>0</v>
      </c>
      <c r="G68" s="385">
        <f ca="1">'8 Dale Street'!Y66</f>
        <v>3270.8897349999997</v>
      </c>
      <c r="H68" s="385">
        <f>'8 Dale Street'!Z66</f>
        <v>0</v>
      </c>
      <c r="I68" s="386">
        <f ca="1">'8 Dale Street'!AA66</f>
        <v>0</v>
      </c>
      <c r="J68" s="136">
        <f ca="1">'8 Dale Street'!AB66</f>
        <v>0</v>
      </c>
      <c r="K68" s="387">
        <f ca="1">'8 Dale Street'!AC66</f>
        <v>0</v>
      </c>
      <c r="L68" s="138">
        <f ca="1">'8 Dale Street'!AD66</f>
        <v>0</v>
      </c>
      <c r="M68" s="140">
        <f ca="1">'8 Dale Street'!AE66</f>
        <v>0</v>
      </c>
    </row>
    <row r="69" spans="1:13" x14ac:dyDescent="0.25">
      <c r="A69" s="398"/>
      <c r="B69" s="384"/>
      <c r="C69" s="384"/>
      <c r="D69" s="384"/>
      <c r="E69" s="384"/>
      <c r="F69" s="384"/>
      <c r="G69" s="385"/>
      <c r="H69" s="385"/>
      <c r="I69" s="386"/>
      <c r="J69" s="136"/>
      <c r="K69" s="387"/>
      <c r="L69" s="138"/>
      <c r="M69" s="140"/>
    </row>
    <row r="70" spans="1:13" x14ac:dyDescent="0.25">
      <c r="A70" s="398" t="s">
        <v>602</v>
      </c>
      <c r="B70" s="384"/>
      <c r="C70" s="384"/>
      <c r="D70" s="384"/>
      <c r="E70" s="384"/>
      <c r="F70" s="384"/>
      <c r="G70" s="385"/>
      <c r="H70" s="385"/>
      <c r="I70" s="386"/>
      <c r="J70" s="136"/>
      <c r="K70" s="387"/>
      <c r="L70" s="138"/>
      <c r="M70" s="140">
        <f t="shared" si="0"/>
        <v>0</v>
      </c>
    </row>
    <row r="71" spans="1:13" x14ac:dyDescent="0.25">
      <c r="A71" s="398" t="s">
        <v>623</v>
      </c>
      <c r="B71" s="384">
        <f ca="1">'11 Gillies Street'!T61</f>
        <v>399.99552</v>
      </c>
      <c r="C71" s="384">
        <f>'11 Gillies Street'!U61</f>
        <v>0</v>
      </c>
      <c r="D71" s="384">
        <f>'11 Gillies Street'!V61</f>
        <v>0</v>
      </c>
      <c r="E71" s="384">
        <f>'11 Gillies Street'!W61</f>
        <v>0</v>
      </c>
      <c r="F71" s="384">
        <f>'11 Gillies Street'!X61</f>
        <v>0</v>
      </c>
      <c r="G71" s="385">
        <f ca="1">'11 Gillies Street'!Y61</f>
        <v>399.99552</v>
      </c>
      <c r="H71" s="385">
        <f>'11 Gillies Street'!Z61</f>
        <v>0</v>
      </c>
      <c r="I71" s="386">
        <f ca="1">'11 Gillies Street'!AA61</f>
        <v>0</v>
      </c>
      <c r="J71" s="136">
        <f ca="1">'11 Gillies Street'!AB61</f>
        <v>0</v>
      </c>
      <c r="K71" s="387">
        <f ca="1">'11 Gillies Street'!AC61</f>
        <v>0</v>
      </c>
      <c r="L71" s="138">
        <f ca="1">'11 Gillies Street'!AD61</f>
        <v>0</v>
      </c>
      <c r="M71" s="140">
        <f ca="1">'11 Gillies Street'!AE61</f>
        <v>0</v>
      </c>
    </row>
    <row r="72" spans="1:13" x14ac:dyDescent="0.25">
      <c r="A72" s="398" t="s">
        <v>308</v>
      </c>
      <c r="B72" s="384">
        <f ca="1">'11 Gillies Street'!T62</f>
        <v>1222.3</v>
      </c>
      <c r="C72" s="384">
        <f>'11 Gillies Street'!U62</f>
        <v>0</v>
      </c>
      <c r="D72" s="384">
        <f>'11 Gillies Street'!V62</f>
        <v>0</v>
      </c>
      <c r="E72" s="384">
        <f>'11 Gillies Street'!W62</f>
        <v>0</v>
      </c>
      <c r="F72" s="384">
        <f>'11 Gillies Street'!X62</f>
        <v>0</v>
      </c>
      <c r="G72" s="385">
        <f ca="1">'11 Gillies Street'!Y62</f>
        <v>1222.3</v>
      </c>
      <c r="H72" s="385">
        <f>'11 Gillies Street'!Z62</f>
        <v>0</v>
      </c>
      <c r="I72" s="386">
        <f ca="1">'11 Gillies Street'!AA62</f>
        <v>0.18187024462079684</v>
      </c>
      <c r="J72" s="136">
        <f ca="1">'11 Gillies Street'!AB62</f>
        <v>222.29999999999998</v>
      </c>
      <c r="K72" s="387">
        <f ca="1">'11 Gillies Street'!AC62</f>
        <v>0</v>
      </c>
      <c r="L72" s="138">
        <f ca="1">'11 Gillies Street'!AD62</f>
        <v>0</v>
      </c>
      <c r="M72" s="140">
        <f ca="1">'11 Gillies Street'!AE62</f>
        <v>222.29999999999998</v>
      </c>
    </row>
    <row r="73" spans="1:13" x14ac:dyDescent="0.25">
      <c r="A73" s="398" t="s">
        <v>285</v>
      </c>
      <c r="B73" s="384">
        <f ca="1">'11 Gillies Street'!T63</f>
        <v>525.41123200000004</v>
      </c>
      <c r="C73" s="384">
        <f>'11 Gillies Street'!U63</f>
        <v>0</v>
      </c>
      <c r="D73" s="384">
        <f>'11 Gillies Street'!V63</f>
        <v>0</v>
      </c>
      <c r="E73" s="384">
        <f>'11 Gillies Street'!W63</f>
        <v>0</v>
      </c>
      <c r="F73" s="384">
        <f>'11 Gillies Street'!X63</f>
        <v>0</v>
      </c>
      <c r="G73" s="385">
        <f ca="1">'11 Gillies Street'!Y63</f>
        <v>525.41123200000004</v>
      </c>
      <c r="H73" s="385">
        <f>'11 Gillies Street'!Z63</f>
        <v>0</v>
      </c>
      <c r="I73" s="386">
        <f ca="1">'11 Gillies Street'!AA63</f>
        <v>0</v>
      </c>
      <c r="J73" s="136">
        <f ca="1">'11 Gillies Street'!AB63</f>
        <v>0</v>
      </c>
      <c r="K73" s="387">
        <f ca="1">'11 Gillies Street'!AC63</f>
        <v>0</v>
      </c>
      <c r="L73" s="138">
        <f ca="1">'11 Gillies Street'!AD63</f>
        <v>0</v>
      </c>
      <c r="M73" s="140">
        <f ca="1">'11 Gillies Street'!AE63</f>
        <v>0</v>
      </c>
    </row>
    <row r="74" spans="1:13" x14ac:dyDescent="0.25">
      <c r="A74" s="398" t="s">
        <v>189</v>
      </c>
      <c r="B74" s="384">
        <f ca="1">'11 Gillies Street'!T64</f>
        <v>812.53924999999992</v>
      </c>
      <c r="C74" s="384">
        <f>'11 Gillies Street'!U64</f>
        <v>0</v>
      </c>
      <c r="D74" s="384">
        <f>'11 Gillies Street'!V64</f>
        <v>0</v>
      </c>
      <c r="E74" s="384">
        <f>'11 Gillies Street'!W64</f>
        <v>0</v>
      </c>
      <c r="F74" s="384">
        <f>'11 Gillies Street'!X64</f>
        <v>0</v>
      </c>
      <c r="G74" s="385">
        <f ca="1">'11 Gillies Street'!Y64</f>
        <v>812.53924999999992</v>
      </c>
      <c r="H74" s="385">
        <f>'11 Gillies Street'!Z64</f>
        <v>0</v>
      </c>
      <c r="I74" s="386">
        <f ca="1">'11 Gillies Street'!AA64</f>
        <v>0</v>
      </c>
      <c r="J74" s="136">
        <f ca="1">'11 Gillies Street'!AB64</f>
        <v>0</v>
      </c>
      <c r="K74" s="387">
        <f ca="1">'11 Gillies Street'!AC64</f>
        <v>0</v>
      </c>
      <c r="L74" s="138">
        <f ca="1">'11 Gillies Street'!AD64</f>
        <v>0</v>
      </c>
      <c r="M74" s="140">
        <f ca="1">'11 Gillies Street'!AE64</f>
        <v>0</v>
      </c>
    </row>
    <row r="75" spans="1:13" x14ac:dyDescent="0.25">
      <c r="A75" s="398" t="s">
        <v>72</v>
      </c>
      <c r="B75" s="384">
        <f ca="1">'11 Gillies Street'!T65</f>
        <v>5816.1278020000009</v>
      </c>
      <c r="C75" s="384">
        <f>'11 Gillies Street'!U65</f>
        <v>0</v>
      </c>
      <c r="D75" s="384">
        <f>'11 Gillies Street'!V65</f>
        <v>0</v>
      </c>
      <c r="E75" s="384">
        <f>'11 Gillies Street'!W65</f>
        <v>0</v>
      </c>
      <c r="F75" s="384">
        <f>'11 Gillies Street'!X65</f>
        <v>0</v>
      </c>
      <c r="G75" s="385">
        <f ca="1">'11 Gillies Street'!Y65</f>
        <v>5816.1278020000009</v>
      </c>
      <c r="H75" s="385">
        <f>'11 Gillies Street'!Z65</f>
        <v>0</v>
      </c>
      <c r="I75" s="386">
        <f ca="1">'11 Gillies Street'!AA65</f>
        <v>0</v>
      </c>
      <c r="J75" s="136">
        <f ca="1">'11 Gillies Street'!AB65</f>
        <v>0</v>
      </c>
      <c r="K75" s="387">
        <f ca="1">'11 Gillies Street'!AC65</f>
        <v>0</v>
      </c>
      <c r="L75" s="138">
        <f ca="1">'11 Gillies Street'!AD65</f>
        <v>0</v>
      </c>
      <c r="M75" s="140">
        <f ca="1">'11 Gillies Street'!AE65</f>
        <v>0</v>
      </c>
    </row>
    <row r="76" spans="1:13" x14ac:dyDescent="0.25">
      <c r="A76" s="398" t="s">
        <v>164</v>
      </c>
      <c r="B76" s="384">
        <f ca="1">'11 Gillies Street'!T66</f>
        <v>1054.5892650000001</v>
      </c>
      <c r="C76" s="384">
        <f>'11 Gillies Street'!U66</f>
        <v>0</v>
      </c>
      <c r="D76" s="384">
        <f>'11 Gillies Street'!V66</f>
        <v>0</v>
      </c>
      <c r="E76" s="384">
        <f>'11 Gillies Street'!W66</f>
        <v>0</v>
      </c>
      <c r="F76" s="384">
        <f>'11 Gillies Street'!X66</f>
        <v>0</v>
      </c>
      <c r="G76" s="385">
        <f ca="1">'11 Gillies Street'!Y66</f>
        <v>1054.5892650000001</v>
      </c>
      <c r="H76" s="385">
        <f>'11 Gillies Street'!Z66</f>
        <v>0</v>
      </c>
      <c r="I76" s="386">
        <f ca="1">'11 Gillies Street'!AA66</f>
        <v>0</v>
      </c>
      <c r="J76" s="136">
        <f ca="1">'11 Gillies Street'!AB66</f>
        <v>0</v>
      </c>
      <c r="K76" s="387">
        <f ca="1">'11 Gillies Street'!AC66</f>
        <v>0</v>
      </c>
      <c r="L76" s="138">
        <f ca="1">'11 Gillies Street'!AD66</f>
        <v>0</v>
      </c>
      <c r="M76" s="140">
        <f ca="1">'11 Gillies Street'!AE66</f>
        <v>0</v>
      </c>
    </row>
    <row r="77" spans="1:13" x14ac:dyDescent="0.25">
      <c r="A77" s="398" t="s">
        <v>24</v>
      </c>
      <c r="B77" s="384">
        <f ca="1">'11 Gillies Street'!T67</f>
        <v>3556.9144000000001</v>
      </c>
      <c r="C77" s="384">
        <f>'11 Gillies Street'!U67</f>
        <v>0</v>
      </c>
      <c r="D77" s="384">
        <f>'11 Gillies Street'!V67</f>
        <v>0</v>
      </c>
      <c r="E77" s="384">
        <f>'11 Gillies Street'!W67</f>
        <v>0</v>
      </c>
      <c r="F77" s="384">
        <f>'11 Gillies Street'!X67</f>
        <v>0</v>
      </c>
      <c r="G77" s="385">
        <f ca="1">'11 Gillies Street'!Y67</f>
        <v>3556.9144000000001</v>
      </c>
      <c r="H77" s="385">
        <f>'11 Gillies Street'!Z67</f>
        <v>0</v>
      </c>
      <c r="I77" s="386">
        <f ca="1">'11 Gillies Street'!AA67</f>
        <v>0.7</v>
      </c>
      <c r="J77" s="136">
        <f ca="1">'11 Gillies Street'!AB67</f>
        <v>2489.8400799999999</v>
      </c>
      <c r="K77" s="387">
        <f ca="1">'11 Gillies Street'!AC67</f>
        <v>0</v>
      </c>
      <c r="L77" s="138">
        <f ca="1">'11 Gillies Street'!AD67</f>
        <v>0</v>
      </c>
      <c r="M77" s="140">
        <f ca="1">'11 Gillies Street'!AE67</f>
        <v>2489.8400799999999</v>
      </c>
    </row>
    <row r="78" spans="1:13" x14ac:dyDescent="0.25">
      <c r="A78" s="398" t="s">
        <v>312</v>
      </c>
      <c r="B78" s="384">
        <f ca="1">'11 Gillies Street'!T68</f>
        <v>500</v>
      </c>
      <c r="C78" s="384">
        <f>'11 Gillies Street'!U68</f>
        <v>0</v>
      </c>
      <c r="D78" s="384">
        <f>'11 Gillies Street'!V68</f>
        <v>0</v>
      </c>
      <c r="E78" s="384">
        <f>'11 Gillies Street'!W68</f>
        <v>0</v>
      </c>
      <c r="F78" s="384">
        <f>'11 Gillies Street'!X68</f>
        <v>0</v>
      </c>
      <c r="G78" s="385">
        <f ca="1">'11 Gillies Street'!Y68</f>
        <v>500</v>
      </c>
      <c r="H78" s="385">
        <f>'11 Gillies Street'!Z68</f>
        <v>0</v>
      </c>
      <c r="I78" s="386">
        <f ca="1">'11 Gillies Street'!AA68</f>
        <v>0</v>
      </c>
      <c r="J78" s="136">
        <f ca="1">'11 Gillies Street'!AB68</f>
        <v>0</v>
      </c>
      <c r="K78" s="387">
        <f ca="1">'11 Gillies Street'!AC68</f>
        <v>0</v>
      </c>
      <c r="L78" s="138">
        <f ca="1">'11 Gillies Street'!AD68</f>
        <v>0</v>
      </c>
      <c r="M78" s="140">
        <f ca="1">'11 Gillies Street'!AE68</f>
        <v>0</v>
      </c>
    </row>
    <row r="79" spans="1:13" x14ac:dyDescent="0.25">
      <c r="A79" s="398" t="s">
        <v>341</v>
      </c>
      <c r="B79" s="384">
        <f ca="1">'11 Gillies Street'!T69</f>
        <v>3288.2828650000001</v>
      </c>
      <c r="C79" s="384">
        <f>'11 Gillies Street'!U69</f>
        <v>0</v>
      </c>
      <c r="D79" s="384">
        <f>'11 Gillies Street'!V69</f>
        <v>0</v>
      </c>
      <c r="E79" s="384">
        <f>'11 Gillies Street'!W69</f>
        <v>0</v>
      </c>
      <c r="F79" s="384">
        <f>'11 Gillies Street'!X69</f>
        <v>0</v>
      </c>
      <c r="G79" s="385">
        <f ca="1">'11 Gillies Street'!Y69</f>
        <v>3288.2828650000001</v>
      </c>
      <c r="H79" s="385">
        <f>'11 Gillies Street'!Z69</f>
        <v>0</v>
      </c>
      <c r="I79" s="386">
        <f ca="1">'11 Gillies Street'!AA69</f>
        <v>0</v>
      </c>
      <c r="J79" s="136">
        <f ca="1">'11 Gillies Street'!AB69</f>
        <v>0</v>
      </c>
      <c r="K79" s="387">
        <f ca="1">'11 Gillies Street'!AC69</f>
        <v>0</v>
      </c>
      <c r="L79" s="138">
        <f ca="1">'11 Gillies Street'!AD69</f>
        <v>0</v>
      </c>
      <c r="M79" s="140">
        <f ca="1">'11 Gillies Street'!AE69</f>
        <v>0</v>
      </c>
    </row>
    <row r="80" spans="1:13" x14ac:dyDescent="0.25">
      <c r="A80" s="398"/>
      <c r="B80" s="384"/>
      <c r="C80" s="384"/>
      <c r="D80" s="384"/>
      <c r="E80" s="384"/>
      <c r="F80" s="384"/>
      <c r="G80" s="385"/>
      <c r="H80" s="385"/>
      <c r="I80" s="386"/>
      <c r="J80" s="136"/>
      <c r="K80" s="387"/>
      <c r="L80" s="138"/>
      <c r="M80" s="140"/>
    </row>
    <row r="81" spans="1:13" x14ac:dyDescent="0.25">
      <c r="A81" s="398" t="s">
        <v>603</v>
      </c>
      <c r="B81" s="384"/>
      <c r="C81" s="384"/>
      <c r="D81" s="384"/>
      <c r="E81" s="384"/>
      <c r="F81" s="384"/>
      <c r="G81" s="385"/>
      <c r="H81" s="385"/>
      <c r="I81" s="386"/>
      <c r="J81" s="136"/>
      <c r="K81" s="387"/>
      <c r="L81" s="138"/>
      <c r="M81" s="140">
        <f t="shared" ref="M81:M256" si="1">J81-L81</f>
        <v>0</v>
      </c>
    </row>
    <row r="82" spans="1:13" x14ac:dyDescent="0.25">
      <c r="A82" s="398" t="s">
        <v>623</v>
      </c>
      <c r="B82" s="384">
        <f ca="1">'30 Grove Terrace'!T52</f>
        <v>399.99552</v>
      </c>
      <c r="C82" s="384">
        <f>'30 Grove Terrace'!U52</f>
        <v>0</v>
      </c>
      <c r="D82" s="384">
        <f>'30 Grove Terrace'!V52</f>
        <v>0</v>
      </c>
      <c r="E82" s="384">
        <f>'30 Grove Terrace'!W52</f>
        <v>0</v>
      </c>
      <c r="F82" s="384">
        <f>'30 Grove Terrace'!X52</f>
        <v>0</v>
      </c>
      <c r="G82" s="385">
        <f ca="1">'30 Grove Terrace'!Y52</f>
        <v>399.99552</v>
      </c>
      <c r="H82" s="385">
        <f>'30 Grove Terrace'!Z52</f>
        <v>0</v>
      </c>
      <c r="I82" s="386">
        <f ca="1">'30 Grove Terrace'!AA52</f>
        <v>0</v>
      </c>
      <c r="J82" s="136">
        <f ca="1">'30 Grove Terrace'!AB52</f>
        <v>0</v>
      </c>
      <c r="K82" s="387">
        <f ca="1">'30 Grove Terrace'!AC52</f>
        <v>0</v>
      </c>
      <c r="L82" s="138">
        <f ca="1">'30 Grove Terrace'!AD52</f>
        <v>0</v>
      </c>
      <c r="M82" s="140">
        <f ca="1">'30 Grove Terrace'!AE52</f>
        <v>0</v>
      </c>
    </row>
    <row r="83" spans="1:13" x14ac:dyDescent="0.25">
      <c r="A83" s="398" t="s">
        <v>308</v>
      </c>
      <c r="B83" s="384">
        <f ca="1">'30 Grove Terrace'!T53</f>
        <v>222.29999999999998</v>
      </c>
      <c r="C83" s="384">
        <f>'30 Grove Terrace'!U53</f>
        <v>0</v>
      </c>
      <c r="D83" s="384">
        <f>'30 Grove Terrace'!V53</f>
        <v>0</v>
      </c>
      <c r="E83" s="384">
        <f>'30 Grove Terrace'!W53</f>
        <v>0</v>
      </c>
      <c r="F83" s="384">
        <f>'30 Grove Terrace'!X53</f>
        <v>0</v>
      </c>
      <c r="G83" s="385">
        <f ca="1">'30 Grove Terrace'!Y53</f>
        <v>222.29999999999998</v>
      </c>
      <c r="H83" s="385">
        <f>'30 Grove Terrace'!Z53</f>
        <v>0</v>
      </c>
      <c r="I83" s="386">
        <f ca="1">'30 Grove Terrace'!AA53</f>
        <v>1</v>
      </c>
      <c r="J83" s="136">
        <f ca="1">'30 Grove Terrace'!AB53</f>
        <v>222.29999999999998</v>
      </c>
      <c r="K83" s="387">
        <f ca="1">'30 Grove Terrace'!AC53</f>
        <v>0</v>
      </c>
      <c r="L83" s="138">
        <f ca="1">'30 Grove Terrace'!AD53</f>
        <v>0</v>
      </c>
      <c r="M83" s="140">
        <f ca="1">'30 Grove Terrace'!AE53</f>
        <v>222.29999999999998</v>
      </c>
    </row>
    <row r="84" spans="1:13" x14ac:dyDescent="0.25">
      <c r="A84" s="398" t="s">
        <v>285</v>
      </c>
      <c r="B84" s="384">
        <f ca="1">'30 Grove Terrace'!T54</f>
        <v>1258</v>
      </c>
      <c r="C84" s="384">
        <f>'30 Grove Terrace'!U54</f>
        <v>0</v>
      </c>
      <c r="D84" s="384">
        <f>'30 Grove Terrace'!V54</f>
        <v>0</v>
      </c>
      <c r="E84" s="384">
        <f>'30 Grove Terrace'!W54</f>
        <v>0</v>
      </c>
      <c r="F84" s="384">
        <f>'30 Grove Terrace'!X54</f>
        <v>0</v>
      </c>
      <c r="G84" s="385">
        <f ca="1">'30 Grove Terrace'!Y54</f>
        <v>1258</v>
      </c>
      <c r="H84" s="385">
        <f>'30 Grove Terrace'!Z54</f>
        <v>0</v>
      </c>
      <c r="I84" s="386">
        <f ca="1">'30 Grove Terrace'!AA54</f>
        <v>0</v>
      </c>
      <c r="J84" s="136">
        <f ca="1">'30 Grove Terrace'!AB54</f>
        <v>0</v>
      </c>
      <c r="K84" s="387">
        <f ca="1">'30 Grove Terrace'!AC54</f>
        <v>0</v>
      </c>
      <c r="L84" s="138">
        <f ca="1">'30 Grove Terrace'!AD54</f>
        <v>0</v>
      </c>
      <c r="M84" s="140">
        <f ca="1">'30 Grove Terrace'!AE54</f>
        <v>0</v>
      </c>
    </row>
    <row r="85" spans="1:13" x14ac:dyDescent="0.25">
      <c r="A85" s="398" t="s">
        <v>189</v>
      </c>
      <c r="B85" s="384">
        <f ca="1">'30 Grove Terrace'!T55</f>
        <v>3270.6079999999997</v>
      </c>
      <c r="C85" s="384">
        <f>'30 Grove Terrace'!U55</f>
        <v>0</v>
      </c>
      <c r="D85" s="384">
        <f>'30 Grove Terrace'!V55</f>
        <v>0</v>
      </c>
      <c r="E85" s="384">
        <f>'30 Grove Terrace'!W55</f>
        <v>0</v>
      </c>
      <c r="F85" s="384">
        <f>'30 Grove Terrace'!X55</f>
        <v>0</v>
      </c>
      <c r="G85" s="385">
        <f ca="1">'30 Grove Terrace'!Y55</f>
        <v>3270.6079999999997</v>
      </c>
      <c r="H85" s="385">
        <f>'30 Grove Terrace'!Z55</f>
        <v>0</v>
      </c>
      <c r="I85" s="386">
        <f ca="1">'30 Grove Terrace'!AA55</f>
        <v>0</v>
      </c>
      <c r="J85" s="136">
        <f ca="1">'30 Grove Terrace'!AB55</f>
        <v>0</v>
      </c>
      <c r="K85" s="387">
        <f ca="1">'30 Grove Terrace'!AC55</f>
        <v>0</v>
      </c>
      <c r="L85" s="138">
        <f ca="1">'30 Grove Terrace'!AD55</f>
        <v>0</v>
      </c>
      <c r="M85" s="140">
        <f ca="1">'30 Grove Terrace'!AE55</f>
        <v>0</v>
      </c>
    </row>
    <row r="86" spans="1:13" x14ac:dyDescent="0.25">
      <c r="A86" s="398" t="s">
        <v>72</v>
      </c>
      <c r="B86" s="384">
        <f ca="1">'30 Grove Terrace'!T56</f>
        <v>1013.889108</v>
      </c>
      <c r="C86" s="384">
        <f>'30 Grove Terrace'!U56</f>
        <v>0</v>
      </c>
      <c r="D86" s="384">
        <f>'30 Grove Terrace'!V56</f>
        <v>0</v>
      </c>
      <c r="E86" s="384">
        <f>'30 Grove Terrace'!W56</f>
        <v>0</v>
      </c>
      <c r="F86" s="384">
        <f>'30 Grove Terrace'!X56</f>
        <v>0</v>
      </c>
      <c r="G86" s="385">
        <f ca="1">'30 Grove Terrace'!Y56</f>
        <v>1013.889108</v>
      </c>
      <c r="H86" s="385">
        <f>'30 Grove Terrace'!Z56</f>
        <v>0</v>
      </c>
      <c r="I86" s="386">
        <f ca="1">'30 Grove Terrace'!AA56</f>
        <v>0</v>
      </c>
      <c r="J86" s="136">
        <f ca="1">'30 Grove Terrace'!AB56</f>
        <v>0</v>
      </c>
      <c r="K86" s="387">
        <f ca="1">'30 Grove Terrace'!AC56</f>
        <v>0</v>
      </c>
      <c r="L86" s="138">
        <f ca="1">'30 Grove Terrace'!AD56</f>
        <v>0</v>
      </c>
      <c r="M86" s="140">
        <f ca="1">'30 Grove Terrace'!AE56</f>
        <v>0</v>
      </c>
    </row>
    <row r="87" spans="1:13" x14ac:dyDescent="0.25">
      <c r="A87" s="398" t="s">
        <v>164</v>
      </c>
      <c r="B87" s="384">
        <f ca="1">'30 Grove Terrace'!T57</f>
        <v>1116.1611899999998</v>
      </c>
      <c r="C87" s="384">
        <f>'30 Grove Terrace'!U57</f>
        <v>0</v>
      </c>
      <c r="D87" s="384">
        <f>'30 Grove Terrace'!V57</f>
        <v>0</v>
      </c>
      <c r="E87" s="384">
        <f>'30 Grove Terrace'!W57</f>
        <v>0</v>
      </c>
      <c r="F87" s="384">
        <f>'30 Grove Terrace'!X57</f>
        <v>0</v>
      </c>
      <c r="G87" s="385">
        <f ca="1">'30 Grove Terrace'!Y57</f>
        <v>1116.1611899999998</v>
      </c>
      <c r="H87" s="385">
        <f>'30 Grove Terrace'!Z57</f>
        <v>0</v>
      </c>
      <c r="I87" s="386">
        <f ca="1">'30 Grove Terrace'!AA57</f>
        <v>0</v>
      </c>
      <c r="J87" s="136">
        <f ca="1">'30 Grove Terrace'!AB57</f>
        <v>0</v>
      </c>
      <c r="K87" s="387">
        <f ca="1">'30 Grove Terrace'!AC57</f>
        <v>0</v>
      </c>
      <c r="L87" s="138">
        <f ca="1">'30 Grove Terrace'!AD57</f>
        <v>0</v>
      </c>
      <c r="M87" s="140">
        <f ca="1">'30 Grove Terrace'!AE57</f>
        <v>0</v>
      </c>
    </row>
    <row r="88" spans="1:13" x14ac:dyDescent="0.25">
      <c r="A88" s="398" t="s">
        <v>24</v>
      </c>
      <c r="B88" s="384">
        <f ca="1">'30 Grove Terrace'!T58</f>
        <v>5343.2963999999993</v>
      </c>
      <c r="C88" s="384">
        <f>'30 Grove Terrace'!U58</f>
        <v>0</v>
      </c>
      <c r="D88" s="384">
        <f>'30 Grove Terrace'!V58</f>
        <v>0</v>
      </c>
      <c r="E88" s="384">
        <f>'30 Grove Terrace'!W58</f>
        <v>0</v>
      </c>
      <c r="F88" s="384">
        <f>'30 Grove Terrace'!X58</f>
        <v>0</v>
      </c>
      <c r="G88" s="385">
        <f ca="1">'30 Grove Terrace'!Y58</f>
        <v>5343.2963999999993</v>
      </c>
      <c r="H88" s="385">
        <f>'30 Grove Terrace'!Z58</f>
        <v>0</v>
      </c>
      <c r="I88" s="386">
        <f ca="1">'30 Grove Terrace'!AA58</f>
        <v>0.70000000000000018</v>
      </c>
      <c r="J88" s="136">
        <f ca="1">'30 Grove Terrace'!AB58</f>
        <v>3740.3074800000004</v>
      </c>
      <c r="K88" s="387">
        <f ca="1">'30 Grove Terrace'!AC58</f>
        <v>0</v>
      </c>
      <c r="L88" s="138">
        <f ca="1">'30 Grove Terrace'!AD58</f>
        <v>0</v>
      </c>
      <c r="M88" s="140">
        <f ca="1">'30 Grove Terrace'!AE58</f>
        <v>3740.3074800000004</v>
      </c>
    </row>
    <row r="89" spans="1:13" x14ac:dyDescent="0.25">
      <c r="A89" s="398" t="s">
        <v>312</v>
      </c>
      <c r="B89" s="384">
        <f ca="1">'30 Grove Terrace'!T59</f>
        <v>1379.2844600000001</v>
      </c>
      <c r="C89" s="384">
        <f>'30 Grove Terrace'!U59</f>
        <v>0</v>
      </c>
      <c r="D89" s="384">
        <f>'30 Grove Terrace'!V59</f>
        <v>0</v>
      </c>
      <c r="E89" s="384">
        <f>'30 Grove Terrace'!W59</f>
        <v>0</v>
      </c>
      <c r="F89" s="384">
        <f>'30 Grove Terrace'!X59</f>
        <v>0</v>
      </c>
      <c r="G89" s="385">
        <f ca="1">'30 Grove Terrace'!Y59</f>
        <v>1379.2844600000001</v>
      </c>
      <c r="H89" s="385">
        <f>'30 Grove Terrace'!Z59</f>
        <v>0</v>
      </c>
      <c r="I89" s="386">
        <f ca="1">'30 Grove Terrace'!AA59</f>
        <v>0</v>
      </c>
      <c r="J89" s="136">
        <f ca="1">'30 Grove Terrace'!AB59</f>
        <v>0</v>
      </c>
      <c r="K89" s="387">
        <f ca="1">'30 Grove Terrace'!AC59</f>
        <v>0</v>
      </c>
      <c r="L89" s="138">
        <f ca="1">'30 Grove Terrace'!AD59</f>
        <v>0</v>
      </c>
      <c r="M89" s="140">
        <f ca="1">'30 Grove Terrace'!AE59</f>
        <v>0</v>
      </c>
    </row>
    <row r="90" spans="1:13" x14ac:dyDescent="0.25">
      <c r="A90" s="398"/>
      <c r="B90" s="384"/>
      <c r="C90" s="384"/>
      <c r="D90" s="384"/>
      <c r="E90" s="384"/>
      <c r="F90" s="384"/>
      <c r="G90" s="385"/>
      <c r="H90" s="385"/>
      <c r="I90" s="386"/>
      <c r="J90" s="136"/>
      <c r="K90" s="387"/>
      <c r="L90" s="138"/>
      <c r="M90" s="140">
        <f t="shared" si="1"/>
        <v>0</v>
      </c>
    </row>
    <row r="91" spans="1:13" x14ac:dyDescent="0.25">
      <c r="A91" s="398" t="s">
        <v>510</v>
      </c>
      <c r="B91" s="384"/>
      <c r="C91" s="384"/>
      <c r="D91" s="384"/>
      <c r="E91" s="384"/>
      <c r="F91" s="384"/>
      <c r="G91" s="385"/>
      <c r="H91" s="385"/>
      <c r="I91" s="386"/>
      <c r="J91" s="136"/>
      <c r="K91" s="387"/>
      <c r="L91" s="138"/>
      <c r="M91" s="140">
        <f t="shared" si="1"/>
        <v>0</v>
      </c>
    </row>
    <row r="92" spans="1:13" x14ac:dyDescent="0.25">
      <c r="A92" s="398" t="s">
        <v>623</v>
      </c>
      <c r="B92" s="384">
        <f ca="1">'25 Elaine Grove'!T63</f>
        <v>399.99552</v>
      </c>
      <c r="C92" s="384">
        <f>'25 Elaine Grove'!U63</f>
        <v>0</v>
      </c>
      <c r="D92" s="384">
        <f>'25 Elaine Grove'!V63</f>
        <v>0</v>
      </c>
      <c r="E92" s="384">
        <f>'25 Elaine Grove'!W63</f>
        <v>0</v>
      </c>
      <c r="F92" s="384">
        <f>'25 Elaine Grove'!X63</f>
        <v>0</v>
      </c>
      <c r="G92" s="385">
        <f ca="1">'25 Elaine Grove'!Y63</f>
        <v>399.99552</v>
      </c>
      <c r="H92" s="385">
        <f>'25 Elaine Grove'!Z63</f>
        <v>0</v>
      </c>
      <c r="I92" s="386">
        <f ca="1">'25 Elaine Grove'!AA63</f>
        <v>1</v>
      </c>
      <c r="J92" s="136">
        <f ca="1">'25 Elaine Grove'!AB63</f>
        <v>399.99552</v>
      </c>
      <c r="K92" s="387">
        <f ca="1">'25 Elaine Grove'!AC63</f>
        <v>0</v>
      </c>
      <c r="L92" s="138">
        <f ca="1">'25 Elaine Grove'!AD63</f>
        <v>0</v>
      </c>
      <c r="M92" s="140">
        <f ca="1">'25 Elaine Grove'!AE63</f>
        <v>399.99552</v>
      </c>
    </row>
    <row r="93" spans="1:13" x14ac:dyDescent="0.25">
      <c r="A93" s="398" t="s">
        <v>308</v>
      </c>
      <c r="B93" s="384">
        <f ca="1">'25 Elaine Grove'!T64</f>
        <v>222.29999999999998</v>
      </c>
      <c r="C93" s="384">
        <f>'25 Elaine Grove'!U64</f>
        <v>0</v>
      </c>
      <c r="D93" s="384">
        <f>'25 Elaine Grove'!V64</f>
        <v>0</v>
      </c>
      <c r="E93" s="384">
        <f>'25 Elaine Grove'!W64</f>
        <v>0</v>
      </c>
      <c r="F93" s="384">
        <f>'25 Elaine Grove'!X64</f>
        <v>0</v>
      </c>
      <c r="G93" s="385">
        <f ca="1">'25 Elaine Grove'!Y64</f>
        <v>222.29999999999998</v>
      </c>
      <c r="H93" s="385">
        <f>'25 Elaine Grove'!Z64</f>
        <v>0</v>
      </c>
      <c r="I93" s="386">
        <f ca="1">'25 Elaine Grove'!AA64</f>
        <v>1</v>
      </c>
      <c r="J93" s="136">
        <f ca="1">'25 Elaine Grove'!AB64</f>
        <v>222.29999999999998</v>
      </c>
      <c r="K93" s="387">
        <f ca="1">'25 Elaine Grove'!AC64</f>
        <v>0</v>
      </c>
      <c r="L93" s="138">
        <f ca="1">'25 Elaine Grove'!AD64</f>
        <v>0</v>
      </c>
      <c r="M93" s="140">
        <f ca="1">'25 Elaine Grove'!AE64</f>
        <v>222.29999999999998</v>
      </c>
    </row>
    <row r="94" spans="1:13" x14ac:dyDescent="0.25">
      <c r="A94" s="398" t="s">
        <v>285</v>
      </c>
      <c r="B94" s="384">
        <f ca="1">'25 Elaine Grove'!T65</f>
        <v>0</v>
      </c>
      <c r="C94" s="384">
        <f>'25 Elaine Grove'!U65</f>
        <v>0</v>
      </c>
      <c r="D94" s="384">
        <f>'25 Elaine Grove'!V65</f>
        <v>0</v>
      </c>
      <c r="E94" s="384">
        <f>'25 Elaine Grove'!W65</f>
        <v>0</v>
      </c>
      <c r="F94" s="384">
        <f>'25 Elaine Grove'!X65</f>
        <v>0</v>
      </c>
      <c r="G94" s="385">
        <f ca="1">'25 Elaine Grove'!Y65</f>
        <v>0</v>
      </c>
      <c r="H94" s="385">
        <f>'25 Elaine Grove'!Z65</f>
        <v>0</v>
      </c>
      <c r="I94" s="386" t="e">
        <f ca="1">'25 Elaine Grove'!AA65</f>
        <v>#DIV/0!</v>
      </c>
      <c r="J94" s="136">
        <f ca="1">'25 Elaine Grove'!AB65</f>
        <v>0</v>
      </c>
      <c r="K94" s="387" t="e">
        <f ca="1">'25 Elaine Grove'!AC65</f>
        <v>#DIV/0!</v>
      </c>
      <c r="L94" s="138">
        <f ca="1">'25 Elaine Grove'!AD65</f>
        <v>0</v>
      </c>
      <c r="M94" s="140">
        <f ca="1">'25 Elaine Grove'!AE65</f>
        <v>0</v>
      </c>
    </row>
    <row r="95" spans="1:13" x14ac:dyDescent="0.25">
      <c r="A95" s="398" t="s">
        <v>189</v>
      </c>
      <c r="B95" s="384">
        <f ca="1">'25 Elaine Grove'!T66</f>
        <v>1254.3729999999998</v>
      </c>
      <c r="C95" s="384">
        <f>'25 Elaine Grove'!U66</f>
        <v>0</v>
      </c>
      <c r="D95" s="384">
        <f>'25 Elaine Grove'!V66</f>
        <v>0</v>
      </c>
      <c r="E95" s="384">
        <f>'25 Elaine Grove'!W66</f>
        <v>0</v>
      </c>
      <c r="F95" s="384">
        <f>'25 Elaine Grove'!X66</f>
        <v>0</v>
      </c>
      <c r="G95" s="385">
        <f ca="1">'25 Elaine Grove'!Y66</f>
        <v>1254.3729999999998</v>
      </c>
      <c r="H95" s="385">
        <f>'25 Elaine Grove'!Z66</f>
        <v>0</v>
      </c>
      <c r="I95" s="386">
        <f ca="1">'25 Elaine Grove'!AA66</f>
        <v>0</v>
      </c>
      <c r="J95" s="136">
        <f ca="1">'25 Elaine Grove'!AB66</f>
        <v>0</v>
      </c>
      <c r="K95" s="387">
        <f ca="1">'25 Elaine Grove'!AC66</f>
        <v>0</v>
      </c>
      <c r="L95" s="138">
        <f ca="1">'25 Elaine Grove'!AD66</f>
        <v>0</v>
      </c>
      <c r="M95" s="140">
        <f ca="1">'25 Elaine Grove'!AE66</f>
        <v>0</v>
      </c>
    </row>
    <row r="96" spans="1:13" x14ac:dyDescent="0.25">
      <c r="A96" s="398" t="s">
        <v>72</v>
      </c>
      <c r="B96" s="384">
        <f ca="1">'25 Elaine Grove'!T67</f>
        <v>4593.8035460000001</v>
      </c>
      <c r="C96" s="384">
        <f>'25 Elaine Grove'!U67</f>
        <v>0</v>
      </c>
      <c r="D96" s="384">
        <f>'25 Elaine Grove'!V67</f>
        <v>0</v>
      </c>
      <c r="E96" s="384">
        <f>'25 Elaine Grove'!W67</f>
        <v>0</v>
      </c>
      <c r="F96" s="384">
        <f>'25 Elaine Grove'!X67</f>
        <v>0</v>
      </c>
      <c r="G96" s="385">
        <f ca="1">'25 Elaine Grove'!Y67</f>
        <v>4593.8035460000001</v>
      </c>
      <c r="H96" s="385">
        <f>'25 Elaine Grove'!Z67</f>
        <v>0</v>
      </c>
      <c r="I96" s="386">
        <f ca="1">'25 Elaine Grove'!AA67</f>
        <v>1</v>
      </c>
      <c r="J96" s="136">
        <f ca="1">'25 Elaine Grove'!AB67</f>
        <v>4593.8035460000001</v>
      </c>
      <c r="K96" s="387">
        <f ca="1">'25 Elaine Grove'!AC67</f>
        <v>0</v>
      </c>
      <c r="L96" s="138">
        <f ca="1">'25 Elaine Grove'!AD67</f>
        <v>0</v>
      </c>
      <c r="M96" s="140">
        <f ca="1">'25 Elaine Grove'!AE67</f>
        <v>4593.8035460000001</v>
      </c>
    </row>
    <row r="97" spans="1:13" x14ac:dyDescent="0.25">
      <c r="A97" s="398" t="s">
        <v>164</v>
      </c>
      <c r="B97" s="384">
        <f ca="1">'25 Elaine Grove'!T68</f>
        <v>766.51979199999994</v>
      </c>
      <c r="C97" s="384">
        <f>'25 Elaine Grove'!U68</f>
        <v>0</v>
      </c>
      <c r="D97" s="384">
        <f>'25 Elaine Grove'!V68</f>
        <v>0</v>
      </c>
      <c r="E97" s="384">
        <f>'25 Elaine Grove'!W68</f>
        <v>0</v>
      </c>
      <c r="F97" s="384">
        <f>'25 Elaine Grove'!X68</f>
        <v>0</v>
      </c>
      <c r="G97" s="385">
        <f ca="1">'25 Elaine Grove'!Y68</f>
        <v>766.51979199999994</v>
      </c>
      <c r="H97" s="385">
        <f>'25 Elaine Grove'!Z68</f>
        <v>0</v>
      </c>
      <c r="I97" s="386">
        <f ca="1">'25 Elaine Grove'!AA68</f>
        <v>0</v>
      </c>
      <c r="J97" s="136">
        <f ca="1">'25 Elaine Grove'!AB68</f>
        <v>0</v>
      </c>
      <c r="K97" s="387">
        <f ca="1">'25 Elaine Grove'!AC68</f>
        <v>0</v>
      </c>
      <c r="L97" s="138">
        <f ca="1">'25 Elaine Grove'!AD68</f>
        <v>0</v>
      </c>
      <c r="M97" s="140">
        <f ca="1">'25 Elaine Grove'!AE68</f>
        <v>0</v>
      </c>
    </row>
    <row r="98" spans="1:13" x14ac:dyDescent="0.25">
      <c r="A98" s="398" t="s">
        <v>24</v>
      </c>
      <c r="B98" s="384">
        <f ca="1">'25 Elaine Grove'!T69</f>
        <v>4858.893</v>
      </c>
      <c r="C98" s="384">
        <f>'25 Elaine Grove'!U69</f>
        <v>0</v>
      </c>
      <c r="D98" s="384">
        <f>'25 Elaine Grove'!V69</f>
        <v>0</v>
      </c>
      <c r="E98" s="384">
        <f>'25 Elaine Grove'!W69</f>
        <v>0</v>
      </c>
      <c r="F98" s="384">
        <f>'25 Elaine Grove'!X69</f>
        <v>0</v>
      </c>
      <c r="G98" s="385">
        <f ca="1">'25 Elaine Grove'!Y69</f>
        <v>4858.893</v>
      </c>
      <c r="H98" s="385">
        <f>'25 Elaine Grove'!Z69</f>
        <v>0</v>
      </c>
      <c r="I98" s="386">
        <f ca="1">'25 Elaine Grove'!AA69</f>
        <v>0.7</v>
      </c>
      <c r="J98" s="136">
        <f ca="1">'25 Elaine Grove'!AB69</f>
        <v>3401.2250999999997</v>
      </c>
      <c r="K98" s="387">
        <f ca="1">'25 Elaine Grove'!AC69</f>
        <v>0</v>
      </c>
      <c r="L98" s="138">
        <f ca="1">'25 Elaine Grove'!AD69</f>
        <v>0</v>
      </c>
      <c r="M98" s="140">
        <f ca="1">'25 Elaine Grove'!AE69</f>
        <v>3401.2250999999997</v>
      </c>
    </row>
    <row r="99" spans="1:13" x14ac:dyDescent="0.25">
      <c r="A99" s="398" t="s">
        <v>312</v>
      </c>
      <c r="B99" s="384">
        <f ca="1">'25 Elaine Grove'!T70</f>
        <v>82.394459999999995</v>
      </c>
      <c r="C99" s="384">
        <f>'25 Elaine Grove'!U70</f>
        <v>0</v>
      </c>
      <c r="D99" s="384">
        <f>'25 Elaine Grove'!V70</f>
        <v>0</v>
      </c>
      <c r="E99" s="384">
        <f>'25 Elaine Grove'!W70</f>
        <v>0</v>
      </c>
      <c r="F99" s="384">
        <f>'25 Elaine Grove'!X70</f>
        <v>0</v>
      </c>
      <c r="G99" s="385">
        <f ca="1">'25 Elaine Grove'!Y70</f>
        <v>82.394459999999995</v>
      </c>
      <c r="H99" s="385">
        <f>'25 Elaine Grove'!Z70</f>
        <v>0</v>
      </c>
      <c r="I99" s="386">
        <f ca="1">'25 Elaine Grove'!AA70</f>
        <v>0</v>
      </c>
      <c r="J99" s="136">
        <f ca="1">'25 Elaine Grove'!AB70</f>
        <v>0</v>
      </c>
      <c r="K99" s="387">
        <f ca="1">'25 Elaine Grove'!AC70</f>
        <v>0</v>
      </c>
      <c r="L99" s="138">
        <f ca="1">'25 Elaine Grove'!AD70</f>
        <v>0</v>
      </c>
      <c r="M99" s="140">
        <f ca="1">'25 Elaine Grove'!AE70</f>
        <v>0</v>
      </c>
    </row>
    <row r="100" spans="1:13" x14ac:dyDescent="0.25">
      <c r="A100" s="398" t="s">
        <v>341</v>
      </c>
      <c r="B100" s="384">
        <f ca="1">'25 Elaine Grove'!T71</f>
        <v>3288.2828650000001</v>
      </c>
      <c r="C100" s="384">
        <f>'25 Elaine Grove'!U71</f>
        <v>0</v>
      </c>
      <c r="D100" s="384">
        <f>'25 Elaine Grove'!V71</f>
        <v>0</v>
      </c>
      <c r="E100" s="384">
        <f>'25 Elaine Grove'!W71</f>
        <v>0</v>
      </c>
      <c r="F100" s="384">
        <f>'25 Elaine Grove'!X71</f>
        <v>0</v>
      </c>
      <c r="G100" s="385">
        <f ca="1">'25 Elaine Grove'!Y71</f>
        <v>3288.2828650000001</v>
      </c>
      <c r="H100" s="385">
        <f>'25 Elaine Grove'!Z71</f>
        <v>0</v>
      </c>
      <c r="I100" s="386">
        <f ca="1">'25 Elaine Grove'!AA71</f>
        <v>0</v>
      </c>
      <c r="J100" s="136">
        <f ca="1">'25 Elaine Grove'!AB71</f>
        <v>0</v>
      </c>
      <c r="K100" s="387">
        <f ca="1">'25 Elaine Grove'!AC71</f>
        <v>0</v>
      </c>
      <c r="L100" s="138">
        <f ca="1">'25 Elaine Grove'!AD71</f>
        <v>0</v>
      </c>
      <c r="M100" s="140">
        <f ca="1">'25 Elaine Grove'!AE71</f>
        <v>0</v>
      </c>
    </row>
    <row r="101" spans="1:13" x14ac:dyDescent="0.25">
      <c r="A101" s="398"/>
      <c r="B101" s="384"/>
      <c r="C101" s="384"/>
      <c r="D101" s="384"/>
      <c r="E101" s="384"/>
      <c r="F101" s="384"/>
      <c r="G101" s="385"/>
      <c r="H101" s="385"/>
      <c r="I101" s="386"/>
      <c r="J101" s="136"/>
      <c r="K101" s="387"/>
      <c r="L101" s="138"/>
      <c r="M101" s="140"/>
    </row>
    <row r="102" spans="1:13" x14ac:dyDescent="0.25">
      <c r="A102" s="398" t="s">
        <v>511</v>
      </c>
      <c r="B102" s="384"/>
      <c r="C102" s="384"/>
      <c r="D102" s="384"/>
      <c r="E102" s="384"/>
      <c r="F102" s="384"/>
      <c r="G102" s="385"/>
      <c r="H102" s="385"/>
      <c r="I102" s="386"/>
      <c r="J102" s="136"/>
      <c r="K102" s="387"/>
      <c r="L102" s="138"/>
      <c r="M102" s="140">
        <f t="shared" ref="M102:M156" si="2">J102-L102</f>
        <v>0</v>
      </c>
    </row>
    <row r="103" spans="1:13" x14ac:dyDescent="0.25">
      <c r="A103" s="398" t="s">
        <v>623</v>
      </c>
      <c r="B103" s="384">
        <f ca="1">'130 POW Road'!T65</f>
        <v>399.99552</v>
      </c>
      <c r="C103" s="384">
        <f>'130 POW Road'!U65</f>
        <v>0</v>
      </c>
      <c r="D103" s="384">
        <f>'130 POW Road'!V65</f>
        <v>0</v>
      </c>
      <c r="E103" s="384">
        <f>'130 POW Road'!W65</f>
        <v>0</v>
      </c>
      <c r="F103" s="384">
        <f>'130 POW Road'!X65</f>
        <v>0</v>
      </c>
      <c r="G103" s="385">
        <f ca="1">'130 POW Road'!Y65</f>
        <v>399.99552</v>
      </c>
      <c r="H103" s="385">
        <f>'130 POW Road'!Z65</f>
        <v>0</v>
      </c>
      <c r="I103" s="386">
        <f ca="1">'130 POW Road'!AA65</f>
        <v>1</v>
      </c>
      <c r="J103" s="136">
        <f ca="1">'130 POW Road'!AB65</f>
        <v>399.99552</v>
      </c>
      <c r="K103" s="387">
        <f ca="1">'130 POW Road'!AC65</f>
        <v>0</v>
      </c>
      <c r="L103" s="138">
        <f ca="1">'130 POW Road'!AD65</f>
        <v>0</v>
      </c>
      <c r="M103" s="140">
        <f ca="1">'130 POW Road'!AE65</f>
        <v>399.99552</v>
      </c>
    </row>
    <row r="104" spans="1:13" x14ac:dyDescent="0.25">
      <c r="A104" s="398" t="s">
        <v>308</v>
      </c>
      <c r="B104" s="384">
        <f ca="1">'130 POW Road'!T66</f>
        <v>222.29999999999998</v>
      </c>
      <c r="C104" s="384">
        <f>'130 POW Road'!U66</f>
        <v>0</v>
      </c>
      <c r="D104" s="384">
        <f>'130 POW Road'!V66</f>
        <v>0</v>
      </c>
      <c r="E104" s="384">
        <f>'130 POW Road'!W66</f>
        <v>0</v>
      </c>
      <c r="F104" s="384">
        <f>'130 POW Road'!X66</f>
        <v>0</v>
      </c>
      <c r="G104" s="385">
        <f ca="1">'130 POW Road'!Y66</f>
        <v>222.29999999999998</v>
      </c>
      <c r="H104" s="385">
        <f>'130 POW Road'!Z66</f>
        <v>0</v>
      </c>
      <c r="I104" s="386">
        <f ca="1">'130 POW Road'!AA66</f>
        <v>1</v>
      </c>
      <c r="J104" s="136">
        <f ca="1">'130 POW Road'!AB66</f>
        <v>222.29999999999998</v>
      </c>
      <c r="K104" s="387">
        <f ca="1">'130 POW Road'!AC66</f>
        <v>0</v>
      </c>
      <c r="L104" s="138">
        <f ca="1">'130 POW Road'!AD66</f>
        <v>0</v>
      </c>
      <c r="M104" s="140">
        <f ca="1">'130 POW Road'!AE66</f>
        <v>222.29999999999998</v>
      </c>
    </row>
    <row r="105" spans="1:13" x14ac:dyDescent="0.25">
      <c r="A105" s="398" t="s">
        <v>285</v>
      </c>
      <c r="B105" s="384">
        <f ca="1">'130 POW Road'!T67</f>
        <v>0</v>
      </c>
      <c r="C105" s="384">
        <f>'130 POW Road'!U67</f>
        <v>0</v>
      </c>
      <c r="D105" s="384">
        <f>'130 POW Road'!V67</f>
        <v>0</v>
      </c>
      <c r="E105" s="384">
        <f>'130 POW Road'!W67</f>
        <v>0</v>
      </c>
      <c r="F105" s="384">
        <f>'130 POW Road'!X67</f>
        <v>0</v>
      </c>
      <c r="G105" s="385">
        <f ca="1">'130 POW Road'!Y67</f>
        <v>0</v>
      </c>
      <c r="H105" s="385">
        <f>'130 POW Road'!Z67</f>
        <v>0</v>
      </c>
      <c r="I105" s="386" t="e">
        <f ca="1">'130 POW Road'!AA67</f>
        <v>#DIV/0!</v>
      </c>
      <c r="J105" s="136">
        <f ca="1">'130 POW Road'!AB67</f>
        <v>0</v>
      </c>
      <c r="K105" s="387" t="e">
        <f ca="1">'130 POW Road'!AC67</f>
        <v>#DIV/0!</v>
      </c>
      <c r="L105" s="138">
        <f ca="1">'130 POW Road'!AD67</f>
        <v>0</v>
      </c>
      <c r="M105" s="140">
        <f ca="1">'130 POW Road'!AE67</f>
        <v>0</v>
      </c>
    </row>
    <row r="106" spans="1:13" x14ac:dyDescent="0.25">
      <c r="A106" s="398" t="s">
        <v>189</v>
      </c>
      <c r="B106" s="384">
        <f ca="1">'130 POW Road'!T68</f>
        <v>1803.3894999999998</v>
      </c>
      <c r="C106" s="384">
        <f>'130 POW Road'!U68</f>
        <v>0</v>
      </c>
      <c r="D106" s="384">
        <f>'130 POW Road'!V68</f>
        <v>0</v>
      </c>
      <c r="E106" s="384">
        <f>'130 POW Road'!W68</f>
        <v>0</v>
      </c>
      <c r="F106" s="384">
        <f>'130 POW Road'!X68</f>
        <v>0</v>
      </c>
      <c r="G106" s="385">
        <f ca="1">'130 POW Road'!Y68</f>
        <v>1803.3894999999998</v>
      </c>
      <c r="H106" s="385">
        <f>'130 POW Road'!Z68</f>
        <v>0</v>
      </c>
      <c r="I106" s="386">
        <f ca="1">'130 POW Road'!AA68</f>
        <v>0</v>
      </c>
      <c r="J106" s="136">
        <f ca="1">'130 POW Road'!AB68</f>
        <v>0</v>
      </c>
      <c r="K106" s="387">
        <f ca="1">'130 POW Road'!AC68</f>
        <v>0</v>
      </c>
      <c r="L106" s="138">
        <f ca="1">'130 POW Road'!AD68</f>
        <v>0</v>
      </c>
      <c r="M106" s="140">
        <f ca="1">'130 POW Road'!AE68</f>
        <v>0</v>
      </c>
    </row>
    <row r="107" spans="1:13" x14ac:dyDescent="0.25">
      <c r="A107" s="398" t="s">
        <v>72</v>
      </c>
      <c r="B107" s="384">
        <f ca="1">'130 POW Road'!T69</f>
        <v>4400</v>
      </c>
      <c r="C107" s="384">
        <f>'130 POW Road'!U69</f>
        <v>0</v>
      </c>
      <c r="D107" s="384">
        <f>'130 POW Road'!V69</f>
        <v>0</v>
      </c>
      <c r="E107" s="384">
        <f>'130 POW Road'!W69</f>
        <v>0</v>
      </c>
      <c r="F107" s="384">
        <f>'130 POW Road'!X69</f>
        <v>0</v>
      </c>
      <c r="G107" s="385">
        <f ca="1">'130 POW Road'!Y69</f>
        <v>4400</v>
      </c>
      <c r="H107" s="385">
        <f>'130 POW Road'!Z69</f>
        <v>0</v>
      </c>
      <c r="I107" s="386">
        <f ca="1">'130 POW Road'!AA69</f>
        <v>1</v>
      </c>
      <c r="J107" s="136">
        <f ca="1">'130 POW Road'!AB69</f>
        <v>4400</v>
      </c>
      <c r="K107" s="387">
        <f ca="1">'130 POW Road'!AC69</f>
        <v>0</v>
      </c>
      <c r="L107" s="138">
        <f ca="1">'130 POW Road'!AD69</f>
        <v>0</v>
      </c>
      <c r="M107" s="140">
        <f ca="1">'130 POW Road'!AE69</f>
        <v>4400</v>
      </c>
    </row>
    <row r="108" spans="1:13" x14ac:dyDescent="0.25">
      <c r="A108" s="398" t="s">
        <v>164</v>
      </c>
      <c r="B108" s="384">
        <f ca="1">'130 POW Road'!T70</f>
        <v>726.14479199999994</v>
      </c>
      <c r="C108" s="384">
        <f>'130 POW Road'!U70</f>
        <v>0</v>
      </c>
      <c r="D108" s="384">
        <f>'130 POW Road'!V70</f>
        <v>0</v>
      </c>
      <c r="E108" s="384">
        <f>'130 POW Road'!W70</f>
        <v>0</v>
      </c>
      <c r="F108" s="384">
        <f>'130 POW Road'!X70</f>
        <v>0</v>
      </c>
      <c r="G108" s="385">
        <f ca="1">'130 POW Road'!Y70</f>
        <v>726.14479199999994</v>
      </c>
      <c r="H108" s="385">
        <f>'130 POW Road'!Z70</f>
        <v>0</v>
      </c>
      <c r="I108" s="386">
        <f ca="1">'130 POW Road'!AA70</f>
        <v>0</v>
      </c>
      <c r="J108" s="136">
        <f ca="1">'130 POW Road'!AB70</f>
        <v>0</v>
      </c>
      <c r="K108" s="387">
        <f ca="1">'130 POW Road'!AC70</f>
        <v>0</v>
      </c>
      <c r="L108" s="138">
        <f ca="1">'130 POW Road'!AD70</f>
        <v>0</v>
      </c>
      <c r="M108" s="140">
        <f ca="1">'130 POW Road'!AE70</f>
        <v>0</v>
      </c>
    </row>
    <row r="109" spans="1:13" x14ac:dyDescent="0.25">
      <c r="A109" s="398" t="s">
        <v>24</v>
      </c>
      <c r="B109" s="384">
        <f ca="1">'130 POW Road'!T71</f>
        <v>3635.2479999999996</v>
      </c>
      <c r="C109" s="384">
        <f>'130 POW Road'!U71</f>
        <v>0</v>
      </c>
      <c r="D109" s="384">
        <f>'130 POW Road'!V71</f>
        <v>0</v>
      </c>
      <c r="E109" s="384">
        <f>'130 POW Road'!W71</f>
        <v>0</v>
      </c>
      <c r="F109" s="384">
        <f>'130 POW Road'!X71</f>
        <v>0</v>
      </c>
      <c r="G109" s="385">
        <f ca="1">'130 POW Road'!Y71</f>
        <v>3635.2479999999996</v>
      </c>
      <c r="H109" s="385">
        <f>'130 POW Road'!Z71</f>
        <v>0</v>
      </c>
      <c r="I109" s="386">
        <f ca="1">'130 POW Road'!AA71</f>
        <v>0.7</v>
      </c>
      <c r="J109" s="136">
        <f ca="1">'130 POW Road'!AB71</f>
        <v>2544.6735999999996</v>
      </c>
      <c r="K109" s="387">
        <f ca="1">'130 POW Road'!AC71</f>
        <v>0</v>
      </c>
      <c r="L109" s="138">
        <f ca="1">'130 POW Road'!AD71</f>
        <v>0</v>
      </c>
      <c r="M109" s="140">
        <f ca="1">'130 POW Road'!AE71</f>
        <v>2544.6735999999996</v>
      </c>
    </row>
    <row r="110" spans="1:13" x14ac:dyDescent="0.25">
      <c r="A110" s="398" t="s">
        <v>312</v>
      </c>
      <c r="B110" s="384">
        <f ca="1">'130 POW Road'!T72</f>
        <v>1840</v>
      </c>
      <c r="C110" s="384">
        <f>'130 POW Road'!U72</f>
        <v>0</v>
      </c>
      <c r="D110" s="384">
        <f>'130 POW Road'!V72</f>
        <v>0</v>
      </c>
      <c r="E110" s="384">
        <f>'130 POW Road'!W72</f>
        <v>0</v>
      </c>
      <c r="F110" s="384">
        <f>'130 POW Road'!X72</f>
        <v>0</v>
      </c>
      <c r="G110" s="385">
        <f ca="1">'130 POW Road'!Y72</f>
        <v>1840</v>
      </c>
      <c r="H110" s="385">
        <f>'130 POW Road'!Z72</f>
        <v>0</v>
      </c>
      <c r="I110" s="386">
        <f ca="1">'130 POW Road'!AA72</f>
        <v>0</v>
      </c>
      <c r="J110" s="136">
        <f ca="1">'130 POW Road'!AB72</f>
        <v>0</v>
      </c>
      <c r="K110" s="387">
        <f ca="1">'130 POW Road'!AC72</f>
        <v>0</v>
      </c>
      <c r="L110" s="138">
        <f ca="1">'130 POW Road'!AD72</f>
        <v>0</v>
      </c>
      <c r="M110" s="140">
        <f ca="1">'130 POW Road'!AE72</f>
        <v>0</v>
      </c>
    </row>
    <row r="111" spans="1:13" x14ac:dyDescent="0.25">
      <c r="A111" s="398" t="s">
        <v>341</v>
      </c>
      <c r="B111" s="384">
        <f ca="1">'130 POW Road'!T73</f>
        <v>3270.8897349999997</v>
      </c>
      <c r="C111" s="384">
        <f>'130 POW Road'!U73</f>
        <v>0</v>
      </c>
      <c r="D111" s="384">
        <f>'130 POW Road'!V73</f>
        <v>0</v>
      </c>
      <c r="E111" s="384">
        <f>'130 POW Road'!W73</f>
        <v>0</v>
      </c>
      <c r="F111" s="384">
        <f>'130 POW Road'!X73</f>
        <v>0</v>
      </c>
      <c r="G111" s="385">
        <f ca="1">'130 POW Road'!Y73</f>
        <v>3270.8897349999997</v>
      </c>
      <c r="H111" s="385">
        <f>'130 POW Road'!Z73</f>
        <v>0</v>
      </c>
      <c r="I111" s="386">
        <f ca="1">'130 POW Road'!AA73</f>
        <v>0</v>
      </c>
      <c r="J111" s="136">
        <f ca="1">'130 POW Road'!AB73</f>
        <v>0</v>
      </c>
      <c r="K111" s="387">
        <f ca="1">'130 POW Road'!AC73</f>
        <v>0</v>
      </c>
      <c r="L111" s="138">
        <f ca="1">'130 POW Road'!AD73</f>
        <v>0</v>
      </c>
      <c r="M111" s="140">
        <f ca="1">'130 POW Road'!AE73</f>
        <v>0</v>
      </c>
    </row>
    <row r="112" spans="1:13" x14ac:dyDescent="0.25">
      <c r="A112" s="398"/>
      <c r="B112" s="384"/>
      <c r="C112" s="384"/>
      <c r="D112" s="384"/>
      <c r="E112" s="384"/>
      <c r="F112" s="384"/>
      <c r="G112" s="385"/>
      <c r="H112" s="385"/>
      <c r="I112" s="386"/>
      <c r="J112" s="136"/>
      <c r="K112" s="387"/>
      <c r="L112" s="138"/>
      <c r="M112" s="140"/>
    </row>
    <row r="113" spans="1:13" x14ac:dyDescent="0.25">
      <c r="A113" s="398" t="s">
        <v>619</v>
      </c>
      <c r="B113" s="384"/>
      <c r="C113" s="384"/>
      <c r="D113" s="384"/>
      <c r="E113" s="384"/>
      <c r="F113" s="384"/>
      <c r="G113" s="385"/>
      <c r="H113" s="385"/>
      <c r="I113" s="386"/>
      <c r="J113" s="136"/>
      <c r="K113" s="387"/>
      <c r="L113" s="138"/>
      <c r="M113" s="140">
        <f t="shared" si="2"/>
        <v>0</v>
      </c>
    </row>
    <row r="114" spans="1:13" x14ac:dyDescent="0.25">
      <c r="A114" s="398" t="s">
        <v>623</v>
      </c>
      <c r="B114" s="384">
        <f ca="1">'25 Herbert Street '!T54</f>
        <v>399.99552</v>
      </c>
      <c r="C114" s="384">
        <f>'25 Herbert Street '!U54</f>
        <v>0</v>
      </c>
      <c r="D114" s="384">
        <f>'25 Herbert Street '!V54</f>
        <v>0</v>
      </c>
      <c r="E114" s="384">
        <f>'25 Herbert Street '!W54</f>
        <v>0</v>
      </c>
      <c r="F114" s="384">
        <f>'25 Herbert Street '!X54</f>
        <v>0</v>
      </c>
      <c r="G114" s="385">
        <f ca="1">'25 Herbert Street '!Y54</f>
        <v>399.99552</v>
      </c>
      <c r="H114" s="385">
        <f>'25 Herbert Street '!Z54</f>
        <v>0</v>
      </c>
      <c r="I114" s="386">
        <f ca="1">'25 Herbert Street '!AA54</f>
        <v>0</v>
      </c>
      <c r="J114" s="136">
        <f ca="1">'25 Herbert Street '!AB54</f>
        <v>0</v>
      </c>
      <c r="K114" s="387">
        <f ca="1">'25 Herbert Street '!AC54</f>
        <v>0</v>
      </c>
      <c r="L114" s="138">
        <f ca="1">'25 Herbert Street '!AD54</f>
        <v>0</v>
      </c>
      <c r="M114" s="140">
        <f ca="1">'25 Herbert Street '!AE54</f>
        <v>0</v>
      </c>
    </row>
    <row r="115" spans="1:13" x14ac:dyDescent="0.25">
      <c r="A115" s="398" t="s">
        <v>308</v>
      </c>
      <c r="B115" s="384">
        <f ca="1">'25 Herbert Street '!T55</f>
        <v>222.29999999999998</v>
      </c>
      <c r="C115" s="384">
        <f>'25 Herbert Street '!U55</f>
        <v>0</v>
      </c>
      <c r="D115" s="384">
        <f>'25 Herbert Street '!V55</f>
        <v>0</v>
      </c>
      <c r="E115" s="384">
        <f>'25 Herbert Street '!W55</f>
        <v>0</v>
      </c>
      <c r="F115" s="384">
        <f>'25 Herbert Street '!X55</f>
        <v>0</v>
      </c>
      <c r="G115" s="385">
        <f ca="1">'25 Herbert Street '!Y55</f>
        <v>222.29999999999998</v>
      </c>
      <c r="H115" s="385">
        <f>'25 Herbert Street '!Z55</f>
        <v>0</v>
      </c>
      <c r="I115" s="386">
        <f ca="1">'25 Herbert Street '!AA55</f>
        <v>1</v>
      </c>
      <c r="J115" s="136">
        <f ca="1">'25 Herbert Street '!AB55</f>
        <v>222.29999999999998</v>
      </c>
      <c r="K115" s="387">
        <f ca="1">'25 Herbert Street '!AC55</f>
        <v>0</v>
      </c>
      <c r="L115" s="138">
        <f ca="1">'25 Herbert Street '!AD55</f>
        <v>0</v>
      </c>
      <c r="M115" s="140">
        <f ca="1">'25 Herbert Street '!AE55</f>
        <v>222.29999999999998</v>
      </c>
    </row>
    <row r="116" spans="1:13" x14ac:dyDescent="0.25">
      <c r="A116" s="398" t="s">
        <v>285</v>
      </c>
      <c r="B116" s="384">
        <f ca="1">'25 Herbert Street '!T56</f>
        <v>584.24584800000002</v>
      </c>
      <c r="C116" s="384">
        <f>'25 Herbert Street '!U56</f>
        <v>0</v>
      </c>
      <c r="D116" s="384">
        <f>'25 Herbert Street '!V56</f>
        <v>0</v>
      </c>
      <c r="E116" s="384">
        <f>'25 Herbert Street '!W56</f>
        <v>0</v>
      </c>
      <c r="F116" s="384">
        <f>'25 Herbert Street '!X56</f>
        <v>0</v>
      </c>
      <c r="G116" s="385">
        <f ca="1">'25 Herbert Street '!Y56</f>
        <v>584.24584800000002</v>
      </c>
      <c r="H116" s="385">
        <f>'25 Herbert Street '!Z56</f>
        <v>0</v>
      </c>
      <c r="I116" s="386">
        <f ca="1">'25 Herbert Street '!AA56</f>
        <v>0</v>
      </c>
      <c r="J116" s="136">
        <f ca="1">'25 Herbert Street '!AB56</f>
        <v>0</v>
      </c>
      <c r="K116" s="387">
        <f ca="1">'25 Herbert Street '!AC56</f>
        <v>0</v>
      </c>
      <c r="L116" s="138">
        <f ca="1">'25 Herbert Street '!AD56</f>
        <v>0</v>
      </c>
      <c r="M116" s="140">
        <f ca="1">'25 Herbert Street '!AE56</f>
        <v>0</v>
      </c>
    </row>
    <row r="117" spans="1:13" x14ac:dyDescent="0.25">
      <c r="A117" s="398" t="s">
        <v>189</v>
      </c>
      <c r="B117" s="384">
        <f ca="1">'25 Herbert Street '!T57</f>
        <v>586.75424999999996</v>
      </c>
      <c r="C117" s="384">
        <f>'25 Herbert Street '!U57</f>
        <v>0</v>
      </c>
      <c r="D117" s="384">
        <f>'25 Herbert Street '!V57</f>
        <v>0</v>
      </c>
      <c r="E117" s="384">
        <f>'25 Herbert Street '!W57</f>
        <v>0</v>
      </c>
      <c r="F117" s="384">
        <f>'25 Herbert Street '!X57</f>
        <v>0</v>
      </c>
      <c r="G117" s="385">
        <f ca="1">'25 Herbert Street '!Y57</f>
        <v>586.75424999999996</v>
      </c>
      <c r="H117" s="385">
        <f>'25 Herbert Street '!Z57</f>
        <v>0</v>
      </c>
      <c r="I117" s="386">
        <f ca="1">'25 Herbert Street '!AA57</f>
        <v>0</v>
      </c>
      <c r="J117" s="136">
        <f ca="1">'25 Herbert Street '!AB57</f>
        <v>0</v>
      </c>
      <c r="K117" s="387">
        <f ca="1">'25 Herbert Street '!AC57</f>
        <v>0</v>
      </c>
      <c r="L117" s="138">
        <f ca="1">'25 Herbert Street '!AD57</f>
        <v>0</v>
      </c>
      <c r="M117" s="140">
        <f ca="1">'25 Herbert Street '!AE57</f>
        <v>0</v>
      </c>
    </row>
    <row r="118" spans="1:13" x14ac:dyDescent="0.25">
      <c r="A118" s="398" t="s">
        <v>72</v>
      </c>
      <c r="B118" s="384">
        <f ca="1">'25 Herbert Street '!T58</f>
        <v>341.93600000000004</v>
      </c>
      <c r="C118" s="384">
        <f>'25 Herbert Street '!U58</f>
        <v>0</v>
      </c>
      <c r="D118" s="384">
        <f>'25 Herbert Street '!V58</f>
        <v>0</v>
      </c>
      <c r="E118" s="384">
        <f>'25 Herbert Street '!W58</f>
        <v>0</v>
      </c>
      <c r="F118" s="384">
        <f>'25 Herbert Street '!X58</f>
        <v>0</v>
      </c>
      <c r="G118" s="385">
        <f ca="1">'25 Herbert Street '!Y58</f>
        <v>341.93600000000004</v>
      </c>
      <c r="H118" s="385">
        <f>'25 Herbert Street '!Z58</f>
        <v>0</v>
      </c>
      <c r="I118" s="386">
        <f ca="1">'25 Herbert Street '!AA58</f>
        <v>0</v>
      </c>
      <c r="J118" s="136">
        <f ca="1">'25 Herbert Street '!AB58</f>
        <v>0</v>
      </c>
      <c r="K118" s="387">
        <f ca="1">'25 Herbert Street '!AC58</f>
        <v>0</v>
      </c>
      <c r="L118" s="138">
        <f ca="1">'25 Herbert Street '!AD58</f>
        <v>0</v>
      </c>
      <c r="M118" s="140">
        <f ca="1">'25 Herbert Street '!AE58</f>
        <v>0</v>
      </c>
    </row>
    <row r="119" spans="1:13" x14ac:dyDescent="0.25">
      <c r="A119" s="398" t="s">
        <v>164</v>
      </c>
      <c r="B119" s="384">
        <f ca="1">'25 Herbert Street '!T59</f>
        <v>452.67349499999995</v>
      </c>
      <c r="C119" s="384">
        <f>'25 Herbert Street '!U59</f>
        <v>0</v>
      </c>
      <c r="D119" s="384">
        <f>'25 Herbert Street '!V59</f>
        <v>0</v>
      </c>
      <c r="E119" s="384">
        <f>'25 Herbert Street '!W59</f>
        <v>0</v>
      </c>
      <c r="F119" s="384">
        <f>'25 Herbert Street '!X59</f>
        <v>0</v>
      </c>
      <c r="G119" s="385">
        <f ca="1">'25 Herbert Street '!Y59</f>
        <v>452.67349499999995</v>
      </c>
      <c r="H119" s="385">
        <f>'25 Herbert Street '!Z59</f>
        <v>0</v>
      </c>
      <c r="I119" s="386">
        <f ca="1">'25 Herbert Street '!AA59</f>
        <v>0</v>
      </c>
      <c r="J119" s="136">
        <f ca="1">'25 Herbert Street '!AB59</f>
        <v>0</v>
      </c>
      <c r="K119" s="387">
        <f ca="1">'25 Herbert Street '!AC59</f>
        <v>0</v>
      </c>
      <c r="L119" s="138">
        <f ca="1">'25 Herbert Street '!AD59</f>
        <v>0</v>
      </c>
      <c r="M119" s="140">
        <f ca="1">'25 Herbert Street '!AE59</f>
        <v>0</v>
      </c>
    </row>
    <row r="120" spans="1:13" x14ac:dyDescent="0.25">
      <c r="A120" s="398" t="s">
        <v>24</v>
      </c>
      <c r="B120" s="384">
        <f ca="1">'25 Herbert Street '!T60</f>
        <v>2703.6776</v>
      </c>
      <c r="C120" s="384">
        <f>'25 Herbert Street '!U60</f>
        <v>0</v>
      </c>
      <c r="D120" s="384">
        <f>'25 Herbert Street '!V60</f>
        <v>0</v>
      </c>
      <c r="E120" s="384">
        <f>'25 Herbert Street '!W60</f>
        <v>0</v>
      </c>
      <c r="F120" s="384">
        <f>'25 Herbert Street '!X60</f>
        <v>0</v>
      </c>
      <c r="G120" s="385">
        <f ca="1">'25 Herbert Street '!Y60</f>
        <v>2703.6776</v>
      </c>
      <c r="H120" s="385">
        <f>'25 Herbert Street '!Z60</f>
        <v>0</v>
      </c>
      <c r="I120" s="386">
        <f ca="1">'25 Herbert Street '!AA60</f>
        <v>0.7</v>
      </c>
      <c r="J120" s="136">
        <f ca="1">'25 Herbert Street '!AB60</f>
        <v>1892.5743199999999</v>
      </c>
      <c r="K120" s="387">
        <f ca="1">'25 Herbert Street '!AC60</f>
        <v>0</v>
      </c>
      <c r="L120" s="138">
        <f ca="1">'25 Herbert Street '!AD60</f>
        <v>0</v>
      </c>
      <c r="M120" s="140">
        <f ca="1">'25 Herbert Street '!AE60</f>
        <v>1892.5743199999999</v>
      </c>
    </row>
    <row r="121" spans="1:13" x14ac:dyDescent="0.25">
      <c r="A121" s="398" t="s">
        <v>312</v>
      </c>
      <c r="B121" s="384">
        <f ca="1">'25 Herbert Street '!T61</f>
        <v>400</v>
      </c>
      <c r="C121" s="384">
        <f>'25 Herbert Street '!U61</f>
        <v>0</v>
      </c>
      <c r="D121" s="384">
        <f>'25 Herbert Street '!V61</f>
        <v>0</v>
      </c>
      <c r="E121" s="384">
        <f>'25 Herbert Street '!W61</f>
        <v>0</v>
      </c>
      <c r="F121" s="384">
        <f>'25 Herbert Street '!X61</f>
        <v>0</v>
      </c>
      <c r="G121" s="385">
        <f ca="1">'25 Herbert Street '!Y61</f>
        <v>400</v>
      </c>
      <c r="H121" s="385">
        <f>'25 Herbert Street '!Z61</f>
        <v>0</v>
      </c>
      <c r="I121" s="386">
        <f ca="1">'25 Herbert Street '!AA61</f>
        <v>0</v>
      </c>
      <c r="J121" s="136">
        <f ca="1">'25 Herbert Street '!AB61</f>
        <v>0</v>
      </c>
      <c r="K121" s="387">
        <f ca="1">'25 Herbert Street '!AC61</f>
        <v>0</v>
      </c>
      <c r="L121" s="138">
        <f ca="1">'25 Herbert Street '!AD61</f>
        <v>0</v>
      </c>
      <c r="M121" s="140">
        <f ca="1">'25 Herbert Street '!AE61</f>
        <v>0</v>
      </c>
    </row>
    <row r="122" spans="1:13" x14ac:dyDescent="0.25">
      <c r="A122" s="398" t="s">
        <v>341</v>
      </c>
      <c r="B122" s="384">
        <f ca="1">'25 Herbert Street '!T62</f>
        <v>2473.2806449999998</v>
      </c>
      <c r="C122" s="384">
        <f>'25 Herbert Street '!U62</f>
        <v>0</v>
      </c>
      <c r="D122" s="384">
        <f>'25 Herbert Street '!V62</f>
        <v>0</v>
      </c>
      <c r="E122" s="384">
        <f>'25 Herbert Street '!W62</f>
        <v>0</v>
      </c>
      <c r="F122" s="384">
        <f>'25 Herbert Street '!X62</f>
        <v>0</v>
      </c>
      <c r="G122" s="385">
        <f ca="1">'25 Herbert Street '!Y62</f>
        <v>2473.2806449999998</v>
      </c>
      <c r="H122" s="385">
        <f>'25 Herbert Street '!Z62</f>
        <v>0</v>
      </c>
      <c r="I122" s="386">
        <f ca="1">'25 Herbert Street '!AA62</f>
        <v>0</v>
      </c>
      <c r="J122" s="136">
        <f ca="1">'25 Herbert Street '!AB62</f>
        <v>0</v>
      </c>
      <c r="K122" s="387">
        <f ca="1">'25 Herbert Street '!AC62</f>
        <v>0</v>
      </c>
      <c r="L122" s="138">
        <f ca="1">'25 Herbert Street '!AD62</f>
        <v>0</v>
      </c>
      <c r="M122" s="140">
        <f ca="1">'25 Herbert Street '!AE62</f>
        <v>0</v>
      </c>
    </row>
    <row r="123" spans="1:13" x14ac:dyDescent="0.25">
      <c r="A123" s="398"/>
      <c r="B123" s="384"/>
      <c r="C123" s="384"/>
      <c r="D123" s="384"/>
      <c r="E123" s="384"/>
      <c r="F123" s="384"/>
      <c r="G123" s="385"/>
      <c r="H123" s="385"/>
      <c r="I123" s="386"/>
      <c r="J123" s="136"/>
      <c r="K123" s="387"/>
      <c r="L123" s="138"/>
      <c r="M123" s="140"/>
    </row>
    <row r="124" spans="1:13" x14ac:dyDescent="0.25">
      <c r="A124" s="398" t="s">
        <v>620</v>
      </c>
      <c r="B124" s="384"/>
      <c r="C124" s="384"/>
      <c r="D124" s="384"/>
      <c r="E124" s="384"/>
      <c r="F124" s="384"/>
      <c r="G124" s="385"/>
      <c r="H124" s="385"/>
      <c r="I124" s="386"/>
      <c r="J124" s="136"/>
      <c r="K124" s="387"/>
      <c r="L124" s="138"/>
      <c r="M124" s="140">
        <f t="shared" si="2"/>
        <v>0</v>
      </c>
    </row>
    <row r="125" spans="1:13" x14ac:dyDescent="0.25">
      <c r="A125" s="398" t="s">
        <v>623</v>
      </c>
      <c r="B125" s="384">
        <f ca="1">'128 POW Road'!T55</f>
        <v>399.99552</v>
      </c>
      <c r="C125" s="384">
        <f>'128 POW Road'!U55</f>
        <v>0</v>
      </c>
      <c r="D125" s="384">
        <f>'128 POW Road'!V55</f>
        <v>0</v>
      </c>
      <c r="E125" s="384">
        <f>'128 POW Road'!W55</f>
        <v>0</v>
      </c>
      <c r="F125" s="384">
        <f>'128 POW Road'!X55</f>
        <v>0</v>
      </c>
      <c r="G125" s="385">
        <f ca="1">'128 POW Road'!Y55</f>
        <v>399.99552</v>
      </c>
      <c r="H125" s="385">
        <f>'128 POW Road'!Z55</f>
        <v>0</v>
      </c>
      <c r="I125" s="386">
        <f ca="1">'128 POW Road'!AA55</f>
        <v>1</v>
      </c>
      <c r="J125" s="136">
        <f ca="1">'128 POW Road'!AB55</f>
        <v>399.99552</v>
      </c>
      <c r="K125" s="387">
        <f ca="1">'128 POW Road'!AC55</f>
        <v>0</v>
      </c>
      <c r="L125" s="138">
        <f ca="1">'128 POW Road'!AD55</f>
        <v>0</v>
      </c>
      <c r="M125" s="140">
        <f ca="1">'128 POW Road'!AE55</f>
        <v>399.99552</v>
      </c>
    </row>
    <row r="126" spans="1:13" x14ac:dyDescent="0.25">
      <c r="A126" s="398" t="s">
        <v>308</v>
      </c>
      <c r="B126" s="384">
        <f ca="1">'128 POW Road'!T56</f>
        <v>222.29999999999998</v>
      </c>
      <c r="C126" s="384">
        <f>'128 POW Road'!U56</f>
        <v>0</v>
      </c>
      <c r="D126" s="384">
        <f>'128 POW Road'!V56</f>
        <v>0</v>
      </c>
      <c r="E126" s="384">
        <f>'128 POW Road'!W56</f>
        <v>0</v>
      </c>
      <c r="F126" s="384">
        <f>'128 POW Road'!X56</f>
        <v>0</v>
      </c>
      <c r="G126" s="385">
        <f ca="1">'128 POW Road'!Y56</f>
        <v>399.99552</v>
      </c>
      <c r="H126" s="385">
        <f>'128 POW Road'!Z56</f>
        <v>0</v>
      </c>
      <c r="I126" s="386">
        <f ca="1">'128 POW Road'!AA56</f>
        <v>0.55575622446971407</v>
      </c>
      <c r="J126" s="136">
        <f ca="1">'128 POW Road'!AB56</f>
        <v>222.29999999999998</v>
      </c>
      <c r="K126" s="387">
        <f ca="1">'128 POW Road'!AC56</f>
        <v>0</v>
      </c>
      <c r="L126" s="138">
        <f ca="1">'128 POW Road'!AD56</f>
        <v>0</v>
      </c>
      <c r="M126" s="140">
        <f ca="1">'128 POW Road'!AE56</f>
        <v>222.29999999999998</v>
      </c>
    </row>
    <row r="127" spans="1:13" x14ac:dyDescent="0.25">
      <c r="A127" s="398" t="s">
        <v>285</v>
      </c>
      <c r="B127" s="384">
        <f ca="1">'128 POW Road'!T57</f>
        <v>476.97571199999999</v>
      </c>
      <c r="C127" s="384">
        <f>'128 POW Road'!U57</f>
        <v>0</v>
      </c>
      <c r="D127" s="384">
        <f>'128 POW Road'!V57</f>
        <v>0</v>
      </c>
      <c r="E127" s="384">
        <f>'128 POW Road'!W57</f>
        <v>0</v>
      </c>
      <c r="F127" s="384">
        <f>'128 POW Road'!X57</f>
        <v>0</v>
      </c>
      <c r="G127" s="385">
        <f ca="1">'128 POW Road'!Y57</f>
        <v>222.29999999999998</v>
      </c>
      <c r="H127" s="385">
        <f>'128 POW Road'!Z57</f>
        <v>0</v>
      </c>
      <c r="I127" s="386">
        <f ca="1">'128 POW Road'!AA57</f>
        <v>0</v>
      </c>
      <c r="J127" s="136">
        <f ca="1">'128 POW Road'!AB57</f>
        <v>0</v>
      </c>
      <c r="K127" s="387">
        <f ca="1">'128 POW Road'!AC57</f>
        <v>0</v>
      </c>
      <c r="L127" s="138">
        <f ca="1">'128 POW Road'!AD57</f>
        <v>0</v>
      </c>
      <c r="M127" s="140">
        <f ca="1">'128 POW Road'!AE57</f>
        <v>0</v>
      </c>
    </row>
    <row r="128" spans="1:13" x14ac:dyDescent="0.25">
      <c r="A128" s="398" t="s">
        <v>189</v>
      </c>
      <c r="B128" s="384">
        <f ca="1">'128 POW Road'!T58</f>
        <v>641.29050000000007</v>
      </c>
      <c r="C128" s="384">
        <f>'128 POW Road'!U58</f>
        <v>0</v>
      </c>
      <c r="D128" s="384">
        <f>'128 POW Road'!V58</f>
        <v>0</v>
      </c>
      <c r="E128" s="384">
        <f>'128 POW Road'!W58</f>
        <v>0</v>
      </c>
      <c r="F128" s="384">
        <f>'128 POW Road'!X58</f>
        <v>0</v>
      </c>
      <c r="G128" s="385">
        <f ca="1">'128 POW Road'!Y58</f>
        <v>476.97571199999999</v>
      </c>
      <c r="H128" s="385">
        <f>'128 POW Road'!Z58</f>
        <v>0</v>
      </c>
      <c r="I128" s="386">
        <f ca="1">'128 POW Road'!AA58</f>
        <v>0</v>
      </c>
      <c r="J128" s="136">
        <f ca="1">'128 POW Road'!AB58</f>
        <v>0</v>
      </c>
      <c r="K128" s="387">
        <f ca="1">'128 POW Road'!AC58</f>
        <v>0</v>
      </c>
      <c r="L128" s="138">
        <f ca="1">'128 POW Road'!AD58</f>
        <v>0</v>
      </c>
      <c r="M128" s="140">
        <f ca="1">'128 POW Road'!AE58</f>
        <v>0</v>
      </c>
    </row>
    <row r="129" spans="1:13" x14ac:dyDescent="0.25">
      <c r="A129" s="398" t="s">
        <v>72</v>
      </c>
      <c r="B129" s="384">
        <f ca="1">'128 POW Road'!T59</f>
        <v>0</v>
      </c>
      <c r="C129" s="384">
        <f>'128 POW Road'!U59</f>
        <v>0</v>
      </c>
      <c r="D129" s="384">
        <f>'128 POW Road'!V59</f>
        <v>0</v>
      </c>
      <c r="E129" s="384">
        <f>'128 POW Road'!W59</f>
        <v>0</v>
      </c>
      <c r="F129" s="384">
        <f>'128 POW Road'!X59</f>
        <v>0</v>
      </c>
      <c r="G129" s="385">
        <f ca="1">'128 POW Road'!Y59</f>
        <v>641.29050000000007</v>
      </c>
      <c r="H129" s="385">
        <f>'128 POW Road'!Z59</f>
        <v>0</v>
      </c>
      <c r="I129" s="386">
        <f ca="1">'128 POW Road'!AA59</f>
        <v>0</v>
      </c>
      <c r="J129" s="136">
        <f ca="1">'128 POW Road'!AB59</f>
        <v>0</v>
      </c>
      <c r="K129" s="387">
        <f ca="1">'128 POW Road'!AC59</f>
        <v>0</v>
      </c>
      <c r="L129" s="138">
        <f ca="1">'128 POW Road'!AD59</f>
        <v>0</v>
      </c>
      <c r="M129" s="140">
        <f ca="1">'128 POW Road'!AE59</f>
        <v>0</v>
      </c>
    </row>
    <row r="130" spans="1:13" x14ac:dyDescent="0.25">
      <c r="A130" s="398" t="s">
        <v>164</v>
      </c>
      <c r="B130" s="384">
        <f ca="1">'128 POW Road'!T60</f>
        <v>183.59414999999998</v>
      </c>
      <c r="C130" s="384">
        <f>'128 POW Road'!U60</f>
        <v>0</v>
      </c>
      <c r="D130" s="384">
        <f>'128 POW Road'!V60</f>
        <v>0</v>
      </c>
      <c r="E130" s="384">
        <f>'128 POW Road'!W60</f>
        <v>0</v>
      </c>
      <c r="F130" s="384">
        <f>'128 POW Road'!X60</f>
        <v>0</v>
      </c>
      <c r="G130" s="385">
        <f ca="1">'128 POW Road'!Y60</f>
        <v>0</v>
      </c>
      <c r="H130" s="385">
        <f>'128 POW Road'!Z60</f>
        <v>0</v>
      </c>
      <c r="I130" s="386" t="e">
        <f ca="1">'128 POW Road'!AA60</f>
        <v>#DIV/0!</v>
      </c>
      <c r="J130" s="136">
        <f ca="1">'128 POW Road'!AB60</f>
        <v>0</v>
      </c>
      <c r="K130" s="387" t="e">
        <f ca="1">'128 POW Road'!AC60</f>
        <v>#DIV/0!</v>
      </c>
      <c r="L130" s="138">
        <f ca="1">'128 POW Road'!AD60</f>
        <v>0</v>
      </c>
      <c r="M130" s="140">
        <f ca="1">'128 POW Road'!AE60</f>
        <v>0</v>
      </c>
    </row>
    <row r="131" spans="1:13" x14ac:dyDescent="0.25">
      <c r="A131" s="398" t="s">
        <v>24</v>
      </c>
      <c r="B131" s="384">
        <f ca="1">'128 POW Road'!T61</f>
        <v>2894.076</v>
      </c>
      <c r="C131" s="384">
        <f>'128 POW Road'!U61</f>
        <v>0</v>
      </c>
      <c r="D131" s="384">
        <f>'128 POW Road'!V61</f>
        <v>0</v>
      </c>
      <c r="E131" s="384">
        <f>'128 POW Road'!W61</f>
        <v>0</v>
      </c>
      <c r="F131" s="384">
        <f>'128 POW Road'!X61</f>
        <v>0</v>
      </c>
      <c r="G131" s="385">
        <f ca="1">'128 POW Road'!Y61</f>
        <v>183.59414999999998</v>
      </c>
      <c r="H131" s="385">
        <f>'128 POW Road'!Z61</f>
        <v>0</v>
      </c>
      <c r="I131" s="386">
        <f ca="1">'128 POW Road'!AA61</f>
        <v>11.034410410135617</v>
      </c>
      <c r="J131" s="136">
        <f ca="1">'128 POW Road'!AB61</f>
        <v>2025.8531999999998</v>
      </c>
      <c r="K131" s="387">
        <f ca="1">'128 POW Road'!AC61</f>
        <v>0</v>
      </c>
      <c r="L131" s="138">
        <f ca="1">'128 POW Road'!AD61</f>
        <v>0</v>
      </c>
      <c r="M131" s="140">
        <f ca="1">'128 POW Road'!AE61</f>
        <v>2025.8531999999998</v>
      </c>
    </row>
    <row r="132" spans="1:13" x14ac:dyDescent="0.25">
      <c r="A132" s="398" t="s">
        <v>312</v>
      </c>
      <c r="B132" s="384">
        <f ca="1">'128 POW Road'!T62</f>
        <v>0</v>
      </c>
      <c r="C132" s="384">
        <f>'128 POW Road'!U62</f>
        <v>0</v>
      </c>
      <c r="D132" s="384">
        <f>'128 POW Road'!V62</f>
        <v>0</v>
      </c>
      <c r="E132" s="384">
        <f>'128 POW Road'!W62</f>
        <v>0</v>
      </c>
      <c r="F132" s="384">
        <f>'128 POW Road'!X62</f>
        <v>0</v>
      </c>
      <c r="G132" s="385">
        <f ca="1">'128 POW Road'!Y62</f>
        <v>2894.076</v>
      </c>
      <c r="H132" s="385">
        <f>'128 POW Road'!Z62</f>
        <v>0</v>
      </c>
      <c r="I132" s="386">
        <f ca="1">'128 POW Road'!AA62</f>
        <v>0</v>
      </c>
      <c r="J132" s="136">
        <f ca="1">'128 POW Road'!AB62</f>
        <v>0</v>
      </c>
      <c r="K132" s="387">
        <f ca="1">'128 POW Road'!AC62</f>
        <v>0</v>
      </c>
      <c r="L132" s="138">
        <f ca="1">'128 POW Road'!AD62</f>
        <v>0</v>
      </c>
      <c r="M132" s="140">
        <f ca="1">'128 POW Road'!AE62</f>
        <v>0</v>
      </c>
    </row>
    <row r="133" spans="1:13" x14ac:dyDescent="0.25">
      <c r="A133" s="398" t="s">
        <v>341</v>
      </c>
      <c r="B133" s="384">
        <f ca="1">'128 POW Road'!T63</f>
        <v>3288.2828650000001</v>
      </c>
      <c r="C133" s="384">
        <f>'128 POW Road'!U63</f>
        <v>0</v>
      </c>
      <c r="D133" s="384">
        <f>'128 POW Road'!V63</f>
        <v>0</v>
      </c>
      <c r="E133" s="384">
        <f>'128 POW Road'!W63</f>
        <v>0</v>
      </c>
      <c r="F133" s="384">
        <f>'128 POW Road'!X63</f>
        <v>0</v>
      </c>
      <c r="G133" s="385">
        <f ca="1">'128 POW Road'!Y63</f>
        <v>0</v>
      </c>
      <c r="H133" s="385">
        <f>'128 POW Road'!Z63</f>
        <v>0</v>
      </c>
      <c r="I133" s="386" t="e">
        <f ca="1">'128 POW Road'!AA63</f>
        <v>#DIV/0!</v>
      </c>
      <c r="J133" s="136">
        <f ca="1">'128 POW Road'!AB63</f>
        <v>0</v>
      </c>
      <c r="K133" s="387" t="e">
        <f ca="1">'128 POW Road'!AC63</f>
        <v>#DIV/0!</v>
      </c>
      <c r="L133" s="138">
        <f ca="1">'128 POW Road'!AD63</f>
        <v>0</v>
      </c>
      <c r="M133" s="140">
        <f ca="1">'128 POW Road'!AE63</f>
        <v>0</v>
      </c>
    </row>
    <row r="134" spans="1:13" x14ac:dyDescent="0.25">
      <c r="A134" s="398"/>
      <c r="B134" s="384"/>
      <c r="C134" s="384"/>
      <c r="D134" s="384"/>
      <c r="E134" s="384"/>
      <c r="F134" s="384"/>
      <c r="G134" s="385"/>
      <c r="H134" s="385"/>
      <c r="I134" s="386"/>
      <c r="J134" s="136"/>
      <c r="K134" s="387"/>
      <c r="L134" s="138"/>
      <c r="M134" s="140"/>
    </row>
    <row r="135" spans="1:13" x14ac:dyDescent="0.25">
      <c r="A135" s="398" t="s">
        <v>514</v>
      </c>
      <c r="B135" s="384"/>
      <c r="C135" s="384"/>
      <c r="D135" s="384"/>
      <c r="E135" s="384"/>
      <c r="F135" s="384"/>
      <c r="G135" s="385"/>
      <c r="H135" s="385"/>
      <c r="I135" s="386"/>
      <c r="J135" s="136"/>
      <c r="K135" s="387"/>
      <c r="L135" s="138"/>
      <c r="M135" s="140">
        <f t="shared" si="2"/>
        <v>0</v>
      </c>
    </row>
    <row r="136" spans="1:13" x14ac:dyDescent="0.25">
      <c r="A136" s="398" t="s">
        <v>623</v>
      </c>
      <c r="B136" s="384">
        <f ca="1">'10 Gillies Street'!T39</f>
        <v>399.99552</v>
      </c>
      <c r="C136" s="384">
        <f>'10 Gillies Street'!U39</f>
        <v>0</v>
      </c>
      <c r="D136" s="384">
        <f>'10 Gillies Street'!V39</f>
        <v>0</v>
      </c>
      <c r="E136" s="384">
        <f>'10 Gillies Street'!W39</f>
        <v>0</v>
      </c>
      <c r="F136" s="384">
        <f>'10 Gillies Street'!X39</f>
        <v>0</v>
      </c>
      <c r="G136" s="385">
        <f ca="1">'10 Gillies Street'!Y39</f>
        <v>399.99552</v>
      </c>
      <c r="H136" s="385">
        <f>'10 Gillies Street'!Z39</f>
        <v>0</v>
      </c>
      <c r="I136" s="386">
        <f ca="1">'10 Gillies Street'!AA39</f>
        <v>0</v>
      </c>
      <c r="J136" s="136">
        <f ca="1">'10 Gillies Street'!AB39</f>
        <v>0</v>
      </c>
      <c r="K136" s="387">
        <f ca="1">'10 Gillies Street'!AC39</f>
        <v>0</v>
      </c>
      <c r="L136" s="138">
        <f ca="1">'10 Gillies Street'!AD39</f>
        <v>0</v>
      </c>
      <c r="M136" s="140">
        <f ca="1">'10 Gillies Street'!AE39</f>
        <v>0</v>
      </c>
    </row>
    <row r="137" spans="1:13" x14ac:dyDescent="0.25">
      <c r="A137" s="398" t="s">
        <v>308</v>
      </c>
      <c r="B137" s="384">
        <f ca="1">'10 Gillies Street'!T40</f>
        <v>222.29999999999998</v>
      </c>
      <c r="C137" s="384">
        <f>'10 Gillies Street'!U40</f>
        <v>0</v>
      </c>
      <c r="D137" s="384">
        <f>'10 Gillies Street'!V40</f>
        <v>0</v>
      </c>
      <c r="E137" s="384">
        <f>'10 Gillies Street'!W40</f>
        <v>0</v>
      </c>
      <c r="F137" s="384">
        <f>'10 Gillies Street'!X40</f>
        <v>0</v>
      </c>
      <c r="G137" s="385">
        <f ca="1">'10 Gillies Street'!Y40</f>
        <v>222.29999999999998</v>
      </c>
      <c r="H137" s="385">
        <f>'10 Gillies Street'!Z40</f>
        <v>0</v>
      </c>
      <c r="I137" s="386">
        <f ca="1">'10 Gillies Street'!AA40</f>
        <v>1</v>
      </c>
      <c r="J137" s="136">
        <f ca="1">'10 Gillies Street'!AB40</f>
        <v>222.29999999999998</v>
      </c>
      <c r="K137" s="387">
        <f ca="1">'10 Gillies Street'!AC40</f>
        <v>0</v>
      </c>
      <c r="L137" s="138">
        <f ca="1">'10 Gillies Street'!AD40</f>
        <v>0</v>
      </c>
      <c r="M137" s="140">
        <f ca="1">'10 Gillies Street'!AE40</f>
        <v>222.29999999999998</v>
      </c>
    </row>
    <row r="138" spans="1:13" x14ac:dyDescent="0.25">
      <c r="A138" s="398" t="s">
        <v>285</v>
      </c>
      <c r="B138" s="384">
        <f ca="1">'10 Gillies Street'!T41</f>
        <v>0</v>
      </c>
      <c r="C138" s="384">
        <f>'10 Gillies Street'!U41</f>
        <v>0</v>
      </c>
      <c r="D138" s="384">
        <f>'10 Gillies Street'!V41</f>
        <v>0</v>
      </c>
      <c r="E138" s="384">
        <f>'10 Gillies Street'!W41</f>
        <v>0</v>
      </c>
      <c r="F138" s="384">
        <f>'10 Gillies Street'!X41</f>
        <v>0</v>
      </c>
      <c r="G138" s="385">
        <f ca="1">'10 Gillies Street'!Y41</f>
        <v>0</v>
      </c>
      <c r="H138" s="385">
        <f>'10 Gillies Street'!Z41</f>
        <v>0</v>
      </c>
      <c r="I138" s="386" t="e">
        <f ca="1">'10 Gillies Street'!AA41</f>
        <v>#DIV/0!</v>
      </c>
      <c r="J138" s="136">
        <f ca="1">'10 Gillies Street'!AB41</f>
        <v>0</v>
      </c>
      <c r="K138" s="387" t="e">
        <f ca="1">'10 Gillies Street'!AC41</f>
        <v>#DIV/0!</v>
      </c>
      <c r="L138" s="138">
        <f ca="1">'10 Gillies Street'!AD41</f>
        <v>0</v>
      </c>
      <c r="M138" s="140">
        <f ca="1">'10 Gillies Street'!AE41</f>
        <v>0</v>
      </c>
    </row>
    <row r="139" spans="1:13" x14ac:dyDescent="0.25">
      <c r="A139" s="398" t="s">
        <v>189</v>
      </c>
      <c r="B139" s="384">
        <f ca="1">'10 Gillies Street'!T42</f>
        <v>667.71449999999993</v>
      </c>
      <c r="C139" s="384">
        <f>'10 Gillies Street'!U42</f>
        <v>0</v>
      </c>
      <c r="D139" s="384">
        <f>'10 Gillies Street'!V42</f>
        <v>0</v>
      </c>
      <c r="E139" s="384">
        <f>'10 Gillies Street'!W42</f>
        <v>0</v>
      </c>
      <c r="F139" s="384">
        <f>'10 Gillies Street'!X42</f>
        <v>0</v>
      </c>
      <c r="G139" s="385">
        <f ca="1">'10 Gillies Street'!Y42</f>
        <v>667.71449999999993</v>
      </c>
      <c r="H139" s="385">
        <f>'10 Gillies Street'!Z42</f>
        <v>0</v>
      </c>
      <c r="I139" s="386">
        <f ca="1">'10 Gillies Street'!AA42</f>
        <v>0</v>
      </c>
      <c r="J139" s="136">
        <f ca="1">'10 Gillies Street'!AB42</f>
        <v>0</v>
      </c>
      <c r="K139" s="387">
        <f ca="1">'10 Gillies Street'!AC42</f>
        <v>0</v>
      </c>
      <c r="L139" s="138">
        <f ca="1">'10 Gillies Street'!AD42</f>
        <v>0</v>
      </c>
      <c r="M139" s="140">
        <f ca="1">'10 Gillies Street'!AE42</f>
        <v>0</v>
      </c>
    </row>
    <row r="140" spans="1:13" x14ac:dyDescent="0.25">
      <c r="A140" s="398" t="s">
        <v>72</v>
      </c>
      <c r="B140" s="384">
        <f ca="1">'10 Gillies Street'!T43</f>
        <v>46.108685999999999</v>
      </c>
      <c r="C140" s="384">
        <f>'10 Gillies Street'!U43</f>
        <v>0</v>
      </c>
      <c r="D140" s="384">
        <f>'10 Gillies Street'!V43</f>
        <v>0</v>
      </c>
      <c r="E140" s="384">
        <f>'10 Gillies Street'!W43</f>
        <v>0</v>
      </c>
      <c r="F140" s="384">
        <f>'10 Gillies Street'!X43</f>
        <v>0</v>
      </c>
      <c r="G140" s="385">
        <f ca="1">'10 Gillies Street'!Y43</f>
        <v>46.108685999999999</v>
      </c>
      <c r="H140" s="385">
        <f>'10 Gillies Street'!Z43</f>
        <v>0</v>
      </c>
      <c r="I140" s="386">
        <f ca="1">'10 Gillies Street'!AA43</f>
        <v>0</v>
      </c>
      <c r="J140" s="136">
        <f ca="1">'10 Gillies Street'!AB43</f>
        <v>0</v>
      </c>
      <c r="K140" s="387">
        <f ca="1">'10 Gillies Street'!AC43</f>
        <v>0</v>
      </c>
      <c r="L140" s="138">
        <f ca="1">'10 Gillies Street'!AD43</f>
        <v>0</v>
      </c>
      <c r="M140" s="140">
        <f ca="1">'10 Gillies Street'!AE43</f>
        <v>0</v>
      </c>
    </row>
    <row r="141" spans="1:13" x14ac:dyDescent="0.25">
      <c r="A141" s="398" t="s">
        <v>164</v>
      </c>
      <c r="B141" s="384">
        <f ca="1">'10 Gillies Street'!T44</f>
        <v>593.29012499999999</v>
      </c>
      <c r="C141" s="384">
        <f>'10 Gillies Street'!U44</f>
        <v>0</v>
      </c>
      <c r="D141" s="384">
        <f>'10 Gillies Street'!V44</f>
        <v>0</v>
      </c>
      <c r="E141" s="384">
        <f>'10 Gillies Street'!W44</f>
        <v>0</v>
      </c>
      <c r="F141" s="384">
        <f>'10 Gillies Street'!X44</f>
        <v>0</v>
      </c>
      <c r="G141" s="385">
        <f ca="1">'10 Gillies Street'!Y44</f>
        <v>593.29012499999999</v>
      </c>
      <c r="H141" s="385">
        <f>'10 Gillies Street'!Z44</f>
        <v>0</v>
      </c>
      <c r="I141" s="386">
        <f ca="1">'10 Gillies Street'!AA44</f>
        <v>0</v>
      </c>
      <c r="J141" s="136">
        <f ca="1">'10 Gillies Street'!AB44</f>
        <v>0</v>
      </c>
      <c r="K141" s="387">
        <f ca="1">'10 Gillies Street'!AC44</f>
        <v>0</v>
      </c>
      <c r="L141" s="138">
        <f ca="1">'10 Gillies Street'!AD44</f>
        <v>0</v>
      </c>
      <c r="M141" s="140">
        <f ca="1">'10 Gillies Street'!AE44</f>
        <v>0</v>
      </c>
    </row>
    <row r="142" spans="1:13" x14ac:dyDescent="0.25">
      <c r="A142" s="398" t="s">
        <v>24</v>
      </c>
      <c r="B142" s="384">
        <f ca="1">'10 Gillies Street'!T45</f>
        <v>3307.08</v>
      </c>
      <c r="C142" s="384">
        <f>'10 Gillies Street'!U45</f>
        <v>0</v>
      </c>
      <c r="D142" s="384">
        <f>'10 Gillies Street'!V45</f>
        <v>0</v>
      </c>
      <c r="E142" s="384">
        <f>'10 Gillies Street'!W45</f>
        <v>0</v>
      </c>
      <c r="F142" s="384">
        <f>'10 Gillies Street'!X45</f>
        <v>0</v>
      </c>
      <c r="G142" s="385">
        <f ca="1">'10 Gillies Street'!Y45</f>
        <v>3307.08</v>
      </c>
      <c r="H142" s="385">
        <f>'10 Gillies Street'!Z45</f>
        <v>0</v>
      </c>
      <c r="I142" s="386">
        <f ca="1">'10 Gillies Street'!AA45</f>
        <v>0.7</v>
      </c>
      <c r="J142" s="136">
        <f ca="1">'10 Gillies Street'!AB45</f>
        <v>2314.9559999999997</v>
      </c>
      <c r="K142" s="387">
        <f ca="1">'10 Gillies Street'!AC45</f>
        <v>0</v>
      </c>
      <c r="L142" s="138">
        <f ca="1">'10 Gillies Street'!AD45</f>
        <v>0</v>
      </c>
      <c r="M142" s="140">
        <f ca="1">'10 Gillies Street'!AE45</f>
        <v>2314.9559999999997</v>
      </c>
    </row>
    <row r="143" spans="1:13" x14ac:dyDescent="0.25">
      <c r="A143" s="398" t="s">
        <v>312</v>
      </c>
      <c r="B143" s="384">
        <f ca="1">'10 Gillies Street'!T46</f>
        <v>870.32231999999999</v>
      </c>
      <c r="C143" s="384">
        <f>'10 Gillies Street'!U46</f>
        <v>0</v>
      </c>
      <c r="D143" s="384">
        <f>'10 Gillies Street'!V46</f>
        <v>0</v>
      </c>
      <c r="E143" s="384">
        <f>'10 Gillies Street'!W46</f>
        <v>0</v>
      </c>
      <c r="F143" s="384">
        <f>'10 Gillies Street'!X46</f>
        <v>0</v>
      </c>
      <c r="G143" s="385">
        <f ca="1">'10 Gillies Street'!Y46</f>
        <v>870.32231999999999</v>
      </c>
      <c r="H143" s="385">
        <f>'10 Gillies Street'!Z46</f>
        <v>0</v>
      </c>
      <c r="I143" s="386">
        <f ca="1">'10 Gillies Street'!AA46</f>
        <v>0</v>
      </c>
      <c r="J143" s="136">
        <f ca="1">'10 Gillies Street'!AB46</f>
        <v>0</v>
      </c>
      <c r="K143" s="387">
        <f ca="1">'10 Gillies Street'!AC46</f>
        <v>0</v>
      </c>
      <c r="L143" s="138">
        <f ca="1">'10 Gillies Street'!AD46</f>
        <v>0</v>
      </c>
      <c r="M143" s="140">
        <f ca="1">'10 Gillies Street'!AE46</f>
        <v>0</v>
      </c>
    </row>
    <row r="144" spans="1:13" x14ac:dyDescent="0.25">
      <c r="A144" s="398"/>
      <c r="B144" s="384"/>
      <c r="C144" s="384"/>
      <c r="D144" s="384"/>
      <c r="E144" s="384"/>
      <c r="F144" s="384"/>
      <c r="G144" s="385"/>
      <c r="H144" s="385"/>
      <c r="I144" s="386"/>
      <c r="J144" s="136"/>
      <c r="K144" s="387"/>
      <c r="L144" s="138"/>
      <c r="M144" s="140">
        <f t="shared" si="2"/>
        <v>0</v>
      </c>
    </row>
    <row r="145" spans="1:13" x14ac:dyDescent="0.25">
      <c r="A145" s="398" t="s">
        <v>515</v>
      </c>
      <c r="B145" s="384"/>
      <c r="C145" s="384"/>
      <c r="D145" s="384"/>
      <c r="E145" s="384"/>
      <c r="F145" s="384"/>
      <c r="G145" s="385"/>
      <c r="H145" s="385"/>
      <c r="I145" s="386"/>
      <c r="J145" s="136"/>
      <c r="K145" s="387"/>
      <c r="L145" s="138"/>
      <c r="M145" s="140">
        <f t="shared" si="2"/>
        <v>0</v>
      </c>
    </row>
    <row r="146" spans="1:13" x14ac:dyDescent="0.25">
      <c r="A146" s="398" t="s">
        <v>623</v>
      </c>
      <c r="B146" s="384">
        <f ca="1">'17 Ascham Street'!T56</f>
        <v>399.99552</v>
      </c>
      <c r="C146" s="384">
        <f>'17 Ascham Street'!U56</f>
        <v>0</v>
      </c>
      <c r="D146" s="384">
        <f>'17 Ascham Street'!V56</f>
        <v>0</v>
      </c>
      <c r="E146" s="384">
        <f>'17 Ascham Street'!W56</f>
        <v>0</v>
      </c>
      <c r="F146" s="384">
        <f>'17 Ascham Street'!X56</f>
        <v>0</v>
      </c>
      <c r="G146" s="385">
        <f ca="1">'17 Ascham Street'!Y56</f>
        <v>399.99552</v>
      </c>
      <c r="H146" s="385">
        <f>'17 Ascham Street'!Z56</f>
        <v>0</v>
      </c>
      <c r="I146" s="386">
        <f ca="1">'17 Ascham Street'!AA56</f>
        <v>0</v>
      </c>
      <c r="J146" s="136">
        <f ca="1">'17 Ascham Street'!AB56</f>
        <v>0</v>
      </c>
      <c r="K146" s="387">
        <f ca="1">'17 Ascham Street'!AC56</f>
        <v>0</v>
      </c>
      <c r="L146" s="138">
        <f ca="1">'17 Ascham Street'!AD56</f>
        <v>0</v>
      </c>
      <c r="M146" s="140">
        <f ca="1">'17 Ascham Street'!AE56</f>
        <v>0</v>
      </c>
    </row>
    <row r="147" spans="1:13" x14ac:dyDescent="0.25">
      <c r="A147" s="398" t="s">
        <v>308</v>
      </c>
      <c r="B147" s="384">
        <f ca="1">'17 Ascham Street'!T57</f>
        <v>222.29999999999998</v>
      </c>
      <c r="C147" s="384">
        <f>'17 Ascham Street'!U57</f>
        <v>0</v>
      </c>
      <c r="D147" s="384">
        <f>'17 Ascham Street'!V57</f>
        <v>0</v>
      </c>
      <c r="E147" s="384">
        <f>'17 Ascham Street'!W57</f>
        <v>0</v>
      </c>
      <c r="F147" s="384">
        <f>'17 Ascham Street'!X57</f>
        <v>0</v>
      </c>
      <c r="G147" s="385">
        <f ca="1">'17 Ascham Street'!Y57</f>
        <v>222.29999999999998</v>
      </c>
      <c r="H147" s="385">
        <f>'17 Ascham Street'!Z57</f>
        <v>0</v>
      </c>
      <c r="I147" s="386">
        <f ca="1">'17 Ascham Street'!AA57</f>
        <v>1</v>
      </c>
      <c r="J147" s="136">
        <f ca="1">'17 Ascham Street'!AB57</f>
        <v>222.29999999999998</v>
      </c>
      <c r="K147" s="387">
        <f ca="1">'17 Ascham Street'!AC57</f>
        <v>0</v>
      </c>
      <c r="L147" s="138">
        <f ca="1">'17 Ascham Street'!AD57</f>
        <v>0</v>
      </c>
      <c r="M147" s="140">
        <f ca="1">'17 Ascham Street'!AE57</f>
        <v>222.29999999999998</v>
      </c>
    </row>
    <row r="148" spans="1:13" x14ac:dyDescent="0.25">
      <c r="A148" s="398" t="s">
        <v>285</v>
      </c>
      <c r="B148" s="384">
        <f ca="1">'17 Ascham Street'!T58</f>
        <v>490.28563200000002</v>
      </c>
      <c r="C148" s="384">
        <f>'17 Ascham Street'!U58</f>
        <v>0</v>
      </c>
      <c r="D148" s="384">
        <f>'17 Ascham Street'!V58</f>
        <v>0</v>
      </c>
      <c r="E148" s="384">
        <f>'17 Ascham Street'!W58</f>
        <v>0</v>
      </c>
      <c r="F148" s="384">
        <f>'17 Ascham Street'!X58</f>
        <v>0</v>
      </c>
      <c r="G148" s="385">
        <f ca="1">'17 Ascham Street'!Y58</f>
        <v>490.28563200000002</v>
      </c>
      <c r="H148" s="385">
        <f>'17 Ascham Street'!Z58</f>
        <v>0</v>
      </c>
      <c r="I148" s="386">
        <f ca="1">'17 Ascham Street'!AA58</f>
        <v>0</v>
      </c>
      <c r="J148" s="136">
        <f ca="1">'17 Ascham Street'!AB58</f>
        <v>0</v>
      </c>
      <c r="K148" s="387">
        <f ca="1">'17 Ascham Street'!AC58</f>
        <v>0</v>
      </c>
      <c r="L148" s="138">
        <f ca="1">'17 Ascham Street'!AD58</f>
        <v>0</v>
      </c>
      <c r="M148" s="140">
        <f ca="1">'17 Ascham Street'!AE58</f>
        <v>0</v>
      </c>
    </row>
    <row r="149" spans="1:13" x14ac:dyDescent="0.25">
      <c r="A149" s="398" t="s">
        <v>189</v>
      </c>
      <c r="B149" s="384">
        <f ca="1">'17 Ascham Street'!T59</f>
        <v>639.10199999999998</v>
      </c>
      <c r="C149" s="384">
        <f>'17 Ascham Street'!U59</f>
        <v>0</v>
      </c>
      <c r="D149" s="384">
        <f>'17 Ascham Street'!V59</f>
        <v>0</v>
      </c>
      <c r="E149" s="384">
        <f>'17 Ascham Street'!W59</f>
        <v>0</v>
      </c>
      <c r="F149" s="384">
        <f>'17 Ascham Street'!X59</f>
        <v>0</v>
      </c>
      <c r="G149" s="385">
        <f ca="1">'17 Ascham Street'!Y59</f>
        <v>639.10199999999998</v>
      </c>
      <c r="H149" s="385">
        <f>'17 Ascham Street'!Z59</f>
        <v>0</v>
      </c>
      <c r="I149" s="386">
        <f ca="1">'17 Ascham Street'!AA59</f>
        <v>0</v>
      </c>
      <c r="J149" s="136">
        <f ca="1">'17 Ascham Street'!AB59</f>
        <v>0</v>
      </c>
      <c r="K149" s="387">
        <f ca="1">'17 Ascham Street'!AC59</f>
        <v>0</v>
      </c>
      <c r="L149" s="138">
        <f ca="1">'17 Ascham Street'!AD59</f>
        <v>0</v>
      </c>
      <c r="M149" s="140">
        <f ca="1">'17 Ascham Street'!AE59</f>
        <v>0</v>
      </c>
    </row>
    <row r="150" spans="1:13" x14ac:dyDescent="0.25">
      <c r="A150" s="398" t="s">
        <v>72</v>
      </c>
      <c r="B150" s="384">
        <f ca="1">'17 Ascham Street'!T60</f>
        <v>1222.4000000000001</v>
      </c>
      <c r="C150" s="384">
        <f>'17 Ascham Street'!U60</f>
        <v>0</v>
      </c>
      <c r="D150" s="384">
        <f>'17 Ascham Street'!V60</f>
        <v>0</v>
      </c>
      <c r="E150" s="384">
        <f>'17 Ascham Street'!W60</f>
        <v>0</v>
      </c>
      <c r="F150" s="384">
        <f>'17 Ascham Street'!X60</f>
        <v>0</v>
      </c>
      <c r="G150" s="385">
        <f ca="1">'17 Ascham Street'!Y60</f>
        <v>1222.4000000000001</v>
      </c>
      <c r="H150" s="385">
        <f>'17 Ascham Street'!Z60</f>
        <v>0</v>
      </c>
      <c r="I150" s="386">
        <f ca="1">'17 Ascham Street'!AA60</f>
        <v>1</v>
      </c>
      <c r="J150" s="136">
        <f ca="1">'17 Ascham Street'!AB60</f>
        <v>1222.4000000000001</v>
      </c>
      <c r="K150" s="387">
        <f ca="1">'17 Ascham Street'!AC60</f>
        <v>0</v>
      </c>
      <c r="L150" s="138">
        <f ca="1">'17 Ascham Street'!AD60</f>
        <v>0</v>
      </c>
      <c r="M150" s="140">
        <f ca="1">'17 Ascham Street'!AE60</f>
        <v>1222.4000000000001</v>
      </c>
    </row>
    <row r="151" spans="1:13" x14ac:dyDescent="0.25">
      <c r="A151" s="398" t="s">
        <v>164</v>
      </c>
      <c r="B151" s="384">
        <f ca="1">'17 Ascham Street'!T61</f>
        <v>1262.7305999999999</v>
      </c>
      <c r="C151" s="384">
        <f>'17 Ascham Street'!U61</f>
        <v>0</v>
      </c>
      <c r="D151" s="384">
        <f>'17 Ascham Street'!V61</f>
        <v>0</v>
      </c>
      <c r="E151" s="384">
        <f>'17 Ascham Street'!W61</f>
        <v>0</v>
      </c>
      <c r="F151" s="384">
        <f>'17 Ascham Street'!X61</f>
        <v>0</v>
      </c>
      <c r="G151" s="385">
        <f ca="1">'17 Ascham Street'!Y61</f>
        <v>1262.7305999999999</v>
      </c>
      <c r="H151" s="385">
        <f>'17 Ascham Street'!Z61</f>
        <v>0</v>
      </c>
      <c r="I151" s="386">
        <f ca="1">'17 Ascham Street'!AA61</f>
        <v>0</v>
      </c>
      <c r="J151" s="136">
        <f ca="1">'17 Ascham Street'!AB61</f>
        <v>0</v>
      </c>
      <c r="K151" s="387">
        <f ca="1">'17 Ascham Street'!AC61</f>
        <v>0</v>
      </c>
      <c r="L151" s="138">
        <f ca="1">'17 Ascham Street'!AD61</f>
        <v>0</v>
      </c>
      <c r="M151" s="140">
        <f ca="1">'17 Ascham Street'!AE61</f>
        <v>0</v>
      </c>
    </row>
    <row r="152" spans="1:13" x14ac:dyDescent="0.25">
      <c r="A152" s="398" t="s">
        <v>24</v>
      </c>
      <c r="B152" s="384">
        <f ca="1">'17 Ascham Street'!T62</f>
        <v>3999.8904000000002</v>
      </c>
      <c r="C152" s="384">
        <f>'17 Ascham Street'!U62</f>
        <v>0</v>
      </c>
      <c r="D152" s="384">
        <f>'17 Ascham Street'!V62</f>
        <v>0</v>
      </c>
      <c r="E152" s="384">
        <f>'17 Ascham Street'!W62</f>
        <v>0</v>
      </c>
      <c r="F152" s="384">
        <f>'17 Ascham Street'!X62</f>
        <v>0</v>
      </c>
      <c r="G152" s="385">
        <f ca="1">'17 Ascham Street'!Y62</f>
        <v>3999.8904000000002</v>
      </c>
      <c r="H152" s="385">
        <f>'17 Ascham Street'!Z62</f>
        <v>0</v>
      </c>
      <c r="I152" s="386">
        <f ca="1">'17 Ascham Street'!AA62</f>
        <v>0.829845817775407</v>
      </c>
      <c r="J152" s="136">
        <f ca="1">'17 Ascham Street'!AB62</f>
        <v>3319.29232</v>
      </c>
      <c r="K152" s="387">
        <f ca="1">'17 Ascham Street'!AC62</f>
        <v>0</v>
      </c>
      <c r="L152" s="138">
        <f ca="1">'17 Ascham Street'!AD62</f>
        <v>0</v>
      </c>
      <c r="M152" s="140">
        <f ca="1">'17 Ascham Street'!AE62</f>
        <v>3319.29232</v>
      </c>
    </row>
    <row r="153" spans="1:13" x14ac:dyDescent="0.25">
      <c r="A153" s="398" t="s">
        <v>312</v>
      </c>
      <c r="B153" s="384">
        <f ca="1">'17 Ascham Street'!T63</f>
        <v>1109.41975</v>
      </c>
      <c r="C153" s="384">
        <f>'17 Ascham Street'!U63</f>
        <v>0</v>
      </c>
      <c r="D153" s="384">
        <f>'17 Ascham Street'!V63</f>
        <v>0</v>
      </c>
      <c r="E153" s="384">
        <f>'17 Ascham Street'!W63</f>
        <v>0</v>
      </c>
      <c r="F153" s="384">
        <f>'17 Ascham Street'!X63</f>
        <v>0</v>
      </c>
      <c r="G153" s="385">
        <f ca="1">'17 Ascham Street'!Y63</f>
        <v>1109.41975</v>
      </c>
      <c r="H153" s="385">
        <f>'17 Ascham Street'!Z63</f>
        <v>0</v>
      </c>
      <c r="I153" s="386">
        <f ca="1">'17 Ascham Street'!AA63</f>
        <v>0</v>
      </c>
      <c r="J153" s="136">
        <f ca="1">'17 Ascham Street'!AB63</f>
        <v>0</v>
      </c>
      <c r="K153" s="387">
        <f ca="1">'17 Ascham Street'!AC63</f>
        <v>0</v>
      </c>
      <c r="L153" s="138">
        <f ca="1">'17 Ascham Street'!AD63</f>
        <v>0</v>
      </c>
      <c r="M153" s="140">
        <f ca="1">'17 Ascham Street'!AE63</f>
        <v>0</v>
      </c>
    </row>
    <row r="154" spans="1:13" x14ac:dyDescent="0.25">
      <c r="A154" s="398" t="s">
        <v>341</v>
      </c>
      <c r="B154" s="384">
        <f ca="1">'17 Ascham Street'!T64</f>
        <v>2824.7906149999999</v>
      </c>
      <c r="C154" s="384">
        <f>'17 Ascham Street'!U64</f>
        <v>0</v>
      </c>
      <c r="D154" s="384">
        <f>'17 Ascham Street'!V64</f>
        <v>0</v>
      </c>
      <c r="E154" s="384">
        <f>'17 Ascham Street'!W64</f>
        <v>0</v>
      </c>
      <c r="F154" s="384">
        <f>'17 Ascham Street'!X64</f>
        <v>0</v>
      </c>
      <c r="G154" s="385">
        <f ca="1">'17 Ascham Street'!Y64</f>
        <v>2824.7906149999999</v>
      </c>
      <c r="H154" s="385">
        <f>'17 Ascham Street'!Z64</f>
        <v>0</v>
      </c>
      <c r="I154" s="386">
        <f ca="1">'17 Ascham Street'!AA64</f>
        <v>0</v>
      </c>
      <c r="J154" s="136">
        <f ca="1">'17 Ascham Street'!AB64</f>
        <v>0</v>
      </c>
      <c r="K154" s="387">
        <f ca="1">'17 Ascham Street'!AC64</f>
        <v>0</v>
      </c>
      <c r="L154" s="138">
        <f ca="1">'17 Ascham Street'!AD64</f>
        <v>0</v>
      </c>
      <c r="M154" s="140">
        <f ca="1">'17 Ascham Street'!AE64</f>
        <v>0</v>
      </c>
    </row>
    <row r="155" spans="1:13" x14ac:dyDescent="0.25">
      <c r="A155" s="398"/>
      <c r="B155" s="384"/>
      <c r="C155" s="384"/>
      <c r="D155" s="384"/>
      <c r="E155" s="384"/>
      <c r="F155" s="384"/>
      <c r="G155" s="385"/>
      <c r="H155" s="385"/>
      <c r="I155" s="386"/>
      <c r="J155" s="136"/>
      <c r="K155" s="387"/>
      <c r="L155" s="138"/>
      <c r="M155" s="140"/>
    </row>
    <row r="156" spans="1:13" x14ac:dyDescent="0.25">
      <c r="A156" s="398" t="s">
        <v>516</v>
      </c>
      <c r="B156" s="384"/>
      <c r="C156" s="384"/>
      <c r="D156" s="384"/>
      <c r="E156" s="384"/>
      <c r="F156" s="384"/>
      <c r="G156" s="385"/>
      <c r="H156" s="385"/>
      <c r="I156" s="386"/>
      <c r="J156" s="136"/>
      <c r="K156" s="387"/>
      <c r="L156" s="138"/>
      <c r="M156" s="140">
        <f t="shared" si="2"/>
        <v>0</v>
      </c>
    </row>
    <row r="157" spans="1:13" x14ac:dyDescent="0.25">
      <c r="A157" s="398" t="s">
        <v>623</v>
      </c>
      <c r="B157" s="384">
        <f ca="1">'13 Doynton Street'!T49</f>
        <v>399.99552</v>
      </c>
      <c r="C157" s="384">
        <f>'13 Doynton Street'!U49</f>
        <v>0</v>
      </c>
      <c r="D157" s="384">
        <f>'13 Doynton Street'!V49</f>
        <v>0</v>
      </c>
      <c r="E157" s="384">
        <f>'13 Doynton Street'!W49</f>
        <v>0</v>
      </c>
      <c r="F157" s="384">
        <f>'13 Doynton Street'!X49</f>
        <v>0</v>
      </c>
      <c r="G157" s="385">
        <f ca="1">'13 Doynton Street'!Y49</f>
        <v>399.99552</v>
      </c>
      <c r="H157" s="385">
        <f>'13 Doynton Street'!Z49</f>
        <v>0</v>
      </c>
      <c r="I157" s="386">
        <f ca="1">'13 Doynton Street'!AA49</f>
        <v>0</v>
      </c>
      <c r="J157" s="136">
        <f ca="1">'13 Doynton Street'!AB49</f>
        <v>0</v>
      </c>
      <c r="K157" s="387">
        <f ca="1">'13 Doynton Street'!AC49</f>
        <v>0</v>
      </c>
      <c r="L157" s="138">
        <f ca="1">'13 Doynton Street'!AD49</f>
        <v>0</v>
      </c>
      <c r="M157" s="140">
        <f ca="1">'13 Doynton Street'!AE49</f>
        <v>0</v>
      </c>
    </row>
    <row r="158" spans="1:13" x14ac:dyDescent="0.25">
      <c r="A158" s="398" t="s">
        <v>308</v>
      </c>
      <c r="B158" s="384">
        <f ca="1">'13 Doynton Street'!T50</f>
        <v>222.29999999999998</v>
      </c>
      <c r="C158" s="384">
        <f>'13 Doynton Street'!U50</f>
        <v>0</v>
      </c>
      <c r="D158" s="384">
        <f>'13 Doynton Street'!V50</f>
        <v>0</v>
      </c>
      <c r="E158" s="384">
        <f>'13 Doynton Street'!W50</f>
        <v>0</v>
      </c>
      <c r="F158" s="384">
        <f>'13 Doynton Street'!X50</f>
        <v>0</v>
      </c>
      <c r="G158" s="385">
        <f ca="1">'13 Doynton Street'!Y50</f>
        <v>222.29999999999998</v>
      </c>
      <c r="H158" s="385">
        <f>'13 Doynton Street'!Z50</f>
        <v>0</v>
      </c>
      <c r="I158" s="386">
        <f ca="1">'13 Doynton Street'!AA50</f>
        <v>1</v>
      </c>
      <c r="J158" s="136">
        <f ca="1">'13 Doynton Street'!AB50</f>
        <v>222.29999999999998</v>
      </c>
      <c r="K158" s="387">
        <f ca="1">'13 Doynton Street'!AC50</f>
        <v>0</v>
      </c>
      <c r="L158" s="138">
        <f ca="1">'13 Doynton Street'!AD50</f>
        <v>0</v>
      </c>
      <c r="M158" s="140">
        <f ca="1">'13 Doynton Street'!AE50</f>
        <v>222.29999999999998</v>
      </c>
    </row>
    <row r="159" spans="1:13" x14ac:dyDescent="0.25">
      <c r="A159" s="398" t="s">
        <v>285</v>
      </c>
      <c r="B159" s="384">
        <f ca="1">'13 Doynton Street'!T51</f>
        <v>0</v>
      </c>
      <c r="C159" s="384">
        <f>'13 Doynton Street'!U51</f>
        <v>0</v>
      </c>
      <c r="D159" s="384">
        <f>'13 Doynton Street'!V51</f>
        <v>0</v>
      </c>
      <c r="E159" s="384">
        <f>'13 Doynton Street'!W51</f>
        <v>0</v>
      </c>
      <c r="F159" s="384">
        <f>'13 Doynton Street'!X51</f>
        <v>0</v>
      </c>
      <c r="G159" s="385">
        <f ca="1">'13 Doynton Street'!Y51</f>
        <v>0</v>
      </c>
      <c r="H159" s="385">
        <f>'13 Doynton Street'!Z51</f>
        <v>0</v>
      </c>
      <c r="I159" s="386" t="e">
        <f ca="1">'13 Doynton Street'!AA51</f>
        <v>#DIV/0!</v>
      </c>
      <c r="J159" s="136">
        <f ca="1">'13 Doynton Street'!AB51</f>
        <v>0</v>
      </c>
      <c r="K159" s="387" t="e">
        <f ca="1">'13 Doynton Street'!AC51</f>
        <v>#DIV/0!</v>
      </c>
      <c r="L159" s="138">
        <f ca="1">'13 Doynton Street'!AD51</f>
        <v>0</v>
      </c>
      <c r="M159" s="140">
        <f ca="1">'13 Doynton Street'!AE51</f>
        <v>0</v>
      </c>
    </row>
    <row r="160" spans="1:13" x14ac:dyDescent="0.25">
      <c r="A160" s="398" t="s">
        <v>189</v>
      </c>
      <c r="B160" s="384">
        <f ca="1">'13 Doynton Street'!T52</f>
        <v>1294.6544999999999</v>
      </c>
      <c r="C160" s="384">
        <f>'13 Doynton Street'!U52</f>
        <v>0</v>
      </c>
      <c r="D160" s="384">
        <f>'13 Doynton Street'!V52</f>
        <v>0</v>
      </c>
      <c r="E160" s="384">
        <f>'13 Doynton Street'!W52</f>
        <v>0</v>
      </c>
      <c r="F160" s="384">
        <f>'13 Doynton Street'!X52</f>
        <v>0</v>
      </c>
      <c r="G160" s="385">
        <f ca="1">'13 Doynton Street'!Y52</f>
        <v>1294.6544999999999</v>
      </c>
      <c r="H160" s="385">
        <f>'13 Doynton Street'!Z52</f>
        <v>0</v>
      </c>
      <c r="I160" s="386">
        <f ca="1">'13 Doynton Street'!AA52</f>
        <v>0</v>
      </c>
      <c r="J160" s="136">
        <f ca="1">'13 Doynton Street'!AB52</f>
        <v>0</v>
      </c>
      <c r="K160" s="387">
        <f ca="1">'13 Doynton Street'!AC52</f>
        <v>0</v>
      </c>
      <c r="L160" s="138">
        <f ca="1">'13 Doynton Street'!AD52</f>
        <v>0</v>
      </c>
      <c r="M160" s="140">
        <f ca="1">'13 Doynton Street'!AE52</f>
        <v>0</v>
      </c>
    </row>
    <row r="161" spans="1:13" x14ac:dyDescent="0.25">
      <c r="A161" s="398" t="s">
        <v>72</v>
      </c>
      <c r="B161" s="384">
        <f ca="1">'13 Doynton Street'!T53</f>
        <v>916.8</v>
      </c>
      <c r="C161" s="384">
        <f>'13 Doynton Street'!U53</f>
        <v>0</v>
      </c>
      <c r="D161" s="384">
        <f>'13 Doynton Street'!V53</f>
        <v>0</v>
      </c>
      <c r="E161" s="384">
        <f>'13 Doynton Street'!W53</f>
        <v>0</v>
      </c>
      <c r="F161" s="384">
        <f>'13 Doynton Street'!X53</f>
        <v>0</v>
      </c>
      <c r="G161" s="385">
        <f ca="1">'13 Doynton Street'!Y53</f>
        <v>916.8</v>
      </c>
      <c r="H161" s="385">
        <f>'13 Doynton Street'!Z53</f>
        <v>0</v>
      </c>
      <c r="I161" s="386">
        <f ca="1">'13 Doynton Street'!AA53</f>
        <v>1</v>
      </c>
      <c r="J161" s="136">
        <f ca="1">'13 Doynton Street'!AB53</f>
        <v>916.8</v>
      </c>
      <c r="K161" s="387">
        <f ca="1">'13 Doynton Street'!AC53</f>
        <v>0</v>
      </c>
      <c r="L161" s="138">
        <f ca="1">'13 Doynton Street'!AD53</f>
        <v>0</v>
      </c>
      <c r="M161" s="140">
        <f ca="1">'13 Doynton Street'!AE53</f>
        <v>916.8</v>
      </c>
    </row>
    <row r="162" spans="1:13" x14ac:dyDescent="0.25">
      <c r="A162" s="398" t="s">
        <v>164</v>
      </c>
      <c r="B162" s="384">
        <f ca="1">'13 Doynton Street'!T54</f>
        <v>367.18829999999997</v>
      </c>
      <c r="C162" s="384">
        <f>'13 Doynton Street'!U54</f>
        <v>0</v>
      </c>
      <c r="D162" s="384">
        <f>'13 Doynton Street'!V54</f>
        <v>0</v>
      </c>
      <c r="E162" s="384">
        <f>'13 Doynton Street'!W54</f>
        <v>0</v>
      </c>
      <c r="F162" s="384">
        <f>'13 Doynton Street'!X54</f>
        <v>0</v>
      </c>
      <c r="G162" s="385">
        <f ca="1">'13 Doynton Street'!Y54</f>
        <v>367.18829999999997</v>
      </c>
      <c r="H162" s="385">
        <f>'13 Doynton Street'!Z54</f>
        <v>0</v>
      </c>
      <c r="I162" s="386">
        <f ca="1">'13 Doynton Street'!AA54</f>
        <v>0</v>
      </c>
      <c r="J162" s="136">
        <f ca="1">'13 Doynton Street'!AB54</f>
        <v>0</v>
      </c>
      <c r="K162" s="387">
        <f ca="1">'13 Doynton Street'!AC54</f>
        <v>0</v>
      </c>
      <c r="L162" s="138">
        <f ca="1">'13 Doynton Street'!AD54</f>
        <v>0</v>
      </c>
      <c r="M162" s="140">
        <f ca="1">'13 Doynton Street'!AE54</f>
        <v>0</v>
      </c>
    </row>
    <row r="163" spans="1:13" x14ac:dyDescent="0.25">
      <c r="A163" s="398" t="s">
        <v>24</v>
      </c>
      <c r="B163" s="384">
        <f ca="1">'13 Doynton Street'!T55</f>
        <v>1681.9879999999998</v>
      </c>
      <c r="C163" s="384">
        <f>'13 Doynton Street'!U55</f>
        <v>0</v>
      </c>
      <c r="D163" s="384">
        <f>'13 Doynton Street'!V55</f>
        <v>0</v>
      </c>
      <c r="E163" s="384">
        <f>'13 Doynton Street'!W55</f>
        <v>0</v>
      </c>
      <c r="F163" s="384">
        <f>'13 Doynton Street'!X55</f>
        <v>0</v>
      </c>
      <c r="G163" s="385">
        <f ca="1">'13 Doynton Street'!Y55</f>
        <v>1681.9879999999998</v>
      </c>
      <c r="H163" s="385">
        <f>'13 Doynton Street'!Z55</f>
        <v>0</v>
      </c>
      <c r="I163" s="386">
        <f ca="1">'13 Doynton Street'!AA55</f>
        <v>0.70000000000000007</v>
      </c>
      <c r="J163" s="136">
        <f ca="1">'13 Doynton Street'!AB55</f>
        <v>1177.3915999999999</v>
      </c>
      <c r="K163" s="387">
        <f ca="1">'13 Doynton Street'!AC55</f>
        <v>0</v>
      </c>
      <c r="L163" s="138">
        <f ca="1">'13 Doynton Street'!AD55</f>
        <v>0</v>
      </c>
      <c r="M163" s="140">
        <f ca="1">'13 Doynton Street'!AE55</f>
        <v>1177.3915999999999</v>
      </c>
    </row>
    <row r="164" spans="1:13" x14ac:dyDescent="0.25">
      <c r="A164" s="398" t="s">
        <v>312</v>
      </c>
      <c r="B164" s="384">
        <f ca="1">'13 Doynton Street'!T56</f>
        <v>0</v>
      </c>
      <c r="C164" s="384">
        <f>'13 Doynton Street'!U56</f>
        <v>0</v>
      </c>
      <c r="D164" s="384">
        <f>'13 Doynton Street'!V56</f>
        <v>0</v>
      </c>
      <c r="E164" s="384">
        <f>'13 Doynton Street'!W56</f>
        <v>0</v>
      </c>
      <c r="F164" s="384">
        <f>'13 Doynton Street'!X56</f>
        <v>0</v>
      </c>
      <c r="G164" s="385">
        <f ca="1">'13 Doynton Street'!Y56</f>
        <v>0</v>
      </c>
      <c r="H164" s="385">
        <f>'13 Doynton Street'!Z56</f>
        <v>0</v>
      </c>
      <c r="I164" s="386" t="e">
        <f ca="1">'13 Doynton Street'!AA56</f>
        <v>#DIV/0!</v>
      </c>
      <c r="J164" s="136">
        <f ca="1">'13 Doynton Street'!AB56</f>
        <v>0</v>
      </c>
      <c r="K164" s="387" t="e">
        <f ca="1">'13 Doynton Street'!AC56</f>
        <v>#DIV/0!</v>
      </c>
      <c r="L164" s="138">
        <f ca="1">'13 Doynton Street'!AD56</f>
        <v>0</v>
      </c>
      <c r="M164" s="140">
        <f ca="1">'13 Doynton Street'!AE56</f>
        <v>0</v>
      </c>
    </row>
    <row r="165" spans="1:13" x14ac:dyDescent="0.25">
      <c r="A165" s="398" t="s">
        <v>341</v>
      </c>
      <c r="B165" s="384">
        <f ca="1">'13 Doynton Street'!T57</f>
        <v>2786.4756849999999</v>
      </c>
      <c r="C165" s="384">
        <f>'13 Doynton Street'!U57</f>
        <v>0</v>
      </c>
      <c r="D165" s="384">
        <f>'13 Doynton Street'!V57</f>
        <v>0</v>
      </c>
      <c r="E165" s="384">
        <f>'13 Doynton Street'!W57</f>
        <v>0</v>
      </c>
      <c r="F165" s="384">
        <f>'13 Doynton Street'!X57</f>
        <v>0</v>
      </c>
      <c r="G165" s="385">
        <f ca="1">'13 Doynton Street'!Y57</f>
        <v>2786.4756849999999</v>
      </c>
      <c r="H165" s="385">
        <f>'13 Doynton Street'!Z57</f>
        <v>0</v>
      </c>
      <c r="I165" s="386">
        <f ca="1">'13 Doynton Street'!AA57</f>
        <v>0</v>
      </c>
      <c r="J165" s="136">
        <f ca="1">'13 Doynton Street'!AB57</f>
        <v>0</v>
      </c>
      <c r="K165" s="387">
        <f ca="1">'13 Doynton Street'!AC57</f>
        <v>0</v>
      </c>
      <c r="L165" s="138">
        <f ca="1">'13 Doynton Street'!AD57</f>
        <v>0</v>
      </c>
      <c r="M165" s="140">
        <f ca="1">'13 Doynton Street'!AE57</f>
        <v>0</v>
      </c>
    </row>
    <row r="166" spans="1:13" x14ac:dyDescent="0.25">
      <c r="A166" s="398"/>
      <c r="B166" s="384"/>
      <c r="C166" s="384"/>
      <c r="D166" s="384"/>
      <c r="E166" s="384"/>
      <c r="F166" s="384"/>
      <c r="G166" s="385"/>
      <c r="H166" s="385"/>
      <c r="I166" s="386"/>
      <c r="J166" s="136"/>
      <c r="K166" s="387"/>
      <c r="L166" s="138"/>
      <c r="M166" s="140"/>
    </row>
    <row r="167" spans="1:13" x14ac:dyDescent="0.25">
      <c r="A167" s="398" t="s">
        <v>517</v>
      </c>
      <c r="B167" s="384"/>
      <c r="C167" s="384"/>
      <c r="D167" s="384"/>
      <c r="E167" s="384"/>
      <c r="F167" s="384"/>
      <c r="G167" s="385"/>
      <c r="H167" s="385"/>
      <c r="I167" s="386"/>
      <c r="J167" s="136"/>
      <c r="K167" s="387"/>
      <c r="L167" s="138"/>
      <c r="M167" s="140">
        <f t="shared" ref="M167:M230" si="3">J167-L167</f>
        <v>0</v>
      </c>
    </row>
    <row r="168" spans="1:13" x14ac:dyDescent="0.25">
      <c r="A168" s="398" t="s">
        <v>623</v>
      </c>
      <c r="B168" s="384">
        <f ca="1">'111 Chetwynd Road'!T71</f>
        <v>399.99552</v>
      </c>
      <c r="C168" s="384">
        <f>'111 Chetwynd Road'!U71</f>
        <v>0</v>
      </c>
      <c r="D168" s="384">
        <f>'111 Chetwynd Road'!V71</f>
        <v>0</v>
      </c>
      <c r="E168" s="384">
        <f>'111 Chetwynd Road'!W71</f>
        <v>0</v>
      </c>
      <c r="F168" s="384">
        <f>'111 Chetwynd Road'!X71</f>
        <v>0</v>
      </c>
      <c r="G168" s="385">
        <f ca="1">'111 Chetwynd Road'!Y71</f>
        <v>399.99552</v>
      </c>
      <c r="H168" s="385">
        <f>'111 Chetwynd Road'!Z71</f>
        <v>0</v>
      </c>
      <c r="I168" s="386">
        <f ca="1">'111 Chetwynd Road'!AA71</f>
        <v>0</v>
      </c>
      <c r="J168" s="136">
        <f ca="1">'111 Chetwynd Road'!AB71</f>
        <v>0</v>
      </c>
      <c r="K168" s="387">
        <f ca="1">'111 Chetwynd Road'!AC71</f>
        <v>0</v>
      </c>
      <c r="L168" s="138">
        <f ca="1">'111 Chetwynd Road'!AD71</f>
        <v>0</v>
      </c>
      <c r="M168" s="140">
        <f ca="1">'111 Chetwynd Road'!AE71</f>
        <v>0</v>
      </c>
    </row>
    <row r="169" spans="1:13" x14ac:dyDescent="0.25">
      <c r="A169" s="398" t="s">
        <v>308</v>
      </c>
      <c r="B169" s="384">
        <f ca="1">'111 Chetwynd Road'!T72</f>
        <v>222.29999999999998</v>
      </c>
      <c r="C169" s="384">
        <f>'111 Chetwynd Road'!U72</f>
        <v>0</v>
      </c>
      <c r="D169" s="384">
        <f>'111 Chetwynd Road'!V72</f>
        <v>0</v>
      </c>
      <c r="E169" s="384">
        <f>'111 Chetwynd Road'!W72</f>
        <v>0</v>
      </c>
      <c r="F169" s="384">
        <f>'111 Chetwynd Road'!X72</f>
        <v>0</v>
      </c>
      <c r="G169" s="385">
        <f ca="1">'111 Chetwynd Road'!Y72</f>
        <v>222.29999999999998</v>
      </c>
      <c r="H169" s="385">
        <f>'111 Chetwynd Road'!Z72</f>
        <v>0</v>
      </c>
      <c r="I169" s="386">
        <f ca="1">'111 Chetwynd Road'!AA72</f>
        <v>0</v>
      </c>
      <c r="J169" s="136">
        <f ca="1">'111 Chetwynd Road'!AB72</f>
        <v>0</v>
      </c>
      <c r="K169" s="387">
        <f ca="1">'111 Chetwynd Road'!AC72</f>
        <v>0</v>
      </c>
      <c r="L169" s="138">
        <f ca="1">'111 Chetwynd Road'!AD72</f>
        <v>0</v>
      </c>
      <c r="M169" s="140">
        <f ca="1">'111 Chetwynd Road'!AE72</f>
        <v>0</v>
      </c>
    </row>
    <row r="170" spans="1:13" x14ac:dyDescent="0.25">
      <c r="A170" s="398" t="s">
        <v>285</v>
      </c>
      <c r="B170" s="384">
        <f ca="1">'111 Chetwynd Road'!T73</f>
        <v>1238.791745</v>
      </c>
      <c r="C170" s="384">
        <f>'111 Chetwynd Road'!U73</f>
        <v>0</v>
      </c>
      <c r="D170" s="384">
        <f>'111 Chetwynd Road'!V73</f>
        <v>0</v>
      </c>
      <c r="E170" s="384">
        <f>'111 Chetwynd Road'!W73</f>
        <v>0</v>
      </c>
      <c r="F170" s="384">
        <f>'111 Chetwynd Road'!X73</f>
        <v>0</v>
      </c>
      <c r="G170" s="385">
        <f ca="1">'111 Chetwynd Road'!Y73</f>
        <v>1238.791745</v>
      </c>
      <c r="H170" s="385">
        <f>'111 Chetwynd Road'!Z73</f>
        <v>0</v>
      </c>
      <c r="I170" s="386">
        <f ca="1">'111 Chetwynd Road'!AA73</f>
        <v>0</v>
      </c>
      <c r="J170" s="136">
        <f ca="1">'111 Chetwynd Road'!AB73</f>
        <v>0</v>
      </c>
      <c r="K170" s="387">
        <f ca="1">'111 Chetwynd Road'!AC73</f>
        <v>0</v>
      </c>
      <c r="L170" s="138">
        <f ca="1">'111 Chetwynd Road'!AD73</f>
        <v>0</v>
      </c>
      <c r="M170" s="140">
        <f ca="1">'111 Chetwynd Road'!AE73</f>
        <v>0</v>
      </c>
    </row>
    <row r="171" spans="1:13" x14ac:dyDescent="0.25">
      <c r="A171" s="398" t="s">
        <v>189</v>
      </c>
      <c r="B171" s="384">
        <f ca="1">'111 Chetwynd Road'!T74</f>
        <v>2649.0124999999998</v>
      </c>
      <c r="C171" s="384">
        <f>'111 Chetwynd Road'!U74</f>
        <v>0</v>
      </c>
      <c r="D171" s="384">
        <f>'111 Chetwynd Road'!V74</f>
        <v>0</v>
      </c>
      <c r="E171" s="384">
        <f>'111 Chetwynd Road'!W74</f>
        <v>0</v>
      </c>
      <c r="F171" s="384">
        <f>'111 Chetwynd Road'!X74</f>
        <v>0</v>
      </c>
      <c r="G171" s="385">
        <f ca="1">'111 Chetwynd Road'!Y74</f>
        <v>2649.0124999999998</v>
      </c>
      <c r="H171" s="385">
        <f>'111 Chetwynd Road'!Z74</f>
        <v>0</v>
      </c>
      <c r="I171" s="386">
        <f ca="1">'111 Chetwynd Road'!AA74</f>
        <v>0</v>
      </c>
      <c r="J171" s="136">
        <f ca="1">'111 Chetwynd Road'!AB74</f>
        <v>0</v>
      </c>
      <c r="K171" s="387">
        <f ca="1">'111 Chetwynd Road'!AC74</f>
        <v>0</v>
      </c>
      <c r="L171" s="138">
        <f ca="1">'111 Chetwynd Road'!AD74</f>
        <v>0</v>
      </c>
      <c r="M171" s="140">
        <f ca="1">'111 Chetwynd Road'!AE74</f>
        <v>0</v>
      </c>
    </row>
    <row r="172" spans="1:13" x14ac:dyDescent="0.25">
      <c r="A172" s="398" t="s">
        <v>72</v>
      </c>
      <c r="B172" s="384">
        <f ca="1">'111 Chetwynd Road'!T75</f>
        <v>93.177778999999987</v>
      </c>
      <c r="C172" s="384">
        <f>'111 Chetwynd Road'!U75</f>
        <v>0</v>
      </c>
      <c r="D172" s="384">
        <f>'111 Chetwynd Road'!V75</f>
        <v>0</v>
      </c>
      <c r="E172" s="384">
        <f>'111 Chetwynd Road'!W75</f>
        <v>0</v>
      </c>
      <c r="F172" s="384">
        <f>'111 Chetwynd Road'!X75</f>
        <v>0</v>
      </c>
      <c r="G172" s="385">
        <f ca="1">'111 Chetwynd Road'!Y75</f>
        <v>93.177778999999987</v>
      </c>
      <c r="H172" s="385">
        <f>'111 Chetwynd Road'!Z75</f>
        <v>0</v>
      </c>
      <c r="I172" s="386">
        <f ca="1">'111 Chetwynd Road'!AA75</f>
        <v>0</v>
      </c>
      <c r="J172" s="136">
        <f ca="1">'111 Chetwynd Road'!AB75</f>
        <v>0</v>
      </c>
      <c r="K172" s="387">
        <f ca="1">'111 Chetwynd Road'!AC75</f>
        <v>0</v>
      </c>
      <c r="L172" s="138">
        <f ca="1">'111 Chetwynd Road'!AD75</f>
        <v>0</v>
      </c>
      <c r="M172" s="140">
        <f ca="1">'111 Chetwynd Road'!AE75</f>
        <v>0</v>
      </c>
    </row>
    <row r="173" spans="1:13" x14ac:dyDescent="0.25">
      <c r="A173" s="398" t="s">
        <v>164</v>
      </c>
      <c r="B173" s="384">
        <f ca="1">'111 Chetwynd Road'!T76</f>
        <v>13009.024034999999</v>
      </c>
      <c r="C173" s="384">
        <f>'111 Chetwynd Road'!U76</f>
        <v>0</v>
      </c>
      <c r="D173" s="384">
        <f>'111 Chetwynd Road'!V76</f>
        <v>0</v>
      </c>
      <c r="E173" s="384">
        <f>'111 Chetwynd Road'!W76</f>
        <v>0</v>
      </c>
      <c r="F173" s="384">
        <f>'111 Chetwynd Road'!X76</f>
        <v>0</v>
      </c>
      <c r="G173" s="385">
        <f ca="1">'111 Chetwynd Road'!Y76</f>
        <v>13009.024034999999</v>
      </c>
      <c r="H173" s="385">
        <f>'111 Chetwynd Road'!Z76</f>
        <v>0</v>
      </c>
      <c r="I173" s="386">
        <f ca="1">'111 Chetwynd Road'!AA76</f>
        <v>0</v>
      </c>
      <c r="J173" s="136">
        <f ca="1">'111 Chetwynd Road'!AB76</f>
        <v>0</v>
      </c>
      <c r="K173" s="387">
        <f ca="1">'111 Chetwynd Road'!AC76</f>
        <v>0</v>
      </c>
      <c r="L173" s="138">
        <f ca="1">'111 Chetwynd Road'!AD76</f>
        <v>0</v>
      </c>
      <c r="M173" s="140">
        <f ca="1">'111 Chetwynd Road'!AE76</f>
        <v>0</v>
      </c>
    </row>
    <row r="174" spans="1:13" x14ac:dyDescent="0.25">
      <c r="A174" s="398" t="s">
        <v>24</v>
      </c>
      <c r="B174" s="384">
        <f ca="1">'111 Chetwynd Road'!T77</f>
        <v>5162.8040000000001</v>
      </c>
      <c r="C174" s="384">
        <f>'111 Chetwynd Road'!U77</f>
        <v>0</v>
      </c>
      <c r="D174" s="384">
        <f>'111 Chetwynd Road'!V77</f>
        <v>0</v>
      </c>
      <c r="E174" s="384">
        <f>'111 Chetwynd Road'!W77</f>
        <v>0</v>
      </c>
      <c r="F174" s="384">
        <f>'111 Chetwynd Road'!X77</f>
        <v>0</v>
      </c>
      <c r="G174" s="385">
        <f ca="1">'111 Chetwynd Road'!Y77</f>
        <v>5162.8040000000001</v>
      </c>
      <c r="H174" s="385">
        <f>'111 Chetwynd Road'!Z77</f>
        <v>0</v>
      </c>
      <c r="I174" s="386">
        <f ca="1">'111 Chetwynd Road'!AA77</f>
        <v>0</v>
      </c>
      <c r="J174" s="136">
        <f ca="1">'111 Chetwynd Road'!AB77</f>
        <v>0</v>
      </c>
      <c r="K174" s="387">
        <f ca="1">'111 Chetwynd Road'!AC77</f>
        <v>0</v>
      </c>
      <c r="L174" s="138">
        <f ca="1">'111 Chetwynd Road'!AD77</f>
        <v>0</v>
      </c>
      <c r="M174" s="140">
        <f ca="1">'111 Chetwynd Road'!AE77</f>
        <v>0</v>
      </c>
    </row>
    <row r="175" spans="1:13" x14ac:dyDescent="0.25">
      <c r="A175" s="398" t="s">
        <v>312</v>
      </c>
      <c r="B175" s="384">
        <f ca="1">'111 Chetwynd Road'!T78</f>
        <v>2171.1702</v>
      </c>
      <c r="C175" s="384">
        <f>'111 Chetwynd Road'!U78</f>
        <v>0</v>
      </c>
      <c r="D175" s="384">
        <f>'111 Chetwynd Road'!V78</f>
        <v>0</v>
      </c>
      <c r="E175" s="384">
        <f>'111 Chetwynd Road'!W78</f>
        <v>0</v>
      </c>
      <c r="F175" s="384">
        <f>'111 Chetwynd Road'!X78</f>
        <v>0</v>
      </c>
      <c r="G175" s="385">
        <f ca="1">'111 Chetwynd Road'!Y78</f>
        <v>2171.1702</v>
      </c>
      <c r="H175" s="385">
        <f>'111 Chetwynd Road'!Z78</f>
        <v>0</v>
      </c>
      <c r="I175" s="386">
        <f ca="1">'111 Chetwynd Road'!AA78</f>
        <v>0</v>
      </c>
      <c r="J175" s="136">
        <f ca="1">'111 Chetwynd Road'!AB78</f>
        <v>0</v>
      </c>
      <c r="K175" s="387">
        <f ca="1">'111 Chetwynd Road'!AC78</f>
        <v>0</v>
      </c>
      <c r="L175" s="138">
        <f ca="1">'111 Chetwynd Road'!AD78</f>
        <v>0</v>
      </c>
      <c r="M175" s="140">
        <f ca="1">'111 Chetwynd Road'!AE78</f>
        <v>0</v>
      </c>
    </row>
    <row r="176" spans="1:13" x14ac:dyDescent="0.25">
      <c r="A176" s="398" t="s">
        <v>341</v>
      </c>
      <c r="B176" s="384">
        <f ca="1">'111 Chetwynd Road'!T79</f>
        <v>4842.5746399999998</v>
      </c>
      <c r="C176" s="384">
        <f>'111 Chetwynd Road'!U79</f>
        <v>0</v>
      </c>
      <c r="D176" s="384">
        <f>'111 Chetwynd Road'!V79</f>
        <v>0</v>
      </c>
      <c r="E176" s="384">
        <f>'111 Chetwynd Road'!W79</f>
        <v>0</v>
      </c>
      <c r="F176" s="384">
        <f>'111 Chetwynd Road'!X79</f>
        <v>0</v>
      </c>
      <c r="G176" s="385">
        <f ca="1">'111 Chetwynd Road'!Y79</f>
        <v>4842.5746399999998</v>
      </c>
      <c r="H176" s="385">
        <f>'111 Chetwynd Road'!Z79</f>
        <v>0</v>
      </c>
      <c r="I176" s="386">
        <f ca="1">'111 Chetwynd Road'!AA79</f>
        <v>0</v>
      </c>
      <c r="J176" s="136">
        <f ca="1">'111 Chetwynd Road'!AB79</f>
        <v>0</v>
      </c>
      <c r="K176" s="387">
        <f ca="1">'111 Chetwynd Road'!AC79</f>
        <v>0</v>
      </c>
      <c r="L176" s="138">
        <f ca="1">'111 Chetwynd Road'!AD79</f>
        <v>0</v>
      </c>
      <c r="M176" s="140">
        <f ca="1">'111 Chetwynd Road'!AE79</f>
        <v>0</v>
      </c>
    </row>
    <row r="177" spans="1:13" x14ac:dyDescent="0.25">
      <c r="A177" s="398"/>
      <c r="B177" s="384"/>
      <c r="C177" s="384"/>
      <c r="D177" s="384"/>
      <c r="E177" s="384"/>
      <c r="F177" s="384"/>
      <c r="G177" s="385"/>
      <c r="H177" s="385"/>
      <c r="I177" s="386"/>
      <c r="J177" s="136"/>
      <c r="K177" s="387"/>
      <c r="L177" s="138"/>
      <c r="M177" s="140"/>
    </row>
    <row r="178" spans="1:13" x14ac:dyDescent="0.25">
      <c r="A178" s="398" t="s">
        <v>607</v>
      </c>
      <c r="B178" s="384"/>
      <c r="C178" s="384"/>
      <c r="D178" s="384"/>
      <c r="E178" s="384"/>
      <c r="F178" s="384"/>
      <c r="G178" s="385"/>
      <c r="H178" s="385"/>
      <c r="I178" s="386"/>
      <c r="J178" s="136"/>
      <c r="K178" s="387"/>
      <c r="L178" s="138"/>
      <c r="M178" s="140">
        <f t="shared" si="3"/>
        <v>0</v>
      </c>
    </row>
    <row r="179" spans="1:13" x14ac:dyDescent="0.25">
      <c r="A179" s="398" t="s">
        <v>623</v>
      </c>
      <c r="B179" s="384">
        <f ca="1">'19 Ascham Street'!T71</f>
        <v>399.99552</v>
      </c>
      <c r="C179" s="384">
        <f>'19 Ascham Street'!U71</f>
        <v>0</v>
      </c>
      <c r="D179" s="384">
        <f>'19 Ascham Street'!V71</f>
        <v>0</v>
      </c>
      <c r="E179" s="384">
        <f>'19 Ascham Street'!W71</f>
        <v>0</v>
      </c>
      <c r="F179" s="384">
        <f>'19 Ascham Street'!X71</f>
        <v>0</v>
      </c>
      <c r="G179" s="385">
        <f ca="1">'19 Ascham Street'!Y71</f>
        <v>399.99552</v>
      </c>
      <c r="H179" s="385">
        <f>'19 Ascham Street'!Z71</f>
        <v>0</v>
      </c>
      <c r="I179" s="386">
        <f ca="1">'19 Ascham Street'!AA71</f>
        <v>1</v>
      </c>
      <c r="J179" s="136">
        <f ca="1">'19 Ascham Street'!AB71</f>
        <v>399.99552</v>
      </c>
      <c r="K179" s="387">
        <f ca="1">'19 Ascham Street'!AC71</f>
        <v>0</v>
      </c>
      <c r="L179" s="138">
        <f ca="1">'19 Ascham Street'!AD71</f>
        <v>0</v>
      </c>
      <c r="M179" s="140">
        <f ca="1">'19 Ascham Street'!AE71</f>
        <v>399.99552</v>
      </c>
    </row>
    <row r="180" spans="1:13" x14ac:dyDescent="0.25">
      <c r="A180" s="398" t="s">
        <v>308</v>
      </c>
      <c r="B180" s="384">
        <f ca="1">'19 Ascham Street'!T72</f>
        <v>222.29999999999998</v>
      </c>
      <c r="C180" s="384">
        <f>'19 Ascham Street'!U72</f>
        <v>0</v>
      </c>
      <c r="D180" s="384">
        <f>'19 Ascham Street'!V72</f>
        <v>0</v>
      </c>
      <c r="E180" s="384">
        <f>'19 Ascham Street'!W72</f>
        <v>0</v>
      </c>
      <c r="F180" s="384">
        <f>'19 Ascham Street'!X72</f>
        <v>0</v>
      </c>
      <c r="G180" s="385">
        <f ca="1">'19 Ascham Street'!Y72</f>
        <v>222.29999999999998</v>
      </c>
      <c r="H180" s="385">
        <f>'19 Ascham Street'!Z72</f>
        <v>0</v>
      </c>
      <c r="I180" s="386">
        <f ca="1">'19 Ascham Street'!AA72</f>
        <v>1</v>
      </c>
      <c r="J180" s="136">
        <f ca="1">'19 Ascham Street'!AB72</f>
        <v>222.29999999999998</v>
      </c>
      <c r="K180" s="387">
        <f ca="1">'19 Ascham Street'!AC72</f>
        <v>0</v>
      </c>
      <c r="L180" s="138">
        <f ca="1">'19 Ascham Street'!AD72</f>
        <v>0</v>
      </c>
      <c r="M180" s="140">
        <f ca="1">'19 Ascham Street'!AE72</f>
        <v>222.29999999999998</v>
      </c>
    </row>
    <row r="181" spans="1:13" x14ac:dyDescent="0.25">
      <c r="A181" s="398" t="s">
        <v>285</v>
      </c>
      <c r="B181" s="384">
        <f ca="1">'19 Ascham Street'!T73</f>
        <v>921.31601599999999</v>
      </c>
      <c r="C181" s="384">
        <f>'19 Ascham Street'!U73</f>
        <v>0</v>
      </c>
      <c r="D181" s="384">
        <f>'19 Ascham Street'!V73</f>
        <v>0</v>
      </c>
      <c r="E181" s="384">
        <f>'19 Ascham Street'!W73</f>
        <v>0</v>
      </c>
      <c r="F181" s="384">
        <f>'19 Ascham Street'!X73</f>
        <v>0</v>
      </c>
      <c r="G181" s="385">
        <f ca="1">'19 Ascham Street'!Y73</f>
        <v>921.31601599999999</v>
      </c>
      <c r="H181" s="385">
        <f>'19 Ascham Street'!Z73</f>
        <v>0</v>
      </c>
      <c r="I181" s="386">
        <f ca="1">'19 Ascham Street'!AA73</f>
        <v>0</v>
      </c>
      <c r="J181" s="136">
        <f ca="1">'19 Ascham Street'!AB73</f>
        <v>0</v>
      </c>
      <c r="K181" s="387">
        <f ca="1">'19 Ascham Street'!AC73</f>
        <v>0</v>
      </c>
      <c r="L181" s="138">
        <f ca="1">'19 Ascham Street'!AD73</f>
        <v>0</v>
      </c>
      <c r="M181" s="140">
        <f ca="1">'19 Ascham Street'!AE73</f>
        <v>0</v>
      </c>
    </row>
    <row r="182" spans="1:13" x14ac:dyDescent="0.25">
      <c r="A182" s="398" t="s">
        <v>189</v>
      </c>
      <c r="B182" s="384">
        <f ca="1">'19 Ascham Street'!T74</f>
        <v>1594.0582499999998</v>
      </c>
      <c r="C182" s="384">
        <f>'19 Ascham Street'!U74</f>
        <v>0</v>
      </c>
      <c r="D182" s="384">
        <f>'19 Ascham Street'!V74</f>
        <v>0</v>
      </c>
      <c r="E182" s="384">
        <f>'19 Ascham Street'!W74</f>
        <v>0</v>
      </c>
      <c r="F182" s="384">
        <f>'19 Ascham Street'!X74</f>
        <v>0</v>
      </c>
      <c r="G182" s="385">
        <f ca="1">'19 Ascham Street'!Y74</f>
        <v>1594.0582499999998</v>
      </c>
      <c r="H182" s="385">
        <f>'19 Ascham Street'!Z74</f>
        <v>0</v>
      </c>
      <c r="I182" s="386">
        <f ca="1">'19 Ascham Street'!AA74</f>
        <v>0</v>
      </c>
      <c r="J182" s="136">
        <f ca="1">'19 Ascham Street'!AB74</f>
        <v>0</v>
      </c>
      <c r="K182" s="387">
        <f ca="1">'19 Ascham Street'!AC74</f>
        <v>0</v>
      </c>
      <c r="L182" s="138">
        <f ca="1">'19 Ascham Street'!AD74</f>
        <v>0</v>
      </c>
      <c r="M182" s="140">
        <f ca="1">'19 Ascham Street'!AE74</f>
        <v>0</v>
      </c>
    </row>
    <row r="183" spans="1:13" x14ac:dyDescent="0.25">
      <c r="A183" s="398" t="s">
        <v>72</v>
      </c>
      <c r="B183" s="384">
        <f ca="1">'19 Ascham Street'!T75</f>
        <v>1443.450863</v>
      </c>
      <c r="C183" s="384">
        <f>'19 Ascham Street'!U75</f>
        <v>0</v>
      </c>
      <c r="D183" s="384">
        <f>'19 Ascham Street'!V75</f>
        <v>0</v>
      </c>
      <c r="E183" s="384">
        <f>'19 Ascham Street'!W75</f>
        <v>0</v>
      </c>
      <c r="F183" s="384">
        <f>'19 Ascham Street'!X75</f>
        <v>0</v>
      </c>
      <c r="G183" s="385">
        <f ca="1">'19 Ascham Street'!Y75</f>
        <v>1443.450863</v>
      </c>
      <c r="H183" s="385">
        <f>'19 Ascham Street'!Z75</f>
        <v>0</v>
      </c>
      <c r="I183" s="386">
        <f ca="1">'19 Ascham Street'!AA75</f>
        <v>1</v>
      </c>
      <c r="J183" s="136">
        <f ca="1">'19 Ascham Street'!AB75</f>
        <v>1443.450863</v>
      </c>
      <c r="K183" s="387">
        <f ca="1">'19 Ascham Street'!AC75</f>
        <v>0</v>
      </c>
      <c r="L183" s="138">
        <f ca="1">'19 Ascham Street'!AD75</f>
        <v>0</v>
      </c>
      <c r="M183" s="140">
        <f ca="1">'19 Ascham Street'!AE75</f>
        <v>1443.450863</v>
      </c>
    </row>
    <row r="184" spans="1:13" x14ac:dyDescent="0.25">
      <c r="A184" s="398" t="s">
        <v>164</v>
      </c>
      <c r="B184" s="384">
        <f ca="1">'19 Ascham Street'!T76</f>
        <v>540.63427499999989</v>
      </c>
      <c r="C184" s="384">
        <f>'19 Ascham Street'!U76</f>
        <v>0</v>
      </c>
      <c r="D184" s="384">
        <f>'19 Ascham Street'!V76</f>
        <v>0</v>
      </c>
      <c r="E184" s="384">
        <f>'19 Ascham Street'!W76</f>
        <v>0</v>
      </c>
      <c r="F184" s="384">
        <f>'19 Ascham Street'!X76</f>
        <v>0</v>
      </c>
      <c r="G184" s="385">
        <f ca="1">'19 Ascham Street'!Y76</f>
        <v>540.63427499999989</v>
      </c>
      <c r="H184" s="385">
        <f>'19 Ascham Street'!Z76</f>
        <v>0</v>
      </c>
      <c r="I184" s="386">
        <f ca="1">'19 Ascham Street'!AA76</f>
        <v>0</v>
      </c>
      <c r="J184" s="136">
        <f ca="1">'19 Ascham Street'!AB76</f>
        <v>0</v>
      </c>
      <c r="K184" s="387">
        <f ca="1">'19 Ascham Street'!AC76</f>
        <v>0</v>
      </c>
      <c r="L184" s="138">
        <f ca="1">'19 Ascham Street'!AD76</f>
        <v>0</v>
      </c>
      <c r="M184" s="140">
        <f ca="1">'19 Ascham Street'!AE76</f>
        <v>0</v>
      </c>
    </row>
    <row r="185" spans="1:13" x14ac:dyDescent="0.25">
      <c r="A185" s="398" t="s">
        <v>24</v>
      </c>
      <c r="B185" s="384">
        <f ca="1">'19 Ascham Street'!T77</f>
        <v>2720.0860000000002</v>
      </c>
      <c r="C185" s="384">
        <f>'19 Ascham Street'!U77</f>
        <v>0</v>
      </c>
      <c r="D185" s="384">
        <f>'19 Ascham Street'!V77</f>
        <v>0</v>
      </c>
      <c r="E185" s="384">
        <f>'19 Ascham Street'!W77</f>
        <v>0</v>
      </c>
      <c r="F185" s="384">
        <f>'19 Ascham Street'!X77</f>
        <v>0</v>
      </c>
      <c r="G185" s="385">
        <f ca="1">'19 Ascham Street'!Y77</f>
        <v>2720.0860000000002</v>
      </c>
      <c r="H185" s="385">
        <f>'19 Ascham Street'!Z77</f>
        <v>0</v>
      </c>
      <c r="I185" s="386">
        <f ca="1">'19 Ascham Street'!AA77</f>
        <v>0.69999999999999984</v>
      </c>
      <c r="J185" s="136">
        <f ca="1">'19 Ascham Street'!AB77</f>
        <v>1904.0601999999999</v>
      </c>
      <c r="K185" s="387">
        <f ca="1">'19 Ascham Street'!AC77</f>
        <v>0</v>
      </c>
      <c r="L185" s="138">
        <f ca="1">'19 Ascham Street'!AD77</f>
        <v>0</v>
      </c>
      <c r="M185" s="140">
        <f ca="1">'19 Ascham Street'!AE77</f>
        <v>1904.0601999999999</v>
      </c>
    </row>
    <row r="186" spans="1:13" x14ac:dyDescent="0.25">
      <c r="A186" s="398" t="s">
        <v>312</v>
      </c>
      <c r="B186" s="384">
        <f ca="1">'19 Ascham Street'!T78</f>
        <v>2343.779</v>
      </c>
      <c r="C186" s="384">
        <f>'19 Ascham Street'!U78</f>
        <v>0</v>
      </c>
      <c r="D186" s="384">
        <f>'19 Ascham Street'!V78</f>
        <v>0</v>
      </c>
      <c r="E186" s="384">
        <f>'19 Ascham Street'!W78</f>
        <v>0</v>
      </c>
      <c r="F186" s="384">
        <f>'19 Ascham Street'!X78</f>
        <v>0</v>
      </c>
      <c r="G186" s="385">
        <f ca="1">'19 Ascham Street'!Y78</f>
        <v>2343.779</v>
      </c>
      <c r="H186" s="385">
        <f>'19 Ascham Street'!Z78</f>
        <v>0</v>
      </c>
      <c r="I186" s="386">
        <f ca="1">'19 Ascham Street'!AA78</f>
        <v>0</v>
      </c>
      <c r="J186" s="136">
        <f ca="1">'19 Ascham Street'!AB78</f>
        <v>0</v>
      </c>
      <c r="K186" s="387">
        <f ca="1">'19 Ascham Street'!AC78</f>
        <v>0</v>
      </c>
      <c r="L186" s="138">
        <f ca="1">'19 Ascham Street'!AD78</f>
        <v>0</v>
      </c>
      <c r="M186" s="140">
        <f ca="1">'19 Ascham Street'!AE78</f>
        <v>0</v>
      </c>
    </row>
    <row r="187" spans="1:13" x14ac:dyDescent="0.25">
      <c r="A187" s="398" t="s">
        <v>341</v>
      </c>
      <c r="B187" s="384">
        <f ca="1">'19 Ascham Street'!T79</f>
        <v>2830.8897350000002</v>
      </c>
      <c r="C187" s="384">
        <f>'19 Ascham Street'!U79</f>
        <v>0</v>
      </c>
      <c r="D187" s="384">
        <f>'19 Ascham Street'!V79</f>
        <v>0</v>
      </c>
      <c r="E187" s="384">
        <f>'19 Ascham Street'!W79</f>
        <v>0</v>
      </c>
      <c r="F187" s="384">
        <f>'19 Ascham Street'!X79</f>
        <v>0</v>
      </c>
      <c r="G187" s="385">
        <f ca="1">'19 Ascham Street'!Y79</f>
        <v>2830.8897350000002</v>
      </c>
      <c r="H187" s="385">
        <f>'19 Ascham Street'!Z79</f>
        <v>0</v>
      </c>
      <c r="I187" s="386">
        <f ca="1">'19 Ascham Street'!AA79</f>
        <v>0</v>
      </c>
      <c r="J187" s="136">
        <f ca="1">'19 Ascham Street'!AB79</f>
        <v>0</v>
      </c>
      <c r="K187" s="387">
        <f ca="1">'19 Ascham Street'!AC79</f>
        <v>0</v>
      </c>
      <c r="L187" s="138">
        <f ca="1">'19 Ascham Street'!AD79</f>
        <v>0</v>
      </c>
      <c r="M187" s="140">
        <f ca="1">'19 Ascham Street'!AE79</f>
        <v>0</v>
      </c>
    </row>
    <row r="188" spans="1:13" x14ac:dyDescent="0.25">
      <c r="A188" s="398"/>
      <c r="B188" s="384"/>
      <c r="C188" s="384"/>
      <c r="D188" s="384"/>
      <c r="E188" s="384"/>
      <c r="F188" s="384"/>
      <c r="G188" s="385"/>
      <c r="H188" s="385"/>
      <c r="I188" s="386"/>
      <c r="J188" s="136"/>
      <c r="K188" s="387"/>
      <c r="L188" s="138"/>
      <c r="M188" s="140"/>
    </row>
    <row r="189" spans="1:13" x14ac:dyDescent="0.25">
      <c r="A189" s="398" t="s">
        <v>608</v>
      </c>
      <c r="B189" s="384"/>
      <c r="C189" s="384"/>
      <c r="D189" s="384"/>
      <c r="E189" s="384"/>
      <c r="F189" s="384"/>
      <c r="G189" s="385"/>
      <c r="H189" s="385"/>
      <c r="I189" s="386"/>
      <c r="J189" s="136"/>
      <c r="K189" s="387"/>
      <c r="L189" s="138"/>
      <c r="M189" s="140">
        <f t="shared" si="3"/>
        <v>0</v>
      </c>
    </row>
    <row r="190" spans="1:13" x14ac:dyDescent="0.25">
      <c r="A190" s="398" t="s">
        <v>623</v>
      </c>
      <c r="B190" s="384">
        <f ca="1">'66 Leverton Street'!T45</f>
        <v>399.99552</v>
      </c>
      <c r="C190" s="384">
        <f>'66 Leverton Street'!U45</f>
        <v>0</v>
      </c>
      <c r="D190" s="384">
        <f>'66 Leverton Street'!V45</f>
        <v>0</v>
      </c>
      <c r="E190" s="384">
        <f>'66 Leverton Street'!W45</f>
        <v>0</v>
      </c>
      <c r="F190" s="384">
        <f>'66 Leverton Street'!X45</f>
        <v>0</v>
      </c>
      <c r="G190" s="385">
        <f ca="1">'66 Leverton Street'!Y45</f>
        <v>399.99552</v>
      </c>
      <c r="H190" s="385">
        <f>'66 Leverton Street'!Z45</f>
        <v>0</v>
      </c>
      <c r="I190" s="386">
        <f ca="1">'66 Leverton Street'!AA45</f>
        <v>1</v>
      </c>
      <c r="J190" s="136">
        <f ca="1">'66 Leverton Street'!AB45</f>
        <v>399.99552</v>
      </c>
      <c r="K190" s="387">
        <f ca="1">'66 Leverton Street'!AC45</f>
        <v>0</v>
      </c>
      <c r="L190" s="138">
        <f ca="1">'66 Leverton Street'!AD45</f>
        <v>0</v>
      </c>
      <c r="M190" s="140">
        <f ca="1">'66 Leverton Street'!AE45</f>
        <v>399.99552</v>
      </c>
    </row>
    <row r="191" spans="1:13" x14ac:dyDescent="0.25">
      <c r="A191" s="398" t="s">
        <v>308</v>
      </c>
      <c r="B191" s="384">
        <f ca="1">'66 Leverton Street'!T46</f>
        <v>222.29999999999998</v>
      </c>
      <c r="C191" s="384">
        <f>'66 Leverton Street'!U46</f>
        <v>0</v>
      </c>
      <c r="D191" s="384">
        <f>'66 Leverton Street'!V46</f>
        <v>0</v>
      </c>
      <c r="E191" s="384">
        <f>'66 Leverton Street'!W46</f>
        <v>0</v>
      </c>
      <c r="F191" s="384">
        <f>'66 Leverton Street'!X46</f>
        <v>0</v>
      </c>
      <c r="G191" s="385">
        <f ca="1">'66 Leverton Street'!Y46</f>
        <v>222.29999999999998</v>
      </c>
      <c r="H191" s="385">
        <f>'66 Leverton Street'!Z46</f>
        <v>0</v>
      </c>
      <c r="I191" s="386">
        <f ca="1">'66 Leverton Street'!AA46</f>
        <v>1</v>
      </c>
      <c r="J191" s="136">
        <f ca="1">'66 Leverton Street'!AB46</f>
        <v>222.29999999999998</v>
      </c>
      <c r="K191" s="387">
        <f ca="1">'66 Leverton Street'!AC46</f>
        <v>0</v>
      </c>
      <c r="L191" s="138">
        <f ca="1">'66 Leverton Street'!AD46</f>
        <v>0</v>
      </c>
      <c r="M191" s="140">
        <f ca="1">'66 Leverton Street'!AE46</f>
        <v>222.29999999999998</v>
      </c>
    </row>
    <row r="192" spans="1:13" x14ac:dyDescent="0.25">
      <c r="A192" s="398" t="s">
        <v>285</v>
      </c>
      <c r="B192" s="384">
        <f ca="1">'66 Leverton Street'!T47</f>
        <v>479.13225599999998</v>
      </c>
      <c r="C192" s="384">
        <f>'66 Leverton Street'!U47</f>
        <v>0</v>
      </c>
      <c r="D192" s="384">
        <f>'66 Leverton Street'!V47</f>
        <v>0</v>
      </c>
      <c r="E192" s="384">
        <f>'66 Leverton Street'!W47</f>
        <v>0</v>
      </c>
      <c r="F192" s="384">
        <f>'66 Leverton Street'!X47</f>
        <v>0</v>
      </c>
      <c r="G192" s="385">
        <f ca="1">'66 Leverton Street'!Y47</f>
        <v>479.13225599999998</v>
      </c>
      <c r="H192" s="385">
        <f>'66 Leverton Street'!Z47</f>
        <v>0</v>
      </c>
      <c r="I192" s="386">
        <f ca="1">'66 Leverton Street'!AA47</f>
        <v>0</v>
      </c>
      <c r="J192" s="136">
        <f ca="1">'66 Leverton Street'!AB47</f>
        <v>0</v>
      </c>
      <c r="K192" s="387">
        <f ca="1">'66 Leverton Street'!AC47</f>
        <v>0</v>
      </c>
      <c r="L192" s="138">
        <f ca="1">'66 Leverton Street'!AD47</f>
        <v>0</v>
      </c>
      <c r="M192" s="140">
        <f ca="1">'66 Leverton Street'!AE47</f>
        <v>0</v>
      </c>
    </row>
    <row r="193" spans="1:13" x14ac:dyDescent="0.25">
      <c r="A193" s="398" t="s">
        <v>189</v>
      </c>
      <c r="B193" s="384">
        <f ca="1">'66 Leverton Street'!T48</f>
        <v>1067.3145</v>
      </c>
      <c r="C193" s="384">
        <f>'66 Leverton Street'!U48</f>
        <v>0</v>
      </c>
      <c r="D193" s="384">
        <f>'66 Leverton Street'!V48</f>
        <v>0</v>
      </c>
      <c r="E193" s="384">
        <f>'66 Leverton Street'!W48</f>
        <v>0</v>
      </c>
      <c r="F193" s="384">
        <f>'66 Leverton Street'!X48</f>
        <v>0</v>
      </c>
      <c r="G193" s="385">
        <f ca="1">'66 Leverton Street'!Y48</f>
        <v>1067.3145</v>
      </c>
      <c r="H193" s="385">
        <f>'66 Leverton Street'!Z48</f>
        <v>0</v>
      </c>
      <c r="I193" s="386">
        <f ca="1">'66 Leverton Street'!AA48</f>
        <v>0</v>
      </c>
      <c r="J193" s="136">
        <f ca="1">'66 Leverton Street'!AB48</f>
        <v>0</v>
      </c>
      <c r="K193" s="387">
        <f ca="1">'66 Leverton Street'!AC48</f>
        <v>0</v>
      </c>
      <c r="L193" s="138">
        <f ca="1">'66 Leverton Street'!AD48</f>
        <v>0</v>
      </c>
      <c r="M193" s="140">
        <f ca="1">'66 Leverton Street'!AE48</f>
        <v>0</v>
      </c>
    </row>
    <row r="194" spans="1:13" x14ac:dyDescent="0.25">
      <c r="A194" s="398" t="s">
        <v>72</v>
      </c>
      <c r="B194" s="384">
        <f ca="1">'66 Leverton Street'!T49</f>
        <v>4424.96</v>
      </c>
      <c r="C194" s="384">
        <f>'66 Leverton Street'!U49</f>
        <v>0</v>
      </c>
      <c r="D194" s="384">
        <f>'66 Leverton Street'!V49</f>
        <v>0</v>
      </c>
      <c r="E194" s="384">
        <f>'66 Leverton Street'!W49</f>
        <v>0</v>
      </c>
      <c r="F194" s="384">
        <f>'66 Leverton Street'!X49</f>
        <v>0</v>
      </c>
      <c r="G194" s="385">
        <f ca="1">'66 Leverton Street'!Y49</f>
        <v>4424.96</v>
      </c>
      <c r="H194" s="385">
        <f>'66 Leverton Street'!Z49</f>
        <v>0</v>
      </c>
      <c r="I194" s="386">
        <f ca="1">'66 Leverton Street'!AA49</f>
        <v>1</v>
      </c>
      <c r="J194" s="136">
        <f ca="1">'66 Leverton Street'!AB49</f>
        <v>4424.96</v>
      </c>
      <c r="K194" s="387">
        <f ca="1">'66 Leverton Street'!AC49</f>
        <v>0</v>
      </c>
      <c r="L194" s="138">
        <f ca="1">'66 Leverton Street'!AD49</f>
        <v>0</v>
      </c>
      <c r="M194" s="140">
        <f ca="1">'66 Leverton Street'!AE49</f>
        <v>4424.96</v>
      </c>
    </row>
    <row r="195" spans="1:13" x14ac:dyDescent="0.25">
      <c r="A195" s="398" t="s">
        <v>164</v>
      </c>
      <c r="B195" s="384">
        <f ca="1">'66 Leverton Street'!T50</f>
        <v>2531.6489699999997</v>
      </c>
      <c r="C195" s="384">
        <f>'66 Leverton Street'!U50</f>
        <v>0</v>
      </c>
      <c r="D195" s="384">
        <f>'66 Leverton Street'!V50</f>
        <v>0</v>
      </c>
      <c r="E195" s="384">
        <f>'66 Leverton Street'!W50</f>
        <v>0</v>
      </c>
      <c r="F195" s="384">
        <f>'66 Leverton Street'!X50</f>
        <v>0</v>
      </c>
      <c r="G195" s="385">
        <f ca="1">'66 Leverton Street'!Y50</f>
        <v>2531.6489699999997</v>
      </c>
      <c r="H195" s="385">
        <f>'66 Leverton Street'!Z50</f>
        <v>0</v>
      </c>
      <c r="I195" s="386">
        <f ca="1">'66 Leverton Street'!AA50</f>
        <v>0</v>
      </c>
      <c r="J195" s="136">
        <f ca="1">'66 Leverton Street'!AB50</f>
        <v>0</v>
      </c>
      <c r="K195" s="387">
        <f ca="1">'66 Leverton Street'!AC50</f>
        <v>0</v>
      </c>
      <c r="L195" s="138">
        <f ca="1">'66 Leverton Street'!AD50</f>
        <v>0</v>
      </c>
      <c r="M195" s="140">
        <f ca="1">'66 Leverton Street'!AE50</f>
        <v>0</v>
      </c>
    </row>
    <row r="196" spans="1:13" x14ac:dyDescent="0.25">
      <c r="A196" s="398" t="s">
        <v>24</v>
      </c>
      <c r="B196" s="384">
        <f ca="1">'66 Leverton Street'!T51</f>
        <v>3586.0227999999997</v>
      </c>
      <c r="C196" s="384">
        <f>'66 Leverton Street'!U51</f>
        <v>0</v>
      </c>
      <c r="D196" s="384">
        <f>'66 Leverton Street'!V51</f>
        <v>0</v>
      </c>
      <c r="E196" s="384">
        <f>'66 Leverton Street'!W51</f>
        <v>0</v>
      </c>
      <c r="F196" s="384">
        <f>'66 Leverton Street'!X51</f>
        <v>0</v>
      </c>
      <c r="G196" s="385">
        <f ca="1">'66 Leverton Street'!Y51</f>
        <v>3586.0227999999997</v>
      </c>
      <c r="H196" s="385">
        <f>'66 Leverton Street'!Z51</f>
        <v>0</v>
      </c>
      <c r="I196" s="386">
        <f ca="1">'66 Leverton Street'!AA51</f>
        <v>0.7</v>
      </c>
      <c r="J196" s="136">
        <f ca="1">'66 Leverton Street'!AB51</f>
        <v>2510.2159599999995</v>
      </c>
      <c r="K196" s="387">
        <f ca="1">'66 Leverton Street'!AC51</f>
        <v>0</v>
      </c>
      <c r="L196" s="138">
        <f ca="1">'66 Leverton Street'!AD51</f>
        <v>0</v>
      </c>
      <c r="M196" s="140">
        <f ca="1">'66 Leverton Street'!AE51</f>
        <v>2510.2159599999995</v>
      </c>
    </row>
    <row r="197" spans="1:13" x14ac:dyDescent="0.25">
      <c r="A197" s="398" t="s">
        <v>312</v>
      </c>
      <c r="B197" s="384">
        <f ca="1">'66 Leverton Street'!T52</f>
        <v>4573.0185899999997</v>
      </c>
      <c r="C197" s="384">
        <f>'66 Leverton Street'!U52</f>
        <v>0</v>
      </c>
      <c r="D197" s="384">
        <f>'66 Leverton Street'!V52</f>
        <v>0</v>
      </c>
      <c r="E197" s="384">
        <f>'66 Leverton Street'!W52</f>
        <v>0</v>
      </c>
      <c r="F197" s="384">
        <f>'66 Leverton Street'!X52</f>
        <v>0</v>
      </c>
      <c r="G197" s="385">
        <f ca="1">'66 Leverton Street'!Y52</f>
        <v>4573.0185899999997</v>
      </c>
      <c r="H197" s="385">
        <f>'66 Leverton Street'!Z52</f>
        <v>0</v>
      </c>
      <c r="I197" s="386">
        <f ca="1">'66 Leverton Street'!AA52</f>
        <v>0</v>
      </c>
      <c r="J197" s="136">
        <f ca="1">'66 Leverton Street'!AB52</f>
        <v>0</v>
      </c>
      <c r="K197" s="387">
        <f ca="1">'66 Leverton Street'!AC52</f>
        <v>0</v>
      </c>
      <c r="L197" s="138">
        <f ca="1">'66 Leverton Street'!AD52</f>
        <v>0</v>
      </c>
      <c r="M197" s="140">
        <f ca="1">'66 Leverton Street'!AE52</f>
        <v>0</v>
      </c>
    </row>
    <row r="198" spans="1:13" x14ac:dyDescent="0.25">
      <c r="A198" s="398"/>
      <c r="B198" s="384"/>
      <c r="C198" s="384"/>
      <c r="D198" s="384"/>
      <c r="E198" s="384"/>
      <c r="F198" s="384"/>
      <c r="G198" s="385"/>
      <c r="H198" s="385"/>
      <c r="I198" s="386"/>
      <c r="J198" s="136"/>
      <c r="K198" s="387"/>
      <c r="L198" s="138"/>
      <c r="M198" s="140">
        <f t="shared" si="3"/>
        <v>0</v>
      </c>
    </row>
    <row r="199" spans="1:13" x14ac:dyDescent="0.25">
      <c r="A199" s="399" t="s">
        <v>609</v>
      </c>
      <c r="B199" s="384"/>
      <c r="C199" s="384"/>
      <c r="D199" s="384"/>
      <c r="E199" s="384"/>
      <c r="F199" s="384"/>
      <c r="G199" s="385"/>
      <c r="H199" s="385"/>
      <c r="I199" s="386"/>
      <c r="J199" s="136"/>
      <c r="K199" s="387"/>
      <c r="L199" s="138"/>
      <c r="M199" s="140">
        <f t="shared" si="3"/>
        <v>0</v>
      </c>
    </row>
    <row r="200" spans="1:13" x14ac:dyDescent="0.25">
      <c r="A200" s="398" t="s">
        <v>623</v>
      </c>
      <c r="B200" s="384">
        <f ca="1">'13 Oseney Street'!T65</f>
        <v>399.99552</v>
      </c>
      <c r="C200" s="384">
        <f>'13 Oseney Street'!U65</f>
        <v>0</v>
      </c>
      <c r="D200" s="384">
        <f>'13 Oseney Street'!V65</f>
        <v>0</v>
      </c>
      <c r="E200" s="384">
        <f>'13 Oseney Street'!W65</f>
        <v>0</v>
      </c>
      <c r="F200" s="384">
        <f>'13 Oseney Street'!X65</f>
        <v>0</v>
      </c>
      <c r="G200" s="385">
        <f ca="1">'13 Oseney Street'!Y65</f>
        <v>0</v>
      </c>
      <c r="H200" s="385">
        <f>'13 Oseney Street'!Z65</f>
        <v>0</v>
      </c>
      <c r="I200" s="386" t="e">
        <f ca="1">'13 Oseney Street'!AA65</f>
        <v>#DIV/0!</v>
      </c>
      <c r="J200" s="136">
        <f ca="1">'13 Oseney Street'!AB65</f>
        <v>0</v>
      </c>
      <c r="K200" s="387" t="e">
        <f ca="1">'13 Oseney Street'!AC65</f>
        <v>#DIV/0!</v>
      </c>
      <c r="L200" s="138">
        <f ca="1">'13 Oseney Street'!AD65</f>
        <v>0</v>
      </c>
      <c r="M200" s="140">
        <f ca="1">'13 Oseney Street'!AE65</f>
        <v>0</v>
      </c>
    </row>
    <row r="201" spans="1:13" x14ac:dyDescent="0.25">
      <c r="A201" s="398" t="s">
        <v>308</v>
      </c>
      <c r="B201" s="384">
        <f ca="1">'13 Oseney Street'!T66</f>
        <v>222.29999999999998</v>
      </c>
      <c r="C201" s="384">
        <f>'13 Oseney Street'!U66</f>
        <v>0</v>
      </c>
      <c r="D201" s="384">
        <f>'13 Oseney Street'!V66</f>
        <v>0</v>
      </c>
      <c r="E201" s="384">
        <f>'13 Oseney Street'!W66</f>
        <v>0</v>
      </c>
      <c r="F201" s="384">
        <f>'13 Oseney Street'!X66</f>
        <v>0</v>
      </c>
      <c r="G201" s="385">
        <f ca="1">'13 Oseney Street'!Y66</f>
        <v>0</v>
      </c>
      <c r="H201" s="385">
        <f>'13 Oseney Street'!Z66</f>
        <v>0</v>
      </c>
      <c r="I201" s="386" t="e">
        <f ca="1">'13 Oseney Street'!AA66</f>
        <v>#DIV/0!</v>
      </c>
      <c r="J201" s="136">
        <f ca="1">'13 Oseney Street'!AB66</f>
        <v>0</v>
      </c>
      <c r="K201" s="387" t="e">
        <f ca="1">'13 Oseney Street'!AC66</f>
        <v>#DIV/0!</v>
      </c>
      <c r="L201" s="138">
        <f ca="1">'13 Oseney Street'!AD66</f>
        <v>0</v>
      </c>
      <c r="M201" s="140">
        <f ca="1">'13 Oseney Street'!AE66</f>
        <v>0</v>
      </c>
    </row>
    <row r="202" spans="1:13" x14ac:dyDescent="0.25">
      <c r="A202" s="398" t="s">
        <v>285</v>
      </c>
      <c r="B202" s="384">
        <f ca="1">'13 Oseney Street'!T67</f>
        <v>1400</v>
      </c>
      <c r="C202" s="384">
        <f>'13 Oseney Street'!U67</f>
        <v>0</v>
      </c>
      <c r="D202" s="384">
        <f>'13 Oseney Street'!V67</f>
        <v>0</v>
      </c>
      <c r="E202" s="384">
        <f>'13 Oseney Street'!W67</f>
        <v>0</v>
      </c>
      <c r="F202" s="384">
        <f>'13 Oseney Street'!X67</f>
        <v>0</v>
      </c>
      <c r="G202" s="385">
        <f ca="1">'13 Oseney Street'!Y67</f>
        <v>0</v>
      </c>
      <c r="H202" s="385">
        <f>'13 Oseney Street'!Z67</f>
        <v>0</v>
      </c>
      <c r="I202" s="386" t="e">
        <f ca="1">'13 Oseney Street'!AA67</f>
        <v>#DIV/0!</v>
      </c>
      <c r="J202" s="136">
        <f ca="1">'13 Oseney Street'!AB67</f>
        <v>0</v>
      </c>
      <c r="K202" s="387" t="e">
        <f ca="1">'13 Oseney Street'!AC67</f>
        <v>#DIV/0!</v>
      </c>
      <c r="L202" s="138">
        <f ca="1">'13 Oseney Street'!AD67</f>
        <v>0</v>
      </c>
      <c r="M202" s="140">
        <f ca="1">'13 Oseney Street'!AE67</f>
        <v>0</v>
      </c>
    </row>
    <row r="203" spans="1:13" x14ac:dyDescent="0.25">
      <c r="A203" s="398" t="s">
        <v>189</v>
      </c>
      <c r="B203" s="384">
        <f ca="1">'13 Oseney Street'!T68</f>
        <v>1787.472</v>
      </c>
      <c r="C203" s="384">
        <f>'13 Oseney Street'!U68</f>
        <v>0</v>
      </c>
      <c r="D203" s="384">
        <f>'13 Oseney Street'!V68</f>
        <v>0</v>
      </c>
      <c r="E203" s="384">
        <f>'13 Oseney Street'!W68</f>
        <v>0</v>
      </c>
      <c r="F203" s="384">
        <f>'13 Oseney Street'!X68</f>
        <v>0</v>
      </c>
      <c r="G203" s="385">
        <f ca="1">'13 Oseney Street'!Y68</f>
        <v>0</v>
      </c>
      <c r="H203" s="385">
        <f>'13 Oseney Street'!Z68</f>
        <v>0</v>
      </c>
      <c r="I203" s="386" t="e">
        <f ca="1">'13 Oseney Street'!AA68</f>
        <v>#DIV/0!</v>
      </c>
      <c r="J203" s="136">
        <f ca="1">'13 Oseney Street'!AB68</f>
        <v>0</v>
      </c>
      <c r="K203" s="387" t="e">
        <f ca="1">'13 Oseney Street'!AC68</f>
        <v>#DIV/0!</v>
      </c>
      <c r="L203" s="138">
        <f ca="1">'13 Oseney Street'!AD68</f>
        <v>0</v>
      </c>
      <c r="M203" s="140">
        <f ca="1">'13 Oseney Street'!AE68</f>
        <v>0</v>
      </c>
    </row>
    <row r="204" spans="1:13" x14ac:dyDescent="0.25">
      <c r="A204" s="398" t="s">
        <v>72</v>
      </c>
      <c r="B204" s="384">
        <f ca="1">'13 Oseney Street'!T69</f>
        <v>2950</v>
      </c>
      <c r="C204" s="384">
        <f>'13 Oseney Street'!U69</f>
        <v>0</v>
      </c>
      <c r="D204" s="384">
        <f>'13 Oseney Street'!V69</f>
        <v>0</v>
      </c>
      <c r="E204" s="384">
        <f>'13 Oseney Street'!W69</f>
        <v>0</v>
      </c>
      <c r="F204" s="384">
        <f>'13 Oseney Street'!X69</f>
        <v>0</v>
      </c>
      <c r="G204" s="385">
        <f ca="1">'13 Oseney Street'!Y69</f>
        <v>0</v>
      </c>
      <c r="H204" s="385">
        <f>'13 Oseney Street'!Z69</f>
        <v>0</v>
      </c>
      <c r="I204" s="386" t="e">
        <f ca="1">'13 Oseney Street'!AA69</f>
        <v>#DIV/0!</v>
      </c>
      <c r="J204" s="136">
        <f ca="1">'13 Oseney Street'!AB69</f>
        <v>0</v>
      </c>
      <c r="K204" s="387" t="e">
        <f ca="1">'13 Oseney Street'!AC69</f>
        <v>#DIV/0!</v>
      </c>
      <c r="L204" s="138">
        <f ca="1">'13 Oseney Street'!AD69</f>
        <v>0</v>
      </c>
      <c r="M204" s="140">
        <f ca="1">'13 Oseney Street'!AE69</f>
        <v>0</v>
      </c>
    </row>
    <row r="205" spans="1:13" x14ac:dyDescent="0.25">
      <c r="A205" s="398" t="s">
        <v>164</v>
      </c>
      <c r="B205" s="384">
        <f ca="1">'13 Oseney Street'!T70</f>
        <v>647.71729499999992</v>
      </c>
      <c r="C205" s="384">
        <f>'13 Oseney Street'!U70</f>
        <v>0</v>
      </c>
      <c r="D205" s="384">
        <f>'13 Oseney Street'!V70</f>
        <v>0</v>
      </c>
      <c r="E205" s="384">
        <f>'13 Oseney Street'!W70</f>
        <v>0</v>
      </c>
      <c r="F205" s="384">
        <f>'13 Oseney Street'!X70</f>
        <v>0</v>
      </c>
      <c r="G205" s="385">
        <f ca="1">'13 Oseney Street'!Y70</f>
        <v>0</v>
      </c>
      <c r="H205" s="385">
        <f>'13 Oseney Street'!Z70</f>
        <v>0</v>
      </c>
      <c r="I205" s="386" t="e">
        <f ca="1">'13 Oseney Street'!AA70</f>
        <v>#DIV/0!</v>
      </c>
      <c r="J205" s="136">
        <f ca="1">'13 Oseney Street'!AB70</f>
        <v>0</v>
      </c>
      <c r="K205" s="387" t="e">
        <f ca="1">'13 Oseney Street'!AC70</f>
        <v>#DIV/0!</v>
      </c>
      <c r="L205" s="138">
        <f ca="1">'13 Oseney Street'!AD70</f>
        <v>0</v>
      </c>
      <c r="M205" s="140">
        <f ca="1">'13 Oseney Street'!AE70</f>
        <v>0</v>
      </c>
    </row>
    <row r="206" spans="1:13" x14ac:dyDescent="0.25">
      <c r="A206" s="398" t="s">
        <v>24</v>
      </c>
      <c r="B206" s="384">
        <f ca="1">'13 Oseney Street'!T71</f>
        <v>4773.93</v>
      </c>
      <c r="C206" s="384">
        <f>'13 Oseney Street'!U71</f>
        <v>0</v>
      </c>
      <c r="D206" s="384">
        <f>'13 Oseney Street'!V71</f>
        <v>0</v>
      </c>
      <c r="E206" s="384">
        <f>'13 Oseney Street'!W71</f>
        <v>0</v>
      </c>
      <c r="F206" s="384">
        <f>'13 Oseney Street'!X71</f>
        <v>0</v>
      </c>
      <c r="G206" s="385">
        <f ca="1">'13 Oseney Street'!Y71</f>
        <v>0</v>
      </c>
      <c r="H206" s="385">
        <f>'13 Oseney Street'!Z71</f>
        <v>0</v>
      </c>
      <c r="I206" s="386" t="e">
        <f ca="1">'13 Oseney Street'!AA71</f>
        <v>#DIV/0!</v>
      </c>
      <c r="J206" s="136">
        <f ca="1">'13 Oseney Street'!AB71</f>
        <v>0</v>
      </c>
      <c r="K206" s="387" t="e">
        <f ca="1">'13 Oseney Street'!AC71</f>
        <v>#DIV/0!</v>
      </c>
      <c r="L206" s="138">
        <f ca="1">'13 Oseney Street'!AD71</f>
        <v>0</v>
      </c>
      <c r="M206" s="140">
        <f ca="1">'13 Oseney Street'!AE71</f>
        <v>0</v>
      </c>
    </row>
    <row r="207" spans="1:13" x14ac:dyDescent="0.25">
      <c r="A207" s="398" t="s">
        <v>312</v>
      </c>
      <c r="B207" s="384">
        <f ca="1">'13 Oseney Street'!T72</f>
        <v>1150</v>
      </c>
      <c r="C207" s="384">
        <f>'13 Oseney Street'!U72</f>
        <v>0</v>
      </c>
      <c r="D207" s="384">
        <f>'13 Oseney Street'!V72</f>
        <v>0</v>
      </c>
      <c r="E207" s="384">
        <f>'13 Oseney Street'!W72</f>
        <v>0</v>
      </c>
      <c r="F207" s="384">
        <f>'13 Oseney Street'!X72</f>
        <v>0</v>
      </c>
      <c r="G207" s="385">
        <f ca="1">'13 Oseney Street'!Y72</f>
        <v>0</v>
      </c>
      <c r="H207" s="385">
        <f>'13 Oseney Street'!Z72</f>
        <v>0</v>
      </c>
      <c r="I207" s="386" t="e">
        <f ca="1">'13 Oseney Street'!AA72</f>
        <v>#DIV/0!</v>
      </c>
      <c r="J207" s="136">
        <f ca="1">'13 Oseney Street'!AB72</f>
        <v>0</v>
      </c>
      <c r="K207" s="387" t="e">
        <f ca="1">'13 Oseney Street'!AC72</f>
        <v>#DIV/0!</v>
      </c>
      <c r="L207" s="138">
        <f ca="1">'13 Oseney Street'!AD72</f>
        <v>0</v>
      </c>
      <c r="M207" s="140">
        <f ca="1">'13 Oseney Street'!AE72</f>
        <v>0</v>
      </c>
    </row>
    <row r="208" spans="1:13" x14ac:dyDescent="0.25">
      <c r="A208" s="398"/>
      <c r="B208" s="384"/>
      <c r="C208" s="384"/>
      <c r="D208" s="384"/>
      <c r="E208" s="384"/>
      <c r="F208" s="384"/>
      <c r="G208" s="385"/>
      <c r="H208" s="385"/>
      <c r="I208" s="386"/>
      <c r="J208" s="136"/>
      <c r="K208" s="387"/>
      <c r="L208" s="138"/>
      <c r="M208" s="140">
        <f t="shared" si="3"/>
        <v>0</v>
      </c>
    </row>
    <row r="209" spans="1:13" x14ac:dyDescent="0.25">
      <c r="A209" s="398" t="s">
        <v>610</v>
      </c>
      <c r="B209" s="384"/>
      <c r="C209" s="384"/>
      <c r="D209" s="384"/>
      <c r="E209" s="384"/>
      <c r="F209" s="384"/>
      <c r="G209" s="385"/>
      <c r="H209" s="385"/>
      <c r="I209" s="386"/>
      <c r="J209" s="136"/>
      <c r="K209" s="387"/>
      <c r="L209" s="138"/>
      <c r="M209" s="140">
        <f t="shared" si="3"/>
        <v>0</v>
      </c>
    </row>
    <row r="210" spans="1:13" x14ac:dyDescent="0.25">
      <c r="A210" s="398" t="s">
        <v>623</v>
      </c>
      <c r="B210" s="384">
        <f ca="1">'29 Grove Terrace'!T51</f>
        <v>399.99552</v>
      </c>
      <c r="C210" s="384">
        <f>'29 Grove Terrace'!U51</f>
        <v>0</v>
      </c>
      <c r="D210" s="384">
        <f>'29 Grove Terrace'!V51</f>
        <v>0</v>
      </c>
      <c r="E210" s="384">
        <f>'29 Grove Terrace'!W51</f>
        <v>0</v>
      </c>
      <c r="F210" s="384">
        <f>'29 Grove Terrace'!X51</f>
        <v>0</v>
      </c>
      <c r="G210" s="385">
        <f ca="1">'29 Grove Terrace'!Y51</f>
        <v>399.99552</v>
      </c>
      <c r="H210" s="385">
        <f>'29 Grove Terrace'!Z51</f>
        <v>0</v>
      </c>
      <c r="I210" s="386">
        <f ca="1">'29 Grove Terrace'!AA51</f>
        <v>0</v>
      </c>
      <c r="J210" s="136">
        <f ca="1">'29 Grove Terrace'!AB51</f>
        <v>0</v>
      </c>
      <c r="K210" s="387">
        <f ca="1">'29 Grove Terrace'!AC51</f>
        <v>0</v>
      </c>
      <c r="L210" s="138">
        <f ca="1">'29 Grove Terrace'!AD51</f>
        <v>0</v>
      </c>
      <c r="M210" s="140">
        <f ca="1">'29 Grove Terrace'!AE51</f>
        <v>0</v>
      </c>
    </row>
    <row r="211" spans="1:13" x14ac:dyDescent="0.25">
      <c r="A211" s="398" t="s">
        <v>308</v>
      </c>
      <c r="B211" s="384">
        <f ca="1">'29 Grove Terrace'!T52</f>
        <v>222.29999999999998</v>
      </c>
      <c r="C211" s="384">
        <f>'29 Grove Terrace'!U52</f>
        <v>0</v>
      </c>
      <c r="D211" s="384">
        <f>'29 Grove Terrace'!V52</f>
        <v>0</v>
      </c>
      <c r="E211" s="384">
        <f>'29 Grove Terrace'!W52</f>
        <v>0</v>
      </c>
      <c r="F211" s="384">
        <f>'29 Grove Terrace'!X52</f>
        <v>0</v>
      </c>
      <c r="G211" s="385">
        <f ca="1">'29 Grove Terrace'!Y52</f>
        <v>222.29999999999998</v>
      </c>
      <c r="H211" s="385">
        <f>'29 Grove Terrace'!Z52</f>
        <v>0</v>
      </c>
      <c r="I211" s="386">
        <f ca="1">'29 Grove Terrace'!AA52</f>
        <v>1</v>
      </c>
      <c r="J211" s="136">
        <f ca="1">'29 Grove Terrace'!AB52</f>
        <v>222.29999999999998</v>
      </c>
      <c r="K211" s="387">
        <f ca="1">'29 Grove Terrace'!AC52</f>
        <v>0</v>
      </c>
      <c r="L211" s="138">
        <f ca="1">'29 Grove Terrace'!AD52</f>
        <v>0</v>
      </c>
      <c r="M211" s="140">
        <f ca="1">'29 Grove Terrace'!AE52</f>
        <v>222.29999999999998</v>
      </c>
    </row>
    <row r="212" spans="1:13" x14ac:dyDescent="0.25">
      <c r="A212" s="398" t="s">
        <v>285</v>
      </c>
      <c r="B212" s="384">
        <f ca="1">'29 Grove Terrace'!T53</f>
        <v>1408</v>
      </c>
      <c r="C212" s="384">
        <f>'29 Grove Terrace'!U53</f>
        <v>0</v>
      </c>
      <c r="D212" s="384">
        <f>'29 Grove Terrace'!V53</f>
        <v>0</v>
      </c>
      <c r="E212" s="384">
        <f>'29 Grove Terrace'!W53</f>
        <v>0</v>
      </c>
      <c r="F212" s="384">
        <f>'29 Grove Terrace'!X53</f>
        <v>0</v>
      </c>
      <c r="G212" s="385">
        <f ca="1">'29 Grove Terrace'!Y53</f>
        <v>1408</v>
      </c>
      <c r="H212" s="385">
        <f>'29 Grove Terrace'!Z53</f>
        <v>0</v>
      </c>
      <c r="I212" s="386">
        <f ca="1">'29 Grove Terrace'!AA53</f>
        <v>0</v>
      </c>
      <c r="J212" s="136">
        <f ca="1">'29 Grove Terrace'!AB53</f>
        <v>0</v>
      </c>
      <c r="K212" s="387">
        <f ca="1">'29 Grove Terrace'!AC53</f>
        <v>0</v>
      </c>
      <c r="L212" s="138">
        <f ca="1">'29 Grove Terrace'!AD53</f>
        <v>0</v>
      </c>
      <c r="M212" s="140">
        <f ca="1">'29 Grove Terrace'!AE53</f>
        <v>0</v>
      </c>
    </row>
    <row r="213" spans="1:13" x14ac:dyDescent="0.25">
      <c r="A213" s="398" t="s">
        <v>189</v>
      </c>
      <c r="B213" s="384">
        <f ca="1">'29 Grove Terrace'!T54</f>
        <v>3112.8249999999998</v>
      </c>
      <c r="C213" s="384">
        <f>'29 Grove Terrace'!U54</f>
        <v>0</v>
      </c>
      <c r="D213" s="384">
        <f>'29 Grove Terrace'!V54</f>
        <v>0</v>
      </c>
      <c r="E213" s="384">
        <f>'29 Grove Terrace'!W54</f>
        <v>0</v>
      </c>
      <c r="F213" s="384">
        <f>'29 Grove Terrace'!X54</f>
        <v>0</v>
      </c>
      <c r="G213" s="385">
        <f ca="1">'29 Grove Terrace'!Y54</f>
        <v>3112.8249999999998</v>
      </c>
      <c r="H213" s="385">
        <f>'29 Grove Terrace'!Z54</f>
        <v>0</v>
      </c>
      <c r="I213" s="386">
        <f ca="1">'29 Grove Terrace'!AA54</f>
        <v>0</v>
      </c>
      <c r="J213" s="136">
        <f ca="1">'29 Grove Terrace'!AB54</f>
        <v>0</v>
      </c>
      <c r="K213" s="387">
        <f ca="1">'29 Grove Terrace'!AC54</f>
        <v>0</v>
      </c>
      <c r="L213" s="138">
        <f ca="1">'29 Grove Terrace'!AD54</f>
        <v>0</v>
      </c>
      <c r="M213" s="140">
        <f ca="1">'29 Grove Terrace'!AE54</f>
        <v>0</v>
      </c>
    </row>
    <row r="214" spans="1:13" x14ac:dyDescent="0.25">
      <c r="A214" s="398" t="s">
        <v>72</v>
      </c>
      <c r="B214" s="384">
        <f ca="1">'29 Grove Terrace'!T55</f>
        <v>570.30234300000006</v>
      </c>
      <c r="C214" s="384">
        <f>'29 Grove Terrace'!U55</f>
        <v>0</v>
      </c>
      <c r="D214" s="384">
        <f>'29 Grove Terrace'!V55</f>
        <v>0</v>
      </c>
      <c r="E214" s="384">
        <f>'29 Grove Terrace'!W55</f>
        <v>0</v>
      </c>
      <c r="F214" s="384">
        <f>'29 Grove Terrace'!X55</f>
        <v>0</v>
      </c>
      <c r="G214" s="385">
        <f ca="1">'29 Grove Terrace'!Y55</f>
        <v>570.30234300000006</v>
      </c>
      <c r="H214" s="385">
        <f>'29 Grove Terrace'!Z55</f>
        <v>0</v>
      </c>
      <c r="I214" s="386">
        <f ca="1">'29 Grove Terrace'!AA55</f>
        <v>0</v>
      </c>
      <c r="J214" s="136">
        <f ca="1">'29 Grove Terrace'!AB55</f>
        <v>0</v>
      </c>
      <c r="K214" s="387">
        <f ca="1">'29 Grove Terrace'!AC55</f>
        <v>0</v>
      </c>
      <c r="L214" s="138">
        <f ca="1">'29 Grove Terrace'!AD55</f>
        <v>0</v>
      </c>
      <c r="M214" s="140">
        <f ca="1">'29 Grove Terrace'!AE55</f>
        <v>0</v>
      </c>
    </row>
    <row r="215" spans="1:13" x14ac:dyDescent="0.25">
      <c r="A215" s="398" t="s">
        <v>164</v>
      </c>
      <c r="B215" s="384">
        <f ca="1">'29 Grove Terrace'!T56</f>
        <v>1416.1611899999998</v>
      </c>
      <c r="C215" s="384">
        <f>'29 Grove Terrace'!U56</f>
        <v>0</v>
      </c>
      <c r="D215" s="384">
        <f>'29 Grove Terrace'!V56</f>
        <v>0</v>
      </c>
      <c r="E215" s="384">
        <f>'29 Grove Terrace'!W56</f>
        <v>0</v>
      </c>
      <c r="F215" s="384">
        <f>'29 Grove Terrace'!X56</f>
        <v>0</v>
      </c>
      <c r="G215" s="385">
        <f ca="1">'29 Grove Terrace'!Y56</f>
        <v>1416.1611899999998</v>
      </c>
      <c r="H215" s="385">
        <f>'29 Grove Terrace'!Z56</f>
        <v>0</v>
      </c>
      <c r="I215" s="386">
        <f ca="1">'29 Grove Terrace'!AA56</f>
        <v>0</v>
      </c>
      <c r="J215" s="136">
        <f ca="1">'29 Grove Terrace'!AB56</f>
        <v>0</v>
      </c>
      <c r="K215" s="387">
        <f ca="1">'29 Grove Terrace'!AC56</f>
        <v>0</v>
      </c>
      <c r="L215" s="138">
        <f ca="1">'29 Grove Terrace'!AD56</f>
        <v>0</v>
      </c>
      <c r="M215" s="140">
        <f ca="1">'29 Grove Terrace'!AE56</f>
        <v>0</v>
      </c>
    </row>
    <row r="216" spans="1:13" x14ac:dyDescent="0.25">
      <c r="A216" s="398" t="s">
        <v>24</v>
      </c>
      <c r="B216" s="384">
        <f ca="1">'29 Grove Terrace'!T57</f>
        <v>5343.2963999999993</v>
      </c>
      <c r="C216" s="384">
        <f>'29 Grove Terrace'!U57</f>
        <v>0</v>
      </c>
      <c r="D216" s="384">
        <f>'29 Grove Terrace'!V57</f>
        <v>0</v>
      </c>
      <c r="E216" s="384">
        <f>'29 Grove Terrace'!W57</f>
        <v>0</v>
      </c>
      <c r="F216" s="384">
        <f>'29 Grove Terrace'!X57</f>
        <v>0</v>
      </c>
      <c r="G216" s="385">
        <f ca="1">'29 Grove Terrace'!Y57</f>
        <v>5343.2963999999993</v>
      </c>
      <c r="H216" s="385">
        <f>'29 Grove Terrace'!Z57</f>
        <v>0</v>
      </c>
      <c r="I216" s="386">
        <f ca="1">'29 Grove Terrace'!AA57</f>
        <v>0.70000000000000018</v>
      </c>
      <c r="J216" s="136">
        <f ca="1">'29 Grove Terrace'!AB57</f>
        <v>3740.3074800000004</v>
      </c>
      <c r="K216" s="387">
        <f ca="1">'29 Grove Terrace'!AC57</f>
        <v>0</v>
      </c>
      <c r="L216" s="138">
        <f ca="1">'29 Grove Terrace'!AD57</f>
        <v>0</v>
      </c>
      <c r="M216" s="140">
        <f ca="1">'29 Grove Terrace'!AE57</f>
        <v>3740.3074800000004</v>
      </c>
    </row>
    <row r="217" spans="1:13" x14ac:dyDescent="0.25">
      <c r="A217" s="398" t="s">
        <v>312</v>
      </c>
      <c r="B217" s="384">
        <f ca="1">'29 Grove Terrace'!T58</f>
        <v>1479.2844600000001</v>
      </c>
      <c r="C217" s="384">
        <f>'29 Grove Terrace'!U58</f>
        <v>0</v>
      </c>
      <c r="D217" s="384">
        <f>'29 Grove Terrace'!V58</f>
        <v>0</v>
      </c>
      <c r="E217" s="384">
        <f>'29 Grove Terrace'!W58</f>
        <v>0</v>
      </c>
      <c r="F217" s="384">
        <f>'29 Grove Terrace'!X58</f>
        <v>0</v>
      </c>
      <c r="G217" s="385">
        <f ca="1">'29 Grove Terrace'!Y58</f>
        <v>1479.2844600000001</v>
      </c>
      <c r="H217" s="385">
        <f>'29 Grove Terrace'!Z58</f>
        <v>0</v>
      </c>
      <c r="I217" s="386">
        <f ca="1">'29 Grove Terrace'!AA58</f>
        <v>0</v>
      </c>
      <c r="J217" s="136">
        <f ca="1">'29 Grove Terrace'!AB58</f>
        <v>0</v>
      </c>
      <c r="K217" s="387">
        <f ca="1">'29 Grove Terrace'!AC58</f>
        <v>0</v>
      </c>
      <c r="L217" s="138">
        <f ca="1">'29 Grove Terrace'!AD58</f>
        <v>0</v>
      </c>
      <c r="M217" s="140">
        <f ca="1">'29 Grove Terrace'!AE58</f>
        <v>0</v>
      </c>
    </row>
    <row r="218" spans="1:13" x14ac:dyDescent="0.25">
      <c r="A218" s="398"/>
      <c r="B218" s="384"/>
      <c r="C218" s="384"/>
      <c r="D218" s="384"/>
      <c r="E218" s="384"/>
      <c r="F218" s="384"/>
      <c r="G218" s="385"/>
      <c r="H218" s="385"/>
      <c r="I218" s="386"/>
      <c r="J218" s="136"/>
      <c r="K218" s="387"/>
      <c r="L218" s="138"/>
      <c r="M218" s="140">
        <f t="shared" si="3"/>
        <v>0</v>
      </c>
    </row>
    <row r="219" spans="1:13" x14ac:dyDescent="0.25">
      <c r="A219" s="398" t="s">
        <v>611</v>
      </c>
      <c r="B219" s="384"/>
      <c r="C219" s="384"/>
      <c r="D219" s="384"/>
      <c r="E219" s="384"/>
      <c r="F219" s="384"/>
      <c r="G219" s="385"/>
      <c r="H219" s="385"/>
      <c r="I219" s="386"/>
      <c r="J219" s="136"/>
      <c r="K219" s="387"/>
      <c r="L219" s="138"/>
      <c r="M219" s="140">
        <f t="shared" si="3"/>
        <v>0</v>
      </c>
    </row>
    <row r="220" spans="1:13" x14ac:dyDescent="0.25">
      <c r="A220" s="398" t="s">
        <v>623</v>
      </c>
      <c r="B220" s="384">
        <f ca="1">'28 Leighton Road'!T71</f>
        <v>399.99552</v>
      </c>
      <c r="C220" s="384">
        <f>'28 Leighton Road'!U71</f>
        <v>0</v>
      </c>
      <c r="D220" s="384">
        <f>'28 Leighton Road'!V71</f>
        <v>0</v>
      </c>
      <c r="E220" s="384">
        <f>'28 Leighton Road'!W71</f>
        <v>0</v>
      </c>
      <c r="F220" s="384">
        <f>'28 Leighton Road'!X71</f>
        <v>0</v>
      </c>
      <c r="G220" s="385">
        <f ca="1">'28 Leighton Road'!Y71</f>
        <v>399.99552</v>
      </c>
      <c r="H220" s="385">
        <f>'28 Leighton Road'!Z71</f>
        <v>0</v>
      </c>
      <c r="I220" s="386">
        <f ca="1">'28 Leighton Road'!AA71</f>
        <v>0</v>
      </c>
      <c r="J220" s="136">
        <f ca="1">'28 Leighton Road'!AB71</f>
        <v>0</v>
      </c>
      <c r="K220" s="387">
        <f ca="1">'28 Leighton Road'!AC71</f>
        <v>0</v>
      </c>
      <c r="L220" s="138">
        <f ca="1">'28 Leighton Road'!AD71</f>
        <v>0</v>
      </c>
      <c r="M220" s="140">
        <f ca="1">'28 Leighton Road'!AE71</f>
        <v>0</v>
      </c>
    </row>
    <row r="221" spans="1:13" x14ac:dyDescent="0.25">
      <c r="A221" s="398" t="s">
        <v>308</v>
      </c>
      <c r="B221" s="384">
        <f ca="1">'28 Leighton Road'!T72</f>
        <v>222.29999999999998</v>
      </c>
      <c r="C221" s="384">
        <f>'28 Leighton Road'!U72</f>
        <v>0</v>
      </c>
      <c r="D221" s="384">
        <f>'28 Leighton Road'!V72</f>
        <v>0</v>
      </c>
      <c r="E221" s="384">
        <f>'28 Leighton Road'!W72</f>
        <v>0</v>
      </c>
      <c r="F221" s="384">
        <f>'28 Leighton Road'!X72</f>
        <v>0</v>
      </c>
      <c r="G221" s="385">
        <f ca="1">'28 Leighton Road'!Y72</f>
        <v>222.29999999999998</v>
      </c>
      <c r="H221" s="385">
        <f>'28 Leighton Road'!Z72</f>
        <v>0</v>
      </c>
      <c r="I221" s="386">
        <f ca="1">'28 Leighton Road'!AA72</f>
        <v>1</v>
      </c>
      <c r="J221" s="136">
        <f ca="1">'28 Leighton Road'!AB72</f>
        <v>222.29999999999998</v>
      </c>
      <c r="K221" s="387">
        <f ca="1">'28 Leighton Road'!AC72</f>
        <v>0</v>
      </c>
      <c r="L221" s="138">
        <f ca="1">'28 Leighton Road'!AD72</f>
        <v>0</v>
      </c>
      <c r="M221" s="140">
        <f ca="1">'28 Leighton Road'!AE72</f>
        <v>222.29999999999998</v>
      </c>
    </row>
    <row r="222" spans="1:13" x14ac:dyDescent="0.25">
      <c r="A222" s="398" t="s">
        <v>285</v>
      </c>
      <c r="B222" s="384">
        <f ca="1">'28 Leighton Road'!T73</f>
        <v>690.28563200000008</v>
      </c>
      <c r="C222" s="384">
        <f>'28 Leighton Road'!U73</f>
        <v>0</v>
      </c>
      <c r="D222" s="384">
        <f>'28 Leighton Road'!V73</f>
        <v>0</v>
      </c>
      <c r="E222" s="384">
        <f>'28 Leighton Road'!W73</f>
        <v>0</v>
      </c>
      <c r="F222" s="384">
        <f>'28 Leighton Road'!X73</f>
        <v>0</v>
      </c>
      <c r="G222" s="385">
        <f ca="1">'28 Leighton Road'!Y73</f>
        <v>690.28563200000008</v>
      </c>
      <c r="H222" s="385">
        <f>'28 Leighton Road'!Z73</f>
        <v>0</v>
      </c>
      <c r="I222" s="386">
        <f ca="1">'28 Leighton Road'!AA73</f>
        <v>0</v>
      </c>
      <c r="J222" s="136">
        <f ca="1">'28 Leighton Road'!AB73</f>
        <v>0</v>
      </c>
      <c r="K222" s="387">
        <f ca="1">'28 Leighton Road'!AC73</f>
        <v>0</v>
      </c>
      <c r="L222" s="138">
        <f ca="1">'28 Leighton Road'!AD73</f>
        <v>0</v>
      </c>
      <c r="M222" s="140">
        <f ca="1">'28 Leighton Road'!AE73</f>
        <v>0</v>
      </c>
    </row>
    <row r="223" spans="1:13" x14ac:dyDescent="0.25">
      <c r="A223" s="398" t="s">
        <v>189</v>
      </c>
      <c r="B223" s="384">
        <f ca="1">'28 Leighton Road'!T74</f>
        <v>5433.8332500000006</v>
      </c>
      <c r="C223" s="384">
        <f>'28 Leighton Road'!U74</f>
        <v>0</v>
      </c>
      <c r="D223" s="384">
        <f>'28 Leighton Road'!V74</f>
        <v>0</v>
      </c>
      <c r="E223" s="384">
        <f>'28 Leighton Road'!W74</f>
        <v>0</v>
      </c>
      <c r="F223" s="384">
        <f>'28 Leighton Road'!X74</f>
        <v>0</v>
      </c>
      <c r="G223" s="385">
        <f ca="1">'28 Leighton Road'!Y74</f>
        <v>5433.8332500000006</v>
      </c>
      <c r="H223" s="385">
        <f>'28 Leighton Road'!Z74</f>
        <v>0</v>
      </c>
      <c r="I223" s="386">
        <f ca="1">'28 Leighton Road'!AA74</f>
        <v>0</v>
      </c>
      <c r="J223" s="136">
        <f ca="1">'28 Leighton Road'!AB74</f>
        <v>0</v>
      </c>
      <c r="K223" s="387">
        <f ca="1">'28 Leighton Road'!AC74</f>
        <v>0</v>
      </c>
      <c r="L223" s="138">
        <f ca="1">'28 Leighton Road'!AD74</f>
        <v>0</v>
      </c>
      <c r="M223" s="140">
        <f ca="1">'28 Leighton Road'!AE74</f>
        <v>0</v>
      </c>
    </row>
    <row r="224" spans="1:13" x14ac:dyDescent="0.25">
      <c r="A224" s="398" t="s">
        <v>72</v>
      </c>
      <c r="B224" s="384">
        <f ca="1">'28 Leighton Road'!T75</f>
        <v>1849.4246089999999</v>
      </c>
      <c r="C224" s="384">
        <f>'28 Leighton Road'!U75</f>
        <v>0</v>
      </c>
      <c r="D224" s="384">
        <f>'28 Leighton Road'!V75</f>
        <v>0</v>
      </c>
      <c r="E224" s="384">
        <f>'28 Leighton Road'!W75</f>
        <v>0</v>
      </c>
      <c r="F224" s="384">
        <f>'28 Leighton Road'!X75</f>
        <v>0</v>
      </c>
      <c r="G224" s="385">
        <f ca="1">'28 Leighton Road'!Y75</f>
        <v>1849.4246089999999</v>
      </c>
      <c r="H224" s="385">
        <f>'28 Leighton Road'!Z75</f>
        <v>0</v>
      </c>
      <c r="I224" s="386">
        <f ca="1">'28 Leighton Road'!AA75</f>
        <v>0</v>
      </c>
      <c r="J224" s="136">
        <f ca="1">'28 Leighton Road'!AB75</f>
        <v>0</v>
      </c>
      <c r="K224" s="387">
        <f ca="1">'28 Leighton Road'!AC75</f>
        <v>0</v>
      </c>
      <c r="L224" s="138">
        <f ca="1">'28 Leighton Road'!AD75</f>
        <v>0</v>
      </c>
      <c r="M224" s="140">
        <f ca="1">'28 Leighton Road'!AE75</f>
        <v>0</v>
      </c>
    </row>
    <row r="225" spans="1:13" x14ac:dyDescent="0.25">
      <c r="A225" s="398" t="s">
        <v>164</v>
      </c>
      <c r="B225" s="384">
        <f ca="1">'28 Leighton Road'!T76</f>
        <v>1594.4854950000001</v>
      </c>
      <c r="C225" s="384">
        <f>'28 Leighton Road'!U76</f>
        <v>0</v>
      </c>
      <c r="D225" s="384">
        <f>'28 Leighton Road'!V76</f>
        <v>0</v>
      </c>
      <c r="E225" s="384">
        <f>'28 Leighton Road'!W76</f>
        <v>0</v>
      </c>
      <c r="F225" s="384">
        <f>'28 Leighton Road'!X76</f>
        <v>0</v>
      </c>
      <c r="G225" s="385">
        <f ca="1">'28 Leighton Road'!Y76</f>
        <v>1594.4854950000001</v>
      </c>
      <c r="H225" s="385">
        <f>'28 Leighton Road'!Z76</f>
        <v>0</v>
      </c>
      <c r="I225" s="386">
        <f ca="1">'28 Leighton Road'!AA76</f>
        <v>0</v>
      </c>
      <c r="J225" s="136">
        <f ca="1">'28 Leighton Road'!AB76</f>
        <v>0</v>
      </c>
      <c r="K225" s="387">
        <f ca="1">'28 Leighton Road'!AC76</f>
        <v>0</v>
      </c>
      <c r="L225" s="138">
        <f ca="1">'28 Leighton Road'!AD76</f>
        <v>0</v>
      </c>
      <c r="M225" s="140">
        <f ca="1">'28 Leighton Road'!AE76</f>
        <v>0</v>
      </c>
    </row>
    <row r="226" spans="1:13" x14ac:dyDescent="0.25">
      <c r="A226" s="398" t="s">
        <v>24</v>
      </c>
      <c r="B226" s="384">
        <f ca="1">'28 Leighton Road'!T77</f>
        <v>3008.3760000000002</v>
      </c>
      <c r="C226" s="384">
        <f>'28 Leighton Road'!U77</f>
        <v>0</v>
      </c>
      <c r="D226" s="384">
        <f>'28 Leighton Road'!V77</f>
        <v>0</v>
      </c>
      <c r="E226" s="384">
        <f>'28 Leighton Road'!W77</f>
        <v>0</v>
      </c>
      <c r="F226" s="384">
        <f>'28 Leighton Road'!X77</f>
        <v>0</v>
      </c>
      <c r="G226" s="385">
        <f ca="1">'28 Leighton Road'!Y77</f>
        <v>3008.3760000000002</v>
      </c>
      <c r="H226" s="385">
        <f>'28 Leighton Road'!Z77</f>
        <v>0</v>
      </c>
      <c r="I226" s="386">
        <f ca="1">'28 Leighton Road'!AA77</f>
        <v>0.69999999999999984</v>
      </c>
      <c r="J226" s="136">
        <f ca="1">'28 Leighton Road'!AB77</f>
        <v>2105.8631999999998</v>
      </c>
      <c r="K226" s="387">
        <f ca="1">'28 Leighton Road'!AC77</f>
        <v>0</v>
      </c>
      <c r="L226" s="138">
        <f ca="1">'28 Leighton Road'!AD77</f>
        <v>0</v>
      </c>
      <c r="M226" s="140">
        <f ca="1">'28 Leighton Road'!AE77</f>
        <v>2105.8631999999998</v>
      </c>
    </row>
    <row r="227" spans="1:13" x14ac:dyDescent="0.25">
      <c r="A227" s="398" t="s">
        <v>312</v>
      </c>
      <c r="B227" s="384">
        <f ca="1">'28 Leighton Road'!T78</f>
        <v>1013.8864999999998</v>
      </c>
      <c r="C227" s="384">
        <f>'28 Leighton Road'!U78</f>
        <v>0</v>
      </c>
      <c r="D227" s="384">
        <f>'28 Leighton Road'!V78</f>
        <v>0</v>
      </c>
      <c r="E227" s="384">
        <f>'28 Leighton Road'!W78</f>
        <v>0</v>
      </c>
      <c r="F227" s="384">
        <f>'28 Leighton Road'!X78</f>
        <v>0</v>
      </c>
      <c r="G227" s="385">
        <f ca="1">'28 Leighton Road'!Y78</f>
        <v>1013.8864999999998</v>
      </c>
      <c r="H227" s="385">
        <f>'28 Leighton Road'!Z78</f>
        <v>0</v>
      </c>
      <c r="I227" s="386">
        <f ca="1">'28 Leighton Road'!AA78</f>
        <v>0</v>
      </c>
      <c r="J227" s="136">
        <f ca="1">'28 Leighton Road'!AB78</f>
        <v>0</v>
      </c>
      <c r="K227" s="387">
        <f ca="1">'28 Leighton Road'!AC78</f>
        <v>0</v>
      </c>
      <c r="L227" s="138">
        <f ca="1">'28 Leighton Road'!AD78</f>
        <v>0</v>
      </c>
      <c r="M227" s="140">
        <f ca="1">'28 Leighton Road'!AE78</f>
        <v>0</v>
      </c>
    </row>
    <row r="228" spans="1:13" x14ac:dyDescent="0.25">
      <c r="A228" s="398" t="s">
        <v>341</v>
      </c>
      <c r="B228" s="384">
        <f ca="1">'28 Leighton Road'!T79</f>
        <v>2896.103865</v>
      </c>
      <c r="C228" s="384">
        <f>'28 Leighton Road'!U79</f>
        <v>0</v>
      </c>
      <c r="D228" s="384">
        <f>'28 Leighton Road'!V79</f>
        <v>0</v>
      </c>
      <c r="E228" s="384">
        <f>'28 Leighton Road'!W79</f>
        <v>0</v>
      </c>
      <c r="F228" s="384">
        <f>'28 Leighton Road'!X79</f>
        <v>0</v>
      </c>
      <c r="G228" s="385">
        <f ca="1">'28 Leighton Road'!Y79</f>
        <v>2896.103865</v>
      </c>
      <c r="H228" s="385">
        <f>'28 Leighton Road'!Z79</f>
        <v>0</v>
      </c>
      <c r="I228" s="386">
        <f ca="1">'28 Leighton Road'!AA79</f>
        <v>0</v>
      </c>
      <c r="J228" s="136">
        <f ca="1">'28 Leighton Road'!AB79</f>
        <v>0</v>
      </c>
      <c r="K228" s="387">
        <f ca="1">'28 Leighton Road'!AC79</f>
        <v>0</v>
      </c>
      <c r="L228" s="138">
        <f ca="1">'28 Leighton Road'!AD79</f>
        <v>0</v>
      </c>
      <c r="M228" s="140">
        <f ca="1">'28 Leighton Road'!AE79</f>
        <v>0</v>
      </c>
    </row>
    <row r="229" spans="1:13" x14ac:dyDescent="0.25">
      <c r="A229" s="398"/>
      <c r="B229" s="384"/>
      <c r="C229" s="384"/>
      <c r="D229" s="384"/>
      <c r="E229" s="384"/>
      <c r="F229" s="384"/>
      <c r="G229" s="385"/>
      <c r="H229" s="385"/>
      <c r="I229" s="386"/>
      <c r="J229" s="136"/>
      <c r="K229" s="387"/>
      <c r="L229" s="138"/>
      <c r="M229" s="140"/>
    </row>
    <row r="230" spans="1:13" x14ac:dyDescent="0.25">
      <c r="A230" s="398" t="s">
        <v>522</v>
      </c>
      <c r="B230" s="384"/>
      <c r="C230" s="384"/>
      <c r="D230" s="384"/>
      <c r="E230" s="384"/>
      <c r="F230" s="384"/>
      <c r="G230" s="385"/>
      <c r="H230" s="385"/>
      <c r="I230" s="386"/>
      <c r="J230" s="136"/>
      <c r="K230" s="387"/>
      <c r="L230" s="138"/>
      <c r="M230" s="140">
        <f t="shared" si="3"/>
        <v>0</v>
      </c>
    </row>
    <row r="231" spans="1:13" x14ac:dyDescent="0.25">
      <c r="A231" s="398" t="s">
        <v>623</v>
      </c>
      <c r="B231" s="384">
        <f ca="1">'13 Mortimer Terrace'!T57</f>
        <v>399.99552</v>
      </c>
      <c r="C231" s="384">
        <f>'13 Mortimer Terrace'!U57</f>
        <v>0</v>
      </c>
      <c r="D231" s="384">
        <f>'13 Mortimer Terrace'!V57</f>
        <v>0</v>
      </c>
      <c r="E231" s="384">
        <f>'13 Mortimer Terrace'!W57</f>
        <v>0</v>
      </c>
      <c r="F231" s="384">
        <f>'13 Mortimer Terrace'!X57</f>
        <v>0</v>
      </c>
      <c r="G231" s="385">
        <f ca="1">'13 Mortimer Terrace'!Y57</f>
        <v>399.99552</v>
      </c>
      <c r="H231" s="385">
        <f>'13 Mortimer Terrace'!Z57</f>
        <v>0</v>
      </c>
      <c r="I231" s="386">
        <f ca="1">'13 Mortimer Terrace'!AA57</f>
        <v>0</v>
      </c>
      <c r="J231" s="136">
        <f ca="1">'13 Mortimer Terrace'!AB57</f>
        <v>0</v>
      </c>
      <c r="K231" s="387">
        <f ca="1">'13 Mortimer Terrace'!AC57</f>
        <v>0</v>
      </c>
      <c r="L231" s="138">
        <f ca="1">'13 Mortimer Terrace'!AD57</f>
        <v>0</v>
      </c>
      <c r="M231" s="140">
        <f ca="1">'13 Mortimer Terrace'!AE57</f>
        <v>0</v>
      </c>
    </row>
    <row r="232" spans="1:13" x14ac:dyDescent="0.25">
      <c r="A232" s="398" t="s">
        <v>308</v>
      </c>
      <c r="B232" s="384">
        <f ca="1">'13 Mortimer Terrace'!T58</f>
        <v>222.29999999999998</v>
      </c>
      <c r="C232" s="384">
        <f>'13 Mortimer Terrace'!U58</f>
        <v>0</v>
      </c>
      <c r="D232" s="384">
        <f>'13 Mortimer Terrace'!V58</f>
        <v>0</v>
      </c>
      <c r="E232" s="384">
        <f>'13 Mortimer Terrace'!W58</f>
        <v>0</v>
      </c>
      <c r="F232" s="384">
        <f>'13 Mortimer Terrace'!X58</f>
        <v>0</v>
      </c>
      <c r="G232" s="385">
        <f ca="1">'13 Mortimer Terrace'!Y58</f>
        <v>222.29999999999998</v>
      </c>
      <c r="H232" s="385">
        <f>'13 Mortimer Terrace'!Z58</f>
        <v>0</v>
      </c>
      <c r="I232" s="386">
        <f ca="1">'13 Mortimer Terrace'!AA58</f>
        <v>1</v>
      </c>
      <c r="J232" s="136">
        <f ca="1">'13 Mortimer Terrace'!AB58</f>
        <v>222.29999999999998</v>
      </c>
      <c r="K232" s="387">
        <f ca="1">'13 Mortimer Terrace'!AC58</f>
        <v>0</v>
      </c>
      <c r="L232" s="138">
        <f ca="1">'13 Mortimer Terrace'!AD58</f>
        <v>0</v>
      </c>
      <c r="M232" s="140">
        <f ca="1">'13 Mortimer Terrace'!AE58</f>
        <v>222.29999999999998</v>
      </c>
    </row>
    <row r="233" spans="1:13" x14ac:dyDescent="0.25">
      <c r="A233" s="398" t="s">
        <v>285</v>
      </c>
      <c r="B233" s="384">
        <f ca="1">'13 Mortimer Terrace'!T59</f>
        <v>987.13777799999991</v>
      </c>
      <c r="C233" s="384">
        <f>'13 Mortimer Terrace'!U59</f>
        <v>0</v>
      </c>
      <c r="D233" s="384">
        <f>'13 Mortimer Terrace'!V59</f>
        <v>0</v>
      </c>
      <c r="E233" s="384">
        <f>'13 Mortimer Terrace'!W59</f>
        <v>0</v>
      </c>
      <c r="F233" s="384">
        <f>'13 Mortimer Terrace'!X59</f>
        <v>0</v>
      </c>
      <c r="G233" s="385">
        <f ca="1">'13 Mortimer Terrace'!Y59</f>
        <v>987.13777799999991</v>
      </c>
      <c r="H233" s="385">
        <f>'13 Mortimer Terrace'!Z59</f>
        <v>0</v>
      </c>
      <c r="I233" s="386">
        <f ca="1">'13 Mortimer Terrace'!AA59</f>
        <v>0</v>
      </c>
      <c r="J233" s="136">
        <f ca="1">'13 Mortimer Terrace'!AB59</f>
        <v>0</v>
      </c>
      <c r="K233" s="387">
        <f ca="1">'13 Mortimer Terrace'!AC59</f>
        <v>0</v>
      </c>
      <c r="L233" s="138">
        <f ca="1">'13 Mortimer Terrace'!AD59</f>
        <v>0</v>
      </c>
      <c r="M233" s="140">
        <f ca="1">'13 Mortimer Terrace'!AE59</f>
        <v>0</v>
      </c>
    </row>
    <row r="234" spans="1:13" x14ac:dyDescent="0.25">
      <c r="A234" s="398" t="s">
        <v>189</v>
      </c>
      <c r="B234" s="384">
        <f ca="1">'13 Mortimer Terrace'!T60</f>
        <v>903.31974999999989</v>
      </c>
      <c r="C234" s="384">
        <f>'13 Mortimer Terrace'!U60</f>
        <v>0</v>
      </c>
      <c r="D234" s="384">
        <f>'13 Mortimer Terrace'!V60</f>
        <v>0</v>
      </c>
      <c r="E234" s="384">
        <f>'13 Mortimer Terrace'!W60</f>
        <v>0</v>
      </c>
      <c r="F234" s="384">
        <f>'13 Mortimer Terrace'!X60</f>
        <v>0</v>
      </c>
      <c r="G234" s="385">
        <f ca="1">'13 Mortimer Terrace'!Y60</f>
        <v>903.31974999999989</v>
      </c>
      <c r="H234" s="385">
        <f>'13 Mortimer Terrace'!Z60</f>
        <v>0</v>
      </c>
      <c r="I234" s="386">
        <f ca="1">'13 Mortimer Terrace'!AA60</f>
        <v>0</v>
      </c>
      <c r="J234" s="136">
        <f ca="1">'13 Mortimer Terrace'!AB60</f>
        <v>0</v>
      </c>
      <c r="K234" s="387">
        <f ca="1">'13 Mortimer Terrace'!AC60</f>
        <v>0</v>
      </c>
      <c r="L234" s="138">
        <f ca="1">'13 Mortimer Terrace'!AD60</f>
        <v>0</v>
      </c>
      <c r="M234" s="140">
        <f ca="1">'13 Mortimer Terrace'!AE60</f>
        <v>0</v>
      </c>
    </row>
    <row r="235" spans="1:13" x14ac:dyDescent="0.25">
      <c r="A235" s="398" t="s">
        <v>72</v>
      </c>
      <c r="B235" s="384">
        <f ca="1">'13 Mortimer Terrace'!T61</f>
        <v>0</v>
      </c>
      <c r="C235" s="384">
        <f>'13 Mortimer Terrace'!U61</f>
        <v>0</v>
      </c>
      <c r="D235" s="384">
        <f>'13 Mortimer Terrace'!V61</f>
        <v>0</v>
      </c>
      <c r="E235" s="384">
        <f>'13 Mortimer Terrace'!W61</f>
        <v>0</v>
      </c>
      <c r="F235" s="384">
        <f>'13 Mortimer Terrace'!X61</f>
        <v>0</v>
      </c>
      <c r="G235" s="385">
        <f ca="1">'13 Mortimer Terrace'!Y61</f>
        <v>0</v>
      </c>
      <c r="H235" s="385">
        <f>'13 Mortimer Terrace'!Z61</f>
        <v>0</v>
      </c>
      <c r="I235" s="386" t="e">
        <f ca="1">'13 Mortimer Terrace'!AA61</f>
        <v>#DIV/0!</v>
      </c>
      <c r="J235" s="136">
        <f ca="1">'13 Mortimer Terrace'!AB61</f>
        <v>0</v>
      </c>
      <c r="K235" s="387" t="e">
        <f ca="1">'13 Mortimer Terrace'!AC61</f>
        <v>#DIV/0!</v>
      </c>
      <c r="L235" s="138">
        <f ca="1">'13 Mortimer Terrace'!AD61</f>
        <v>0</v>
      </c>
      <c r="M235" s="140">
        <f ca="1">'13 Mortimer Terrace'!AE61</f>
        <v>0</v>
      </c>
    </row>
    <row r="236" spans="1:13" x14ac:dyDescent="0.25">
      <c r="A236" s="398" t="s">
        <v>164</v>
      </c>
      <c r="B236" s="384">
        <f ca="1">'13 Mortimer Terrace'!T62</f>
        <v>318.17371499999996</v>
      </c>
      <c r="C236" s="384">
        <f>'13 Mortimer Terrace'!U62</f>
        <v>0</v>
      </c>
      <c r="D236" s="384">
        <f>'13 Mortimer Terrace'!V62</f>
        <v>0</v>
      </c>
      <c r="E236" s="384">
        <f>'13 Mortimer Terrace'!W62</f>
        <v>0</v>
      </c>
      <c r="F236" s="384">
        <f>'13 Mortimer Terrace'!X62</f>
        <v>0</v>
      </c>
      <c r="G236" s="385">
        <f ca="1">'13 Mortimer Terrace'!Y62</f>
        <v>318.17371499999996</v>
      </c>
      <c r="H236" s="385">
        <f>'13 Mortimer Terrace'!Z62</f>
        <v>0</v>
      </c>
      <c r="I236" s="386">
        <f ca="1">'13 Mortimer Terrace'!AA62</f>
        <v>0</v>
      </c>
      <c r="J236" s="136">
        <f ca="1">'13 Mortimer Terrace'!AB62</f>
        <v>0</v>
      </c>
      <c r="K236" s="387">
        <f ca="1">'13 Mortimer Terrace'!AC62</f>
        <v>0</v>
      </c>
      <c r="L236" s="138">
        <f ca="1">'13 Mortimer Terrace'!AD62</f>
        <v>0</v>
      </c>
      <c r="M236" s="140">
        <f ca="1">'13 Mortimer Terrace'!AE62</f>
        <v>0</v>
      </c>
    </row>
    <row r="237" spans="1:13" x14ac:dyDescent="0.25">
      <c r="A237" s="398" t="s">
        <v>24</v>
      </c>
      <c r="B237" s="384">
        <f ca="1">'13 Mortimer Terrace'!T63</f>
        <v>3386.328</v>
      </c>
      <c r="C237" s="384">
        <f>'13 Mortimer Terrace'!U63</f>
        <v>0</v>
      </c>
      <c r="D237" s="384">
        <f>'13 Mortimer Terrace'!V63</f>
        <v>0</v>
      </c>
      <c r="E237" s="384">
        <f>'13 Mortimer Terrace'!W63</f>
        <v>0</v>
      </c>
      <c r="F237" s="384">
        <f>'13 Mortimer Terrace'!X63</f>
        <v>0</v>
      </c>
      <c r="G237" s="385">
        <f ca="1">'13 Mortimer Terrace'!Y63</f>
        <v>3386.328</v>
      </c>
      <c r="H237" s="385">
        <f>'13 Mortimer Terrace'!Z63</f>
        <v>0</v>
      </c>
      <c r="I237" s="386">
        <f ca="1">'13 Mortimer Terrace'!AA63</f>
        <v>1</v>
      </c>
      <c r="J237" s="136">
        <f ca="1">'13 Mortimer Terrace'!AB63</f>
        <v>3386.328</v>
      </c>
      <c r="K237" s="387">
        <f ca="1">'13 Mortimer Terrace'!AC63</f>
        <v>0</v>
      </c>
      <c r="L237" s="138">
        <f ca="1">'13 Mortimer Terrace'!AD63</f>
        <v>0</v>
      </c>
      <c r="M237" s="140">
        <f ca="1">'13 Mortimer Terrace'!AE63</f>
        <v>3386.328</v>
      </c>
    </row>
    <row r="238" spans="1:13" x14ac:dyDescent="0.25">
      <c r="A238" s="398" t="s">
        <v>312</v>
      </c>
      <c r="B238" s="384">
        <f ca="1">'13 Mortimer Terrace'!T64</f>
        <v>0</v>
      </c>
      <c r="C238" s="384">
        <f>'13 Mortimer Terrace'!U64</f>
        <v>0</v>
      </c>
      <c r="D238" s="384">
        <f>'13 Mortimer Terrace'!V64</f>
        <v>0</v>
      </c>
      <c r="E238" s="384">
        <f>'13 Mortimer Terrace'!W64</f>
        <v>0</v>
      </c>
      <c r="F238" s="384">
        <f>'13 Mortimer Terrace'!X64</f>
        <v>0</v>
      </c>
      <c r="G238" s="385">
        <f ca="1">'13 Mortimer Terrace'!Y64</f>
        <v>0</v>
      </c>
      <c r="H238" s="385">
        <f>'13 Mortimer Terrace'!Z64</f>
        <v>0</v>
      </c>
      <c r="I238" s="386" t="e">
        <f ca="1">'13 Mortimer Terrace'!AA64</f>
        <v>#DIV/0!</v>
      </c>
      <c r="J238" s="136">
        <f ca="1">'13 Mortimer Terrace'!AB64</f>
        <v>0</v>
      </c>
      <c r="K238" s="387" t="e">
        <f ca="1">'13 Mortimer Terrace'!AC64</f>
        <v>#DIV/0!</v>
      </c>
      <c r="L238" s="138">
        <f ca="1">'13 Mortimer Terrace'!AD64</f>
        <v>0</v>
      </c>
      <c r="M238" s="140">
        <f ca="1">'13 Mortimer Terrace'!AE64</f>
        <v>0</v>
      </c>
    </row>
    <row r="239" spans="1:13" x14ac:dyDescent="0.25">
      <c r="A239" s="398" t="s">
        <v>341</v>
      </c>
      <c r="B239" s="384">
        <f ca="1">'13 Mortimer Terrace'!T65</f>
        <v>3300.0193300000001</v>
      </c>
      <c r="C239" s="384">
        <f>'13 Mortimer Terrace'!U65</f>
        <v>0</v>
      </c>
      <c r="D239" s="384">
        <f>'13 Mortimer Terrace'!V65</f>
        <v>0</v>
      </c>
      <c r="E239" s="384">
        <f>'13 Mortimer Terrace'!W65</f>
        <v>0</v>
      </c>
      <c r="F239" s="384">
        <f>'13 Mortimer Terrace'!X65</f>
        <v>0</v>
      </c>
      <c r="G239" s="385">
        <f ca="1">'13 Mortimer Terrace'!Y65</f>
        <v>3300.0193300000001</v>
      </c>
      <c r="H239" s="385">
        <f>'13 Mortimer Terrace'!Z65</f>
        <v>0</v>
      </c>
      <c r="I239" s="386">
        <f ca="1">'13 Mortimer Terrace'!AA65</f>
        <v>0</v>
      </c>
      <c r="J239" s="136">
        <f ca="1">'13 Mortimer Terrace'!AB65</f>
        <v>0</v>
      </c>
      <c r="K239" s="387">
        <f ca="1">'13 Mortimer Terrace'!AC65</f>
        <v>0</v>
      </c>
      <c r="L239" s="138">
        <f ca="1">'13 Mortimer Terrace'!AD65</f>
        <v>0</v>
      </c>
      <c r="M239" s="140">
        <f ca="1">'13 Mortimer Terrace'!AE65</f>
        <v>0</v>
      </c>
    </row>
    <row r="240" spans="1:13" x14ac:dyDescent="0.25">
      <c r="A240" s="398"/>
      <c r="B240" s="384"/>
      <c r="C240" s="384"/>
      <c r="D240" s="384"/>
      <c r="E240" s="384"/>
      <c r="F240" s="384"/>
      <c r="G240" s="385"/>
      <c r="H240" s="385"/>
      <c r="I240" s="386"/>
      <c r="J240" s="136"/>
      <c r="K240" s="387"/>
      <c r="L240" s="138"/>
      <c r="M240" s="140"/>
    </row>
    <row r="241" spans="1:13" x14ac:dyDescent="0.25">
      <c r="A241" s="399" t="s">
        <v>523</v>
      </c>
      <c r="B241" s="384"/>
      <c r="C241" s="384"/>
      <c r="D241" s="384"/>
      <c r="E241" s="384"/>
      <c r="F241" s="384"/>
      <c r="G241" s="385"/>
      <c r="H241" s="385"/>
      <c r="I241" s="386"/>
      <c r="J241" s="136"/>
      <c r="K241" s="387"/>
      <c r="L241" s="138"/>
      <c r="M241" s="140">
        <f t="shared" ref="M241:M251" si="4">J241-L241</f>
        <v>0</v>
      </c>
    </row>
    <row r="242" spans="1:13" x14ac:dyDescent="0.25">
      <c r="A242" s="398" t="s">
        <v>623</v>
      </c>
      <c r="B242" s="384">
        <f ca="1">'13 Winscombe Terrace'!T50</f>
        <v>399.99552</v>
      </c>
      <c r="C242" s="384">
        <f>'13 Winscombe Terrace'!U50</f>
        <v>0</v>
      </c>
      <c r="D242" s="384">
        <f>'13 Winscombe Terrace'!V50</f>
        <v>0</v>
      </c>
      <c r="E242" s="384">
        <f>'13 Winscombe Terrace'!W50</f>
        <v>0</v>
      </c>
      <c r="F242" s="384">
        <f>'13 Winscombe Terrace'!X50</f>
        <v>0</v>
      </c>
      <c r="G242" s="385">
        <f ca="1">'13 Winscombe Terrace'!Y50</f>
        <v>0</v>
      </c>
      <c r="H242" s="385">
        <f>'13 Winscombe Terrace'!Z50</f>
        <v>0</v>
      </c>
      <c r="I242" s="386" t="e">
        <f ca="1">'13 Winscombe Terrace'!AA50</f>
        <v>#DIV/0!</v>
      </c>
      <c r="J242" s="136">
        <f ca="1">'13 Winscombe Terrace'!AB50</f>
        <v>0</v>
      </c>
      <c r="K242" s="387" t="e">
        <f ca="1">'13 Winscombe Terrace'!AC50</f>
        <v>#DIV/0!</v>
      </c>
      <c r="L242" s="138">
        <f ca="1">'13 Winscombe Terrace'!AD50</f>
        <v>0</v>
      </c>
      <c r="M242" s="140">
        <f ca="1">'13 Winscombe Terrace'!AE50</f>
        <v>0</v>
      </c>
    </row>
    <row r="243" spans="1:13" x14ac:dyDescent="0.25">
      <c r="A243" s="398" t="s">
        <v>308</v>
      </c>
      <c r="B243" s="384">
        <f ca="1">'13 Winscombe Terrace'!T51</f>
        <v>222.29999999999998</v>
      </c>
      <c r="C243" s="384">
        <f>'13 Winscombe Terrace'!U51</f>
        <v>0</v>
      </c>
      <c r="D243" s="384">
        <f>'13 Winscombe Terrace'!V51</f>
        <v>0</v>
      </c>
      <c r="E243" s="384">
        <f>'13 Winscombe Terrace'!W51</f>
        <v>0</v>
      </c>
      <c r="F243" s="384">
        <f>'13 Winscombe Terrace'!X51</f>
        <v>0</v>
      </c>
      <c r="G243" s="385">
        <f ca="1">'13 Winscombe Terrace'!Y51</f>
        <v>0</v>
      </c>
      <c r="H243" s="385">
        <f>'13 Winscombe Terrace'!Z51</f>
        <v>0</v>
      </c>
      <c r="I243" s="386" t="e">
        <f ca="1">'13 Winscombe Terrace'!AA51</f>
        <v>#DIV/0!</v>
      </c>
      <c r="J243" s="136">
        <f ca="1">'13 Winscombe Terrace'!AB51</f>
        <v>0</v>
      </c>
      <c r="K243" s="387" t="e">
        <f ca="1">'13 Winscombe Terrace'!AC51</f>
        <v>#DIV/0!</v>
      </c>
      <c r="L243" s="138">
        <f ca="1">'13 Winscombe Terrace'!AD51</f>
        <v>0</v>
      </c>
      <c r="M243" s="140">
        <f ca="1">'13 Winscombe Terrace'!AE51</f>
        <v>0</v>
      </c>
    </row>
    <row r="244" spans="1:13" x14ac:dyDescent="0.25">
      <c r="A244" s="398" t="s">
        <v>285</v>
      </c>
      <c r="B244" s="384">
        <f ca="1">'13 Winscombe Terrace'!T52</f>
        <v>408</v>
      </c>
      <c r="C244" s="384">
        <f>'13 Winscombe Terrace'!U52</f>
        <v>0</v>
      </c>
      <c r="D244" s="384">
        <f>'13 Winscombe Terrace'!V52</f>
        <v>0</v>
      </c>
      <c r="E244" s="384">
        <f>'13 Winscombe Terrace'!W52</f>
        <v>0</v>
      </c>
      <c r="F244" s="384">
        <f>'13 Winscombe Terrace'!X52</f>
        <v>0</v>
      </c>
      <c r="G244" s="385">
        <f ca="1">'13 Winscombe Terrace'!Y52</f>
        <v>0</v>
      </c>
      <c r="H244" s="385">
        <f>'13 Winscombe Terrace'!Z52</f>
        <v>0</v>
      </c>
      <c r="I244" s="386" t="e">
        <f ca="1">'13 Winscombe Terrace'!AA52</f>
        <v>#DIV/0!</v>
      </c>
      <c r="J244" s="136">
        <f ca="1">'13 Winscombe Terrace'!AB52</f>
        <v>0</v>
      </c>
      <c r="K244" s="387" t="e">
        <f ca="1">'13 Winscombe Terrace'!AC52</f>
        <v>#DIV/0!</v>
      </c>
      <c r="L244" s="138">
        <f ca="1">'13 Winscombe Terrace'!AD52</f>
        <v>0</v>
      </c>
      <c r="M244" s="140">
        <f ca="1">'13 Winscombe Terrace'!AE52</f>
        <v>0</v>
      </c>
    </row>
    <row r="245" spans="1:13" x14ac:dyDescent="0.25">
      <c r="A245" s="398" t="s">
        <v>189</v>
      </c>
      <c r="B245" s="384">
        <f ca="1">'13 Winscombe Terrace'!T53</f>
        <v>543.91450000000009</v>
      </c>
      <c r="C245" s="384">
        <f>'13 Winscombe Terrace'!U53</f>
        <v>0</v>
      </c>
      <c r="D245" s="384">
        <f>'13 Winscombe Terrace'!V53</f>
        <v>0</v>
      </c>
      <c r="E245" s="384">
        <f>'13 Winscombe Terrace'!W53</f>
        <v>0</v>
      </c>
      <c r="F245" s="384">
        <f>'13 Winscombe Terrace'!X53</f>
        <v>0</v>
      </c>
      <c r="G245" s="385">
        <f ca="1">'13 Winscombe Terrace'!Y53</f>
        <v>0</v>
      </c>
      <c r="H245" s="385">
        <f>'13 Winscombe Terrace'!Z53</f>
        <v>0</v>
      </c>
      <c r="I245" s="386" t="e">
        <f ca="1">'13 Winscombe Terrace'!AA53</f>
        <v>#DIV/0!</v>
      </c>
      <c r="J245" s="136">
        <f ca="1">'13 Winscombe Terrace'!AB53</f>
        <v>0</v>
      </c>
      <c r="K245" s="387" t="e">
        <f ca="1">'13 Winscombe Terrace'!AC53</f>
        <v>#DIV/0!</v>
      </c>
      <c r="L245" s="138">
        <f ca="1">'13 Winscombe Terrace'!AD53</f>
        <v>0</v>
      </c>
      <c r="M245" s="140">
        <f ca="1">'13 Winscombe Terrace'!AE53</f>
        <v>0</v>
      </c>
    </row>
    <row r="246" spans="1:13" x14ac:dyDescent="0.25">
      <c r="A246" s="398" t="s">
        <v>72</v>
      </c>
      <c r="B246" s="384">
        <f ca="1">'13 Winscombe Terrace'!T54</f>
        <v>0</v>
      </c>
      <c r="C246" s="384">
        <f>'13 Winscombe Terrace'!U54</f>
        <v>0</v>
      </c>
      <c r="D246" s="384">
        <f>'13 Winscombe Terrace'!V54</f>
        <v>0</v>
      </c>
      <c r="E246" s="384">
        <f>'13 Winscombe Terrace'!W54</f>
        <v>0</v>
      </c>
      <c r="F246" s="384">
        <f>'13 Winscombe Terrace'!X54</f>
        <v>0</v>
      </c>
      <c r="G246" s="385">
        <f ca="1">'13 Winscombe Terrace'!Y54</f>
        <v>0</v>
      </c>
      <c r="H246" s="385">
        <f>'13 Winscombe Terrace'!Z54</f>
        <v>0</v>
      </c>
      <c r="I246" s="386" t="e">
        <f ca="1">'13 Winscombe Terrace'!AA54</f>
        <v>#DIV/0!</v>
      </c>
      <c r="J246" s="136">
        <f ca="1">'13 Winscombe Terrace'!AB54</f>
        <v>0</v>
      </c>
      <c r="K246" s="387" t="e">
        <f ca="1">'13 Winscombe Terrace'!AC54</f>
        <v>#DIV/0!</v>
      </c>
      <c r="L246" s="138">
        <f ca="1">'13 Winscombe Terrace'!AD54</f>
        <v>0</v>
      </c>
      <c r="M246" s="140">
        <f ca="1">'13 Winscombe Terrace'!AE54</f>
        <v>0</v>
      </c>
    </row>
    <row r="247" spans="1:13" x14ac:dyDescent="0.25">
      <c r="A247" s="398" t="s">
        <v>164</v>
      </c>
      <c r="B247" s="384">
        <f ca="1">'13 Winscombe Terrace'!T55</f>
        <v>209.34697499999999</v>
      </c>
      <c r="C247" s="384">
        <f>'13 Winscombe Terrace'!U55</f>
        <v>0</v>
      </c>
      <c r="D247" s="384">
        <f>'13 Winscombe Terrace'!V55</f>
        <v>0</v>
      </c>
      <c r="E247" s="384">
        <f>'13 Winscombe Terrace'!W55</f>
        <v>0</v>
      </c>
      <c r="F247" s="384">
        <f>'13 Winscombe Terrace'!X55</f>
        <v>0</v>
      </c>
      <c r="G247" s="385">
        <f ca="1">'13 Winscombe Terrace'!Y55</f>
        <v>0</v>
      </c>
      <c r="H247" s="385">
        <f>'13 Winscombe Terrace'!Z55</f>
        <v>0</v>
      </c>
      <c r="I247" s="386" t="e">
        <f ca="1">'13 Winscombe Terrace'!AA55</f>
        <v>#DIV/0!</v>
      </c>
      <c r="J247" s="136">
        <f ca="1">'13 Winscombe Terrace'!AB55</f>
        <v>0</v>
      </c>
      <c r="K247" s="387" t="e">
        <f ca="1">'13 Winscombe Terrace'!AC55</f>
        <v>#DIV/0!</v>
      </c>
      <c r="L247" s="138">
        <f ca="1">'13 Winscombe Terrace'!AD55</f>
        <v>0</v>
      </c>
      <c r="M247" s="140">
        <f ca="1">'13 Winscombe Terrace'!AE55</f>
        <v>0</v>
      </c>
    </row>
    <row r="248" spans="1:13" x14ac:dyDescent="0.25">
      <c r="A248" s="398" t="s">
        <v>24</v>
      </c>
      <c r="B248" s="384">
        <f ca="1">'13 Winscombe Terrace'!T56</f>
        <v>3376.422</v>
      </c>
      <c r="C248" s="384">
        <f>'13 Winscombe Terrace'!U56</f>
        <v>0</v>
      </c>
      <c r="D248" s="384">
        <f>'13 Winscombe Terrace'!V56</f>
        <v>0</v>
      </c>
      <c r="E248" s="384">
        <f>'13 Winscombe Terrace'!W56</f>
        <v>0</v>
      </c>
      <c r="F248" s="384">
        <f>'13 Winscombe Terrace'!X56</f>
        <v>0</v>
      </c>
      <c r="G248" s="385">
        <f ca="1">'13 Winscombe Terrace'!Y56</f>
        <v>0</v>
      </c>
      <c r="H248" s="385">
        <f>'13 Winscombe Terrace'!Z56</f>
        <v>0</v>
      </c>
      <c r="I248" s="386" t="e">
        <f ca="1">'13 Winscombe Terrace'!AA56</f>
        <v>#DIV/0!</v>
      </c>
      <c r="J248" s="136">
        <f ca="1">'13 Winscombe Terrace'!AB56</f>
        <v>0</v>
      </c>
      <c r="K248" s="387" t="e">
        <f ca="1">'13 Winscombe Terrace'!AC56</f>
        <v>#DIV/0!</v>
      </c>
      <c r="L248" s="138">
        <f ca="1">'13 Winscombe Terrace'!AD56</f>
        <v>0</v>
      </c>
      <c r="M248" s="140">
        <f ca="1">'13 Winscombe Terrace'!AE56</f>
        <v>0</v>
      </c>
    </row>
    <row r="249" spans="1:13" x14ac:dyDescent="0.25">
      <c r="A249" s="398" t="s">
        <v>312</v>
      </c>
      <c r="B249" s="384">
        <f ca="1">'13 Winscombe Terrace'!T57</f>
        <v>0</v>
      </c>
      <c r="C249" s="384">
        <f>'13 Winscombe Terrace'!U57</f>
        <v>0</v>
      </c>
      <c r="D249" s="384">
        <f>'13 Winscombe Terrace'!V57</f>
        <v>0</v>
      </c>
      <c r="E249" s="384">
        <f>'13 Winscombe Terrace'!W57</f>
        <v>0</v>
      </c>
      <c r="F249" s="384">
        <f>'13 Winscombe Terrace'!X57</f>
        <v>0</v>
      </c>
      <c r="G249" s="385">
        <f ca="1">'13 Winscombe Terrace'!Y57</f>
        <v>0</v>
      </c>
      <c r="H249" s="385">
        <f>'13 Winscombe Terrace'!Z57</f>
        <v>0</v>
      </c>
      <c r="I249" s="386" t="e">
        <f ca="1">'13 Winscombe Terrace'!AA57</f>
        <v>#DIV/0!</v>
      </c>
      <c r="J249" s="136">
        <f ca="1">'13 Winscombe Terrace'!AB57</f>
        <v>0</v>
      </c>
      <c r="K249" s="387" t="e">
        <f ca="1">'13 Winscombe Terrace'!AC57</f>
        <v>#DIV/0!</v>
      </c>
      <c r="L249" s="138">
        <f ca="1">'13 Winscombe Terrace'!AD57</f>
        <v>0</v>
      </c>
      <c r="M249" s="140">
        <f ca="1">'13 Winscombe Terrace'!AE57</f>
        <v>0</v>
      </c>
    </row>
    <row r="250" spans="1:13" x14ac:dyDescent="0.25">
      <c r="A250" s="398" t="s">
        <v>341</v>
      </c>
      <c r="B250" s="384">
        <f ca="1">'13 Winscombe Terrace'!T58</f>
        <v>2795.1722500000001</v>
      </c>
      <c r="C250" s="384">
        <f>'13 Winscombe Terrace'!U58</f>
        <v>0</v>
      </c>
      <c r="D250" s="384">
        <f>'13 Winscombe Terrace'!V58</f>
        <v>0</v>
      </c>
      <c r="E250" s="384">
        <f>'13 Winscombe Terrace'!W58</f>
        <v>0</v>
      </c>
      <c r="F250" s="384">
        <f>'13 Winscombe Terrace'!X58</f>
        <v>0</v>
      </c>
      <c r="G250" s="385">
        <f ca="1">'13 Winscombe Terrace'!Y58</f>
        <v>0</v>
      </c>
      <c r="H250" s="385">
        <f>'13 Winscombe Terrace'!Z58</f>
        <v>0</v>
      </c>
      <c r="I250" s="386" t="e">
        <f ca="1">'13 Winscombe Terrace'!AA58</f>
        <v>#DIV/0!</v>
      </c>
      <c r="J250" s="136">
        <f ca="1">'13 Winscombe Terrace'!AB58</f>
        <v>0</v>
      </c>
      <c r="K250" s="387" t="e">
        <f ca="1">'13 Winscombe Terrace'!AC58</f>
        <v>#DIV/0!</v>
      </c>
      <c r="L250" s="138">
        <f ca="1">'13 Winscombe Terrace'!AD58</f>
        <v>0</v>
      </c>
      <c r="M250" s="140">
        <f ca="1">'13 Winscombe Terrace'!AE58</f>
        <v>0</v>
      </c>
    </row>
    <row r="251" spans="1:13" x14ac:dyDescent="0.25">
      <c r="A251" s="398"/>
      <c r="B251" s="384"/>
      <c r="C251" s="384"/>
      <c r="D251" s="384"/>
      <c r="E251" s="384"/>
      <c r="F251" s="384"/>
      <c r="G251" s="385"/>
      <c r="H251" s="385"/>
      <c r="I251" s="386"/>
      <c r="J251" s="136"/>
      <c r="K251" s="387"/>
      <c r="L251" s="138"/>
      <c r="M251" s="140">
        <f t="shared" si="4"/>
        <v>0</v>
      </c>
    </row>
    <row r="252" spans="1:13" x14ac:dyDescent="0.25">
      <c r="A252" s="398"/>
      <c r="B252" s="384"/>
      <c r="C252" s="384"/>
      <c r="D252" s="384"/>
      <c r="E252" s="384"/>
      <c r="F252" s="384"/>
      <c r="G252" s="385"/>
      <c r="H252" s="385"/>
      <c r="I252" s="386"/>
      <c r="J252" s="136"/>
      <c r="K252" s="387"/>
      <c r="L252" s="138"/>
      <c r="M252" s="140">
        <f t="shared" si="1"/>
        <v>0</v>
      </c>
    </row>
    <row r="253" spans="1:13" x14ac:dyDescent="0.25">
      <c r="A253" s="384" t="s">
        <v>579</v>
      </c>
      <c r="B253" s="384">
        <f>'Project Overheads &amp; Scaffold'!M57</f>
        <v>207657.78750000003</v>
      </c>
      <c r="C253" s="384"/>
      <c r="D253" s="384"/>
      <c r="E253" s="384"/>
      <c r="F253" s="384"/>
      <c r="G253" s="385">
        <f>'Project Overheads &amp; Scaffold'!S57</f>
        <v>416129.50750000001</v>
      </c>
      <c r="H253" s="385"/>
      <c r="I253" s="386">
        <f>'Project Overheads &amp; Scaffold'!D73</f>
        <v>0.56097560975609762</v>
      </c>
      <c r="J253" s="136">
        <f>'Project Overheads &amp; Scaffold'!U57</f>
        <v>231106.06536585366</v>
      </c>
      <c r="K253" s="387">
        <f>'Project Overheads &amp; Scaffold'!D91</f>
        <v>1.043956043956044</v>
      </c>
      <c r="L253" s="138">
        <f>'Project Overheads &amp; Scaffold'!AB57</f>
        <v>0</v>
      </c>
      <c r="M253" s="140">
        <f t="shared" si="1"/>
        <v>231106.06536585366</v>
      </c>
    </row>
    <row r="254" spans="1:13" x14ac:dyDescent="0.25">
      <c r="A254" s="384"/>
      <c r="B254" s="384"/>
      <c r="C254" s="384"/>
      <c r="D254" s="384"/>
      <c r="E254" s="384"/>
      <c r="F254" s="384"/>
      <c r="G254" s="385"/>
      <c r="H254" s="385"/>
      <c r="I254" s="386"/>
      <c r="J254" s="136"/>
      <c r="K254" s="387"/>
      <c r="L254" s="138"/>
      <c r="M254" s="140">
        <f t="shared" si="1"/>
        <v>0</v>
      </c>
    </row>
    <row r="255" spans="1:13" x14ac:dyDescent="0.25">
      <c r="A255" s="384" t="s">
        <v>580</v>
      </c>
      <c r="B255" s="384">
        <f ca="1">SUM(B8:B253)*0.04</f>
        <v>34840.505841639999</v>
      </c>
      <c r="C255" s="384"/>
      <c r="D255" s="384"/>
      <c r="E255" s="384"/>
      <c r="F255" s="384"/>
      <c r="G255" s="385">
        <f ca="1">SUM(G8:G253)*0.04</f>
        <v>39285.49075343999</v>
      </c>
      <c r="H255" s="385"/>
      <c r="I255" s="402"/>
      <c r="J255" s="136">
        <f ca="1">SUM(J8:J253)*0.04</f>
        <v>15051.131541714145</v>
      </c>
      <c r="K255" s="387"/>
      <c r="L255" s="138">
        <f ca="1">SUM(L8:L253)*0.04</f>
        <v>0</v>
      </c>
      <c r="M255" s="140">
        <f t="shared" ca="1" si="1"/>
        <v>15051.131541714145</v>
      </c>
    </row>
    <row r="256" spans="1:13" ht="15.75" thickBot="1" x14ac:dyDescent="0.3">
      <c r="A256" s="388"/>
      <c r="B256" s="388"/>
      <c r="C256" s="388"/>
      <c r="D256" s="388"/>
      <c r="E256" s="388"/>
      <c r="F256" s="388"/>
      <c r="G256" s="389"/>
      <c r="H256" s="389"/>
      <c r="I256" s="390"/>
      <c r="J256" s="177"/>
      <c r="K256" s="391"/>
      <c r="L256" s="178"/>
      <c r="M256" s="140">
        <f t="shared" si="1"/>
        <v>0</v>
      </c>
    </row>
    <row r="257" spans="1:13" ht="17.25" thickTop="1" thickBot="1" x14ac:dyDescent="0.3">
      <c r="A257" s="174" t="s">
        <v>5</v>
      </c>
      <c r="B257" s="392">
        <f t="shared" ref="B257:G257" ca="1" si="5">SUM(B8:B256)</f>
        <v>905853.15188264009</v>
      </c>
      <c r="C257" s="392"/>
      <c r="D257" s="392"/>
      <c r="E257" s="392"/>
      <c r="F257" s="392"/>
      <c r="G257" s="393">
        <f t="shared" ca="1" si="5"/>
        <v>1021422.7595894397</v>
      </c>
      <c r="H257" s="393"/>
      <c r="I257" s="394"/>
      <c r="J257" s="180">
        <f ca="1">SUM(J8:J256)</f>
        <v>391329.42008456774</v>
      </c>
      <c r="K257" s="395"/>
      <c r="L257" s="181">
        <f ca="1">SUM(L8:L256)</f>
        <v>0</v>
      </c>
      <c r="M257" s="182">
        <f ca="1">SUM(M8:M256)</f>
        <v>391329.42008456774</v>
      </c>
    </row>
  </sheetData>
  <mergeCells count="2">
    <mergeCell ref="I7:J7"/>
    <mergeCell ref="K7:L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92"/>
  <sheetViews>
    <sheetView zoomScale="60" zoomScaleNormal="60" workbookViewId="0">
      <pane xSplit="5" ySplit="8" topLeftCell="S51" activePane="bottomRight" state="frozen"/>
      <selection pane="topRight" activeCell="F1" sqref="F1"/>
      <selection pane="bottomLeft" activeCell="A3" sqref="A3"/>
      <selection pane="bottomRight" activeCell="E63" sqref="E63"/>
    </sheetView>
  </sheetViews>
  <sheetFormatPr defaultRowHeight="15" x14ac:dyDescent="0.25"/>
  <cols>
    <col min="1" max="1" width="13.28515625" bestFit="1" customWidth="1"/>
    <col min="3" max="3" width="22.85546875" style="160" customWidth="1"/>
    <col min="4" max="4" width="14.42578125" style="161" customWidth="1"/>
    <col min="5" max="5" width="78" customWidth="1"/>
    <col min="6" max="6" width="13.7109375" style="161" customWidth="1"/>
    <col min="7" max="7" width="15.42578125" style="161" customWidth="1"/>
    <col min="8" max="8" width="12.85546875" style="161" customWidth="1"/>
    <col min="9" max="9" width="13.42578125" style="167" customWidth="1"/>
    <col min="10" max="10" width="13.7109375" style="161" customWidth="1"/>
    <col min="11" max="11" width="16.5703125" style="162" customWidth="1"/>
    <col min="12" max="12" width="16.7109375" style="161" customWidth="1"/>
    <col min="13" max="13" width="17.42578125" style="162" customWidth="1"/>
    <col min="14" max="14" width="12.85546875" style="161" customWidth="1"/>
    <col min="15" max="15" width="13.42578125" style="167" customWidth="1"/>
    <col min="16" max="16" width="13.7109375" style="193" customWidth="1"/>
    <col min="17" max="17" width="16.5703125" style="162" customWidth="1"/>
    <col min="18" max="18" width="16.7109375" style="161" customWidth="1"/>
    <col min="19" max="19" width="17.42578125" style="162" customWidth="1"/>
    <col min="20" max="20" width="16.5703125" style="167" customWidth="1"/>
    <col min="21" max="26" width="17.42578125" style="162" customWidth="1"/>
    <col min="27" max="27" width="16.5703125" style="167" customWidth="1"/>
    <col min="28" max="28" width="17.42578125" style="162" customWidth="1"/>
  </cols>
  <sheetData>
    <row r="1" spans="1:31" s="146" customFormat="1" x14ac:dyDescent="0.25">
      <c r="C1" s="165" t="s">
        <v>593</v>
      </c>
      <c r="D1" s="166"/>
      <c r="F1" s="166"/>
      <c r="G1" s="166"/>
      <c r="H1" s="166"/>
      <c r="I1" s="324"/>
      <c r="J1" s="166"/>
      <c r="K1" s="325"/>
      <c r="L1" s="166"/>
      <c r="M1" s="325"/>
      <c r="N1" s="166"/>
      <c r="O1" s="324"/>
      <c r="P1" s="326"/>
      <c r="Q1" s="325"/>
      <c r="R1" s="166"/>
      <c r="S1" s="325"/>
      <c r="T1" s="324"/>
      <c r="U1" s="325"/>
      <c r="V1" s="325"/>
      <c r="W1" s="325"/>
      <c r="X1" s="325"/>
      <c r="Y1" s="325"/>
      <c r="Z1" s="325"/>
      <c r="AA1" s="324"/>
      <c r="AB1" s="325"/>
    </row>
    <row r="2" spans="1:31" s="146" customFormat="1" x14ac:dyDescent="0.25">
      <c r="C2" s="165"/>
      <c r="D2" s="166"/>
      <c r="F2" s="166"/>
      <c r="G2" s="166"/>
      <c r="H2" s="166"/>
      <c r="I2" s="324"/>
      <c r="J2" s="166"/>
      <c r="K2" s="325"/>
      <c r="L2" s="166"/>
      <c r="M2" s="325"/>
      <c r="N2" s="166"/>
      <c r="O2" s="324"/>
      <c r="P2" s="326"/>
      <c r="Q2" s="325"/>
      <c r="R2" s="166"/>
      <c r="S2" s="325"/>
      <c r="T2" s="324"/>
      <c r="U2" s="325"/>
      <c r="V2" s="325"/>
      <c r="W2" s="325"/>
      <c r="X2" s="325"/>
      <c r="Y2" s="325"/>
      <c r="Z2" s="325"/>
      <c r="AA2" s="324"/>
      <c r="AB2" s="325"/>
    </row>
    <row r="3" spans="1:31" s="146" customFormat="1" x14ac:dyDescent="0.25">
      <c r="C3" s="165" t="s">
        <v>594</v>
      </c>
      <c r="D3" s="166"/>
      <c r="F3" s="166"/>
      <c r="G3" s="166"/>
      <c r="H3" s="166"/>
      <c r="I3" s="324"/>
      <c r="J3" s="166"/>
      <c r="K3" s="325"/>
      <c r="L3" s="166"/>
      <c r="M3" s="325"/>
      <c r="N3" s="166"/>
      <c r="O3" s="324"/>
      <c r="P3" s="326"/>
      <c r="Q3" s="325"/>
      <c r="R3" s="166"/>
      <c r="S3" s="325"/>
      <c r="T3" s="324"/>
      <c r="U3" s="325"/>
      <c r="V3" s="325"/>
      <c r="W3" s="325"/>
      <c r="X3" s="325"/>
      <c r="Y3" s="325"/>
      <c r="Z3" s="325"/>
      <c r="AA3" s="324"/>
      <c r="AB3" s="325"/>
    </row>
    <row r="4" spans="1:31" s="146" customFormat="1" x14ac:dyDescent="0.25">
      <c r="C4" s="165"/>
      <c r="D4" s="166"/>
      <c r="F4" s="166"/>
      <c r="G4" s="166"/>
      <c r="H4" s="166"/>
      <c r="I4" s="324"/>
      <c r="J4" s="166"/>
      <c r="K4" s="325"/>
      <c r="L4" s="166"/>
      <c r="M4" s="325"/>
      <c r="N4" s="166"/>
      <c r="O4" s="324"/>
      <c r="P4" s="326"/>
      <c r="Q4" s="325"/>
      <c r="R4" s="166"/>
      <c r="S4" s="325"/>
      <c r="T4" s="324"/>
      <c r="U4" s="325"/>
      <c r="V4" s="325"/>
      <c r="W4" s="325"/>
      <c r="X4" s="325"/>
      <c r="Y4" s="325"/>
      <c r="Z4" s="325"/>
      <c r="AA4" s="324"/>
      <c r="AB4" s="325"/>
    </row>
    <row r="5" spans="1:31" s="146" customFormat="1" x14ac:dyDescent="0.25">
      <c r="C5" s="165" t="s">
        <v>614</v>
      </c>
      <c r="D5" s="166"/>
      <c r="F5" s="166"/>
      <c r="G5" s="166"/>
      <c r="H5" s="166"/>
      <c r="I5" s="324"/>
      <c r="J5" s="166"/>
      <c r="K5" s="325"/>
      <c r="L5" s="166"/>
      <c r="M5" s="325"/>
      <c r="N5" s="166"/>
      <c r="O5" s="324"/>
      <c r="P5" s="326"/>
      <c r="Q5" s="325"/>
      <c r="R5" s="166"/>
      <c r="S5" s="325"/>
      <c r="T5" s="324"/>
      <c r="U5" s="325"/>
      <c r="V5" s="325"/>
      <c r="W5" s="325"/>
      <c r="X5" s="325"/>
      <c r="Y5" s="325"/>
      <c r="Z5" s="325"/>
      <c r="AA5" s="324"/>
      <c r="AB5" s="325"/>
    </row>
    <row r="6" spans="1:31" s="146" customFormat="1" ht="15.75" thickBot="1" x14ac:dyDescent="0.3">
      <c r="C6" s="165"/>
      <c r="D6" s="166"/>
      <c r="F6" s="166"/>
      <c r="G6" s="166"/>
      <c r="H6" s="166"/>
      <c r="I6" s="324"/>
      <c r="J6" s="166"/>
      <c r="K6" s="325"/>
      <c r="L6" s="166"/>
      <c r="M6" s="325"/>
      <c r="N6" s="166"/>
      <c r="O6" s="324"/>
      <c r="P6" s="326"/>
      <c r="Q6" s="325"/>
      <c r="R6" s="166"/>
      <c r="S6" s="325"/>
      <c r="T6" s="324"/>
      <c r="U6" s="325"/>
      <c r="V6" s="325"/>
      <c r="W6" s="325"/>
      <c r="X6" s="325"/>
      <c r="Y6" s="325"/>
      <c r="Z6" s="325"/>
      <c r="AA6" s="324"/>
      <c r="AB6" s="325"/>
    </row>
    <row r="7" spans="1:31" s="146" customFormat="1" ht="15.75" thickBot="1" x14ac:dyDescent="0.3">
      <c r="C7" s="165"/>
      <c r="D7" s="166"/>
      <c r="F7" s="166"/>
      <c r="G7" s="166"/>
      <c r="H7" s="410" t="s">
        <v>576</v>
      </c>
      <c r="I7" s="411"/>
      <c r="J7" s="411"/>
      <c r="K7" s="411"/>
      <c r="L7" s="411"/>
      <c r="M7" s="412"/>
      <c r="N7" s="410" t="s">
        <v>581</v>
      </c>
      <c r="O7" s="411"/>
      <c r="P7" s="411"/>
      <c r="Q7" s="411"/>
      <c r="R7" s="411"/>
      <c r="S7" s="412"/>
      <c r="T7" s="410" t="s">
        <v>577</v>
      </c>
      <c r="U7" s="411"/>
      <c r="V7" s="413" t="s">
        <v>617</v>
      </c>
      <c r="W7" s="414"/>
      <c r="X7" s="414"/>
      <c r="Y7" s="414"/>
      <c r="Z7" s="415"/>
      <c r="AA7" s="411" t="s">
        <v>582</v>
      </c>
      <c r="AB7" s="412"/>
    </row>
    <row r="8" spans="1:31" s="146" customFormat="1" ht="39" customHeight="1" thickBot="1" x14ac:dyDescent="0.3">
      <c r="A8" s="141" t="s">
        <v>527</v>
      </c>
      <c r="B8" s="142"/>
      <c r="C8" s="143" t="s">
        <v>6</v>
      </c>
      <c r="D8" s="143" t="s">
        <v>528</v>
      </c>
      <c r="E8" s="141" t="s">
        <v>8</v>
      </c>
      <c r="F8" s="141" t="s">
        <v>13</v>
      </c>
      <c r="G8" s="141" t="s">
        <v>14</v>
      </c>
      <c r="H8" s="141" t="s">
        <v>529</v>
      </c>
      <c r="I8" s="197" t="s">
        <v>530</v>
      </c>
      <c r="J8" s="141" t="s">
        <v>531</v>
      </c>
      <c r="K8" s="198" t="s">
        <v>21</v>
      </c>
      <c r="L8" s="143" t="s">
        <v>532</v>
      </c>
      <c r="M8" s="144" t="s">
        <v>17</v>
      </c>
      <c r="N8" s="141" t="s">
        <v>529</v>
      </c>
      <c r="O8" s="197" t="s">
        <v>530</v>
      </c>
      <c r="P8" s="194" t="s">
        <v>531</v>
      </c>
      <c r="Q8" s="198" t="s">
        <v>21</v>
      </c>
      <c r="R8" s="143" t="s">
        <v>532</v>
      </c>
      <c r="S8" s="144" t="s">
        <v>17</v>
      </c>
      <c r="T8" s="168" t="s">
        <v>578</v>
      </c>
      <c r="U8" s="364" t="s">
        <v>17</v>
      </c>
      <c r="V8" s="359" t="s">
        <v>529</v>
      </c>
      <c r="W8" s="360" t="s">
        <v>530</v>
      </c>
      <c r="X8" s="361" t="s">
        <v>531</v>
      </c>
      <c r="Y8" s="362" t="s">
        <v>618</v>
      </c>
      <c r="Z8" s="363" t="s">
        <v>17</v>
      </c>
      <c r="AA8" s="366" t="s">
        <v>578</v>
      </c>
      <c r="AB8" s="144" t="s">
        <v>17</v>
      </c>
      <c r="AC8" s="145"/>
      <c r="AD8" s="145"/>
      <c r="AE8" s="145"/>
    </row>
    <row r="9" spans="1:31" x14ac:dyDescent="0.25">
      <c r="V9" s="369"/>
      <c r="W9" s="199"/>
      <c r="X9" s="199"/>
      <c r="Y9" s="199"/>
      <c r="Z9" s="370"/>
    </row>
    <row r="10" spans="1:31" ht="30" x14ac:dyDescent="0.25">
      <c r="B10" s="114"/>
      <c r="C10" s="147" t="s">
        <v>533</v>
      </c>
      <c r="D10" s="148" t="s">
        <v>378</v>
      </c>
      <c r="E10" s="114"/>
      <c r="F10" s="148"/>
      <c r="G10" s="148"/>
      <c r="H10" s="149"/>
      <c r="I10" s="169"/>
      <c r="J10" s="148"/>
      <c r="K10" s="150"/>
      <c r="L10" s="148"/>
      <c r="M10" s="150"/>
      <c r="N10" s="149"/>
      <c r="O10" s="169"/>
      <c r="P10" s="149"/>
      <c r="Q10" s="150"/>
      <c r="R10" s="148"/>
      <c r="S10" s="150"/>
      <c r="T10" s="169"/>
      <c r="U10" s="365"/>
      <c r="V10" s="371"/>
      <c r="W10" s="150"/>
      <c r="X10" s="150"/>
      <c r="Y10" s="150"/>
      <c r="Z10" s="372"/>
      <c r="AA10" s="367"/>
      <c r="AB10" s="150"/>
    </row>
    <row r="11" spans="1:31" ht="30" x14ac:dyDescent="0.25">
      <c r="B11" s="114"/>
      <c r="C11" s="147" t="s">
        <v>533</v>
      </c>
      <c r="D11" s="148" t="s">
        <v>25</v>
      </c>
      <c r="E11" s="151" t="s">
        <v>534</v>
      </c>
      <c r="F11" s="148">
        <v>1.01</v>
      </c>
      <c r="G11" s="148" t="s">
        <v>535</v>
      </c>
      <c r="H11" s="149"/>
      <c r="I11" s="169"/>
      <c r="J11" s="148"/>
      <c r="K11" s="150">
        <v>6098.25</v>
      </c>
      <c r="L11" s="148"/>
      <c r="M11" s="150">
        <f>H11*I11*J11*K11</f>
        <v>0</v>
      </c>
      <c r="N11" s="149"/>
      <c r="O11" s="169"/>
      <c r="P11" s="149"/>
      <c r="Q11" s="150">
        <v>6098.25</v>
      </c>
      <c r="R11" s="148"/>
      <c r="S11" s="150">
        <f>N11*O11*P11*Q11</f>
        <v>0</v>
      </c>
      <c r="T11" s="169">
        <f t="shared" ref="T11:T12" si="0">$D$73</f>
        <v>0.56097560975609762</v>
      </c>
      <c r="U11" s="365">
        <f>S11*T11</f>
        <v>0</v>
      </c>
      <c r="V11" s="373"/>
      <c r="W11" s="169"/>
      <c r="X11" s="148"/>
      <c r="Y11" s="150">
        <v>6098.25</v>
      </c>
      <c r="Z11" s="372">
        <f>V11*W11*X11*Y11</f>
        <v>0</v>
      </c>
      <c r="AA11" s="368"/>
      <c r="AB11" s="150">
        <f>Z11*AA11</f>
        <v>0</v>
      </c>
    </row>
    <row r="12" spans="1:31" ht="30" x14ac:dyDescent="0.25">
      <c r="B12" s="114"/>
      <c r="C12" s="147" t="s">
        <v>533</v>
      </c>
      <c r="D12" s="148" t="s">
        <v>25</v>
      </c>
      <c r="E12" s="151" t="s">
        <v>536</v>
      </c>
      <c r="F12" s="148">
        <v>1.02</v>
      </c>
      <c r="G12" s="148" t="s">
        <v>535</v>
      </c>
      <c r="H12" s="149"/>
      <c r="I12" s="169"/>
      <c r="J12" s="148"/>
      <c r="K12" s="150">
        <v>7355</v>
      </c>
      <c r="L12" s="148"/>
      <c r="M12" s="150">
        <f t="shared" ref="M12:M23" si="1">H12*I12*J12*K12</f>
        <v>0</v>
      </c>
      <c r="N12" s="149"/>
      <c r="O12" s="169"/>
      <c r="P12" s="149"/>
      <c r="Q12" s="150">
        <v>7355</v>
      </c>
      <c r="R12" s="148"/>
      <c r="S12" s="150">
        <f t="shared" ref="S12:S37" si="2">N12*O12*P12*Q12</f>
        <v>0</v>
      </c>
      <c r="T12" s="169">
        <f t="shared" si="0"/>
        <v>0.56097560975609762</v>
      </c>
      <c r="U12" s="365">
        <f t="shared" ref="U12:U23" si="3">S12*T12</f>
        <v>0</v>
      </c>
      <c r="V12" s="373"/>
      <c r="W12" s="169"/>
      <c r="X12" s="148"/>
      <c r="Y12" s="150">
        <v>7355</v>
      </c>
      <c r="Z12" s="372">
        <f t="shared" ref="Z12:Z49" si="4">V12*W12*X12*Y12</f>
        <v>0</v>
      </c>
      <c r="AA12" s="368"/>
      <c r="AB12" s="150">
        <f t="shared" ref="AB12:AB50" si="5">Z12*AA12</f>
        <v>0</v>
      </c>
    </row>
    <row r="13" spans="1:31" ht="30" x14ac:dyDescent="0.25">
      <c r="B13" s="114"/>
      <c r="C13" s="147" t="s">
        <v>533</v>
      </c>
      <c r="D13" s="148" t="s">
        <v>25</v>
      </c>
      <c r="E13" s="151" t="s">
        <v>537</v>
      </c>
      <c r="F13" s="148">
        <v>1.03</v>
      </c>
      <c r="G13" s="148" t="s">
        <v>535</v>
      </c>
      <c r="H13" s="149">
        <v>1</v>
      </c>
      <c r="I13" s="169">
        <v>0.4</v>
      </c>
      <c r="J13" s="148">
        <v>3.25</v>
      </c>
      <c r="K13" s="150">
        <v>5427</v>
      </c>
      <c r="L13" s="148"/>
      <c r="M13" s="150">
        <f t="shared" si="1"/>
        <v>7055.1</v>
      </c>
      <c r="N13" s="149">
        <v>1</v>
      </c>
      <c r="O13" s="169">
        <v>0.4</v>
      </c>
      <c r="P13" s="149">
        <f>$D$68</f>
        <v>10.25</v>
      </c>
      <c r="Q13" s="150">
        <v>5427</v>
      </c>
      <c r="R13" s="148"/>
      <c r="S13" s="150">
        <f t="shared" si="2"/>
        <v>22250.700000000004</v>
      </c>
      <c r="T13" s="169">
        <f>$D$73</f>
        <v>0.56097560975609762</v>
      </c>
      <c r="U13" s="365">
        <f t="shared" si="3"/>
        <v>12482.100000000004</v>
      </c>
      <c r="V13" s="373">
        <v>1</v>
      </c>
      <c r="W13" s="169">
        <v>0.4</v>
      </c>
      <c r="X13" s="149">
        <f>$D$86</f>
        <v>3.25</v>
      </c>
      <c r="Y13" s="150">
        <v>5427</v>
      </c>
      <c r="Z13" s="372">
        <f t="shared" si="4"/>
        <v>7055.1</v>
      </c>
      <c r="AA13" s="368"/>
      <c r="AB13" s="150">
        <f t="shared" si="5"/>
        <v>0</v>
      </c>
    </row>
    <row r="14" spans="1:31" ht="30" x14ac:dyDescent="0.25">
      <c r="B14" s="114"/>
      <c r="C14" s="147" t="s">
        <v>533</v>
      </c>
      <c r="D14" s="148" t="s">
        <v>25</v>
      </c>
      <c r="E14" s="151" t="s">
        <v>538</v>
      </c>
      <c r="F14" s="148">
        <v>1.04</v>
      </c>
      <c r="G14" s="148" t="s">
        <v>535</v>
      </c>
      <c r="H14" s="149"/>
      <c r="I14" s="169"/>
      <c r="J14" s="148"/>
      <c r="K14" s="150">
        <v>4996.75</v>
      </c>
      <c r="L14" s="148"/>
      <c r="M14" s="150">
        <f t="shared" si="1"/>
        <v>0</v>
      </c>
      <c r="N14" s="149"/>
      <c r="O14" s="169"/>
      <c r="P14" s="149"/>
      <c r="Q14" s="150">
        <v>4996.75</v>
      </c>
      <c r="R14" s="148"/>
      <c r="S14" s="150">
        <f t="shared" si="2"/>
        <v>0</v>
      </c>
      <c r="T14" s="169">
        <f t="shared" ref="T14:T23" si="6">$D$73</f>
        <v>0.56097560975609762</v>
      </c>
      <c r="U14" s="365">
        <f t="shared" si="3"/>
        <v>0</v>
      </c>
      <c r="V14" s="373"/>
      <c r="W14" s="169"/>
      <c r="X14" s="148"/>
      <c r="Y14" s="150">
        <v>4996.75</v>
      </c>
      <c r="Z14" s="372">
        <f t="shared" si="4"/>
        <v>0</v>
      </c>
      <c r="AA14" s="368"/>
      <c r="AB14" s="150">
        <f t="shared" si="5"/>
        <v>0</v>
      </c>
    </row>
    <row r="15" spans="1:31" ht="30" x14ac:dyDescent="0.25">
      <c r="B15" s="114"/>
      <c r="C15" s="147" t="s">
        <v>533</v>
      </c>
      <c r="D15" s="148" t="s">
        <v>25</v>
      </c>
      <c r="E15" s="151" t="s">
        <v>539</v>
      </c>
      <c r="F15" s="148">
        <v>1.05</v>
      </c>
      <c r="G15" s="148" t="s">
        <v>535</v>
      </c>
      <c r="H15" s="149">
        <v>2</v>
      </c>
      <c r="I15" s="169">
        <v>1</v>
      </c>
      <c r="J15" s="148">
        <v>3.25</v>
      </c>
      <c r="K15" s="150">
        <v>4471.5</v>
      </c>
      <c r="L15" s="148"/>
      <c r="M15" s="150">
        <f t="shared" si="1"/>
        <v>29064.75</v>
      </c>
      <c r="N15" s="149">
        <v>2</v>
      </c>
      <c r="O15" s="169">
        <v>1</v>
      </c>
      <c r="P15" s="149">
        <f>$D$68</f>
        <v>10.25</v>
      </c>
      <c r="Q15" s="150">
        <v>4471.5</v>
      </c>
      <c r="R15" s="148"/>
      <c r="S15" s="150">
        <f t="shared" si="2"/>
        <v>91665.75</v>
      </c>
      <c r="T15" s="169">
        <f t="shared" si="6"/>
        <v>0.56097560975609762</v>
      </c>
      <c r="U15" s="365">
        <f t="shared" si="3"/>
        <v>51422.250000000007</v>
      </c>
      <c r="V15" s="373">
        <v>2</v>
      </c>
      <c r="W15" s="169">
        <v>1</v>
      </c>
      <c r="X15" s="148">
        <v>3.25</v>
      </c>
      <c r="Y15" s="150">
        <v>4471.5</v>
      </c>
      <c r="Z15" s="372">
        <f t="shared" si="4"/>
        <v>29064.75</v>
      </c>
      <c r="AA15" s="368"/>
      <c r="AB15" s="150">
        <f t="shared" si="5"/>
        <v>0</v>
      </c>
    </row>
    <row r="16" spans="1:31" ht="30" x14ac:dyDescent="0.25">
      <c r="B16" s="114"/>
      <c r="C16" s="147" t="s">
        <v>533</v>
      </c>
      <c r="D16" s="148" t="s">
        <v>25</v>
      </c>
      <c r="E16" s="151" t="s">
        <v>540</v>
      </c>
      <c r="F16" s="148">
        <v>1.06</v>
      </c>
      <c r="G16" s="148" t="s">
        <v>535</v>
      </c>
      <c r="H16" s="149"/>
      <c r="I16" s="169"/>
      <c r="J16" s="148"/>
      <c r="K16" s="150">
        <v>3910.5</v>
      </c>
      <c r="L16" s="148"/>
      <c r="M16" s="150">
        <f t="shared" si="1"/>
        <v>0</v>
      </c>
      <c r="N16" s="149"/>
      <c r="O16" s="169"/>
      <c r="P16" s="149"/>
      <c r="Q16" s="150">
        <v>3910.5</v>
      </c>
      <c r="R16" s="148"/>
      <c r="S16" s="150">
        <f t="shared" si="2"/>
        <v>0</v>
      </c>
      <c r="T16" s="169">
        <f t="shared" si="6"/>
        <v>0.56097560975609762</v>
      </c>
      <c r="U16" s="365">
        <f t="shared" si="3"/>
        <v>0</v>
      </c>
      <c r="V16" s="373"/>
      <c r="W16" s="169"/>
      <c r="X16" s="148"/>
      <c r="Y16" s="150">
        <v>3910.5</v>
      </c>
      <c r="Z16" s="372">
        <f t="shared" si="4"/>
        <v>0</v>
      </c>
      <c r="AA16" s="368"/>
      <c r="AB16" s="150">
        <f t="shared" si="5"/>
        <v>0</v>
      </c>
    </row>
    <row r="17" spans="2:28" ht="30" x14ac:dyDescent="0.25">
      <c r="B17" s="114"/>
      <c r="C17" s="147" t="s">
        <v>533</v>
      </c>
      <c r="D17" s="148" t="s">
        <v>25</v>
      </c>
      <c r="E17" s="151" t="s">
        <v>541</v>
      </c>
      <c r="F17" s="148">
        <v>1.07</v>
      </c>
      <c r="G17" s="148" t="s">
        <v>535</v>
      </c>
      <c r="H17" s="149"/>
      <c r="I17" s="169"/>
      <c r="J17" s="148"/>
      <c r="K17" s="150">
        <v>2903.8</v>
      </c>
      <c r="L17" s="148"/>
      <c r="M17" s="150">
        <f t="shared" si="1"/>
        <v>0</v>
      </c>
      <c r="N17" s="149"/>
      <c r="O17" s="169"/>
      <c r="P17" s="149"/>
      <c r="Q17" s="150">
        <v>2903.8</v>
      </c>
      <c r="R17" s="148"/>
      <c r="S17" s="150">
        <f t="shared" si="2"/>
        <v>0</v>
      </c>
      <c r="T17" s="169">
        <f t="shared" si="6"/>
        <v>0.56097560975609762</v>
      </c>
      <c r="U17" s="365">
        <f t="shared" si="3"/>
        <v>0</v>
      </c>
      <c r="V17" s="373"/>
      <c r="W17" s="169"/>
      <c r="X17" s="148"/>
      <c r="Y17" s="150">
        <v>2903.8</v>
      </c>
      <c r="Z17" s="372">
        <f t="shared" si="4"/>
        <v>0</v>
      </c>
      <c r="AA17" s="368"/>
      <c r="AB17" s="150">
        <f t="shared" si="5"/>
        <v>0</v>
      </c>
    </row>
    <row r="18" spans="2:28" ht="30" x14ac:dyDescent="0.25">
      <c r="B18" s="114"/>
      <c r="C18" s="147" t="s">
        <v>533</v>
      </c>
      <c r="D18" s="148" t="s">
        <v>25</v>
      </c>
      <c r="E18" s="152" t="s">
        <v>542</v>
      </c>
      <c r="F18" s="148">
        <v>1.08</v>
      </c>
      <c r="G18" s="148" t="s">
        <v>535</v>
      </c>
      <c r="H18" s="149"/>
      <c r="I18" s="169"/>
      <c r="J18" s="148"/>
      <c r="K18" s="150">
        <v>3693.5</v>
      </c>
      <c r="L18" s="148"/>
      <c r="M18" s="150">
        <f t="shared" si="1"/>
        <v>0</v>
      </c>
      <c r="N18" s="149"/>
      <c r="O18" s="169"/>
      <c r="P18" s="149"/>
      <c r="Q18" s="150">
        <v>3693.5</v>
      </c>
      <c r="R18" s="148"/>
      <c r="S18" s="150">
        <f t="shared" si="2"/>
        <v>0</v>
      </c>
      <c r="T18" s="169">
        <f t="shared" si="6"/>
        <v>0.56097560975609762</v>
      </c>
      <c r="U18" s="365">
        <f t="shared" si="3"/>
        <v>0</v>
      </c>
      <c r="V18" s="373"/>
      <c r="W18" s="169"/>
      <c r="X18" s="148"/>
      <c r="Y18" s="150">
        <v>3693.5</v>
      </c>
      <c r="Z18" s="372">
        <f t="shared" si="4"/>
        <v>0</v>
      </c>
      <c r="AA18" s="368"/>
      <c r="AB18" s="150">
        <f t="shared" si="5"/>
        <v>0</v>
      </c>
    </row>
    <row r="19" spans="2:28" ht="30" x14ac:dyDescent="0.25">
      <c r="B19" s="114"/>
      <c r="C19" s="147" t="s">
        <v>533</v>
      </c>
      <c r="D19" s="148" t="s">
        <v>25</v>
      </c>
      <c r="E19" s="151" t="s">
        <v>543</v>
      </c>
      <c r="F19" s="148">
        <v>1.0900000000000001</v>
      </c>
      <c r="G19" s="148" t="s">
        <v>535</v>
      </c>
      <c r="H19" s="149">
        <v>2</v>
      </c>
      <c r="I19" s="169">
        <v>1</v>
      </c>
      <c r="J19" s="148">
        <v>3.25</v>
      </c>
      <c r="K19" s="150">
        <v>2479.4</v>
      </c>
      <c r="L19" s="148"/>
      <c r="M19" s="150">
        <f t="shared" si="1"/>
        <v>16116.1</v>
      </c>
      <c r="N19" s="149">
        <v>2</v>
      </c>
      <c r="O19" s="169">
        <v>1</v>
      </c>
      <c r="P19" s="149">
        <f>$D$68</f>
        <v>10.25</v>
      </c>
      <c r="Q19" s="150">
        <v>2479.4</v>
      </c>
      <c r="R19" s="148"/>
      <c r="S19" s="150">
        <f t="shared" si="2"/>
        <v>50827.700000000004</v>
      </c>
      <c r="T19" s="169">
        <f t="shared" si="6"/>
        <v>0.56097560975609762</v>
      </c>
      <c r="U19" s="365">
        <f t="shared" si="3"/>
        <v>28513.100000000006</v>
      </c>
      <c r="V19" s="373">
        <v>2</v>
      </c>
      <c r="W19" s="169">
        <v>1</v>
      </c>
      <c r="X19" s="148">
        <v>3.25</v>
      </c>
      <c r="Y19" s="150">
        <v>2479.4</v>
      </c>
      <c r="Z19" s="372">
        <f t="shared" si="4"/>
        <v>16116.1</v>
      </c>
      <c r="AA19" s="368"/>
      <c r="AB19" s="150">
        <f t="shared" si="5"/>
        <v>0</v>
      </c>
    </row>
    <row r="20" spans="2:28" ht="30" x14ac:dyDescent="0.25">
      <c r="B20" s="114"/>
      <c r="C20" s="147" t="s">
        <v>533</v>
      </c>
      <c r="D20" s="148" t="s">
        <v>25</v>
      </c>
      <c r="E20" s="151" t="s">
        <v>544</v>
      </c>
      <c r="F20" s="148">
        <v>1.1000000000000001</v>
      </c>
      <c r="G20" s="148" t="s">
        <v>535</v>
      </c>
      <c r="H20" s="149"/>
      <c r="I20" s="169"/>
      <c r="J20" s="148"/>
      <c r="K20" s="150">
        <v>6388</v>
      </c>
      <c r="L20" s="148"/>
      <c r="M20" s="150">
        <f t="shared" si="1"/>
        <v>0</v>
      </c>
      <c r="N20" s="149"/>
      <c r="O20" s="169"/>
      <c r="P20" s="149"/>
      <c r="Q20" s="150">
        <v>6388</v>
      </c>
      <c r="R20" s="148"/>
      <c r="S20" s="150">
        <f t="shared" si="2"/>
        <v>0</v>
      </c>
      <c r="T20" s="169">
        <f t="shared" si="6"/>
        <v>0.56097560975609762</v>
      </c>
      <c r="U20" s="365">
        <f t="shared" si="3"/>
        <v>0</v>
      </c>
      <c r="V20" s="373"/>
      <c r="W20" s="169"/>
      <c r="X20" s="148"/>
      <c r="Y20" s="150">
        <v>6388</v>
      </c>
      <c r="Z20" s="372">
        <f t="shared" si="4"/>
        <v>0</v>
      </c>
      <c r="AA20" s="368"/>
      <c r="AB20" s="150">
        <f t="shared" si="5"/>
        <v>0</v>
      </c>
    </row>
    <row r="21" spans="2:28" ht="30" x14ac:dyDescent="0.25">
      <c r="B21" s="114"/>
      <c r="C21" s="147" t="s">
        <v>533</v>
      </c>
      <c r="D21" s="148" t="s">
        <v>25</v>
      </c>
      <c r="E21" s="151" t="s">
        <v>545</v>
      </c>
      <c r="F21" s="148">
        <v>1.1100000000000001</v>
      </c>
      <c r="G21" s="148" t="s">
        <v>535</v>
      </c>
      <c r="H21" s="149">
        <v>1</v>
      </c>
      <c r="I21" s="169">
        <v>0.5</v>
      </c>
      <c r="J21" s="148">
        <v>3.25</v>
      </c>
      <c r="K21" s="150">
        <v>5935.5</v>
      </c>
      <c r="L21" s="148"/>
      <c r="M21" s="150">
        <f t="shared" si="1"/>
        <v>9645.1875</v>
      </c>
      <c r="N21" s="149">
        <v>1</v>
      </c>
      <c r="O21" s="169">
        <v>0.5</v>
      </c>
      <c r="P21" s="149">
        <f>$D$68</f>
        <v>10.25</v>
      </c>
      <c r="Q21" s="150">
        <v>5935.5</v>
      </c>
      <c r="R21" s="148"/>
      <c r="S21" s="150">
        <f t="shared" si="2"/>
        <v>30419.4375</v>
      </c>
      <c r="T21" s="169">
        <f t="shared" si="6"/>
        <v>0.56097560975609762</v>
      </c>
      <c r="U21" s="365">
        <f t="shared" si="3"/>
        <v>17064.5625</v>
      </c>
      <c r="V21" s="373">
        <v>1</v>
      </c>
      <c r="W21" s="169">
        <v>0.5</v>
      </c>
      <c r="X21" s="148">
        <v>3.25</v>
      </c>
      <c r="Y21" s="150">
        <v>5935.5</v>
      </c>
      <c r="Z21" s="372">
        <f t="shared" si="4"/>
        <v>9645.1875</v>
      </c>
      <c r="AA21" s="368"/>
      <c r="AB21" s="150">
        <f t="shared" si="5"/>
        <v>0</v>
      </c>
    </row>
    <row r="22" spans="2:28" ht="30" x14ac:dyDescent="0.25">
      <c r="B22" s="114"/>
      <c r="C22" s="147" t="s">
        <v>533</v>
      </c>
      <c r="D22" s="148" t="s">
        <v>25</v>
      </c>
      <c r="E22" s="151" t="s">
        <v>575</v>
      </c>
      <c r="F22" s="148">
        <v>1.1200000000000001</v>
      </c>
      <c r="G22" s="148" t="s">
        <v>535</v>
      </c>
      <c r="H22" s="149"/>
      <c r="I22" s="169"/>
      <c r="J22" s="148"/>
      <c r="K22" s="150">
        <v>2389.75</v>
      </c>
      <c r="L22" s="148"/>
      <c r="M22" s="150">
        <f t="shared" si="1"/>
        <v>0</v>
      </c>
      <c r="N22" s="149"/>
      <c r="O22" s="169"/>
      <c r="P22" s="149"/>
      <c r="Q22" s="150">
        <v>2389.75</v>
      </c>
      <c r="R22" s="148"/>
      <c r="S22" s="150">
        <f t="shared" si="2"/>
        <v>0</v>
      </c>
      <c r="T22" s="169">
        <f t="shared" si="6"/>
        <v>0.56097560975609762</v>
      </c>
      <c r="U22" s="365">
        <f t="shared" si="3"/>
        <v>0</v>
      </c>
      <c r="V22" s="373"/>
      <c r="W22" s="169"/>
      <c r="X22" s="148"/>
      <c r="Y22" s="150">
        <v>2389.75</v>
      </c>
      <c r="Z22" s="372">
        <f t="shared" si="4"/>
        <v>0</v>
      </c>
      <c r="AA22" s="368"/>
      <c r="AB22" s="150">
        <f t="shared" si="5"/>
        <v>0</v>
      </c>
    </row>
    <row r="23" spans="2:28" ht="30" x14ac:dyDescent="0.25">
      <c r="B23" s="114"/>
      <c r="C23" s="147" t="s">
        <v>533</v>
      </c>
      <c r="D23" s="148" t="s">
        <v>25</v>
      </c>
      <c r="E23" s="151" t="s">
        <v>546</v>
      </c>
      <c r="F23" s="148">
        <v>1.1299999999999999</v>
      </c>
      <c r="G23" s="148" t="s">
        <v>535</v>
      </c>
      <c r="H23" s="149"/>
      <c r="I23" s="169"/>
      <c r="J23" s="148"/>
      <c r="K23" s="150">
        <v>1694.55</v>
      </c>
      <c r="L23" s="148"/>
      <c r="M23" s="150">
        <f t="shared" si="1"/>
        <v>0</v>
      </c>
      <c r="N23" s="149"/>
      <c r="O23" s="169"/>
      <c r="P23" s="149"/>
      <c r="Q23" s="150">
        <v>1694.55</v>
      </c>
      <c r="R23" s="148"/>
      <c r="S23" s="150">
        <f t="shared" si="2"/>
        <v>0</v>
      </c>
      <c r="T23" s="169">
        <f t="shared" si="6"/>
        <v>0.56097560975609762</v>
      </c>
      <c r="U23" s="365">
        <f t="shared" si="3"/>
        <v>0</v>
      </c>
      <c r="V23" s="373"/>
      <c r="W23" s="169"/>
      <c r="X23" s="148"/>
      <c r="Y23" s="150">
        <v>1694.55</v>
      </c>
      <c r="Z23" s="372">
        <f t="shared" si="4"/>
        <v>0</v>
      </c>
      <c r="AA23" s="368"/>
      <c r="AB23" s="150">
        <f t="shared" si="5"/>
        <v>0</v>
      </c>
    </row>
    <row r="24" spans="2:28" ht="30" x14ac:dyDescent="0.25">
      <c r="B24" s="114"/>
      <c r="C24" s="147" t="s">
        <v>547</v>
      </c>
      <c r="D24" s="148" t="s">
        <v>378</v>
      </c>
      <c r="E24" s="151"/>
      <c r="F24" s="148"/>
      <c r="G24" s="148"/>
      <c r="H24" s="149"/>
      <c r="I24" s="169"/>
      <c r="J24" s="148"/>
      <c r="K24" s="150"/>
      <c r="L24" s="148"/>
      <c r="M24" s="150"/>
      <c r="N24" s="149"/>
      <c r="O24" s="169"/>
      <c r="P24" s="149"/>
      <c r="Q24" s="150"/>
      <c r="R24" s="148"/>
      <c r="S24" s="150"/>
      <c r="T24" s="169"/>
      <c r="U24" s="365"/>
      <c r="V24" s="373"/>
      <c r="W24" s="169"/>
      <c r="X24" s="148"/>
      <c r="Y24" s="150"/>
      <c r="Z24" s="372"/>
      <c r="AA24" s="367"/>
      <c r="AB24" s="150"/>
    </row>
    <row r="25" spans="2:28" ht="30" x14ac:dyDescent="0.25">
      <c r="B25" s="114"/>
      <c r="C25" s="147" t="s">
        <v>547</v>
      </c>
      <c r="D25" s="148" t="s">
        <v>25</v>
      </c>
      <c r="E25" s="152" t="s">
        <v>572</v>
      </c>
      <c r="F25" s="148">
        <v>2.0099999999999998</v>
      </c>
      <c r="G25" s="148" t="s">
        <v>535</v>
      </c>
      <c r="H25" s="149">
        <v>1</v>
      </c>
      <c r="I25" s="169">
        <v>1</v>
      </c>
      <c r="J25" s="148">
        <v>3.25</v>
      </c>
      <c r="K25" s="150">
        <v>142.56</v>
      </c>
      <c r="L25" s="148"/>
      <c r="M25" s="150">
        <f t="shared" ref="M25" si="7">H25*I25*J25*K25</f>
        <v>463.32</v>
      </c>
      <c r="N25" s="149">
        <v>1</v>
      </c>
      <c r="O25" s="169">
        <v>1</v>
      </c>
      <c r="P25" s="149">
        <f t="shared" ref="P25:P26" si="8">$D$68</f>
        <v>10.25</v>
      </c>
      <c r="Q25" s="150">
        <v>142.56</v>
      </c>
      <c r="R25" s="148"/>
      <c r="S25" s="150">
        <f t="shared" si="2"/>
        <v>1461.24</v>
      </c>
      <c r="T25" s="169">
        <f t="shared" ref="T25:T38" si="9">$D$73</f>
        <v>0.56097560975609762</v>
      </c>
      <c r="U25" s="365">
        <f t="shared" ref="U25:U38" si="10">S25*T25</f>
        <v>819.72000000000014</v>
      </c>
      <c r="V25" s="373">
        <v>1</v>
      </c>
      <c r="W25" s="169">
        <v>1</v>
      </c>
      <c r="X25" s="148">
        <v>3.25</v>
      </c>
      <c r="Y25" s="150">
        <v>142.56</v>
      </c>
      <c r="Z25" s="372">
        <f t="shared" si="4"/>
        <v>463.32</v>
      </c>
      <c r="AA25" s="368"/>
      <c r="AB25" s="150">
        <f t="shared" si="5"/>
        <v>0</v>
      </c>
    </row>
    <row r="26" spans="2:28" ht="30" x14ac:dyDescent="0.25">
      <c r="B26" s="114"/>
      <c r="C26" s="147" t="s">
        <v>547</v>
      </c>
      <c r="D26" s="148" t="s">
        <v>25</v>
      </c>
      <c r="E26" s="152" t="s">
        <v>571</v>
      </c>
      <c r="F26" s="148">
        <v>2.02</v>
      </c>
      <c r="G26" s="148" t="s">
        <v>535</v>
      </c>
      <c r="H26" s="149">
        <v>2</v>
      </c>
      <c r="I26" s="169">
        <v>1</v>
      </c>
      <c r="J26" s="148">
        <v>3.25</v>
      </c>
      <c r="K26" s="150">
        <v>39.1</v>
      </c>
      <c r="L26" s="148"/>
      <c r="M26" s="150">
        <f>H26*I26*J26*K26</f>
        <v>254.15</v>
      </c>
      <c r="N26" s="149">
        <v>2</v>
      </c>
      <c r="O26" s="169">
        <v>1</v>
      </c>
      <c r="P26" s="149">
        <f t="shared" si="8"/>
        <v>10.25</v>
      </c>
      <c r="Q26" s="150">
        <v>39.1</v>
      </c>
      <c r="R26" s="148"/>
      <c r="S26" s="150">
        <f>N26*O26*P26*Q26</f>
        <v>801.55000000000007</v>
      </c>
      <c r="T26" s="169">
        <f t="shared" si="9"/>
        <v>0.56097560975609762</v>
      </c>
      <c r="U26" s="365">
        <f t="shared" si="10"/>
        <v>449.65000000000009</v>
      </c>
      <c r="V26" s="373">
        <v>2</v>
      </c>
      <c r="W26" s="169">
        <v>1</v>
      </c>
      <c r="X26" s="148">
        <v>3.25</v>
      </c>
      <c r="Y26" s="150">
        <v>39.1</v>
      </c>
      <c r="Z26" s="372">
        <f t="shared" si="4"/>
        <v>254.15</v>
      </c>
      <c r="AA26" s="368"/>
      <c r="AB26" s="150">
        <f t="shared" si="5"/>
        <v>0</v>
      </c>
    </row>
    <row r="27" spans="2:28" ht="30" x14ac:dyDescent="0.25">
      <c r="B27" s="114"/>
      <c r="C27" s="147" t="s">
        <v>547</v>
      </c>
      <c r="D27" s="148" t="s">
        <v>25</v>
      </c>
      <c r="E27" s="152" t="s">
        <v>548</v>
      </c>
      <c r="F27" s="148">
        <v>2.0299999999999998</v>
      </c>
      <c r="G27" s="148" t="s">
        <v>535</v>
      </c>
      <c r="H27" s="149"/>
      <c r="I27" s="169"/>
      <c r="J27" s="148"/>
      <c r="K27" s="150">
        <v>928.8</v>
      </c>
      <c r="L27" s="148"/>
      <c r="M27" s="150">
        <f t="shared" ref="M27:M37" si="11">H27*I27*J27*K27</f>
        <v>0</v>
      </c>
      <c r="N27" s="149"/>
      <c r="O27" s="169"/>
      <c r="P27" s="149"/>
      <c r="Q27" s="150">
        <v>928.8</v>
      </c>
      <c r="R27" s="148"/>
      <c r="S27" s="150">
        <f t="shared" si="2"/>
        <v>0</v>
      </c>
      <c r="T27" s="169">
        <f t="shared" si="9"/>
        <v>0.56097560975609762</v>
      </c>
      <c r="U27" s="365">
        <f t="shared" si="10"/>
        <v>0</v>
      </c>
      <c r="V27" s="373"/>
      <c r="W27" s="169"/>
      <c r="X27" s="148"/>
      <c r="Y27" s="150">
        <v>928.8</v>
      </c>
      <c r="Z27" s="372">
        <f t="shared" si="4"/>
        <v>0</v>
      </c>
      <c r="AA27" s="368"/>
      <c r="AB27" s="150">
        <f t="shared" si="5"/>
        <v>0</v>
      </c>
    </row>
    <row r="28" spans="2:28" ht="30" x14ac:dyDescent="0.25">
      <c r="B28" s="114"/>
      <c r="C28" s="147" t="s">
        <v>547</v>
      </c>
      <c r="D28" s="148" t="s">
        <v>25</v>
      </c>
      <c r="E28" s="152" t="s">
        <v>549</v>
      </c>
      <c r="F28" s="148">
        <v>2.04</v>
      </c>
      <c r="G28" s="148" t="s">
        <v>535</v>
      </c>
      <c r="H28" s="149">
        <v>1</v>
      </c>
      <c r="I28" s="169">
        <v>1</v>
      </c>
      <c r="J28" s="148">
        <v>3.25</v>
      </c>
      <c r="K28" s="150">
        <v>928.8</v>
      </c>
      <c r="L28" s="148"/>
      <c r="M28" s="150">
        <f t="shared" si="11"/>
        <v>3018.6</v>
      </c>
      <c r="N28" s="149">
        <v>1</v>
      </c>
      <c r="O28" s="169">
        <v>1</v>
      </c>
      <c r="P28" s="149">
        <f>$D$68</f>
        <v>10.25</v>
      </c>
      <c r="Q28" s="150">
        <v>928.8</v>
      </c>
      <c r="R28" s="148"/>
      <c r="S28" s="150">
        <f t="shared" si="2"/>
        <v>9520.1999999999989</v>
      </c>
      <c r="T28" s="169">
        <f t="shared" si="9"/>
        <v>0.56097560975609762</v>
      </c>
      <c r="U28" s="365">
        <f t="shared" si="10"/>
        <v>5340.5999999999995</v>
      </c>
      <c r="V28" s="373">
        <v>1</v>
      </c>
      <c r="W28" s="169">
        <v>1</v>
      </c>
      <c r="X28" s="148">
        <v>3.25</v>
      </c>
      <c r="Y28" s="150">
        <v>928.8</v>
      </c>
      <c r="Z28" s="372">
        <f t="shared" si="4"/>
        <v>3018.6</v>
      </c>
      <c r="AA28" s="368"/>
      <c r="AB28" s="150">
        <f t="shared" si="5"/>
        <v>0</v>
      </c>
    </row>
    <row r="29" spans="2:28" ht="30" x14ac:dyDescent="0.25">
      <c r="B29" s="114"/>
      <c r="C29" s="147" t="s">
        <v>547</v>
      </c>
      <c r="D29" s="148" t="s">
        <v>25</v>
      </c>
      <c r="E29" s="152" t="s">
        <v>570</v>
      </c>
      <c r="F29" s="148">
        <v>2.0499999999999998</v>
      </c>
      <c r="G29" s="148" t="s">
        <v>535</v>
      </c>
      <c r="H29" s="149"/>
      <c r="I29" s="169"/>
      <c r="J29" s="148"/>
      <c r="K29" s="150">
        <v>129.6</v>
      </c>
      <c r="L29" s="148"/>
      <c r="M29" s="150">
        <f t="shared" si="11"/>
        <v>0</v>
      </c>
      <c r="N29" s="149"/>
      <c r="O29" s="169"/>
      <c r="P29" s="149"/>
      <c r="Q29" s="150">
        <v>129.6</v>
      </c>
      <c r="R29" s="148"/>
      <c r="S29" s="150">
        <f t="shared" si="2"/>
        <v>0</v>
      </c>
      <c r="T29" s="169">
        <f t="shared" si="9"/>
        <v>0.56097560975609762</v>
      </c>
      <c r="U29" s="365">
        <f t="shared" si="10"/>
        <v>0</v>
      </c>
      <c r="V29" s="373"/>
      <c r="W29" s="169"/>
      <c r="X29" s="148"/>
      <c r="Y29" s="150">
        <v>129.6</v>
      </c>
      <c r="Z29" s="372">
        <f t="shared" si="4"/>
        <v>0</v>
      </c>
      <c r="AA29" s="368"/>
      <c r="AB29" s="150">
        <f t="shared" si="5"/>
        <v>0</v>
      </c>
    </row>
    <row r="30" spans="2:28" ht="30" x14ac:dyDescent="0.25">
      <c r="B30" s="114"/>
      <c r="C30" s="147" t="s">
        <v>547</v>
      </c>
      <c r="D30" s="148" t="s">
        <v>25</v>
      </c>
      <c r="E30" s="152" t="s">
        <v>550</v>
      </c>
      <c r="F30" s="148">
        <v>2.06</v>
      </c>
      <c r="G30" s="148" t="s">
        <v>535</v>
      </c>
      <c r="H30" s="149">
        <v>6</v>
      </c>
      <c r="I30" s="169">
        <v>1</v>
      </c>
      <c r="J30" s="148">
        <v>3.25</v>
      </c>
      <c r="K30" s="150">
        <v>86.4</v>
      </c>
      <c r="L30" s="148"/>
      <c r="M30" s="150">
        <f t="shared" si="11"/>
        <v>1684.8000000000002</v>
      </c>
      <c r="N30" s="149">
        <v>6</v>
      </c>
      <c r="O30" s="169">
        <v>1</v>
      </c>
      <c r="P30" s="149">
        <f t="shared" ref="P30:P38" si="12">$D$68</f>
        <v>10.25</v>
      </c>
      <c r="Q30" s="150">
        <v>86.4</v>
      </c>
      <c r="R30" s="148"/>
      <c r="S30" s="150">
        <f t="shared" si="2"/>
        <v>5313.6</v>
      </c>
      <c r="T30" s="169">
        <f t="shared" si="9"/>
        <v>0.56097560975609762</v>
      </c>
      <c r="U30" s="365">
        <f t="shared" si="10"/>
        <v>2980.8000000000006</v>
      </c>
      <c r="V30" s="373">
        <v>6</v>
      </c>
      <c r="W30" s="169">
        <v>1</v>
      </c>
      <c r="X30" s="148">
        <v>3.25</v>
      </c>
      <c r="Y30" s="150">
        <v>86.4</v>
      </c>
      <c r="Z30" s="372">
        <f t="shared" si="4"/>
        <v>1684.8000000000002</v>
      </c>
      <c r="AA30" s="368"/>
      <c r="AB30" s="150">
        <f t="shared" si="5"/>
        <v>0</v>
      </c>
    </row>
    <row r="31" spans="2:28" ht="30" x14ac:dyDescent="0.25">
      <c r="B31" s="114"/>
      <c r="C31" s="147" t="s">
        <v>547</v>
      </c>
      <c r="D31" s="148" t="s">
        <v>25</v>
      </c>
      <c r="E31" s="152" t="s">
        <v>551</v>
      </c>
      <c r="F31" s="148">
        <v>2.0699999999999998</v>
      </c>
      <c r="G31" s="148" t="s">
        <v>535</v>
      </c>
      <c r="H31" s="149">
        <v>1</v>
      </c>
      <c r="I31" s="169">
        <v>1</v>
      </c>
      <c r="J31" s="148">
        <v>3.25</v>
      </c>
      <c r="K31" s="150">
        <v>250</v>
      </c>
      <c r="L31" s="148"/>
      <c r="M31" s="150">
        <f t="shared" si="11"/>
        <v>812.5</v>
      </c>
      <c r="N31" s="149">
        <v>1</v>
      </c>
      <c r="O31" s="169">
        <v>1</v>
      </c>
      <c r="P31" s="149">
        <f t="shared" si="12"/>
        <v>10.25</v>
      </c>
      <c r="Q31" s="150">
        <v>250</v>
      </c>
      <c r="R31" s="148"/>
      <c r="S31" s="150">
        <f t="shared" si="2"/>
        <v>2562.5</v>
      </c>
      <c r="T31" s="169">
        <f t="shared" si="9"/>
        <v>0.56097560975609762</v>
      </c>
      <c r="U31" s="365">
        <f t="shared" si="10"/>
        <v>1437.5000000000002</v>
      </c>
      <c r="V31" s="373">
        <v>1</v>
      </c>
      <c r="W31" s="169">
        <v>1</v>
      </c>
      <c r="X31" s="148">
        <v>3.25</v>
      </c>
      <c r="Y31" s="150">
        <v>250</v>
      </c>
      <c r="Z31" s="372">
        <f t="shared" si="4"/>
        <v>812.5</v>
      </c>
      <c r="AA31" s="368"/>
      <c r="AB31" s="150">
        <f t="shared" si="5"/>
        <v>0</v>
      </c>
    </row>
    <row r="32" spans="2:28" ht="30" x14ac:dyDescent="0.25">
      <c r="B32" s="114"/>
      <c r="C32" s="147" t="s">
        <v>547</v>
      </c>
      <c r="D32" s="148" t="s">
        <v>25</v>
      </c>
      <c r="E32" s="151" t="s">
        <v>573</v>
      </c>
      <c r="F32" s="148">
        <v>2.08</v>
      </c>
      <c r="G32" s="148" t="s">
        <v>535</v>
      </c>
      <c r="H32" s="149">
        <v>23</v>
      </c>
      <c r="I32" s="169">
        <v>1</v>
      </c>
      <c r="J32" s="148">
        <v>3.25</v>
      </c>
      <c r="K32" s="150">
        <v>129.6</v>
      </c>
      <c r="L32" s="148"/>
      <c r="M32" s="150">
        <f t="shared" si="11"/>
        <v>9687.6</v>
      </c>
      <c r="N32" s="149">
        <v>23</v>
      </c>
      <c r="O32" s="169">
        <v>1</v>
      </c>
      <c r="P32" s="149">
        <f t="shared" si="12"/>
        <v>10.25</v>
      </c>
      <c r="Q32" s="150">
        <v>129.6</v>
      </c>
      <c r="R32" s="148"/>
      <c r="S32" s="150">
        <f t="shared" si="2"/>
        <v>30553.199999999997</v>
      </c>
      <c r="T32" s="169">
        <f t="shared" si="9"/>
        <v>0.56097560975609762</v>
      </c>
      <c r="U32" s="365">
        <f t="shared" si="10"/>
        <v>17139.599999999999</v>
      </c>
      <c r="V32" s="373">
        <v>23</v>
      </c>
      <c r="W32" s="169">
        <v>1</v>
      </c>
      <c r="X32" s="148">
        <v>3.25</v>
      </c>
      <c r="Y32" s="150">
        <v>129.6</v>
      </c>
      <c r="Z32" s="372">
        <f t="shared" si="4"/>
        <v>9687.6</v>
      </c>
      <c r="AA32" s="368"/>
      <c r="AB32" s="150">
        <f t="shared" si="5"/>
        <v>0</v>
      </c>
    </row>
    <row r="33" spans="2:28" ht="30" x14ac:dyDescent="0.25">
      <c r="B33" s="114"/>
      <c r="C33" s="147" t="s">
        <v>547</v>
      </c>
      <c r="D33" s="148" t="s">
        <v>25</v>
      </c>
      <c r="E33" s="151" t="s">
        <v>552</v>
      </c>
      <c r="F33" s="148">
        <v>2.09</v>
      </c>
      <c r="G33" s="148" t="s">
        <v>535</v>
      </c>
      <c r="H33" s="149">
        <v>1</v>
      </c>
      <c r="I33" s="169">
        <v>1</v>
      </c>
      <c r="J33" s="148">
        <v>3.25</v>
      </c>
      <c r="K33" s="150">
        <v>90</v>
      </c>
      <c r="L33" s="148"/>
      <c r="M33" s="150">
        <f t="shared" si="11"/>
        <v>292.5</v>
      </c>
      <c r="N33" s="149">
        <v>1</v>
      </c>
      <c r="O33" s="169">
        <v>1</v>
      </c>
      <c r="P33" s="149">
        <f t="shared" si="12"/>
        <v>10.25</v>
      </c>
      <c r="Q33" s="150">
        <v>90</v>
      </c>
      <c r="R33" s="148"/>
      <c r="S33" s="150">
        <f t="shared" si="2"/>
        <v>922.5</v>
      </c>
      <c r="T33" s="169">
        <f t="shared" si="9"/>
        <v>0.56097560975609762</v>
      </c>
      <c r="U33" s="365">
        <f t="shared" si="10"/>
        <v>517.5</v>
      </c>
      <c r="V33" s="373">
        <v>1</v>
      </c>
      <c r="W33" s="169">
        <v>1</v>
      </c>
      <c r="X33" s="148">
        <v>3.25</v>
      </c>
      <c r="Y33" s="150">
        <v>90</v>
      </c>
      <c r="Z33" s="372">
        <f t="shared" si="4"/>
        <v>292.5</v>
      </c>
      <c r="AA33" s="368"/>
      <c r="AB33" s="150">
        <f t="shared" si="5"/>
        <v>0</v>
      </c>
    </row>
    <row r="34" spans="2:28" ht="30" x14ac:dyDescent="0.25">
      <c r="B34" s="114"/>
      <c r="C34" s="147" t="s">
        <v>547</v>
      </c>
      <c r="D34" s="148" t="s">
        <v>25</v>
      </c>
      <c r="E34" s="152" t="s">
        <v>553</v>
      </c>
      <c r="F34" s="148">
        <v>2.1</v>
      </c>
      <c r="G34" s="148" t="s">
        <v>535</v>
      </c>
      <c r="H34" s="149">
        <v>1</v>
      </c>
      <c r="I34" s="169">
        <v>1</v>
      </c>
      <c r="J34" s="148">
        <v>3.25</v>
      </c>
      <c r="K34" s="150">
        <v>80</v>
      </c>
      <c r="L34" s="148"/>
      <c r="M34" s="150">
        <f t="shared" si="11"/>
        <v>260</v>
      </c>
      <c r="N34" s="149">
        <v>1</v>
      </c>
      <c r="O34" s="169">
        <v>1</v>
      </c>
      <c r="P34" s="149">
        <f t="shared" si="12"/>
        <v>10.25</v>
      </c>
      <c r="Q34" s="150">
        <v>80</v>
      </c>
      <c r="R34" s="148"/>
      <c r="S34" s="150">
        <f t="shared" si="2"/>
        <v>820</v>
      </c>
      <c r="T34" s="169">
        <f t="shared" si="9"/>
        <v>0.56097560975609762</v>
      </c>
      <c r="U34" s="365">
        <f t="shared" si="10"/>
        <v>460.00000000000006</v>
      </c>
      <c r="V34" s="373">
        <v>1</v>
      </c>
      <c r="W34" s="169">
        <v>1</v>
      </c>
      <c r="X34" s="148">
        <v>3.25</v>
      </c>
      <c r="Y34" s="150">
        <v>80</v>
      </c>
      <c r="Z34" s="372">
        <f t="shared" si="4"/>
        <v>260</v>
      </c>
      <c r="AA34" s="368"/>
      <c r="AB34" s="150">
        <f t="shared" si="5"/>
        <v>0</v>
      </c>
    </row>
    <row r="35" spans="2:28" ht="30" x14ac:dyDescent="0.25">
      <c r="B35" s="114"/>
      <c r="C35" s="147" t="s">
        <v>547</v>
      </c>
      <c r="D35" s="148" t="s">
        <v>25</v>
      </c>
      <c r="E35" s="152" t="s">
        <v>554</v>
      </c>
      <c r="F35" s="148">
        <v>2.11</v>
      </c>
      <c r="G35" s="148" t="s">
        <v>535</v>
      </c>
      <c r="H35" s="149">
        <v>1</v>
      </c>
      <c r="I35" s="169">
        <v>1</v>
      </c>
      <c r="J35" s="148">
        <v>3.25</v>
      </c>
      <c r="K35" s="150">
        <v>200</v>
      </c>
      <c r="L35" s="148"/>
      <c r="M35" s="150">
        <f t="shared" si="11"/>
        <v>650</v>
      </c>
      <c r="N35" s="149">
        <v>1</v>
      </c>
      <c r="O35" s="169">
        <v>1</v>
      </c>
      <c r="P35" s="149">
        <f t="shared" si="12"/>
        <v>10.25</v>
      </c>
      <c r="Q35" s="150">
        <v>200</v>
      </c>
      <c r="R35" s="148"/>
      <c r="S35" s="150">
        <f t="shared" si="2"/>
        <v>2050</v>
      </c>
      <c r="T35" s="169">
        <f t="shared" si="9"/>
        <v>0.56097560975609762</v>
      </c>
      <c r="U35" s="365">
        <f t="shared" si="10"/>
        <v>1150</v>
      </c>
      <c r="V35" s="373">
        <v>1</v>
      </c>
      <c r="W35" s="169">
        <v>1</v>
      </c>
      <c r="X35" s="148">
        <v>3.25</v>
      </c>
      <c r="Y35" s="150">
        <v>200</v>
      </c>
      <c r="Z35" s="372">
        <f t="shared" si="4"/>
        <v>650</v>
      </c>
      <c r="AA35" s="368"/>
      <c r="AB35" s="150">
        <f t="shared" si="5"/>
        <v>0</v>
      </c>
    </row>
    <row r="36" spans="2:28" ht="30" x14ac:dyDescent="0.25">
      <c r="B36" s="114"/>
      <c r="C36" s="147" t="s">
        <v>547</v>
      </c>
      <c r="D36" s="148" t="s">
        <v>25</v>
      </c>
      <c r="E36" s="151" t="s">
        <v>569</v>
      </c>
      <c r="F36" s="148">
        <v>2.12</v>
      </c>
      <c r="G36" s="148" t="s">
        <v>535</v>
      </c>
      <c r="H36" s="149">
        <v>1</v>
      </c>
      <c r="I36" s="169">
        <v>1</v>
      </c>
      <c r="J36" s="148">
        <v>3.25</v>
      </c>
      <c r="K36" s="150">
        <v>300</v>
      </c>
      <c r="L36" s="148"/>
      <c r="M36" s="150">
        <f t="shared" si="11"/>
        <v>975</v>
      </c>
      <c r="N36" s="149">
        <v>1</v>
      </c>
      <c r="O36" s="169">
        <v>1</v>
      </c>
      <c r="P36" s="149">
        <f t="shared" si="12"/>
        <v>10.25</v>
      </c>
      <c r="Q36" s="150">
        <v>300</v>
      </c>
      <c r="R36" s="148"/>
      <c r="S36" s="150">
        <f t="shared" si="2"/>
        <v>3075</v>
      </c>
      <c r="T36" s="169">
        <f t="shared" si="9"/>
        <v>0.56097560975609762</v>
      </c>
      <c r="U36" s="365">
        <f t="shared" si="10"/>
        <v>1725.0000000000002</v>
      </c>
      <c r="V36" s="373">
        <v>1</v>
      </c>
      <c r="W36" s="169">
        <v>1</v>
      </c>
      <c r="X36" s="148">
        <v>3.25</v>
      </c>
      <c r="Y36" s="150">
        <v>300</v>
      </c>
      <c r="Z36" s="372">
        <f t="shared" si="4"/>
        <v>975</v>
      </c>
      <c r="AA36" s="368"/>
      <c r="AB36" s="150">
        <f t="shared" si="5"/>
        <v>0</v>
      </c>
    </row>
    <row r="37" spans="2:28" ht="30" x14ac:dyDescent="0.25">
      <c r="B37" s="114"/>
      <c r="C37" s="147" t="s">
        <v>547</v>
      </c>
      <c r="D37" s="148" t="s">
        <v>25</v>
      </c>
      <c r="E37" s="151" t="s">
        <v>555</v>
      </c>
      <c r="F37" s="148">
        <v>2.13</v>
      </c>
      <c r="G37" s="148" t="s">
        <v>535</v>
      </c>
      <c r="H37" s="149">
        <v>1</v>
      </c>
      <c r="I37" s="169">
        <v>1</v>
      </c>
      <c r="J37" s="148">
        <v>3.25</v>
      </c>
      <c r="K37" s="150">
        <v>301</v>
      </c>
      <c r="L37" s="148"/>
      <c r="M37" s="150">
        <f t="shared" si="11"/>
        <v>978.25</v>
      </c>
      <c r="N37" s="149">
        <v>1</v>
      </c>
      <c r="O37" s="169">
        <v>1</v>
      </c>
      <c r="P37" s="149">
        <f t="shared" si="12"/>
        <v>10.25</v>
      </c>
      <c r="Q37" s="150">
        <v>301</v>
      </c>
      <c r="R37" s="148"/>
      <c r="S37" s="150">
        <f t="shared" si="2"/>
        <v>3085.25</v>
      </c>
      <c r="T37" s="169">
        <f t="shared" si="9"/>
        <v>0.56097560975609762</v>
      </c>
      <c r="U37" s="365">
        <f t="shared" si="10"/>
        <v>1730.7500000000002</v>
      </c>
      <c r="V37" s="373">
        <v>1</v>
      </c>
      <c r="W37" s="169">
        <v>1</v>
      </c>
      <c r="X37" s="148">
        <v>3.25</v>
      </c>
      <c r="Y37" s="150">
        <v>301</v>
      </c>
      <c r="Z37" s="372">
        <f t="shared" si="4"/>
        <v>978.25</v>
      </c>
      <c r="AA37" s="368"/>
      <c r="AB37" s="150">
        <f t="shared" si="5"/>
        <v>0</v>
      </c>
    </row>
    <row r="38" spans="2:28" ht="30" x14ac:dyDescent="0.25">
      <c r="B38" s="114"/>
      <c r="C38" s="147" t="s">
        <v>547</v>
      </c>
      <c r="D38" s="148" t="s">
        <v>25</v>
      </c>
      <c r="E38" s="152" t="s">
        <v>556</v>
      </c>
      <c r="F38" s="148">
        <v>2.14</v>
      </c>
      <c r="G38" s="148" t="s">
        <v>535</v>
      </c>
      <c r="H38" s="149">
        <v>1</v>
      </c>
      <c r="I38" s="169">
        <v>1</v>
      </c>
      <c r="J38" s="148">
        <v>3.25</v>
      </c>
      <c r="K38" s="150">
        <v>129</v>
      </c>
      <c r="L38" s="148"/>
      <c r="M38" s="150">
        <f>H38*I38*J38*K38</f>
        <v>419.25</v>
      </c>
      <c r="N38" s="149">
        <v>1</v>
      </c>
      <c r="O38" s="169">
        <v>1</v>
      </c>
      <c r="P38" s="149">
        <f t="shared" si="12"/>
        <v>10.25</v>
      </c>
      <c r="Q38" s="150">
        <v>129</v>
      </c>
      <c r="R38" s="148"/>
      <c r="S38" s="150">
        <f>N38*O38*P38*Q38</f>
        <v>1322.25</v>
      </c>
      <c r="T38" s="169">
        <f t="shared" si="9"/>
        <v>0.56097560975609762</v>
      </c>
      <c r="U38" s="365">
        <f t="shared" si="10"/>
        <v>741.75000000000011</v>
      </c>
      <c r="V38" s="373">
        <v>1</v>
      </c>
      <c r="W38" s="169">
        <v>1</v>
      </c>
      <c r="X38" s="148">
        <v>3.25</v>
      </c>
      <c r="Y38" s="150">
        <v>129</v>
      </c>
      <c r="Z38" s="372">
        <f t="shared" si="4"/>
        <v>419.25</v>
      </c>
      <c r="AA38" s="368"/>
      <c r="AB38" s="150">
        <f t="shared" si="5"/>
        <v>0</v>
      </c>
    </row>
    <row r="39" spans="2:28" ht="100.15" customHeight="1" x14ac:dyDescent="0.25">
      <c r="B39" s="114"/>
      <c r="C39" s="153"/>
      <c r="D39" s="148"/>
      <c r="E39" s="152" t="s">
        <v>557</v>
      </c>
      <c r="F39" s="148"/>
      <c r="G39" s="148"/>
      <c r="H39" s="148"/>
      <c r="I39" s="169"/>
      <c r="J39" s="148"/>
      <c r="K39" s="150"/>
      <c r="L39" s="148"/>
      <c r="M39" s="150"/>
      <c r="N39" s="148"/>
      <c r="O39" s="169"/>
      <c r="P39" s="149"/>
      <c r="Q39" s="150"/>
      <c r="R39" s="148"/>
      <c r="S39" s="150"/>
      <c r="T39" s="169"/>
      <c r="U39" s="365"/>
      <c r="V39" s="374"/>
      <c r="W39" s="169"/>
      <c r="X39" s="148"/>
      <c r="Y39" s="150"/>
      <c r="Z39" s="372"/>
      <c r="AA39" s="367"/>
      <c r="AB39" s="150"/>
    </row>
    <row r="40" spans="2:28" x14ac:dyDescent="0.25">
      <c r="B40" s="114"/>
      <c r="C40" s="153" t="s">
        <v>558</v>
      </c>
      <c r="D40" s="148" t="s">
        <v>25</v>
      </c>
      <c r="E40" s="114" t="s">
        <v>574</v>
      </c>
      <c r="F40" s="148"/>
      <c r="G40" s="148"/>
      <c r="H40" s="148">
        <v>2</v>
      </c>
      <c r="I40" s="169">
        <v>1</v>
      </c>
      <c r="J40" s="148">
        <v>3.25</v>
      </c>
      <c r="K40" s="150">
        <v>1760</v>
      </c>
      <c r="L40" s="148"/>
      <c r="M40" s="150">
        <f>H40*I40*J40*K40</f>
        <v>11440</v>
      </c>
      <c r="N40" s="148">
        <v>2</v>
      </c>
      <c r="O40" s="169">
        <v>1</v>
      </c>
      <c r="P40" s="149">
        <f>$D$68</f>
        <v>10.25</v>
      </c>
      <c r="Q40" s="150">
        <v>1760</v>
      </c>
      <c r="R40" s="148"/>
      <c r="S40" s="150">
        <f>N40*O40*P40*Q40</f>
        <v>36080</v>
      </c>
      <c r="T40" s="169">
        <f>$D$73</f>
        <v>0.56097560975609762</v>
      </c>
      <c r="U40" s="365">
        <f t="shared" ref="U40:U49" si="13">S40*T40</f>
        <v>20240.000000000004</v>
      </c>
      <c r="V40" s="374">
        <v>2</v>
      </c>
      <c r="W40" s="169">
        <v>1</v>
      </c>
      <c r="X40" s="148">
        <v>3.25</v>
      </c>
      <c r="Y40" s="150">
        <v>1760</v>
      </c>
      <c r="Z40" s="372">
        <f t="shared" si="4"/>
        <v>11440</v>
      </c>
      <c r="AA40" s="368"/>
      <c r="AB40" s="150">
        <f t="shared" si="5"/>
        <v>0</v>
      </c>
    </row>
    <row r="41" spans="2:28" x14ac:dyDescent="0.25">
      <c r="B41" s="114"/>
      <c r="C41" s="153" t="s">
        <v>558</v>
      </c>
      <c r="D41" s="148" t="s">
        <v>25</v>
      </c>
      <c r="E41" s="114" t="s">
        <v>559</v>
      </c>
      <c r="F41" s="148"/>
      <c r="G41" s="148"/>
      <c r="H41" s="148">
        <v>1</v>
      </c>
      <c r="I41" s="169">
        <v>1</v>
      </c>
      <c r="J41" s="148">
        <v>1</v>
      </c>
      <c r="K41" s="150">
        <v>6000</v>
      </c>
      <c r="L41" s="148"/>
      <c r="M41" s="150">
        <f t="shared" ref="M41:M48" si="14">H41*I41*J41*K41</f>
        <v>6000</v>
      </c>
      <c r="N41" s="148">
        <v>1</v>
      </c>
      <c r="O41" s="169">
        <v>1</v>
      </c>
      <c r="P41" s="149">
        <v>1</v>
      </c>
      <c r="Q41" s="150">
        <v>6000</v>
      </c>
      <c r="R41" s="148"/>
      <c r="S41" s="150">
        <f t="shared" ref="S41:S48" si="15">N41*O41*P41*Q41</f>
        <v>6000</v>
      </c>
      <c r="T41" s="169">
        <v>0</v>
      </c>
      <c r="U41" s="365">
        <f t="shared" si="13"/>
        <v>0</v>
      </c>
      <c r="V41" s="374">
        <v>1</v>
      </c>
      <c r="W41" s="169">
        <v>1</v>
      </c>
      <c r="X41" s="148">
        <v>1</v>
      </c>
      <c r="Y41" s="150">
        <v>6000</v>
      </c>
      <c r="Z41" s="372">
        <f t="shared" si="4"/>
        <v>6000</v>
      </c>
      <c r="AA41" s="368"/>
      <c r="AB41" s="150">
        <f t="shared" si="5"/>
        <v>0</v>
      </c>
    </row>
    <row r="42" spans="2:28" x14ac:dyDescent="0.25">
      <c r="B42" s="114"/>
      <c r="C42" s="153" t="s">
        <v>558</v>
      </c>
      <c r="D42" s="148" t="s">
        <v>25</v>
      </c>
      <c r="E42" s="114" t="s">
        <v>560</v>
      </c>
      <c r="F42" s="148"/>
      <c r="G42" s="148"/>
      <c r="H42" s="148">
        <v>1</v>
      </c>
      <c r="I42" s="169">
        <v>1</v>
      </c>
      <c r="J42" s="148">
        <v>1</v>
      </c>
      <c r="K42" s="150">
        <v>5720</v>
      </c>
      <c r="L42" s="148"/>
      <c r="M42" s="150">
        <f t="shared" si="14"/>
        <v>5720</v>
      </c>
      <c r="N42" s="148">
        <v>1</v>
      </c>
      <c r="O42" s="169">
        <v>1</v>
      </c>
      <c r="P42" s="149">
        <v>1</v>
      </c>
      <c r="Q42" s="150">
        <v>5720</v>
      </c>
      <c r="R42" s="148"/>
      <c r="S42" s="150">
        <f t="shared" si="15"/>
        <v>5720</v>
      </c>
      <c r="T42" s="169">
        <f>$D$73</f>
        <v>0.56097560975609762</v>
      </c>
      <c r="U42" s="365">
        <f t="shared" si="13"/>
        <v>3208.7804878048782</v>
      </c>
      <c r="V42" s="374">
        <v>1</v>
      </c>
      <c r="W42" s="169">
        <v>1</v>
      </c>
      <c r="X42" s="148">
        <v>1</v>
      </c>
      <c r="Y42" s="150">
        <v>5720</v>
      </c>
      <c r="Z42" s="372">
        <f t="shared" si="4"/>
        <v>5720</v>
      </c>
      <c r="AA42" s="368"/>
      <c r="AB42" s="150">
        <f t="shared" si="5"/>
        <v>0</v>
      </c>
    </row>
    <row r="43" spans="2:28" x14ac:dyDescent="0.25">
      <c r="B43" s="114"/>
      <c r="C43" s="153" t="s">
        <v>558</v>
      </c>
      <c r="D43" s="148" t="s">
        <v>25</v>
      </c>
      <c r="E43" s="114" t="s">
        <v>561</v>
      </c>
      <c r="F43" s="148"/>
      <c r="G43" s="148"/>
      <c r="H43" s="148">
        <v>1</v>
      </c>
      <c r="I43" s="169">
        <v>1</v>
      </c>
      <c r="J43" s="148">
        <v>1</v>
      </c>
      <c r="K43" s="150">
        <v>425</v>
      </c>
      <c r="L43" s="148"/>
      <c r="M43" s="150">
        <f t="shared" si="14"/>
        <v>425</v>
      </c>
      <c r="N43" s="148">
        <v>1</v>
      </c>
      <c r="O43" s="169">
        <v>1</v>
      </c>
      <c r="P43" s="149">
        <v>1</v>
      </c>
      <c r="Q43" s="150">
        <v>425</v>
      </c>
      <c r="R43" s="148"/>
      <c r="S43" s="150">
        <f t="shared" si="15"/>
        <v>425</v>
      </c>
      <c r="T43" s="169">
        <v>1</v>
      </c>
      <c r="U43" s="365">
        <f t="shared" si="13"/>
        <v>425</v>
      </c>
      <c r="V43" s="374">
        <v>1</v>
      </c>
      <c r="W43" s="169">
        <v>1</v>
      </c>
      <c r="X43" s="148">
        <v>1</v>
      </c>
      <c r="Y43" s="150">
        <v>425</v>
      </c>
      <c r="Z43" s="372">
        <f t="shared" si="4"/>
        <v>425</v>
      </c>
      <c r="AA43" s="368"/>
      <c r="AB43" s="150">
        <f t="shared" si="5"/>
        <v>0</v>
      </c>
    </row>
    <row r="44" spans="2:28" x14ac:dyDescent="0.25">
      <c r="B44" s="114"/>
      <c r="C44" s="153" t="s">
        <v>558</v>
      </c>
      <c r="D44" s="148" t="s">
        <v>25</v>
      </c>
      <c r="E44" s="114" t="s">
        <v>562</v>
      </c>
      <c r="F44" s="148"/>
      <c r="G44" s="148"/>
      <c r="H44" s="148">
        <v>1</v>
      </c>
      <c r="I44" s="169">
        <v>1</v>
      </c>
      <c r="J44" s="148">
        <v>1</v>
      </c>
      <c r="K44" s="150">
        <v>1000</v>
      </c>
      <c r="L44" s="148"/>
      <c r="M44" s="150">
        <f t="shared" si="14"/>
        <v>1000</v>
      </c>
      <c r="N44" s="148">
        <v>1</v>
      </c>
      <c r="O44" s="169">
        <v>1</v>
      </c>
      <c r="P44" s="149">
        <v>1</v>
      </c>
      <c r="Q44" s="150">
        <v>1000</v>
      </c>
      <c r="R44" s="148"/>
      <c r="S44" s="150">
        <f t="shared" si="15"/>
        <v>1000</v>
      </c>
      <c r="T44" s="169">
        <v>0.8</v>
      </c>
      <c r="U44" s="365">
        <f t="shared" si="13"/>
        <v>800</v>
      </c>
      <c r="V44" s="374">
        <v>1</v>
      </c>
      <c r="W44" s="169">
        <v>1</v>
      </c>
      <c r="X44" s="148">
        <v>1</v>
      </c>
      <c r="Y44" s="150">
        <v>1000</v>
      </c>
      <c r="Z44" s="372">
        <f t="shared" si="4"/>
        <v>1000</v>
      </c>
      <c r="AA44" s="368"/>
      <c r="AB44" s="150">
        <f t="shared" si="5"/>
        <v>0</v>
      </c>
    </row>
    <row r="45" spans="2:28" x14ac:dyDescent="0.25">
      <c r="B45" s="114"/>
      <c r="C45" s="153" t="s">
        <v>558</v>
      </c>
      <c r="D45" s="148" t="s">
        <v>25</v>
      </c>
      <c r="E45" s="114" t="s">
        <v>563</v>
      </c>
      <c r="F45" s="148"/>
      <c r="G45" s="148"/>
      <c r="H45" s="148">
        <v>0</v>
      </c>
      <c r="I45" s="169">
        <v>1</v>
      </c>
      <c r="J45" s="148">
        <v>1</v>
      </c>
      <c r="K45" s="150">
        <v>3275.5</v>
      </c>
      <c r="L45" s="148"/>
      <c r="M45" s="150">
        <f t="shared" si="14"/>
        <v>0</v>
      </c>
      <c r="N45" s="148">
        <v>1</v>
      </c>
      <c r="O45" s="169">
        <v>1</v>
      </c>
      <c r="P45" s="149">
        <v>1</v>
      </c>
      <c r="Q45" s="150">
        <v>3275.5</v>
      </c>
      <c r="R45" s="148"/>
      <c r="S45" s="150">
        <f t="shared" si="15"/>
        <v>3275.5</v>
      </c>
      <c r="T45" s="169">
        <v>0.8</v>
      </c>
      <c r="U45" s="365">
        <f t="shared" si="13"/>
        <v>2620.4</v>
      </c>
      <c r="V45" s="374">
        <v>0</v>
      </c>
      <c r="W45" s="169">
        <v>1</v>
      </c>
      <c r="X45" s="148">
        <v>1</v>
      </c>
      <c r="Y45" s="150">
        <v>3275.5</v>
      </c>
      <c r="Z45" s="372">
        <f t="shared" si="4"/>
        <v>0</v>
      </c>
      <c r="AA45" s="368"/>
      <c r="AB45" s="150">
        <f t="shared" si="5"/>
        <v>0</v>
      </c>
    </row>
    <row r="46" spans="2:28" x14ac:dyDescent="0.25">
      <c r="B46" s="114"/>
      <c r="C46" s="153" t="s">
        <v>558</v>
      </c>
      <c r="D46" s="148" t="s">
        <v>25</v>
      </c>
      <c r="E46" s="114" t="s">
        <v>564</v>
      </c>
      <c r="F46" s="148"/>
      <c r="G46" s="148"/>
      <c r="H46" s="148">
        <v>1</v>
      </c>
      <c r="I46" s="169">
        <v>1</v>
      </c>
      <c r="J46" s="148">
        <v>1</v>
      </c>
      <c r="K46" s="150">
        <v>3000</v>
      </c>
      <c r="L46" s="148"/>
      <c r="M46" s="150">
        <f t="shared" si="14"/>
        <v>3000</v>
      </c>
      <c r="N46" s="148">
        <v>1</v>
      </c>
      <c r="O46" s="169">
        <v>1</v>
      </c>
      <c r="P46" s="149">
        <v>1</v>
      </c>
      <c r="Q46" s="150">
        <v>3000</v>
      </c>
      <c r="R46" s="148"/>
      <c r="S46" s="150">
        <f t="shared" si="15"/>
        <v>3000</v>
      </c>
      <c r="T46" s="169">
        <v>0.5</v>
      </c>
      <c r="U46" s="365">
        <f t="shared" si="13"/>
        <v>1500</v>
      </c>
      <c r="V46" s="374">
        <v>1</v>
      </c>
      <c r="W46" s="169">
        <v>1</v>
      </c>
      <c r="X46" s="148">
        <v>1</v>
      </c>
      <c r="Y46" s="150">
        <v>3000</v>
      </c>
      <c r="Z46" s="372">
        <f t="shared" si="4"/>
        <v>3000</v>
      </c>
      <c r="AA46" s="368"/>
      <c r="AB46" s="150">
        <f t="shared" si="5"/>
        <v>0</v>
      </c>
    </row>
    <row r="47" spans="2:28" x14ac:dyDescent="0.25">
      <c r="B47" s="114"/>
      <c r="C47" s="153" t="s">
        <v>558</v>
      </c>
      <c r="D47" s="148" t="s">
        <v>25</v>
      </c>
      <c r="E47" s="114" t="s">
        <v>565</v>
      </c>
      <c r="F47" s="148"/>
      <c r="G47" s="148"/>
      <c r="H47" s="148">
        <v>1</v>
      </c>
      <c r="I47" s="169">
        <v>1</v>
      </c>
      <c r="J47" s="148">
        <v>1</v>
      </c>
      <c r="K47" s="150">
        <v>7432.47</v>
      </c>
      <c r="L47" s="148"/>
      <c r="M47" s="150">
        <f t="shared" si="14"/>
        <v>7432.47</v>
      </c>
      <c r="N47" s="148">
        <v>1</v>
      </c>
      <c r="O47" s="169">
        <v>1</v>
      </c>
      <c r="P47" s="149">
        <v>1</v>
      </c>
      <c r="Q47" s="150">
        <v>7432.47</v>
      </c>
      <c r="R47" s="148"/>
      <c r="S47" s="150">
        <f t="shared" si="15"/>
        <v>7432.47</v>
      </c>
      <c r="T47" s="169">
        <v>0.25</v>
      </c>
      <c r="U47" s="365">
        <f t="shared" si="13"/>
        <v>1858.1175000000001</v>
      </c>
      <c r="V47" s="374">
        <v>1</v>
      </c>
      <c r="W47" s="169">
        <v>1</v>
      </c>
      <c r="X47" s="148">
        <v>1</v>
      </c>
      <c r="Y47" s="150">
        <v>7432.47</v>
      </c>
      <c r="Z47" s="372">
        <f t="shared" si="4"/>
        <v>7432.47</v>
      </c>
      <c r="AA47" s="368"/>
      <c r="AB47" s="150">
        <f t="shared" si="5"/>
        <v>0</v>
      </c>
    </row>
    <row r="48" spans="2:28" x14ac:dyDescent="0.25">
      <c r="B48" s="114"/>
      <c r="C48" s="153" t="s">
        <v>558</v>
      </c>
      <c r="D48" s="148" t="s">
        <v>25</v>
      </c>
      <c r="E48" s="114" t="s">
        <v>566</v>
      </c>
      <c r="F48" s="148"/>
      <c r="G48" s="148"/>
      <c r="H48" s="148">
        <v>1</v>
      </c>
      <c r="I48" s="169">
        <v>1</v>
      </c>
      <c r="J48" s="148">
        <v>1</v>
      </c>
      <c r="K48" s="150">
        <v>72716.009999999995</v>
      </c>
      <c r="L48" s="148"/>
      <c r="M48" s="150">
        <f t="shared" si="14"/>
        <v>72716.009999999995</v>
      </c>
      <c r="N48" s="148">
        <v>1</v>
      </c>
      <c r="O48" s="169">
        <v>1</v>
      </c>
      <c r="P48" s="149">
        <v>1</v>
      </c>
      <c r="Q48" s="150">
        <v>72716.009999999995</v>
      </c>
      <c r="R48" s="148"/>
      <c r="S48" s="150">
        <f t="shared" si="15"/>
        <v>72716.009999999995</v>
      </c>
      <c r="T48" s="169">
        <f>$D$73</f>
        <v>0.56097560975609762</v>
      </c>
      <c r="U48" s="365">
        <f t="shared" si="13"/>
        <v>40791.908048780489</v>
      </c>
      <c r="V48" s="374">
        <v>1</v>
      </c>
      <c r="W48" s="169">
        <v>1</v>
      </c>
      <c r="X48" s="148">
        <v>1</v>
      </c>
      <c r="Y48" s="150">
        <v>72716.009999999995</v>
      </c>
      <c r="Z48" s="372">
        <f t="shared" si="4"/>
        <v>72716.009999999995</v>
      </c>
      <c r="AA48" s="368"/>
      <c r="AB48" s="150">
        <f t="shared" si="5"/>
        <v>0</v>
      </c>
    </row>
    <row r="49" spans="2:28" x14ac:dyDescent="0.25">
      <c r="B49" s="114"/>
      <c r="C49" s="153" t="s">
        <v>558</v>
      </c>
      <c r="D49" s="148" t="s">
        <v>25</v>
      </c>
      <c r="E49" s="114" t="s">
        <v>567</v>
      </c>
      <c r="F49" s="148"/>
      <c r="G49" s="148"/>
      <c r="H49" s="148">
        <v>1</v>
      </c>
      <c r="I49" s="169">
        <v>1</v>
      </c>
      <c r="J49" s="148">
        <v>1</v>
      </c>
      <c r="K49" s="150">
        <v>18547.2</v>
      </c>
      <c r="L49" s="148"/>
      <c r="M49" s="150">
        <f>H49*I49*J49*K49</f>
        <v>18547.2</v>
      </c>
      <c r="N49" s="148">
        <v>1</v>
      </c>
      <c r="O49" s="169">
        <v>1</v>
      </c>
      <c r="P49" s="149">
        <v>1</v>
      </c>
      <c r="Q49" s="150">
        <v>18547.2</v>
      </c>
      <c r="R49" s="148"/>
      <c r="S49" s="150">
        <f>N49*O49*P49*Q49</f>
        <v>18547.2</v>
      </c>
      <c r="T49" s="169">
        <f>$D$73</f>
        <v>0.56097560975609762</v>
      </c>
      <c r="U49" s="365">
        <f t="shared" si="13"/>
        <v>10404.526829268294</v>
      </c>
      <c r="V49" s="374">
        <v>1</v>
      </c>
      <c r="W49" s="169">
        <v>1</v>
      </c>
      <c r="X49" s="148">
        <v>1</v>
      </c>
      <c r="Y49" s="150">
        <v>18547.2</v>
      </c>
      <c r="Z49" s="372">
        <f t="shared" si="4"/>
        <v>18547.2</v>
      </c>
      <c r="AA49" s="368"/>
      <c r="AB49" s="150">
        <f t="shared" si="5"/>
        <v>0</v>
      </c>
    </row>
    <row r="50" spans="2:28" x14ac:dyDescent="0.25">
      <c r="B50" s="114"/>
      <c r="C50" s="153" t="s">
        <v>558</v>
      </c>
      <c r="D50" s="148" t="s">
        <v>25</v>
      </c>
      <c r="E50" s="114" t="s">
        <v>592</v>
      </c>
      <c r="F50" s="148"/>
      <c r="G50" s="148"/>
      <c r="H50" s="148"/>
      <c r="I50" s="169"/>
      <c r="J50" s="148"/>
      <c r="K50" s="150"/>
      <c r="L50" s="148"/>
      <c r="M50" s="150"/>
      <c r="N50" s="148">
        <v>1</v>
      </c>
      <c r="O50" s="169">
        <v>1</v>
      </c>
      <c r="P50" s="149">
        <v>1</v>
      </c>
      <c r="Q50" s="150">
        <v>5282.45</v>
      </c>
      <c r="R50" s="148"/>
      <c r="S50" s="150">
        <f>N50*O50*P50*Q50</f>
        <v>5282.45</v>
      </c>
      <c r="T50" s="169">
        <v>1</v>
      </c>
      <c r="U50" s="365">
        <f t="shared" ref="U50" si="16">S50*T50</f>
        <v>5282.45</v>
      </c>
      <c r="V50" s="371"/>
      <c r="W50" s="150"/>
      <c r="X50" s="150"/>
      <c r="Y50" s="150"/>
      <c r="Z50" s="372"/>
      <c r="AA50" s="368"/>
      <c r="AB50" s="150">
        <f t="shared" si="5"/>
        <v>0</v>
      </c>
    </row>
    <row r="51" spans="2:28" x14ac:dyDescent="0.25">
      <c r="B51" s="114"/>
      <c r="C51" s="153" t="s">
        <v>558</v>
      </c>
      <c r="D51" s="148" t="s">
        <v>25</v>
      </c>
      <c r="E51" s="114"/>
      <c r="F51" s="148"/>
      <c r="G51" s="148"/>
      <c r="H51" s="148"/>
      <c r="I51" s="169"/>
      <c r="J51" s="148"/>
      <c r="K51" s="150"/>
      <c r="L51" s="148"/>
      <c r="M51" s="150"/>
      <c r="N51" s="148"/>
      <c r="O51" s="169"/>
      <c r="P51" s="149"/>
      <c r="Q51" s="150"/>
      <c r="R51" s="148"/>
      <c r="S51" s="150"/>
      <c r="T51" s="169"/>
      <c r="U51" s="365"/>
      <c r="V51" s="371"/>
      <c r="W51" s="150"/>
      <c r="X51" s="150"/>
      <c r="Y51" s="150"/>
      <c r="Z51" s="372"/>
      <c r="AA51" s="367"/>
      <c r="AB51" s="150"/>
    </row>
    <row r="52" spans="2:28" x14ac:dyDescent="0.25">
      <c r="B52" s="114"/>
      <c r="C52" s="153" t="s">
        <v>558</v>
      </c>
      <c r="D52" s="148" t="s">
        <v>25</v>
      </c>
      <c r="E52" s="114"/>
      <c r="F52" s="148"/>
      <c r="G52" s="148"/>
      <c r="H52" s="148"/>
      <c r="I52" s="169"/>
      <c r="J52" s="148"/>
      <c r="K52" s="150"/>
      <c r="L52" s="148"/>
      <c r="M52" s="150"/>
      <c r="N52" s="148"/>
      <c r="O52" s="169"/>
      <c r="P52" s="149"/>
      <c r="Q52" s="150"/>
      <c r="R52" s="148"/>
      <c r="S52" s="150"/>
      <c r="T52" s="169"/>
      <c r="U52" s="365"/>
      <c r="V52" s="371"/>
      <c r="W52" s="150"/>
      <c r="X52" s="150"/>
      <c r="Y52" s="150"/>
      <c r="Z52" s="372"/>
      <c r="AA52" s="367"/>
      <c r="AB52" s="150"/>
    </row>
    <row r="53" spans="2:28" x14ac:dyDescent="0.25">
      <c r="B53" s="114"/>
      <c r="C53" s="153" t="s">
        <v>558</v>
      </c>
      <c r="D53" s="148" t="s">
        <v>25</v>
      </c>
      <c r="E53" s="114"/>
      <c r="F53" s="148"/>
      <c r="G53" s="148"/>
      <c r="H53" s="148"/>
      <c r="I53" s="169"/>
      <c r="J53" s="148"/>
      <c r="K53" s="150"/>
      <c r="L53" s="148"/>
      <c r="M53" s="150"/>
      <c r="N53" s="148"/>
      <c r="O53" s="169"/>
      <c r="P53" s="149"/>
      <c r="Q53" s="150"/>
      <c r="R53" s="148"/>
      <c r="S53" s="150"/>
      <c r="T53" s="169"/>
      <c r="U53" s="365"/>
      <c r="V53" s="371"/>
      <c r="W53" s="150"/>
      <c r="X53" s="150"/>
      <c r="Y53" s="150"/>
      <c r="Z53" s="372"/>
      <c r="AA53" s="367"/>
      <c r="AB53" s="150"/>
    </row>
    <row r="54" spans="2:28" x14ac:dyDescent="0.25">
      <c r="B54" s="114"/>
      <c r="C54" s="153" t="s">
        <v>558</v>
      </c>
      <c r="D54" s="148" t="s">
        <v>25</v>
      </c>
      <c r="E54" s="114"/>
      <c r="F54" s="148"/>
      <c r="G54" s="148"/>
      <c r="H54" s="148"/>
      <c r="I54" s="169"/>
      <c r="J54" s="148"/>
      <c r="K54" s="150"/>
      <c r="L54" s="148"/>
      <c r="M54" s="150"/>
      <c r="N54" s="148"/>
      <c r="O54" s="169"/>
      <c r="P54" s="149"/>
      <c r="Q54" s="150"/>
      <c r="R54" s="148"/>
      <c r="S54" s="150"/>
      <c r="T54" s="169"/>
      <c r="U54" s="365"/>
      <c r="V54" s="371"/>
      <c r="W54" s="150"/>
      <c r="X54" s="150"/>
      <c r="Y54" s="150"/>
      <c r="Z54" s="372"/>
      <c r="AA54" s="367"/>
      <c r="AB54" s="150"/>
    </row>
    <row r="55" spans="2:28" ht="15.75" thickBot="1" x14ac:dyDescent="0.3">
      <c r="B55" s="114"/>
      <c r="C55" s="153" t="s">
        <v>558</v>
      </c>
      <c r="D55" s="148" t="s">
        <v>25</v>
      </c>
      <c r="E55" s="114"/>
      <c r="F55" s="148"/>
      <c r="G55" s="148"/>
      <c r="H55" s="148"/>
      <c r="I55" s="169"/>
      <c r="J55" s="148"/>
      <c r="K55" s="150"/>
      <c r="L55" s="148"/>
      <c r="M55" s="150"/>
      <c r="N55" s="148"/>
      <c r="O55" s="169"/>
      <c r="P55" s="149"/>
      <c r="Q55" s="150"/>
      <c r="R55" s="148"/>
      <c r="S55" s="150"/>
      <c r="T55" s="169"/>
      <c r="U55" s="365"/>
      <c r="V55" s="375"/>
      <c r="W55" s="376"/>
      <c r="X55" s="376"/>
      <c r="Y55" s="376"/>
      <c r="Z55" s="377"/>
      <c r="AA55" s="367"/>
      <c r="AB55" s="150"/>
    </row>
    <row r="56" spans="2:28" ht="15.75" thickBot="1" x14ac:dyDescent="0.3">
      <c r="B56" s="154"/>
      <c r="C56" s="155"/>
      <c r="D56" s="156"/>
      <c r="E56" s="154"/>
      <c r="F56" s="156"/>
      <c r="G56" s="156"/>
      <c r="H56" s="156"/>
      <c r="I56" s="170"/>
      <c r="J56" s="156"/>
      <c r="K56" s="157"/>
      <c r="L56" s="156"/>
      <c r="M56" s="157"/>
      <c r="N56" s="156"/>
      <c r="O56" s="170"/>
      <c r="P56" s="195"/>
      <c r="Q56" s="157"/>
      <c r="R56" s="156"/>
      <c r="S56" s="157"/>
      <c r="T56" s="170"/>
      <c r="U56" s="157"/>
      <c r="V56" s="199"/>
      <c r="W56" s="199"/>
      <c r="X56" s="199"/>
      <c r="Y56" s="199"/>
      <c r="Z56" s="199"/>
      <c r="AA56" s="170"/>
      <c r="AB56" s="157"/>
    </row>
    <row r="57" spans="2:28" ht="27" customHeight="1" thickBot="1" x14ac:dyDescent="0.3">
      <c r="B57" s="68"/>
      <c r="C57" s="158"/>
      <c r="D57" s="159"/>
      <c r="E57" s="68"/>
      <c r="F57" s="159"/>
      <c r="G57" s="159"/>
      <c r="H57" s="159"/>
      <c r="I57" s="171"/>
      <c r="J57" s="159"/>
      <c r="K57" s="199"/>
      <c r="L57" s="163" t="s">
        <v>5</v>
      </c>
      <c r="M57" s="164">
        <f>SUM(M10:M55)</f>
        <v>207657.78750000003</v>
      </c>
      <c r="N57" s="159"/>
      <c r="O57" s="171"/>
      <c r="P57" s="196"/>
      <c r="Q57" s="199"/>
      <c r="R57" s="163" t="s">
        <v>5</v>
      </c>
      <c r="S57" s="164">
        <f>SUM(S10:S55)</f>
        <v>416129.50750000001</v>
      </c>
      <c r="T57" s="171"/>
      <c r="U57" s="164">
        <f>SUM(U10:U55)</f>
        <v>231106.06536585366</v>
      </c>
      <c r="V57" s="255"/>
      <c r="W57" s="255"/>
      <c r="X57" s="255"/>
      <c r="Y57" s="164" t="s">
        <v>5</v>
      </c>
      <c r="Z57" s="164">
        <f>SUM(Z10:Z55)</f>
        <v>207657.78750000003</v>
      </c>
      <c r="AA57" s="171"/>
      <c r="AB57" s="164">
        <f>SUM(AB10:AB55)</f>
        <v>0</v>
      </c>
    </row>
    <row r="58" spans="2:28" s="146" customFormat="1" ht="15.75" x14ac:dyDescent="0.25">
      <c r="B58" s="224"/>
      <c r="C58" s="256"/>
      <c r="D58" s="260"/>
      <c r="E58" s="261" t="s">
        <v>613</v>
      </c>
      <c r="F58" s="254"/>
      <c r="G58" s="254"/>
      <c r="H58" s="254"/>
      <c r="I58" s="257"/>
      <c r="J58" s="254"/>
      <c r="K58" s="258"/>
      <c r="L58" s="254"/>
      <c r="M58" s="255"/>
      <c r="N58" s="254"/>
      <c r="O58" s="257"/>
      <c r="P58" s="259"/>
      <c r="Q58" s="258"/>
      <c r="R58" s="254"/>
      <c r="S58" s="255"/>
      <c r="T58" s="257"/>
      <c r="U58" s="255"/>
      <c r="V58" s="255"/>
      <c r="W58" s="255"/>
      <c r="X58" s="255"/>
      <c r="Y58" s="255"/>
      <c r="Z58" s="255"/>
      <c r="AA58" s="257"/>
      <c r="AB58" s="255"/>
    </row>
    <row r="59" spans="2:28" s="146" customFormat="1" ht="15.75" x14ac:dyDescent="0.25">
      <c r="B59" s="224"/>
      <c r="C59" s="256"/>
      <c r="D59" s="270"/>
      <c r="E59" s="271"/>
      <c r="F59" s="254"/>
      <c r="G59" s="254"/>
      <c r="H59" s="254"/>
      <c r="I59" s="257"/>
      <c r="J59" s="254"/>
      <c r="K59" s="258"/>
      <c r="L59" s="254"/>
      <c r="M59" s="255"/>
      <c r="N59" s="254"/>
      <c r="O59" s="257"/>
      <c r="P59" s="259"/>
      <c r="Q59" s="258"/>
      <c r="R59" s="254"/>
      <c r="S59" s="255"/>
      <c r="T59" s="257"/>
      <c r="U59" s="255"/>
      <c r="V59" s="255"/>
      <c r="W59" s="255"/>
      <c r="X59" s="255"/>
      <c r="Y59" s="255"/>
      <c r="Z59" s="255"/>
      <c r="AA59" s="257"/>
      <c r="AB59" s="255"/>
    </row>
    <row r="60" spans="2:28" x14ac:dyDescent="0.25">
      <c r="C60"/>
      <c r="D60" s="262">
        <v>42786</v>
      </c>
      <c r="E60" s="263" t="s">
        <v>583</v>
      </c>
    </row>
    <row r="61" spans="2:28" x14ac:dyDescent="0.25">
      <c r="C61"/>
      <c r="D61" s="262">
        <v>42877</v>
      </c>
      <c r="E61" s="263" t="s">
        <v>584</v>
      </c>
    </row>
    <row r="62" spans="2:28" x14ac:dyDescent="0.25">
      <c r="C62"/>
      <c r="D62" s="264">
        <f>(D61-D60)/7</f>
        <v>13</v>
      </c>
      <c r="E62" s="263" t="s">
        <v>585</v>
      </c>
    </row>
    <row r="63" spans="2:28" x14ac:dyDescent="0.25">
      <c r="D63" s="264">
        <f>D62/4</f>
        <v>3.25</v>
      </c>
      <c r="E63" s="263" t="s">
        <v>590</v>
      </c>
    </row>
    <row r="64" spans="2:28" x14ac:dyDescent="0.25">
      <c r="C64"/>
      <c r="D64" s="265"/>
      <c r="E64" s="263"/>
    </row>
    <row r="65" spans="3:5" x14ac:dyDescent="0.25">
      <c r="C65"/>
      <c r="D65" s="262">
        <v>42786</v>
      </c>
      <c r="E65" s="263" t="s">
        <v>586</v>
      </c>
    </row>
    <row r="66" spans="3:5" x14ac:dyDescent="0.25">
      <c r="C66"/>
      <c r="D66" s="266">
        <v>43073</v>
      </c>
      <c r="E66" s="263" t="s">
        <v>587</v>
      </c>
    </row>
    <row r="67" spans="3:5" x14ac:dyDescent="0.25">
      <c r="C67"/>
      <c r="D67" s="264">
        <f>(D66-D65)/7</f>
        <v>41</v>
      </c>
      <c r="E67" s="263" t="s">
        <v>585</v>
      </c>
    </row>
    <row r="68" spans="3:5" x14ac:dyDescent="0.25">
      <c r="C68"/>
      <c r="D68" s="264">
        <f>D67/4</f>
        <v>10.25</v>
      </c>
      <c r="E68" s="263" t="s">
        <v>590</v>
      </c>
    </row>
    <row r="69" spans="3:5" x14ac:dyDescent="0.25">
      <c r="C69"/>
      <c r="D69" s="265"/>
      <c r="E69" s="263"/>
    </row>
    <row r="70" spans="3:5" x14ac:dyDescent="0.25">
      <c r="C70"/>
      <c r="D70" s="266">
        <v>42947</v>
      </c>
      <c r="E70" s="263" t="s">
        <v>588</v>
      </c>
    </row>
    <row r="71" spans="3:5" x14ac:dyDescent="0.25">
      <c r="C71"/>
      <c r="D71" s="264">
        <f>(D70-D65)/7</f>
        <v>23</v>
      </c>
      <c r="E71" s="263" t="s">
        <v>589</v>
      </c>
    </row>
    <row r="72" spans="3:5" x14ac:dyDescent="0.25">
      <c r="D72" s="264">
        <f>D71/4</f>
        <v>5.75</v>
      </c>
      <c r="E72" s="263" t="s">
        <v>591</v>
      </c>
    </row>
    <row r="73" spans="3:5" x14ac:dyDescent="0.25">
      <c r="D73" s="267">
        <f>D72/D68</f>
        <v>0.56097560975609762</v>
      </c>
      <c r="E73" s="263" t="s">
        <v>578</v>
      </c>
    </row>
    <row r="74" spans="3:5" ht="15.75" thickBot="1" x14ac:dyDescent="0.3">
      <c r="D74" s="268"/>
      <c r="E74" s="269"/>
    </row>
    <row r="75" spans="3:5" ht="15.75" thickBot="1" x14ac:dyDescent="0.3"/>
    <row r="76" spans="3:5" x14ac:dyDescent="0.25">
      <c r="D76" s="260"/>
      <c r="E76" s="261" t="s">
        <v>612</v>
      </c>
    </row>
    <row r="77" spans="3:5" x14ac:dyDescent="0.25">
      <c r="D77" s="270"/>
      <c r="E77" s="271"/>
    </row>
    <row r="78" spans="3:5" x14ac:dyDescent="0.25">
      <c r="D78" s="356">
        <v>42786</v>
      </c>
      <c r="E78" s="263" t="s">
        <v>583</v>
      </c>
    </row>
    <row r="79" spans="3:5" x14ac:dyDescent="0.25">
      <c r="D79" s="356">
        <v>42877</v>
      </c>
      <c r="E79" s="263" t="s">
        <v>584</v>
      </c>
    </row>
    <row r="80" spans="3:5" x14ac:dyDescent="0.25">
      <c r="D80" s="357">
        <f>(D79-D78)/7</f>
        <v>13</v>
      </c>
      <c r="E80" s="263" t="s">
        <v>585</v>
      </c>
    </row>
    <row r="81" spans="4:5" x14ac:dyDescent="0.25">
      <c r="D81" s="357">
        <f>D80/4</f>
        <v>3.25</v>
      </c>
      <c r="E81" s="263" t="s">
        <v>590</v>
      </c>
    </row>
    <row r="82" spans="4:5" x14ac:dyDescent="0.25">
      <c r="D82" s="358"/>
      <c r="E82" s="263"/>
    </row>
    <row r="83" spans="4:5" x14ac:dyDescent="0.25">
      <c r="D83" s="356">
        <v>42786</v>
      </c>
      <c r="E83" s="263" t="s">
        <v>586</v>
      </c>
    </row>
    <row r="84" spans="4:5" x14ac:dyDescent="0.25">
      <c r="D84" s="330">
        <v>42877</v>
      </c>
      <c r="E84" s="263" t="s">
        <v>587</v>
      </c>
    </row>
    <row r="85" spans="4:5" x14ac:dyDescent="0.25">
      <c r="D85" s="264">
        <f>(D84-D83)/7</f>
        <v>13</v>
      </c>
      <c r="E85" s="263" t="s">
        <v>585</v>
      </c>
    </row>
    <row r="86" spans="4:5" x14ac:dyDescent="0.25">
      <c r="D86" s="264">
        <f>D85/4</f>
        <v>3.25</v>
      </c>
      <c r="E86" s="263" t="s">
        <v>590</v>
      </c>
    </row>
    <row r="87" spans="4:5" x14ac:dyDescent="0.25">
      <c r="D87" s="265"/>
      <c r="E87" s="263"/>
    </row>
    <row r="88" spans="4:5" x14ac:dyDescent="0.25">
      <c r="D88" s="330">
        <v>42881</v>
      </c>
      <c r="E88" s="263" t="s">
        <v>588</v>
      </c>
    </row>
    <row r="89" spans="4:5" x14ac:dyDescent="0.25">
      <c r="D89" s="264">
        <f>(D88-D83)/7</f>
        <v>13.571428571428571</v>
      </c>
      <c r="E89" s="263" t="s">
        <v>589</v>
      </c>
    </row>
    <row r="90" spans="4:5" x14ac:dyDescent="0.25">
      <c r="D90" s="264">
        <f>D89/4</f>
        <v>3.3928571428571428</v>
      </c>
      <c r="E90" s="263" t="s">
        <v>591</v>
      </c>
    </row>
    <row r="91" spans="4:5" x14ac:dyDescent="0.25">
      <c r="D91" s="267">
        <f>D90/D86</f>
        <v>1.043956043956044</v>
      </c>
      <c r="E91" s="263" t="s">
        <v>578</v>
      </c>
    </row>
    <row r="92" spans="4:5" ht="15.75" thickBot="1" x14ac:dyDescent="0.3">
      <c r="D92" s="268"/>
      <c r="E92" s="269"/>
    </row>
  </sheetData>
  <autoFilter ref="A8:AB55"/>
  <mergeCells count="5">
    <mergeCell ref="N7:S7"/>
    <mergeCell ref="T7:U7"/>
    <mergeCell ref="AA7:AB7"/>
    <mergeCell ref="H7:M7"/>
    <mergeCell ref="V7:Z7"/>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E47"/>
  <sheetViews>
    <sheetView topLeftCell="B1" zoomScale="70" zoomScaleNormal="70" workbookViewId="0">
      <pane xSplit="9" ySplit="8" topLeftCell="K33" activePane="bottomRight" state="frozen"/>
      <selection activeCell="S45" sqref="S45"/>
      <selection pane="topRight" activeCell="S45" sqref="S45"/>
      <selection pane="bottomLeft" activeCell="S45" sqref="S45"/>
      <selection pane="bottomRight" activeCell="U4" sqref="U4"/>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1.7109375" style="68" customWidth="1"/>
    <col min="22" max="23" width="8.7109375" customWidth="1"/>
    <col min="24" max="25" width="15.7109375" customWidth="1"/>
    <col min="26" max="26" width="1.7109375" customWidth="1"/>
    <col min="27" max="31" width="15.7109375" customWidth="1"/>
  </cols>
  <sheetData>
    <row r="1" spans="1:31" s="146" customFormat="1" x14ac:dyDescent="0.25">
      <c r="B1" s="146" t="str">
        <f>'Valuation Summary'!B1</f>
        <v>Mulalley &amp; Co Ltd</v>
      </c>
      <c r="U1" s="224"/>
    </row>
    <row r="2" spans="1:31" s="146" customFormat="1" x14ac:dyDescent="0.25">
      <c r="U2" s="224"/>
    </row>
    <row r="3" spans="1:31" s="146" customFormat="1" x14ac:dyDescent="0.25">
      <c r="B3" s="146" t="str">
        <f>'Valuation Summary'!B3</f>
        <v>Camden Better Homes - NW5 Blocks</v>
      </c>
      <c r="U3" s="224"/>
    </row>
    <row r="4" spans="1:31" s="146" customFormat="1" x14ac:dyDescent="0.25">
      <c r="U4" s="224"/>
    </row>
    <row r="5" spans="1:31" s="146" customFormat="1" x14ac:dyDescent="0.25">
      <c r="B5" s="146" t="s">
        <v>597</v>
      </c>
      <c r="U5" s="224"/>
    </row>
    <row r="6" spans="1:31" s="146" customFormat="1" ht="16.5" thickBot="1" x14ac:dyDescent="0.3">
      <c r="A6" s="15"/>
      <c r="B6" s="15"/>
      <c r="C6" s="225"/>
      <c r="D6" s="226"/>
      <c r="E6" s="225"/>
      <c r="F6" s="226"/>
      <c r="G6" s="226"/>
      <c r="H6" s="227"/>
      <c r="I6" s="226"/>
      <c r="J6" s="228"/>
      <c r="K6" s="226"/>
      <c r="L6" s="229"/>
      <c r="M6" s="228"/>
      <c r="N6" s="229"/>
      <c r="O6" s="230"/>
      <c r="P6" s="231"/>
      <c r="Q6" s="232"/>
      <c r="R6" s="228"/>
      <c r="S6" s="228"/>
      <c r="T6" s="228"/>
      <c r="U6" s="233"/>
    </row>
    <row r="7" spans="1:31" s="328" customFormat="1" ht="15.75" thickBot="1" x14ac:dyDescent="0.3">
      <c r="A7" s="22"/>
      <c r="B7" s="23"/>
      <c r="C7" s="24"/>
      <c r="D7" s="25"/>
      <c r="E7" s="26"/>
      <c r="F7" s="22"/>
      <c r="G7" s="22"/>
      <c r="H7" s="27"/>
      <c r="I7" s="22"/>
      <c r="J7" s="28"/>
      <c r="K7" s="416" t="s">
        <v>388</v>
      </c>
      <c r="L7" s="417"/>
      <c r="M7" s="417"/>
      <c r="N7" s="417"/>
      <c r="O7" s="417"/>
      <c r="P7" s="417"/>
      <c r="Q7" s="417"/>
      <c r="R7" s="417"/>
      <c r="S7" s="417"/>
      <c r="T7" s="418"/>
      <c r="U7" s="327"/>
      <c r="V7" s="419" t="s">
        <v>389</v>
      </c>
      <c r="W7" s="420"/>
      <c r="X7" s="420"/>
      <c r="Y7" s="421"/>
      <c r="AA7" s="422" t="s">
        <v>390</v>
      </c>
      <c r="AB7" s="423"/>
      <c r="AC7" s="424" t="s">
        <v>393</v>
      </c>
      <c r="AD7" s="425"/>
      <c r="AE7" s="309" t="s">
        <v>391</v>
      </c>
    </row>
    <row r="8" spans="1:31" s="306" customFormat="1" ht="75.75" thickBot="1" x14ac:dyDescent="0.3">
      <c r="A8" s="284" t="s">
        <v>377</v>
      </c>
      <c r="B8" s="285" t="s">
        <v>23</v>
      </c>
      <c r="C8" s="284" t="s">
        <v>6</v>
      </c>
      <c r="D8" s="284" t="s">
        <v>7</v>
      </c>
      <c r="E8" s="284" t="s">
        <v>8</v>
      </c>
      <c r="F8" s="284" t="s">
        <v>9</v>
      </c>
      <c r="G8" s="284" t="s">
        <v>10</v>
      </c>
      <c r="H8" s="286" t="s">
        <v>11</v>
      </c>
      <c r="I8" s="284" t="s">
        <v>12</v>
      </c>
      <c r="J8" s="284" t="s">
        <v>13</v>
      </c>
      <c r="K8" s="297" t="s">
        <v>14</v>
      </c>
      <c r="L8" s="298" t="s">
        <v>15</v>
      </c>
      <c r="M8" s="297" t="s">
        <v>16</v>
      </c>
      <c r="N8" s="298" t="s">
        <v>17</v>
      </c>
      <c r="O8" s="299"/>
      <c r="P8" s="300" t="s">
        <v>18</v>
      </c>
      <c r="Q8" s="301" t="s">
        <v>19</v>
      </c>
      <c r="R8" s="301" t="s">
        <v>20</v>
      </c>
      <c r="S8" s="302" t="s">
        <v>21</v>
      </c>
      <c r="T8" s="303" t="s">
        <v>22</v>
      </c>
      <c r="U8" s="304"/>
      <c r="V8" s="305" t="s">
        <v>14</v>
      </c>
      <c r="W8" s="305" t="s">
        <v>15</v>
      </c>
      <c r="X8" s="305" t="s">
        <v>21</v>
      </c>
      <c r="Y8" s="305" t="s">
        <v>22</v>
      </c>
      <c r="AA8" s="307" t="s">
        <v>392</v>
      </c>
      <c r="AB8" s="307" t="s">
        <v>5</v>
      </c>
      <c r="AC8" s="308" t="s">
        <v>392</v>
      </c>
      <c r="AD8" s="308" t="s">
        <v>5</v>
      </c>
      <c r="AE8" s="309"/>
    </row>
    <row r="9" spans="1:31" x14ac:dyDescent="0.25">
      <c r="A9" s="30"/>
      <c r="B9" s="31"/>
      <c r="C9" s="32"/>
      <c r="D9" s="33"/>
      <c r="E9" s="34"/>
      <c r="F9" s="30"/>
      <c r="G9" s="30"/>
      <c r="H9" s="35"/>
      <c r="I9" s="30"/>
      <c r="J9" s="36"/>
      <c r="K9" s="30"/>
      <c r="L9" s="37"/>
      <c r="M9" s="36"/>
      <c r="N9" s="37"/>
      <c r="O9" s="19"/>
      <c r="P9" s="20"/>
      <c r="Q9" s="21"/>
      <c r="R9" s="38"/>
      <c r="S9" s="38"/>
      <c r="T9" s="38"/>
      <c r="U9" s="66"/>
      <c r="AA9" s="78"/>
      <c r="AB9" s="78"/>
      <c r="AC9" s="78"/>
      <c r="AD9" s="78"/>
    </row>
    <row r="10" spans="1:31" ht="15.75" thickBot="1" x14ac:dyDescent="0.3">
      <c r="A10" s="16"/>
      <c r="B10" s="3" t="s">
        <v>23</v>
      </c>
      <c r="C10" s="4" t="s">
        <v>308</v>
      </c>
      <c r="D10" s="5" t="s">
        <v>378</v>
      </c>
      <c r="E10" s="6"/>
      <c r="F10" s="7"/>
      <c r="G10" s="7"/>
      <c r="H10" s="8"/>
      <c r="I10" s="7"/>
      <c r="J10" s="9"/>
      <c r="K10" s="10"/>
      <c r="L10" s="39"/>
      <c r="M10" s="9"/>
      <c r="N10" s="12"/>
      <c r="O10" s="19"/>
      <c r="P10" s="17"/>
      <c r="Q10" s="38"/>
      <c r="R10" s="38"/>
      <c r="S10" s="38"/>
      <c r="T10" s="38"/>
      <c r="U10" s="66"/>
      <c r="AA10" s="78"/>
      <c r="AB10" s="78"/>
      <c r="AC10" s="78"/>
      <c r="AD10" s="78"/>
    </row>
    <row r="11" spans="1:31" ht="30.75" thickBot="1" x14ac:dyDescent="0.3">
      <c r="A11" s="16"/>
      <c r="B11" s="3" t="s">
        <v>23</v>
      </c>
      <c r="C11" s="4" t="s">
        <v>308</v>
      </c>
      <c r="D11" s="5" t="s">
        <v>25</v>
      </c>
      <c r="E11" s="6" t="s">
        <v>309</v>
      </c>
      <c r="F11" s="7"/>
      <c r="G11" s="7"/>
      <c r="H11" s="8">
        <v>1.3</v>
      </c>
      <c r="I11" s="7"/>
      <c r="J11" s="9" t="s">
        <v>310</v>
      </c>
      <c r="K11" s="10" t="s">
        <v>311</v>
      </c>
      <c r="L11" s="39">
        <v>2</v>
      </c>
      <c r="M11" s="11">
        <v>234</v>
      </c>
      <c r="N11" s="12">
        <v>468</v>
      </c>
      <c r="O11" s="19"/>
      <c r="P11" s="13" t="e">
        <v>#VALUE!</v>
      </c>
      <c r="Q11" s="14" t="e">
        <f>IF(J11="PROV SUM",N11,L11*P11)</f>
        <v>#VALUE!</v>
      </c>
      <c r="R11" s="40">
        <v>0</v>
      </c>
      <c r="S11" s="74">
        <v>222.29999999999998</v>
      </c>
      <c r="T11" s="75">
        <f>IF(J11="SC024",N11,IF(ISERROR(S11),"",IF(J11="PROV SUM",N11,L11*S11)))</f>
        <v>444.59999999999997</v>
      </c>
      <c r="U11" s="75"/>
      <c r="V11" s="10" t="s">
        <v>311</v>
      </c>
      <c r="W11" s="39">
        <v>2</v>
      </c>
      <c r="X11" s="71">
        <v>222.29999999999998</v>
      </c>
      <c r="Y11" s="72">
        <f>W11*X11</f>
        <v>444.59999999999997</v>
      </c>
      <c r="Z11" s="19"/>
      <c r="AA11" s="79">
        <v>1</v>
      </c>
      <c r="AB11" s="80">
        <f>Y11*AA11</f>
        <v>444.59999999999997</v>
      </c>
      <c r="AC11" s="81">
        <v>0</v>
      </c>
      <c r="AD11" s="131">
        <f>Y11*AC11</f>
        <v>0</v>
      </c>
      <c r="AE11" s="133">
        <f>AB11-AD11</f>
        <v>444.59999999999997</v>
      </c>
    </row>
    <row r="12" spans="1:31" ht="15.75" thickBot="1" x14ac:dyDescent="0.3">
      <c r="A12" s="16"/>
      <c r="B12" s="3" t="s">
        <v>23</v>
      </c>
      <c r="C12" s="4" t="s">
        <v>285</v>
      </c>
      <c r="D12" s="5" t="s">
        <v>378</v>
      </c>
      <c r="E12" s="6"/>
      <c r="F12" s="7"/>
      <c r="G12" s="7"/>
      <c r="H12" s="8"/>
      <c r="I12" s="7"/>
      <c r="J12" s="9"/>
      <c r="K12" s="10"/>
      <c r="L12" s="39"/>
      <c r="M12" s="9"/>
      <c r="N12" s="12"/>
      <c r="O12" s="19"/>
      <c r="P12" s="17"/>
      <c r="Q12" s="38"/>
      <c r="R12" s="38"/>
      <c r="S12" s="76"/>
      <c r="T12" s="76"/>
      <c r="U12" s="76"/>
      <c r="V12" s="10"/>
      <c r="W12" s="39"/>
      <c r="X12" s="71"/>
      <c r="Y12" s="72"/>
      <c r="Z12" s="19"/>
      <c r="AA12" s="79"/>
      <c r="AB12" s="80"/>
      <c r="AC12" s="81"/>
      <c r="AD12" s="82"/>
      <c r="AE12" s="133"/>
    </row>
    <row r="13" spans="1:31" ht="105.75" thickBot="1" x14ac:dyDescent="0.3">
      <c r="A13" s="16"/>
      <c r="B13" s="3" t="s">
        <v>23</v>
      </c>
      <c r="C13" s="4" t="s">
        <v>285</v>
      </c>
      <c r="D13" s="5" t="s">
        <v>25</v>
      </c>
      <c r="E13" s="6" t="s">
        <v>306</v>
      </c>
      <c r="F13" s="7"/>
      <c r="G13" s="7"/>
      <c r="H13" s="8">
        <v>5.0999999999999996</v>
      </c>
      <c r="I13" s="7"/>
      <c r="J13" s="9" t="s">
        <v>307</v>
      </c>
      <c r="K13" s="10" t="s">
        <v>139</v>
      </c>
      <c r="L13" s="39">
        <v>2</v>
      </c>
      <c r="M13" s="11">
        <v>480</v>
      </c>
      <c r="N13" s="12">
        <v>960</v>
      </c>
      <c r="O13" s="19"/>
      <c r="P13" s="13" t="e">
        <v>#VALUE!</v>
      </c>
      <c r="Q13" s="14" t="e">
        <f>IF(J13="PROV SUM",N13,L13*P13)</f>
        <v>#VALUE!</v>
      </c>
      <c r="R13" s="40">
        <v>0</v>
      </c>
      <c r="S13" s="74">
        <v>408</v>
      </c>
      <c r="T13" s="75">
        <f>IF(J13="SC024",N13,IF(ISERROR(S13),"",IF(J13="PROV SUM",N13,L13*S13)))</f>
        <v>816</v>
      </c>
      <c r="U13" s="75"/>
      <c r="V13" s="10" t="s">
        <v>139</v>
      </c>
      <c r="W13" s="39">
        <v>2</v>
      </c>
      <c r="X13" s="71">
        <v>408</v>
      </c>
      <c r="Y13" s="72">
        <f t="shared" ref="Y13:Y36" si="0">W13*X13</f>
        <v>816</v>
      </c>
      <c r="Z13" s="19"/>
      <c r="AA13" s="79">
        <v>0</v>
      </c>
      <c r="AB13" s="80">
        <f>Y13*AA13</f>
        <v>0</v>
      </c>
      <c r="AC13" s="81">
        <v>0</v>
      </c>
      <c r="AD13" s="82">
        <f t="shared" ref="AD13:AD34" si="1">Y13*AC13</f>
        <v>0</v>
      </c>
      <c r="AE13" s="133">
        <f t="shared" ref="AE13:AE37" si="2">AB13-AD13</f>
        <v>0</v>
      </c>
    </row>
    <row r="14" spans="1:31" ht="31.5" thickBot="1" x14ac:dyDescent="0.3">
      <c r="A14" s="16"/>
      <c r="B14" s="3" t="s">
        <v>23</v>
      </c>
      <c r="C14" s="4" t="s">
        <v>285</v>
      </c>
      <c r="D14" s="5" t="s">
        <v>25</v>
      </c>
      <c r="E14" s="6" t="s">
        <v>384</v>
      </c>
      <c r="F14" s="7"/>
      <c r="G14" s="7"/>
      <c r="H14" s="8">
        <v>5.3860000000000001</v>
      </c>
      <c r="I14" s="7"/>
      <c r="J14" s="9" t="s">
        <v>379</v>
      </c>
      <c r="K14" s="10" t="s">
        <v>380</v>
      </c>
      <c r="L14" s="39">
        <v>1</v>
      </c>
      <c r="M14" s="11">
        <v>200</v>
      </c>
      <c r="N14" s="12">
        <v>200</v>
      </c>
      <c r="O14" s="19"/>
      <c r="P14" s="13" t="e">
        <v>#VALUE!</v>
      </c>
      <c r="Q14" s="14">
        <f>IF(J14="PROV SUM",N14,L14*P14)</f>
        <v>200</v>
      </c>
      <c r="R14" s="40" t="s">
        <v>381</v>
      </c>
      <c r="S14" s="74" t="s">
        <v>381</v>
      </c>
      <c r="T14" s="75">
        <f>IF(J14="SC024",N14,IF(ISERROR(S14),"",IF(J14="PROV SUM",N14,L14*S14)))</f>
        <v>200</v>
      </c>
      <c r="U14" s="75"/>
      <c r="V14" s="10" t="s">
        <v>380</v>
      </c>
      <c r="W14" s="39">
        <v>1</v>
      </c>
      <c r="X14" s="71" t="s">
        <v>381</v>
      </c>
      <c r="Y14" s="72">
        <v>200</v>
      </c>
      <c r="Z14" s="19"/>
      <c r="AA14" s="79">
        <v>0</v>
      </c>
      <c r="AB14" s="80">
        <f>Y14*AA14</f>
        <v>0</v>
      </c>
      <c r="AC14" s="81">
        <v>0</v>
      </c>
      <c r="AD14" s="82">
        <f t="shared" si="1"/>
        <v>0</v>
      </c>
      <c r="AE14" s="133">
        <f t="shared" si="2"/>
        <v>0</v>
      </c>
    </row>
    <row r="15" spans="1:31" ht="16.5" thickBot="1" x14ac:dyDescent="0.3">
      <c r="A15" s="16"/>
      <c r="B15" s="3" t="s">
        <v>23</v>
      </c>
      <c r="C15" s="4" t="s">
        <v>285</v>
      </c>
      <c r="D15" s="5" t="s">
        <v>25</v>
      </c>
      <c r="E15" s="6" t="s">
        <v>385</v>
      </c>
      <c r="F15" s="7"/>
      <c r="G15" s="7"/>
      <c r="H15" s="8">
        <v>5.3869999999999996</v>
      </c>
      <c r="I15" s="7"/>
      <c r="J15" s="9" t="s">
        <v>379</v>
      </c>
      <c r="K15" s="10" t="s">
        <v>380</v>
      </c>
      <c r="L15" s="39">
        <v>1</v>
      </c>
      <c r="M15" s="11">
        <v>500</v>
      </c>
      <c r="N15" s="12">
        <v>500</v>
      </c>
      <c r="O15" s="19"/>
      <c r="P15" s="13" t="e">
        <v>#VALUE!</v>
      </c>
      <c r="Q15" s="14">
        <f>IF(J15="PROV SUM",N15,L15*P15)</f>
        <v>500</v>
      </c>
      <c r="R15" s="40" t="s">
        <v>381</v>
      </c>
      <c r="S15" s="74" t="s">
        <v>381</v>
      </c>
      <c r="T15" s="75">
        <f>IF(J15="SC024",N15,IF(ISERROR(S15),"",IF(J15="PROV SUM",N15,L15*S15)))</f>
        <v>500</v>
      </c>
      <c r="U15" s="75"/>
      <c r="V15" s="10" t="s">
        <v>380</v>
      </c>
      <c r="W15" s="39">
        <v>1</v>
      </c>
      <c r="X15" s="71" t="s">
        <v>381</v>
      </c>
      <c r="Y15" s="72">
        <v>500</v>
      </c>
      <c r="Z15" s="19"/>
      <c r="AA15" s="79">
        <v>0</v>
      </c>
      <c r="AB15" s="80">
        <f t="shared" ref="AB15:AB37" si="3">Y15*AA15</f>
        <v>0</v>
      </c>
      <c r="AC15" s="81">
        <v>0</v>
      </c>
      <c r="AD15" s="82">
        <f t="shared" si="1"/>
        <v>0</v>
      </c>
      <c r="AE15" s="133">
        <f t="shared" si="2"/>
        <v>0</v>
      </c>
    </row>
    <row r="16" spans="1:31" ht="15.75" thickBot="1" x14ac:dyDescent="0.3">
      <c r="A16" s="16"/>
      <c r="B16" s="3" t="s">
        <v>23</v>
      </c>
      <c r="C16" s="42" t="s">
        <v>189</v>
      </c>
      <c r="D16" s="5" t="s">
        <v>378</v>
      </c>
      <c r="E16" s="6"/>
      <c r="F16" s="7"/>
      <c r="G16" s="7"/>
      <c r="H16" s="8"/>
      <c r="I16" s="7"/>
      <c r="J16" s="9"/>
      <c r="K16" s="10"/>
      <c r="L16" s="39"/>
      <c r="M16" s="9"/>
      <c r="N16" s="39"/>
      <c r="O16" s="19"/>
      <c r="P16" s="28"/>
      <c r="Q16" s="43"/>
      <c r="R16" s="43"/>
      <c r="S16" s="77"/>
      <c r="T16" s="77"/>
      <c r="U16" s="77"/>
      <c r="V16" s="10"/>
      <c r="W16" s="39"/>
      <c r="X16" s="71"/>
      <c r="Y16" s="72"/>
      <c r="Z16" s="19"/>
      <c r="AA16" s="79"/>
      <c r="AB16" s="80"/>
      <c r="AC16" s="81"/>
      <c r="AD16" s="82"/>
      <c r="AE16" s="133">
        <f t="shared" si="2"/>
        <v>0</v>
      </c>
    </row>
    <row r="17" spans="1:31" ht="45.75" thickBot="1" x14ac:dyDescent="0.3">
      <c r="A17" s="16"/>
      <c r="B17" s="3" t="s">
        <v>23</v>
      </c>
      <c r="C17" s="42" t="s">
        <v>189</v>
      </c>
      <c r="D17" s="5" t="s">
        <v>25</v>
      </c>
      <c r="E17" s="6" t="s">
        <v>205</v>
      </c>
      <c r="F17" s="7"/>
      <c r="G17" s="7"/>
      <c r="H17" s="8">
        <v>6.16100000000002</v>
      </c>
      <c r="I17" s="7"/>
      <c r="J17" s="9" t="s">
        <v>206</v>
      </c>
      <c r="K17" s="10" t="s">
        <v>104</v>
      </c>
      <c r="L17" s="39">
        <v>100</v>
      </c>
      <c r="M17" s="11">
        <v>38.25</v>
      </c>
      <c r="N17" s="39">
        <v>3825</v>
      </c>
      <c r="O17" s="19"/>
      <c r="P17" s="13" t="e">
        <v>#VALUE!</v>
      </c>
      <c r="Q17" s="14" t="e">
        <f>IF(J17="PROV SUM",N17,L17*P17)</f>
        <v>#VALUE!</v>
      </c>
      <c r="R17" s="40">
        <v>0</v>
      </c>
      <c r="S17" s="74">
        <v>27.731249999999999</v>
      </c>
      <c r="T17" s="75">
        <f>IF(J17="SC024",N17,IF(ISERROR(S17),"",IF(J17="PROV SUM",N17,L17*S17)))</f>
        <v>2773.125</v>
      </c>
      <c r="U17" s="75"/>
      <c r="V17" s="10" t="s">
        <v>104</v>
      </c>
      <c r="W17" s="39">
        <v>100</v>
      </c>
      <c r="X17" s="71">
        <v>27.731249999999999</v>
      </c>
      <c r="Y17" s="72">
        <f t="shared" si="0"/>
        <v>2773.125</v>
      </c>
      <c r="Z17" s="19"/>
      <c r="AA17" s="79">
        <v>0</v>
      </c>
      <c r="AB17" s="80">
        <f>Y17*AA17</f>
        <v>0</v>
      </c>
      <c r="AC17" s="81">
        <v>0</v>
      </c>
      <c r="AD17" s="82">
        <f t="shared" si="1"/>
        <v>0</v>
      </c>
      <c r="AE17" s="133">
        <f t="shared" si="2"/>
        <v>0</v>
      </c>
    </row>
    <row r="18" spans="1:31" ht="30.75" thickBot="1" x14ac:dyDescent="0.3">
      <c r="A18" s="16"/>
      <c r="B18" s="3" t="s">
        <v>23</v>
      </c>
      <c r="C18" s="42" t="s">
        <v>189</v>
      </c>
      <c r="D18" s="5" t="s">
        <v>25</v>
      </c>
      <c r="E18" s="6" t="s">
        <v>215</v>
      </c>
      <c r="F18" s="7"/>
      <c r="G18" s="7"/>
      <c r="H18" s="8">
        <v>6.1810000000000302</v>
      </c>
      <c r="I18" s="7"/>
      <c r="J18" s="9" t="s">
        <v>216</v>
      </c>
      <c r="K18" s="10" t="s">
        <v>79</v>
      </c>
      <c r="L18" s="39">
        <v>28</v>
      </c>
      <c r="M18" s="11">
        <v>9.5500000000000007</v>
      </c>
      <c r="N18" s="39">
        <v>267.39999999999998</v>
      </c>
      <c r="O18" s="19"/>
      <c r="P18" s="13" t="e">
        <v>#VALUE!</v>
      </c>
      <c r="Q18" s="14" t="e">
        <f>IF(J18="PROV SUM",N18,L18*P18)</f>
        <v>#VALUE!</v>
      </c>
      <c r="R18" s="40">
        <v>0</v>
      </c>
      <c r="S18" s="74">
        <v>8.1174999999999997</v>
      </c>
      <c r="T18" s="75">
        <f>IF(J18="SC024",N18,IF(ISERROR(S18),"",IF(J18="PROV SUM",N18,L18*S18)))</f>
        <v>227.29</v>
      </c>
      <c r="U18" s="75"/>
      <c r="V18" s="10" t="s">
        <v>79</v>
      </c>
      <c r="W18" s="39">
        <v>28</v>
      </c>
      <c r="X18" s="71">
        <v>8.1174999999999997</v>
      </c>
      <c r="Y18" s="72">
        <f t="shared" si="0"/>
        <v>227.29</v>
      </c>
      <c r="Z18" s="19"/>
      <c r="AA18" s="79">
        <v>0</v>
      </c>
      <c r="AB18" s="80">
        <f>Y18*AA18</f>
        <v>0</v>
      </c>
      <c r="AC18" s="81">
        <v>0</v>
      </c>
      <c r="AD18" s="82">
        <f t="shared" si="1"/>
        <v>0</v>
      </c>
      <c r="AE18" s="133">
        <f t="shared" si="2"/>
        <v>0</v>
      </c>
    </row>
    <row r="19" spans="1:31" ht="45.75" thickBot="1" x14ac:dyDescent="0.3">
      <c r="A19" s="16"/>
      <c r="B19" s="3" t="s">
        <v>23</v>
      </c>
      <c r="C19" s="42" t="s">
        <v>189</v>
      </c>
      <c r="D19" s="5" t="s">
        <v>25</v>
      </c>
      <c r="E19" s="6" t="s">
        <v>232</v>
      </c>
      <c r="F19" s="7"/>
      <c r="G19" s="7"/>
      <c r="H19" s="8">
        <v>6.2030000000000296</v>
      </c>
      <c r="I19" s="7"/>
      <c r="J19" s="9" t="s">
        <v>233</v>
      </c>
      <c r="K19" s="10" t="s">
        <v>139</v>
      </c>
      <c r="L19" s="39">
        <v>2</v>
      </c>
      <c r="M19" s="11">
        <v>21.61</v>
      </c>
      <c r="N19" s="39">
        <v>43.22</v>
      </c>
      <c r="O19" s="19"/>
      <c r="P19" s="13" t="e">
        <v>#VALUE!</v>
      </c>
      <c r="Q19" s="14" t="e">
        <f>IF(J19="PROV SUM",N19,L19*P19)</f>
        <v>#VALUE!</v>
      </c>
      <c r="R19" s="40">
        <v>0</v>
      </c>
      <c r="S19" s="74">
        <v>18.368499999999997</v>
      </c>
      <c r="T19" s="75">
        <f>IF(J19="SC024",N19,IF(ISERROR(S19),"",IF(J19="PROV SUM",N19,L19*S19)))</f>
        <v>36.736999999999995</v>
      </c>
      <c r="U19" s="75"/>
      <c r="V19" s="10" t="s">
        <v>139</v>
      </c>
      <c r="W19" s="39">
        <v>2</v>
      </c>
      <c r="X19" s="71">
        <v>18.368499999999997</v>
      </c>
      <c r="Y19" s="72">
        <f t="shared" si="0"/>
        <v>36.736999999999995</v>
      </c>
      <c r="Z19" s="19"/>
      <c r="AA19" s="79">
        <v>0</v>
      </c>
      <c r="AB19" s="80">
        <f t="shared" si="3"/>
        <v>0</v>
      </c>
      <c r="AC19" s="81">
        <v>0</v>
      </c>
      <c r="AD19" s="82">
        <f t="shared" si="1"/>
        <v>0</v>
      </c>
      <c r="AE19" s="133">
        <f t="shared" si="2"/>
        <v>0</v>
      </c>
    </row>
    <row r="20" spans="1:31" ht="45.75" thickBot="1" x14ac:dyDescent="0.3">
      <c r="A20" s="16"/>
      <c r="B20" s="3" t="s">
        <v>23</v>
      </c>
      <c r="C20" s="42" t="s">
        <v>189</v>
      </c>
      <c r="D20" s="5" t="s">
        <v>25</v>
      </c>
      <c r="E20" s="6" t="s">
        <v>238</v>
      </c>
      <c r="F20" s="7"/>
      <c r="G20" s="7"/>
      <c r="H20" s="8">
        <v>6.2150000000000398</v>
      </c>
      <c r="I20" s="7"/>
      <c r="J20" s="9" t="s">
        <v>239</v>
      </c>
      <c r="K20" s="10" t="s">
        <v>79</v>
      </c>
      <c r="L20" s="39">
        <v>425</v>
      </c>
      <c r="M20" s="11">
        <v>16.079999999999998</v>
      </c>
      <c r="N20" s="39">
        <v>6834</v>
      </c>
      <c r="O20" s="19"/>
      <c r="P20" s="13" t="e">
        <v>#VALUE!</v>
      </c>
      <c r="Q20" s="14" t="e">
        <f>IF(J20="PROV SUM",N20,L20*P20)</f>
        <v>#VALUE!</v>
      </c>
      <c r="R20" s="40">
        <v>0</v>
      </c>
      <c r="S20" s="74">
        <v>13.667999999999997</v>
      </c>
      <c r="T20" s="75">
        <f>IF(J20="SC024",N20,IF(ISERROR(S20),"",IF(J20="PROV SUM",N20,L20*S20)))</f>
        <v>5808.8999999999987</v>
      </c>
      <c r="U20" s="75"/>
      <c r="V20" s="10" t="s">
        <v>79</v>
      </c>
      <c r="W20" s="39">
        <v>425</v>
      </c>
      <c r="X20" s="71">
        <v>13.667999999999997</v>
      </c>
      <c r="Y20" s="72">
        <f t="shared" si="0"/>
        <v>5808.8999999999987</v>
      </c>
      <c r="Z20" s="19"/>
      <c r="AA20" s="79">
        <v>0</v>
      </c>
      <c r="AB20" s="80">
        <f t="shared" si="3"/>
        <v>0</v>
      </c>
      <c r="AC20" s="81">
        <v>0</v>
      </c>
      <c r="AD20" s="82">
        <f t="shared" si="1"/>
        <v>0</v>
      </c>
      <c r="AE20" s="133">
        <f t="shared" si="2"/>
        <v>0</v>
      </c>
    </row>
    <row r="21" spans="1:31" ht="45.75" thickBot="1" x14ac:dyDescent="0.3">
      <c r="A21" s="16"/>
      <c r="B21" s="3" t="s">
        <v>23</v>
      </c>
      <c r="C21" s="42" t="s">
        <v>189</v>
      </c>
      <c r="D21" s="5" t="s">
        <v>25</v>
      </c>
      <c r="E21" s="6" t="s">
        <v>246</v>
      </c>
      <c r="F21" s="7"/>
      <c r="G21" s="7"/>
      <c r="H21" s="8">
        <v>6.2280000000000397</v>
      </c>
      <c r="I21" s="7"/>
      <c r="J21" s="9" t="s">
        <v>247</v>
      </c>
      <c r="K21" s="10" t="s">
        <v>104</v>
      </c>
      <c r="L21" s="39">
        <v>192</v>
      </c>
      <c r="M21" s="11">
        <v>1.21</v>
      </c>
      <c r="N21" s="39">
        <v>232.32</v>
      </c>
      <c r="O21" s="19"/>
      <c r="P21" s="13" t="e">
        <v>#VALUE!</v>
      </c>
      <c r="Q21" s="14" t="e">
        <f>IF(J21="PROV SUM",N21,L21*P21)</f>
        <v>#VALUE!</v>
      </c>
      <c r="R21" s="40">
        <v>0</v>
      </c>
      <c r="S21" s="74">
        <v>1.0285</v>
      </c>
      <c r="T21" s="75">
        <f>IF(J21="SC024",N21,IF(ISERROR(S21),"",IF(J21="PROV SUM",N21,L21*S21)))</f>
        <v>197.47199999999998</v>
      </c>
      <c r="U21" s="75"/>
      <c r="V21" s="10" t="s">
        <v>104</v>
      </c>
      <c r="W21" s="39">
        <v>192</v>
      </c>
      <c r="X21" s="71">
        <v>1.0285</v>
      </c>
      <c r="Y21" s="72">
        <f t="shared" si="0"/>
        <v>197.47199999999998</v>
      </c>
      <c r="Z21" s="19"/>
      <c r="AA21" s="79">
        <v>0</v>
      </c>
      <c r="AB21" s="80">
        <f t="shared" si="3"/>
        <v>0</v>
      </c>
      <c r="AC21" s="81">
        <v>0</v>
      </c>
      <c r="AD21" s="82">
        <f t="shared" si="1"/>
        <v>0</v>
      </c>
      <c r="AE21" s="133">
        <f t="shared" si="2"/>
        <v>0</v>
      </c>
    </row>
    <row r="22" spans="1:31" ht="15.75" thickBot="1" x14ac:dyDescent="0.3">
      <c r="A22" s="16"/>
      <c r="B22" s="3" t="s">
        <v>23</v>
      </c>
      <c r="C22" s="42" t="s">
        <v>72</v>
      </c>
      <c r="D22" s="5" t="s">
        <v>378</v>
      </c>
      <c r="E22" s="6"/>
      <c r="F22" s="7"/>
      <c r="G22" s="7"/>
      <c r="H22" s="8"/>
      <c r="I22" s="7"/>
      <c r="J22" s="9"/>
      <c r="K22" s="10"/>
      <c r="L22" s="39"/>
      <c r="M22" s="9"/>
      <c r="N22" s="39"/>
      <c r="O22" s="44"/>
      <c r="P22" s="28"/>
      <c r="Q22" s="43"/>
      <c r="R22" s="43"/>
      <c r="S22" s="77"/>
      <c r="T22" s="77"/>
      <c r="U22" s="77"/>
      <c r="V22" s="10"/>
      <c r="W22" s="39"/>
      <c r="X22" s="71"/>
      <c r="Y22" s="72"/>
      <c r="Z22" s="44"/>
      <c r="AA22" s="79"/>
      <c r="AB22" s="80"/>
      <c r="AC22" s="81"/>
      <c r="AD22" s="82"/>
      <c r="AE22" s="133">
        <f t="shared" si="2"/>
        <v>0</v>
      </c>
    </row>
    <row r="23" spans="1:31" ht="60.75" thickBot="1" x14ac:dyDescent="0.3">
      <c r="A23" s="16"/>
      <c r="B23" s="3" t="s">
        <v>23</v>
      </c>
      <c r="C23" s="42" t="s">
        <v>72</v>
      </c>
      <c r="D23" s="5" t="s">
        <v>25</v>
      </c>
      <c r="E23" s="6" t="s">
        <v>85</v>
      </c>
      <c r="F23" s="7"/>
      <c r="G23" s="7"/>
      <c r="H23" s="8">
        <v>3.8800000000000101</v>
      </c>
      <c r="I23" s="7"/>
      <c r="J23" s="9" t="s">
        <v>86</v>
      </c>
      <c r="K23" s="10" t="s">
        <v>79</v>
      </c>
      <c r="L23" s="39">
        <v>580</v>
      </c>
      <c r="M23" s="11">
        <v>30.56</v>
      </c>
      <c r="N23" s="39">
        <v>17724.8</v>
      </c>
      <c r="O23" s="44"/>
      <c r="P23" s="13" t="e">
        <v>#VALUE!</v>
      </c>
      <c r="Q23" s="14" t="e">
        <f>IF(J23="PROV SUM",N23,L23*P23)</f>
        <v>#VALUE!</v>
      </c>
      <c r="R23" s="40">
        <v>0</v>
      </c>
      <c r="S23" s="74">
        <v>24.448</v>
      </c>
      <c r="T23" s="75">
        <f>IF(J23="SC024",N23,IF(ISERROR(S23),"",IF(J23="PROV SUM",N23,L23*S23)))</f>
        <v>14179.84</v>
      </c>
      <c r="U23" s="75"/>
      <c r="V23" s="10" t="s">
        <v>79</v>
      </c>
      <c r="W23" s="39">
        <v>580</v>
      </c>
      <c r="X23" s="71">
        <v>24.448</v>
      </c>
      <c r="Y23" s="72">
        <f t="shared" si="0"/>
        <v>14179.84</v>
      </c>
      <c r="Z23" s="44"/>
      <c r="AA23" s="79">
        <v>1</v>
      </c>
      <c r="AB23" s="80">
        <f t="shared" si="3"/>
        <v>14179.84</v>
      </c>
      <c r="AC23" s="81">
        <v>0</v>
      </c>
      <c r="AD23" s="82">
        <f t="shared" si="1"/>
        <v>0</v>
      </c>
      <c r="AE23" s="133">
        <f t="shared" si="2"/>
        <v>14179.84</v>
      </c>
    </row>
    <row r="24" spans="1:31" ht="120.75" thickBot="1" x14ac:dyDescent="0.3">
      <c r="A24" s="16"/>
      <c r="B24" s="3" t="s">
        <v>23</v>
      </c>
      <c r="C24" s="42" t="s">
        <v>72</v>
      </c>
      <c r="D24" s="5" t="s">
        <v>25</v>
      </c>
      <c r="E24" s="6" t="s">
        <v>105</v>
      </c>
      <c r="F24" s="7"/>
      <c r="G24" s="7"/>
      <c r="H24" s="8">
        <v>3.1799999999999899</v>
      </c>
      <c r="I24" s="7"/>
      <c r="J24" s="9" t="s">
        <v>106</v>
      </c>
      <c r="K24" s="10" t="s">
        <v>79</v>
      </c>
      <c r="L24" s="39">
        <v>580</v>
      </c>
      <c r="M24" s="11">
        <v>10.17</v>
      </c>
      <c r="N24" s="39">
        <v>5898.6</v>
      </c>
      <c r="O24" s="44"/>
      <c r="P24" s="13" t="e">
        <v>#VALUE!</v>
      </c>
      <c r="Q24" s="14" t="e">
        <f>IF(J24="PROV SUM",N24,L24*P24)</f>
        <v>#VALUE!</v>
      </c>
      <c r="R24" s="40">
        <v>0</v>
      </c>
      <c r="S24" s="74">
        <v>8.136000000000001</v>
      </c>
      <c r="T24" s="75">
        <f>IF(J24="SC024",N24,IF(ISERROR(S24),"",IF(J24="PROV SUM",N24,L24*S24)))</f>
        <v>4718.880000000001</v>
      </c>
      <c r="U24" s="75"/>
      <c r="V24" s="10" t="s">
        <v>79</v>
      </c>
      <c r="W24" s="39">
        <v>580</v>
      </c>
      <c r="X24" s="71">
        <v>8.136000000000001</v>
      </c>
      <c r="Y24" s="72">
        <f t="shared" si="0"/>
        <v>4718.880000000001</v>
      </c>
      <c r="Z24" s="44"/>
      <c r="AA24" s="79">
        <v>1</v>
      </c>
      <c r="AB24" s="80">
        <f t="shared" si="3"/>
        <v>4718.880000000001</v>
      </c>
      <c r="AC24" s="81">
        <v>0</v>
      </c>
      <c r="AD24" s="82">
        <f t="shared" si="1"/>
        <v>0</v>
      </c>
      <c r="AE24" s="133">
        <f t="shared" si="2"/>
        <v>4718.880000000001</v>
      </c>
    </row>
    <row r="25" spans="1:31" ht="15.75" thickBot="1" x14ac:dyDescent="0.3">
      <c r="A25" s="16"/>
      <c r="B25" s="3" t="s">
        <v>23</v>
      </c>
      <c r="C25" s="42" t="s">
        <v>164</v>
      </c>
      <c r="D25" s="5" t="s">
        <v>378</v>
      </c>
      <c r="E25" s="6"/>
      <c r="F25" s="7"/>
      <c r="G25" s="7"/>
      <c r="H25" s="8"/>
      <c r="I25" s="7"/>
      <c r="J25" s="9"/>
      <c r="K25" s="10"/>
      <c r="L25" s="39"/>
      <c r="M25" s="9"/>
      <c r="N25" s="39"/>
      <c r="O25" s="44"/>
      <c r="P25" s="28"/>
      <c r="Q25" s="43"/>
      <c r="R25" s="43"/>
      <c r="S25" s="77"/>
      <c r="T25" s="77"/>
      <c r="U25" s="77"/>
      <c r="V25" s="10"/>
      <c r="W25" s="39"/>
      <c r="X25" s="71"/>
      <c r="Y25" s="72"/>
      <c r="Z25" s="44"/>
      <c r="AA25" s="79"/>
      <c r="AB25" s="80"/>
      <c r="AC25" s="81"/>
      <c r="AD25" s="82"/>
      <c r="AE25" s="133">
        <f t="shared" si="2"/>
        <v>0</v>
      </c>
    </row>
    <row r="26" spans="1:31" ht="45.75" thickBot="1" x14ac:dyDescent="0.3">
      <c r="A26" s="16"/>
      <c r="B26" s="3" t="s">
        <v>23</v>
      </c>
      <c r="C26" s="42" t="s">
        <v>164</v>
      </c>
      <c r="D26" s="5" t="s">
        <v>25</v>
      </c>
      <c r="E26" s="6" t="s">
        <v>181</v>
      </c>
      <c r="F26" s="7"/>
      <c r="G26" s="7"/>
      <c r="H26" s="8">
        <v>4.1839999999999504</v>
      </c>
      <c r="I26" s="7"/>
      <c r="J26" s="9" t="s">
        <v>182</v>
      </c>
      <c r="K26" s="10" t="s">
        <v>75</v>
      </c>
      <c r="L26" s="39">
        <v>2</v>
      </c>
      <c r="M26" s="11">
        <v>81.08</v>
      </c>
      <c r="N26" s="39">
        <v>162.16</v>
      </c>
      <c r="O26" s="44"/>
      <c r="P26" s="13" t="e">
        <v>#VALUE!</v>
      </c>
      <c r="Q26" s="14" t="e">
        <f>IF(J26="PROV SUM",N26,L26*P26)</f>
        <v>#VALUE!</v>
      </c>
      <c r="R26" s="40">
        <v>0</v>
      </c>
      <c r="S26" s="74">
        <v>66.599112000000005</v>
      </c>
      <c r="T26" s="75">
        <f>IF(J26="SC024",N26,IF(ISERROR(S26),"",IF(J26="PROV SUM",N26,L26*S26)))</f>
        <v>133.19822400000001</v>
      </c>
      <c r="U26" s="75"/>
      <c r="V26" s="10" t="s">
        <v>75</v>
      </c>
      <c r="W26" s="39">
        <v>2</v>
      </c>
      <c r="X26" s="71">
        <v>66.599112000000005</v>
      </c>
      <c r="Y26" s="72">
        <f t="shared" si="0"/>
        <v>133.19822400000001</v>
      </c>
      <c r="Z26" s="44"/>
      <c r="AA26" s="79">
        <v>0.5</v>
      </c>
      <c r="AB26" s="80">
        <f t="shared" si="3"/>
        <v>66.599112000000005</v>
      </c>
      <c r="AC26" s="81">
        <v>0</v>
      </c>
      <c r="AD26" s="82">
        <f t="shared" si="1"/>
        <v>0</v>
      </c>
      <c r="AE26" s="133">
        <f t="shared" si="2"/>
        <v>66.599112000000005</v>
      </c>
    </row>
    <row r="27" spans="1:31" ht="31.5" thickBot="1" x14ac:dyDescent="0.3">
      <c r="A27" s="16"/>
      <c r="B27" s="45" t="s">
        <v>23</v>
      </c>
      <c r="C27" s="46" t="s">
        <v>164</v>
      </c>
      <c r="D27" s="47" t="s">
        <v>25</v>
      </c>
      <c r="E27" s="48" t="s">
        <v>386</v>
      </c>
      <c r="F27" s="49"/>
      <c r="G27" s="49"/>
      <c r="H27" s="50">
        <v>4.2930000000000001</v>
      </c>
      <c r="I27" s="49"/>
      <c r="J27" s="51" t="s">
        <v>379</v>
      </c>
      <c r="K27" s="52" t="s">
        <v>380</v>
      </c>
      <c r="L27" s="53">
        <v>1</v>
      </c>
      <c r="M27" s="54">
        <v>1500</v>
      </c>
      <c r="N27" s="53">
        <v>1500</v>
      </c>
      <c r="O27" s="44"/>
      <c r="P27" s="13" t="e">
        <v>#VALUE!</v>
      </c>
      <c r="Q27" s="14">
        <f>IF(J27="PROV SUM",N27,L27*P27)</f>
        <v>1500</v>
      </c>
      <c r="R27" s="40" t="s">
        <v>381</v>
      </c>
      <c r="S27" s="74" t="s">
        <v>381</v>
      </c>
      <c r="T27" s="75">
        <f>IF(J27="SC024",N27,IF(ISERROR(S27),"",IF(J27="PROV SUM",N27,L27*S27)))</f>
        <v>1500</v>
      </c>
      <c r="U27" s="75"/>
      <c r="V27" s="10" t="s">
        <v>380</v>
      </c>
      <c r="W27" s="39">
        <v>1</v>
      </c>
      <c r="X27" s="71" t="s">
        <v>381</v>
      </c>
      <c r="Y27" s="72">
        <v>1500</v>
      </c>
      <c r="Z27" s="44"/>
      <c r="AA27" s="79">
        <v>0</v>
      </c>
      <c r="AB27" s="80">
        <f t="shared" si="3"/>
        <v>0</v>
      </c>
      <c r="AC27" s="81">
        <v>0</v>
      </c>
      <c r="AD27" s="82">
        <f t="shared" si="1"/>
        <v>0</v>
      </c>
      <c r="AE27" s="133">
        <f t="shared" si="2"/>
        <v>0</v>
      </c>
    </row>
    <row r="28" spans="1:31" ht="15.75" thickBot="1" x14ac:dyDescent="0.3">
      <c r="A28" s="16"/>
      <c r="B28" s="45" t="s">
        <v>23</v>
      </c>
      <c r="C28" s="46" t="s">
        <v>24</v>
      </c>
      <c r="D28" s="47" t="s">
        <v>378</v>
      </c>
      <c r="E28" s="48"/>
      <c r="F28" s="49"/>
      <c r="G28" s="49"/>
      <c r="H28" s="50"/>
      <c r="I28" s="49"/>
      <c r="J28" s="51"/>
      <c r="K28" s="52"/>
      <c r="L28" s="53"/>
      <c r="M28" s="51"/>
      <c r="N28" s="53"/>
      <c r="O28" s="44"/>
      <c r="P28" s="28"/>
      <c r="Q28" s="43"/>
      <c r="R28" s="43"/>
      <c r="S28" s="77"/>
      <c r="T28" s="77"/>
      <c r="U28" s="77"/>
      <c r="V28" s="10"/>
      <c r="W28" s="39"/>
      <c r="X28" s="71"/>
      <c r="Y28" s="72"/>
      <c r="Z28" s="44"/>
      <c r="AA28" s="79"/>
      <c r="AB28" s="80"/>
      <c r="AC28" s="81"/>
      <c r="AD28" s="82"/>
      <c r="AE28" s="133">
        <f t="shared" si="2"/>
        <v>0</v>
      </c>
    </row>
    <row r="29" spans="1:31" ht="120.75" thickBot="1" x14ac:dyDescent="0.3">
      <c r="A29" s="22"/>
      <c r="B29" s="55" t="s">
        <v>23</v>
      </c>
      <c r="C29" s="55" t="s">
        <v>24</v>
      </c>
      <c r="D29" s="56" t="s">
        <v>25</v>
      </c>
      <c r="E29" s="57" t="s">
        <v>26</v>
      </c>
      <c r="F29" s="58"/>
      <c r="G29" s="58"/>
      <c r="H29" s="59">
        <v>2.1</v>
      </c>
      <c r="I29" s="58"/>
      <c r="J29" s="60" t="s">
        <v>27</v>
      </c>
      <c r="K29" s="58" t="s">
        <v>28</v>
      </c>
      <c r="L29" s="61">
        <v>8850</v>
      </c>
      <c r="M29" s="62">
        <v>12.92</v>
      </c>
      <c r="N29" s="63">
        <v>114342</v>
      </c>
      <c r="O29" s="19"/>
      <c r="P29" s="13" t="e">
        <v>#VALUE!</v>
      </c>
      <c r="Q29" s="14" t="e">
        <f t="shared" ref="Q29:Q34" si="4">IF(J29="PROV SUM",N29,L29*P29)</f>
        <v>#VALUE!</v>
      </c>
      <c r="R29" s="40">
        <v>0</v>
      </c>
      <c r="S29" s="74">
        <v>16.4084</v>
      </c>
      <c r="T29" s="75">
        <f t="shared" ref="T29:T34" si="5">IF(J29="SC024",N29,IF(ISERROR(S29),"",IF(J29="PROV SUM",N29,L29*S29)))</f>
        <v>145214.34</v>
      </c>
      <c r="U29" s="75"/>
      <c r="V29" s="10" t="s">
        <v>28</v>
      </c>
      <c r="W29" s="39">
        <v>4425</v>
      </c>
      <c r="X29" s="72">
        <v>16.4084</v>
      </c>
      <c r="Y29" s="72">
        <f t="shared" si="0"/>
        <v>72607.17</v>
      </c>
      <c r="Z29" s="19"/>
      <c r="AA29" s="79">
        <v>0.7</v>
      </c>
      <c r="AB29" s="80">
        <f t="shared" si="3"/>
        <v>50825.018999999993</v>
      </c>
      <c r="AC29" s="81">
        <v>0</v>
      </c>
      <c r="AD29" s="82">
        <f t="shared" si="1"/>
        <v>0</v>
      </c>
      <c r="AE29" s="133">
        <f t="shared" si="2"/>
        <v>50825.018999999993</v>
      </c>
    </row>
    <row r="30" spans="1:31" ht="30.75" thickBot="1" x14ac:dyDescent="0.3">
      <c r="A30" s="22"/>
      <c r="B30" s="55" t="s">
        <v>23</v>
      </c>
      <c r="C30" s="55" t="s">
        <v>24</v>
      </c>
      <c r="D30" s="56" t="s">
        <v>25</v>
      </c>
      <c r="E30" s="57" t="s">
        <v>29</v>
      </c>
      <c r="F30" s="58"/>
      <c r="G30" s="58"/>
      <c r="H30" s="59">
        <v>2.5</v>
      </c>
      <c r="I30" s="58"/>
      <c r="J30" s="60" t="s">
        <v>30</v>
      </c>
      <c r="K30" s="58" t="s">
        <v>31</v>
      </c>
      <c r="L30" s="61">
        <v>1</v>
      </c>
      <c r="M30" s="62">
        <v>420</v>
      </c>
      <c r="N30" s="63">
        <v>420</v>
      </c>
      <c r="O30" s="19"/>
      <c r="P30" s="13" t="e">
        <v>#VALUE!</v>
      </c>
      <c r="Q30" s="14" t="e">
        <f t="shared" si="4"/>
        <v>#VALUE!</v>
      </c>
      <c r="R30" s="40">
        <v>0</v>
      </c>
      <c r="S30" s="74">
        <v>533.4</v>
      </c>
      <c r="T30" s="75">
        <f t="shared" si="5"/>
        <v>533.4</v>
      </c>
      <c r="U30" s="75"/>
      <c r="V30" s="10" t="s">
        <v>31</v>
      </c>
      <c r="W30" s="39">
        <v>1</v>
      </c>
      <c r="X30" s="72">
        <v>533.4</v>
      </c>
      <c r="Y30" s="72">
        <f t="shared" si="0"/>
        <v>533.4</v>
      </c>
      <c r="Z30" s="19"/>
      <c r="AA30" s="79">
        <v>0.7</v>
      </c>
      <c r="AB30" s="80">
        <f t="shared" si="3"/>
        <v>373.37999999999994</v>
      </c>
      <c r="AC30" s="81">
        <v>0</v>
      </c>
      <c r="AD30" s="82">
        <f t="shared" si="1"/>
        <v>0</v>
      </c>
      <c r="AE30" s="133">
        <f t="shared" si="2"/>
        <v>373.37999999999994</v>
      </c>
    </row>
    <row r="31" spans="1:31" ht="15.75" thickBot="1" x14ac:dyDescent="0.3">
      <c r="A31" s="22"/>
      <c r="B31" s="55" t="s">
        <v>23</v>
      </c>
      <c r="C31" s="55" t="s">
        <v>24</v>
      </c>
      <c r="D31" s="56" t="s">
        <v>25</v>
      </c>
      <c r="E31" s="57" t="s">
        <v>32</v>
      </c>
      <c r="F31" s="58"/>
      <c r="G31" s="58"/>
      <c r="H31" s="59">
        <v>2.6</v>
      </c>
      <c r="I31" s="58"/>
      <c r="J31" s="60" t="s">
        <v>33</v>
      </c>
      <c r="K31" s="58" t="s">
        <v>31</v>
      </c>
      <c r="L31" s="61">
        <v>3</v>
      </c>
      <c r="M31" s="62">
        <v>50</v>
      </c>
      <c r="N31" s="63">
        <v>150</v>
      </c>
      <c r="O31" s="19"/>
      <c r="P31" s="13" t="e">
        <v>#VALUE!</v>
      </c>
      <c r="Q31" s="14" t="e">
        <f t="shared" si="4"/>
        <v>#VALUE!</v>
      </c>
      <c r="R31" s="40">
        <v>0</v>
      </c>
      <c r="S31" s="74">
        <v>63.5</v>
      </c>
      <c r="T31" s="75">
        <f t="shared" si="5"/>
        <v>190.5</v>
      </c>
      <c r="U31" s="75"/>
      <c r="V31" s="10" t="s">
        <v>31</v>
      </c>
      <c r="W31" s="39">
        <v>3</v>
      </c>
      <c r="X31" s="72">
        <v>63.5</v>
      </c>
      <c r="Y31" s="72">
        <f t="shared" si="0"/>
        <v>190.5</v>
      </c>
      <c r="Z31" s="19"/>
      <c r="AA31" s="79">
        <v>0.7</v>
      </c>
      <c r="AB31" s="80">
        <f t="shared" si="3"/>
        <v>133.35</v>
      </c>
      <c r="AC31" s="81">
        <v>0</v>
      </c>
      <c r="AD31" s="82">
        <f t="shared" si="1"/>
        <v>0</v>
      </c>
      <c r="AE31" s="133">
        <f t="shared" si="2"/>
        <v>133.35</v>
      </c>
    </row>
    <row r="32" spans="1:31" ht="15.75" thickBot="1" x14ac:dyDescent="0.3">
      <c r="A32" s="22"/>
      <c r="B32" s="55" t="s">
        <v>23</v>
      </c>
      <c r="C32" s="55" t="s">
        <v>24</v>
      </c>
      <c r="D32" s="56" t="s">
        <v>25</v>
      </c>
      <c r="E32" s="57" t="s">
        <v>55</v>
      </c>
      <c r="F32" s="58"/>
      <c r="G32" s="58"/>
      <c r="H32" s="59">
        <v>2.2200000000000002</v>
      </c>
      <c r="I32" s="58"/>
      <c r="J32" s="60" t="s">
        <v>56</v>
      </c>
      <c r="K32" s="58" t="s">
        <v>57</v>
      </c>
      <c r="L32" s="61">
        <v>14</v>
      </c>
      <c r="M32" s="62">
        <v>82.5</v>
      </c>
      <c r="N32" s="63">
        <v>1155</v>
      </c>
      <c r="O32" s="19"/>
      <c r="P32" s="13" t="e">
        <v>#VALUE!</v>
      </c>
      <c r="Q32" s="14" t="e">
        <f t="shared" si="4"/>
        <v>#VALUE!</v>
      </c>
      <c r="R32" s="40">
        <v>0</v>
      </c>
      <c r="S32" s="74">
        <v>104.77500000000001</v>
      </c>
      <c r="T32" s="75">
        <f t="shared" si="5"/>
        <v>1466.8500000000001</v>
      </c>
      <c r="U32" s="75"/>
      <c r="V32" s="10" t="s">
        <v>57</v>
      </c>
      <c r="W32" s="39">
        <v>14</v>
      </c>
      <c r="X32" s="72">
        <v>104.77500000000001</v>
      </c>
      <c r="Y32" s="72">
        <f t="shared" si="0"/>
        <v>1466.8500000000001</v>
      </c>
      <c r="Z32" s="19"/>
      <c r="AA32" s="79">
        <v>0.7</v>
      </c>
      <c r="AB32" s="80">
        <f t="shared" si="3"/>
        <v>1026.7950000000001</v>
      </c>
      <c r="AC32" s="81">
        <v>0</v>
      </c>
      <c r="AD32" s="82">
        <f t="shared" si="1"/>
        <v>0</v>
      </c>
      <c r="AE32" s="133">
        <f t="shared" si="2"/>
        <v>1026.7950000000001</v>
      </c>
    </row>
    <row r="33" spans="1:31" ht="15.75" thickBot="1" x14ac:dyDescent="0.3">
      <c r="A33" s="22"/>
      <c r="B33" s="55" t="s">
        <v>23</v>
      </c>
      <c r="C33" s="55" t="s">
        <v>24</v>
      </c>
      <c r="D33" s="56" t="s">
        <v>25</v>
      </c>
      <c r="E33" s="57" t="s">
        <v>69</v>
      </c>
      <c r="F33" s="58"/>
      <c r="G33" s="58"/>
      <c r="H33" s="59">
        <v>2.2999999999999998</v>
      </c>
      <c r="I33" s="58"/>
      <c r="J33" s="60" t="s">
        <v>70</v>
      </c>
      <c r="K33" s="58"/>
      <c r="L33" s="61">
        <v>1</v>
      </c>
      <c r="M33" s="62">
        <v>695</v>
      </c>
      <c r="N33" s="63">
        <v>695</v>
      </c>
      <c r="O33" s="19"/>
      <c r="P33" s="13" t="e">
        <v>#VALUE!</v>
      </c>
      <c r="Q33" s="14" t="e">
        <f t="shared" si="4"/>
        <v>#VALUE!</v>
      </c>
      <c r="R33" s="40">
        <v>0</v>
      </c>
      <c r="S33" s="74">
        <v>882.65</v>
      </c>
      <c r="T33" s="75">
        <f t="shared" si="5"/>
        <v>882.65</v>
      </c>
      <c r="U33" s="75"/>
      <c r="V33" s="10"/>
      <c r="W33" s="39">
        <v>1</v>
      </c>
      <c r="X33" s="72">
        <v>882.65</v>
      </c>
      <c r="Y33" s="72">
        <f t="shared" si="0"/>
        <v>882.65</v>
      </c>
      <c r="Z33" s="19"/>
      <c r="AA33" s="79">
        <v>0</v>
      </c>
      <c r="AB33" s="80">
        <f t="shared" si="3"/>
        <v>0</v>
      </c>
      <c r="AC33" s="81">
        <v>0</v>
      </c>
      <c r="AD33" s="82">
        <f t="shared" si="1"/>
        <v>0</v>
      </c>
      <c r="AE33" s="133">
        <f t="shared" si="2"/>
        <v>0</v>
      </c>
    </row>
    <row r="34" spans="1:31" ht="60.75" thickBot="1" x14ac:dyDescent="0.3">
      <c r="A34" s="22"/>
      <c r="B34" s="55" t="s">
        <v>23</v>
      </c>
      <c r="C34" s="55" t="s">
        <v>24</v>
      </c>
      <c r="D34" s="56" t="s">
        <v>25</v>
      </c>
      <c r="E34" s="57" t="s">
        <v>382</v>
      </c>
      <c r="F34" s="58"/>
      <c r="G34" s="58"/>
      <c r="H34" s="59"/>
      <c r="I34" s="58"/>
      <c r="J34" s="60" t="s">
        <v>383</v>
      </c>
      <c r="K34" s="58" t="s">
        <v>31</v>
      </c>
      <c r="L34" s="61"/>
      <c r="M34" s="62">
        <v>4.8300000000000003E-2</v>
      </c>
      <c r="N34" s="63">
        <v>0</v>
      </c>
      <c r="O34" s="19"/>
      <c r="P34" s="13" t="e">
        <v>#VALUE!</v>
      </c>
      <c r="Q34" s="14" t="e">
        <f t="shared" si="4"/>
        <v>#VALUE!</v>
      </c>
      <c r="R34" s="40" t="e">
        <v>#N/A</v>
      </c>
      <c r="S34" s="74" t="e">
        <v>#N/A</v>
      </c>
      <c r="T34" s="75">
        <f t="shared" si="5"/>
        <v>0</v>
      </c>
      <c r="U34" s="75"/>
      <c r="V34" s="10" t="s">
        <v>31</v>
      </c>
      <c r="W34" s="39"/>
      <c r="X34" s="72" t="e">
        <v>#N/A</v>
      </c>
      <c r="Y34" s="72"/>
      <c r="Z34" s="19"/>
      <c r="AA34" s="79">
        <v>0</v>
      </c>
      <c r="AB34" s="80">
        <f t="shared" si="3"/>
        <v>0</v>
      </c>
      <c r="AC34" s="81">
        <v>0</v>
      </c>
      <c r="AD34" s="82">
        <f t="shared" si="1"/>
        <v>0</v>
      </c>
      <c r="AE34" s="133">
        <f t="shared" si="2"/>
        <v>0</v>
      </c>
    </row>
    <row r="35" spans="1:31" ht="15.75" thickBot="1" x14ac:dyDescent="0.3">
      <c r="A35" s="22"/>
      <c r="B35" s="64" t="s">
        <v>23</v>
      </c>
      <c r="C35" s="55" t="s">
        <v>312</v>
      </c>
      <c r="D35" s="56" t="s">
        <v>378</v>
      </c>
      <c r="E35" s="57"/>
      <c r="F35" s="58"/>
      <c r="G35" s="58"/>
      <c r="H35" s="59"/>
      <c r="I35" s="58"/>
      <c r="J35" s="60"/>
      <c r="K35" s="58"/>
      <c r="L35" s="61"/>
      <c r="M35" s="60"/>
      <c r="N35" s="63"/>
      <c r="O35" s="19"/>
      <c r="P35" s="17"/>
      <c r="Q35" s="38"/>
      <c r="R35" s="38"/>
      <c r="S35" s="76"/>
      <c r="T35" s="76"/>
      <c r="U35" s="76"/>
      <c r="V35" s="10"/>
      <c r="W35" s="39"/>
      <c r="X35" s="71"/>
      <c r="Y35" s="72"/>
      <c r="Z35" s="19"/>
      <c r="AA35" s="79"/>
      <c r="AB35" s="80"/>
      <c r="AC35" s="81"/>
      <c r="AD35" s="82"/>
      <c r="AE35" s="133">
        <f t="shared" si="2"/>
        <v>0</v>
      </c>
    </row>
    <row r="36" spans="1:31" ht="30.75" thickBot="1" x14ac:dyDescent="0.3">
      <c r="A36" s="22"/>
      <c r="B36" s="64" t="s">
        <v>23</v>
      </c>
      <c r="C36" s="55" t="s">
        <v>312</v>
      </c>
      <c r="D36" s="56" t="s">
        <v>25</v>
      </c>
      <c r="E36" s="57" t="s">
        <v>337</v>
      </c>
      <c r="F36" s="58"/>
      <c r="G36" s="58"/>
      <c r="H36" s="59">
        <v>7.2530000000000499</v>
      </c>
      <c r="I36" s="58"/>
      <c r="J36" s="60" t="s">
        <v>338</v>
      </c>
      <c r="K36" s="58" t="s">
        <v>79</v>
      </c>
      <c r="L36" s="61">
        <v>2</v>
      </c>
      <c r="M36" s="65">
        <v>20.13</v>
      </c>
      <c r="N36" s="63">
        <v>40.26</v>
      </c>
      <c r="O36" s="19"/>
      <c r="P36" s="13" t="e">
        <v>#VALUE!</v>
      </c>
      <c r="Q36" s="14" t="e">
        <f>IF(J36="PROV SUM",N36,L36*P36)</f>
        <v>#VALUE!</v>
      </c>
      <c r="R36" s="40">
        <v>0</v>
      </c>
      <c r="S36" s="74">
        <v>14.594249999999999</v>
      </c>
      <c r="T36" s="75">
        <f>IF(J36="SC024",N36,IF(ISERROR(S36),"",IF(J36="PROV SUM",N36,L36*S36)))</f>
        <v>29.188499999999998</v>
      </c>
      <c r="U36" s="75"/>
      <c r="V36" s="10" t="s">
        <v>79</v>
      </c>
      <c r="W36" s="39">
        <v>2</v>
      </c>
      <c r="X36" s="71">
        <v>14.594249999999999</v>
      </c>
      <c r="Y36" s="72">
        <f t="shared" si="0"/>
        <v>29.188499999999998</v>
      </c>
      <c r="Z36" s="19"/>
      <c r="AA36" s="79">
        <v>0</v>
      </c>
      <c r="AB36" s="80">
        <f t="shared" si="3"/>
        <v>0</v>
      </c>
      <c r="AC36" s="81">
        <v>0</v>
      </c>
      <c r="AD36" s="82">
        <f>Y36*AC36</f>
        <v>0</v>
      </c>
      <c r="AE36" s="133">
        <f t="shared" si="2"/>
        <v>0</v>
      </c>
    </row>
    <row r="37" spans="1:31" ht="16.5" thickBot="1" x14ac:dyDescent="0.3">
      <c r="A37" s="22"/>
      <c r="B37" s="64" t="s">
        <v>23</v>
      </c>
      <c r="C37" s="55" t="s">
        <v>312</v>
      </c>
      <c r="D37" s="56" t="s">
        <v>25</v>
      </c>
      <c r="E37" s="57" t="s">
        <v>387</v>
      </c>
      <c r="F37" s="58"/>
      <c r="G37" s="58"/>
      <c r="H37" s="59">
        <v>7.3159999999999998</v>
      </c>
      <c r="I37" s="58"/>
      <c r="J37" s="60" t="s">
        <v>379</v>
      </c>
      <c r="K37" s="58" t="s">
        <v>380</v>
      </c>
      <c r="L37" s="61">
        <v>1</v>
      </c>
      <c r="M37" s="61">
        <v>1800</v>
      </c>
      <c r="N37" s="63">
        <v>1800</v>
      </c>
      <c r="O37" s="19"/>
      <c r="P37" s="13" t="e">
        <v>#VALUE!</v>
      </c>
      <c r="Q37" s="14">
        <f>IF(J37="PROV SUM",N37,L37*P37)</f>
        <v>1800</v>
      </c>
      <c r="R37" s="40" t="s">
        <v>381</v>
      </c>
      <c r="S37" s="74" t="s">
        <v>381</v>
      </c>
      <c r="T37" s="75">
        <f>IF(J37="SC024",N37,IF(ISERROR(S37),"",IF(J37="PROV SUM",N37,L37*S37)))</f>
        <v>1800</v>
      </c>
      <c r="U37" s="75"/>
      <c r="V37" s="10" t="s">
        <v>380</v>
      </c>
      <c r="W37" s="39">
        <v>1</v>
      </c>
      <c r="X37" s="71" t="s">
        <v>381</v>
      </c>
      <c r="Y37" s="72">
        <v>1800</v>
      </c>
      <c r="Z37" s="19"/>
      <c r="AA37" s="79">
        <v>0</v>
      </c>
      <c r="AB37" s="80">
        <f t="shared" si="3"/>
        <v>0</v>
      </c>
      <c r="AC37" s="81">
        <v>0</v>
      </c>
      <c r="AD37" s="82">
        <f>Y37*AC37</f>
        <v>0</v>
      </c>
      <c r="AE37" s="133">
        <f t="shared" si="2"/>
        <v>0</v>
      </c>
    </row>
    <row r="38" spans="1:31" ht="15.75" thickBot="1" x14ac:dyDescent="0.3">
      <c r="A38" s="22"/>
      <c r="B38" s="23"/>
      <c r="C38" s="24"/>
      <c r="D38" s="25"/>
      <c r="E38" s="26"/>
      <c r="F38" s="22"/>
      <c r="G38" s="22"/>
      <c r="H38" s="27"/>
      <c r="I38" s="22"/>
      <c r="J38" s="28"/>
      <c r="K38" s="22"/>
      <c r="L38" s="29"/>
      <c r="M38" s="28"/>
      <c r="N38" s="18"/>
      <c r="O38" s="19"/>
      <c r="P38" s="17"/>
      <c r="Q38" s="38"/>
      <c r="R38" s="38"/>
      <c r="S38" s="38"/>
      <c r="T38" s="38"/>
      <c r="U38" s="66"/>
      <c r="V38" s="22"/>
      <c r="W38" s="29"/>
      <c r="X38" s="28"/>
      <c r="Y38" s="18"/>
      <c r="Z38" s="19"/>
      <c r="AA38" s="78"/>
      <c r="AB38" s="78"/>
      <c r="AC38" s="78"/>
      <c r="AD38" s="78"/>
    </row>
    <row r="39" spans="1:31" ht="15.75" thickBot="1" x14ac:dyDescent="0.3">
      <c r="A39" s="22"/>
      <c r="B39" s="23"/>
      <c r="C39" s="24"/>
      <c r="D39" s="25"/>
      <c r="E39" s="26"/>
      <c r="F39" s="22"/>
      <c r="G39" s="22"/>
      <c r="H39" s="27"/>
      <c r="I39" s="22"/>
      <c r="J39" s="28"/>
      <c r="K39" s="22"/>
      <c r="L39" s="29"/>
      <c r="M39" s="28"/>
      <c r="N39" s="18"/>
      <c r="O39" s="19"/>
      <c r="P39" s="17"/>
      <c r="Q39" s="38"/>
      <c r="R39" s="38"/>
      <c r="S39" s="69" t="s">
        <v>5</v>
      </c>
      <c r="T39" s="70">
        <f>SUM(T11:T37)</f>
        <v>181652.97072399998</v>
      </c>
      <c r="U39" s="66"/>
      <c r="V39" s="22"/>
      <c r="W39" s="29"/>
      <c r="X39" s="69" t="s">
        <v>5</v>
      </c>
      <c r="Y39" s="73">
        <f>SUM(Y11:Y37)</f>
        <v>109045.800724</v>
      </c>
      <c r="Z39" s="19"/>
      <c r="AA39" s="78"/>
      <c r="AB39" s="119">
        <f>SUM(AB11:AB37)</f>
        <v>71768.463111999998</v>
      </c>
      <c r="AC39" s="78"/>
      <c r="AD39" s="120">
        <f>SUM(AD11:AD37)</f>
        <v>0</v>
      </c>
      <c r="AE39" s="132">
        <f>SUM(AE11:AE37)</f>
        <v>71768.463111999998</v>
      </c>
    </row>
    <row r="40" spans="1:31" x14ac:dyDescent="0.25">
      <c r="A40" s="22"/>
      <c r="B40" s="23"/>
      <c r="E40" s="379"/>
      <c r="F40" s="22"/>
      <c r="G40" s="22"/>
      <c r="H40" s="27"/>
      <c r="I40" s="22"/>
      <c r="J40" s="28"/>
      <c r="K40" s="22"/>
      <c r="L40" s="29"/>
      <c r="M40" s="28"/>
      <c r="N40" s="18"/>
      <c r="O40" s="19"/>
      <c r="P40" s="17"/>
      <c r="Q40" s="38"/>
      <c r="R40" s="38"/>
      <c r="S40" s="38"/>
      <c r="T40" s="38"/>
      <c r="U40" s="66"/>
    </row>
    <row r="41" spans="1:31" x14ac:dyDescent="0.25">
      <c r="A41" s="22"/>
      <c r="B41" s="23"/>
      <c r="C41" s="32" t="s">
        <v>308</v>
      </c>
      <c r="E41" s="379"/>
      <c r="F41" s="22"/>
      <c r="G41" s="22"/>
      <c r="H41" s="27"/>
      <c r="I41" s="22"/>
      <c r="J41" s="28"/>
      <c r="K41" s="22"/>
      <c r="L41" s="29"/>
      <c r="M41" s="28"/>
      <c r="N41" s="18"/>
      <c r="O41" s="19"/>
      <c r="P41" s="17"/>
      <c r="Q41" s="38"/>
      <c r="R41" s="38"/>
      <c r="S41" s="38"/>
      <c r="T41" s="379">
        <f t="shared" ref="T41:T47" ca="1" si="6">SUMIF($C$10:$C$37,C41,$T$11:$T$37)</f>
        <v>444.59999999999997</v>
      </c>
      <c r="U41" s="66"/>
      <c r="Y41" s="379">
        <f t="shared" ref="Y41:Y47" ca="1" si="7">SUMIF($C$10:$C$37,C41,$Y$11:$Y$37)</f>
        <v>444.59999999999997</v>
      </c>
      <c r="AA41" s="400">
        <f ca="1">AB41/Y41</f>
        <v>1</v>
      </c>
      <c r="AB41" s="379">
        <f t="shared" ref="AB41:AB47" ca="1" si="8">SUMIF($C$10:$C$37,C41,$AB$11:$AB$37)</f>
        <v>444.59999999999997</v>
      </c>
      <c r="AC41" s="400">
        <f ca="1">AD41/Y41</f>
        <v>0</v>
      </c>
      <c r="AD41" s="379">
        <f t="shared" ref="AD41:AD47" ca="1" si="9">SUMIF($C$10:$C$37,C41,$AD$11:$AD$37)</f>
        <v>0</v>
      </c>
      <c r="AE41" s="379">
        <f t="shared" ref="AE41:AE47" ca="1" si="10">SUMIF($C$10:$C$37,C41,$AE$11:$AE$37)</f>
        <v>444.59999999999997</v>
      </c>
    </row>
    <row r="42" spans="1:31" x14ac:dyDescent="0.25">
      <c r="A42" s="22"/>
      <c r="B42" s="23"/>
      <c r="C42" s="32" t="s">
        <v>285</v>
      </c>
      <c r="E42" s="379"/>
      <c r="F42" s="22"/>
      <c r="G42" s="22"/>
      <c r="H42" s="27"/>
      <c r="I42" s="22"/>
      <c r="J42" s="28"/>
      <c r="K42" s="22"/>
      <c r="L42" s="29"/>
      <c r="M42" s="28"/>
      <c r="N42" s="18"/>
      <c r="O42" s="19"/>
      <c r="P42" s="17"/>
      <c r="Q42" s="38"/>
      <c r="R42" s="38"/>
      <c r="S42" s="38"/>
      <c r="T42" s="379">
        <f t="shared" ca="1" si="6"/>
        <v>1516</v>
      </c>
      <c r="U42" s="66"/>
      <c r="Y42" s="379">
        <f t="shared" ca="1" si="7"/>
        <v>1516</v>
      </c>
      <c r="AA42" s="400">
        <f t="shared" ref="AA42:AA47" ca="1" si="11">AB42/Y42</f>
        <v>0</v>
      </c>
      <c r="AB42" s="379">
        <f t="shared" ca="1" si="8"/>
        <v>0</v>
      </c>
      <c r="AC42" s="400">
        <f t="shared" ref="AC42:AC47" ca="1" si="12">AD42/Y42</f>
        <v>0</v>
      </c>
      <c r="AD42" s="379">
        <f t="shared" ca="1" si="9"/>
        <v>0</v>
      </c>
      <c r="AE42" s="379">
        <f t="shared" ca="1" si="10"/>
        <v>0</v>
      </c>
    </row>
    <row r="43" spans="1:31" x14ac:dyDescent="0.25">
      <c r="C43" s="378" t="s">
        <v>189</v>
      </c>
      <c r="E43" s="379"/>
      <c r="T43" s="379">
        <f t="shared" ca="1" si="6"/>
        <v>9043.5239999999994</v>
      </c>
      <c r="Y43" s="379">
        <f t="shared" ca="1" si="7"/>
        <v>9043.5239999999994</v>
      </c>
      <c r="AA43" s="400">
        <f t="shared" ca="1" si="11"/>
        <v>0</v>
      </c>
      <c r="AB43" s="379">
        <f t="shared" ca="1" si="8"/>
        <v>0</v>
      </c>
      <c r="AC43" s="400">
        <f t="shared" ca="1" si="12"/>
        <v>0</v>
      </c>
      <c r="AD43" s="379">
        <f t="shared" ca="1" si="9"/>
        <v>0</v>
      </c>
      <c r="AE43" s="379">
        <f t="shared" ca="1" si="10"/>
        <v>0</v>
      </c>
    </row>
    <row r="44" spans="1:31" x14ac:dyDescent="0.25">
      <c r="C44" s="378" t="s">
        <v>72</v>
      </c>
      <c r="E44" s="379"/>
      <c r="T44" s="379">
        <f t="shared" ca="1" si="6"/>
        <v>18898.72</v>
      </c>
      <c r="Y44" s="379">
        <f t="shared" ca="1" si="7"/>
        <v>18898.72</v>
      </c>
      <c r="AA44" s="400">
        <f t="shared" ca="1" si="11"/>
        <v>1</v>
      </c>
      <c r="AB44" s="379">
        <f t="shared" ca="1" si="8"/>
        <v>18898.72</v>
      </c>
      <c r="AC44" s="400">
        <f t="shared" ca="1" si="12"/>
        <v>0</v>
      </c>
      <c r="AD44" s="379">
        <f t="shared" ca="1" si="9"/>
        <v>0</v>
      </c>
      <c r="AE44" s="379">
        <f t="shared" ca="1" si="10"/>
        <v>18898.72</v>
      </c>
    </row>
    <row r="45" spans="1:31" x14ac:dyDescent="0.25">
      <c r="C45" s="378" t="s">
        <v>164</v>
      </c>
      <c r="E45" s="379"/>
      <c r="T45" s="379">
        <f t="shared" ca="1" si="6"/>
        <v>1633.198224</v>
      </c>
      <c r="Y45" s="379">
        <f t="shared" ca="1" si="7"/>
        <v>1633.198224</v>
      </c>
      <c r="AA45" s="400">
        <f t="shared" ca="1" si="11"/>
        <v>4.0778339714873463E-2</v>
      </c>
      <c r="AB45" s="379">
        <f t="shared" ca="1" si="8"/>
        <v>66.599112000000005</v>
      </c>
      <c r="AC45" s="400">
        <f t="shared" ca="1" si="12"/>
        <v>0</v>
      </c>
      <c r="AD45" s="379">
        <f t="shared" ca="1" si="9"/>
        <v>0</v>
      </c>
      <c r="AE45" s="379">
        <f t="shared" ca="1" si="10"/>
        <v>66.599112000000005</v>
      </c>
    </row>
    <row r="46" spans="1:31" x14ac:dyDescent="0.25">
      <c r="C46" s="378" t="s">
        <v>24</v>
      </c>
      <c r="E46" s="379"/>
      <c r="T46" s="379">
        <f t="shared" ca="1" si="6"/>
        <v>148287.74</v>
      </c>
      <c r="Y46" s="379">
        <f t="shared" ca="1" si="7"/>
        <v>75680.569999999992</v>
      </c>
      <c r="AA46" s="400">
        <f t="shared" ca="1" si="11"/>
        <v>0.69183601550569707</v>
      </c>
      <c r="AB46" s="379">
        <f t="shared" ca="1" si="8"/>
        <v>52358.543999999987</v>
      </c>
      <c r="AC46" s="400">
        <f t="shared" ca="1" si="12"/>
        <v>0</v>
      </c>
      <c r="AD46" s="379">
        <f t="shared" ca="1" si="9"/>
        <v>0</v>
      </c>
      <c r="AE46" s="379">
        <f t="shared" ca="1" si="10"/>
        <v>52358.543999999987</v>
      </c>
    </row>
    <row r="47" spans="1:31" x14ac:dyDescent="0.25">
      <c r="C47" s="32" t="s">
        <v>312</v>
      </c>
      <c r="T47" s="379">
        <f t="shared" ca="1" si="6"/>
        <v>1829.1885</v>
      </c>
      <c r="Y47" s="379">
        <f t="shared" ca="1" si="7"/>
        <v>1829.1885</v>
      </c>
      <c r="AA47" s="400">
        <f t="shared" ca="1" si="11"/>
        <v>0</v>
      </c>
      <c r="AB47" s="379">
        <f t="shared" ca="1" si="8"/>
        <v>0</v>
      </c>
      <c r="AC47" s="400">
        <f t="shared" ca="1" si="12"/>
        <v>0</v>
      </c>
      <c r="AD47" s="379">
        <f t="shared" ca="1" si="9"/>
        <v>0</v>
      </c>
      <c r="AE47" s="379">
        <f t="shared" ca="1" si="10"/>
        <v>0</v>
      </c>
    </row>
  </sheetData>
  <autoFilter ref="B8:AE37"/>
  <mergeCells count="4">
    <mergeCell ref="K7:T7"/>
    <mergeCell ref="V7:Y7"/>
    <mergeCell ref="AA7:AB7"/>
    <mergeCell ref="AC7:AD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29:S34 S11 S13:S15 S17:S21 S23:S24 S26:S27 S36:S37">
      <formula1>P11</formula1>
    </dataValidation>
  </dataValidations>
  <pageMargins left="0.70866141732283472" right="0.70866141732283472" top="0.74803149606299213" bottom="0.74803149606299213" header="0.31496062992125984" footer="0.31496062992125984"/>
  <pageSetup paperSize="9"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62"/>
  <sheetViews>
    <sheetView topLeftCell="B1" zoomScale="70" zoomScaleNormal="70" workbookViewId="0">
      <pane xSplit="9" ySplit="8" topLeftCell="S48" activePane="bottomRight" state="frozen"/>
      <selection activeCell="S45" sqref="S45"/>
      <selection pane="topRight" activeCell="S45" sqref="S45"/>
      <selection pane="bottomLeft" activeCell="S45" sqref="S45"/>
      <selection pane="bottomRight" activeCell="AD68" sqref="AD68"/>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ht="15.75" x14ac:dyDescent="0.25">
      <c r="A1" s="235"/>
      <c r="B1" s="246" t="str">
        <f>'Valuation Summary'!B1</f>
        <v>Mulalley &amp; Co Ltd</v>
      </c>
      <c r="C1" s="236"/>
      <c r="D1" s="237"/>
      <c r="E1" s="236"/>
      <c r="F1" s="237"/>
      <c r="G1" s="237"/>
      <c r="H1" s="238"/>
      <c r="I1" s="237"/>
      <c r="J1" s="239"/>
      <c r="K1" s="237"/>
      <c r="L1" s="240"/>
      <c r="M1" s="239"/>
      <c r="N1" s="240"/>
      <c r="O1" s="241"/>
      <c r="P1" s="242"/>
      <c r="Q1" s="243"/>
      <c r="R1" s="239"/>
      <c r="S1" s="239"/>
      <c r="T1" s="239"/>
    </row>
    <row r="2" spans="1:31" s="234" customFormat="1" ht="15.75" x14ac:dyDescent="0.25">
      <c r="A2" s="235"/>
      <c r="B2" s="246"/>
      <c r="C2" s="236"/>
      <c r="D2" s="237"/>
      <c r="E2" s="236"/>
      <c r="F2" s="237"/>
      <c r="G2" s="237"/>
      <c r="H2" s="238"/>
      <c r="I2" s="237"/>
      <c r="J2" s="239"/>
      <c r="K2" s="237"/>
      <c r="L2" s="240"/>
      <c r="M2" s="239"/>
      <c r="N2" s="240"/>
      <c r="O2" s="241"/>
      <c r="P2" s="242"/>
      <c r="Q2" s="243"/>
      <c r="R2" s="239"/>
      <c r="S2" s="239"/>
      <c r="T2" s="239"/>
    </row>
    <row r="3" spans="1:31" s="234" customFormat="1" ht="15.75" x14ac:dyDescent="0.25">
      <c r="A3" s="235"/>
      <c r="B3" s="246" t="str">
        <f>'Valuation Summary'!B3</f>
        <v>Camden Better Homes - NW5 Blocks</v>
      </c>
      <c r="C3" s="236"/>
      <c r="D3" s="237"/>
      <c r="E3" s="236"/>
      <c r="F3" s="237"/>
      <c r="G3" s="237"/>
      <c r="H3" s="238"/>
      <c r="I3" s="237"/>
      <c r="J3" s="239"/>
      <c r="K3" s="237"/>
      <c r="L3" s="240"/>
      <c r="M3" s="239"/>
      <c r="N3" s="240"/>
      <c r="O3" s="241"/>
      <c r="P3" s="242"/>
      <c r="Q3" s="243"/>
      <c r="R3" s="239"/>
      <c r="S3" s="239"/>
      <c r="T3" s="239"/>
    </row>
    <row r="4" spans="1:31" s="234" customFormat="1" ht="15.75" x14ac:dyDescent="0.25">
      <c r="A4" s="235"/>
      <c r="B4" s="246"/>
      <c r="C4" s="236"/>
      <c r="D4" s="237"/>
      <c r="E4" s="236"/>
      <c r="F4" s="237"/>
      <c r="G4" s="237"/>
      <c r="H4" s="238"/>
      <c r="I4" s="237"/>
      <c r="J4" s="239"/>
      <c r="K4" s="237"/>
      <c r="L4" s="240"/>
      <c r="M4" s="239"/>
      <c r="N4" s="240"/>
      <c r="O4" s="241"/>
      <c r="P4" s="242"/>
      <c r="Q4" s="243"/>
      <c r="R4" s="239"/>
      <c r="S4" s="239"/>
      <c r="T4" s="239"/>
    </row>
    <row r="5" spans="1:31" s="234" customFormat="1" ht="15.75" x14ac:dyDescent="0.25">
      <c r="A5" s="247"/>
      <c r="B5" s="246" t="s">
        <v>598</v>
      </c>
      <c r="C5" s="248"/>
      <c r="D5" s="247"/>
      <c r="E5" s="249"/>
      <c r="F5" s="247"/>
      <c r="G5" s="247"/>
      <c r="H5" s="250"/>
      <c r="I5" s="247"/>
      <c r="J5" s="251"/>
      <c r="K5" s="247"/>
      <c r="L5" s="252"/>
      <c r="M5" s="251"/>
      <c r="N5" s="240"/>
      <c r="O5" s="241"/>
      <c r="P5" s="426"/>
      <c r="Q5" s="426"/>
      <c r="R5" s="426"/>
      <c r="S5" s="426"/>
      <c r="T5" s="426"/>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16" t="s">
        <v>388</v>
      </c>
      <c r="L7" s="417"/>
      <c r="M7" s="417"/>
      <c r="N7" s="417"/>
      <c r="O7" s="417"/>
      <c r="P7" s="417"/>
      <c r="Q7" s="417"/>
      <c r="R7" s="417"/>
      <c r="S7" s="417"/>
      <c r="T7" s="418"/>
      <c r="V7" s="419" t="s">
        <v>389</v>
      </c>
      <c r="W7" s="420"/>
      <c r="X7" s="420"/>
      <c r="Y7" s="421"/>
      <c r="AA7" s="422" t="s">
        <v>390</v>
      </c>
      <c r="AB7" s="423"/>
      <c r="AC7" s="424" t="s">
        <v>393</v>
      </c>
      <c r="AD7" s="425"/>
      <c r="AE7" s="309" t="s">
        <v>391</v>
      </c>
    </row>
    <row r="8" spans="1:31" s="318" customFormat="1" ht="75.75" thickBot="1" x14ac:dyDescent="0.3">
      <c r="A8" s="310" t="s">
        <v>377</v>
      </c>
      <c r="B8" s="311" t="s">
        <v>45</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16"/>
      <c r="B10" s="3" t="s">
        <v>45</v>
      </c>
      <c r="C10" s="4" t="s">
        <v>308</v>
      </c>
      <c r="D10" s="5" t="s">
        <v>378</v>
      </c>
      <c r="E10" s="6"/>
      <c r="F10" s="7"/>
      <c r="G10" s="7"/>
      <c r="H10" s="8"/>
      <c r="I10" s="7"/>
      <c r="J10" s="9"/>
      <c r="K10" s="10"/>
      <c r="L10" s="39"/>
      <c r="M10" s="9"/>
      <c r="N10" s="12"/>
      <c r="O10" s="19"/>
      <c r="P10" s="17"/>
      <c r="Q10" s="38"/>
      <c r="R10" s="38"/>
      <c r="S10" s="38"/>
      <c r="T10" s="38"/>
      <c r="AA10" s="78"/>
      <c r="AB10" s="78"/>
      <c r="AC10" s="78"/>
      <c r="AD10" s="78"/>
    </row>
    <row r="11" spans="1:31" ht="30.75" thickBot="1" x14ac:dyDescent="0.3">
      <c r="A11" s="16"/>
      <c r="B11" s="3" t="s">
        <v>45</v>
      </c>
      <c r="C11" s="4" t="s">
        <v>308</v>
      </c>
      <c r="D11" s="5" t="s">
        <v>25</v>
      </c>
      <c r="E11" s="6" t="s">
        <v>309</v>
      </c>
      <c r="F11" s="7"/>
      <c r="G11" s="7"/>
      <c r="H11" s="8">
        <v>1.3</v>
      </c>
      <c r="I11" s="7"/>
      <c r="J11" s="9" t="s">
        <v>310</v>
      </c>
      <c r="K11" s="10" t="s">
        <v>311</v>
      </c>
      <c r="L11" s="39">
        <v>2</v>
      </c>
      <c r="M11" s="11">
        <v>234</v>
      </c>
      <c r="N11" s="12">
        <v>468</v>
      </c>
      <c r="O11" s="19"/>
      <c r="P11" s="13" t="e">
        <v>#VALUE!</v>
      </c>
      <c r="Q11" s="14" t="e">
        <f>IF(J11="PROV SUM",N11,L11*P11)</f>
        <v>#VALUE!</v>
      </c>
      <c r="R11" s="40">
        <v>0</v>
      </c>
      <c r="S11" s="41">
        <v>222.29999999999998</v>
      </c>
      <c r="T11" s="14">
        <f>IF(J11="SC024",N11,IF(ISERROR(S11),"",IF(J11="PROV SUM",N11,L11*S11)))</f>
        <v>444.59999999999997</v>
      </c>
      <c r="V11" s="10" t="s">
        <v>311</v>
      </c>
      <c r="W11" s="39">
        <v>2</v>
      </c>
      <c r="X11" s="41">
        <v>222.29999999999998</v>
      </c>
      <c r="Y11" s="72">
        <f>W11*X11</f>
        <v>444.59999999999997</v>
      </c>
      <c r="Z11" s="19"/>
      <c r="AA11" s="79">
        <v>0</v>
      </c>
      <c r="AB11" s="80">
        <f>Y11*AA11</f>
        <v>0</v>
      </c>
      <c r="AC11" s="81">
        <v>0</v>
      </c>
      <c r="AD11" s="82">
        <f>Y11*AC11</f>
        <v>0</v>
      </c>
      <c r="AE11" s="133">
        <f>AB11-AD11</f>
        <v>0</v>
      </c>
    </row>
    <row r="12" spans="1:31" ht="15.75" thickBot="1" x14ac:dyDescent="0.3">
      <c r="A12" s="16"/>
      <c r="B12" s="3" t="s">
        <v>45</v>
      </c>
      <c r="C12" s="4" t="s">
        <v>285</v>
      </c>
      <c r="D12" s="5" t="s">
        <v>378</v>
      </c>
      <c r="E12" s="6"/>
      <c r="F12" s="7"/>
      <c r="G12" s="7"/>
      <c r="H12" s="8"/>
      <c r="I12" s="7"/>
      <c r="J12" s="9"/>
      <c r="K12" s="10"/>
      <c r="L12" s="39"/>
      <c r="M12" s="9"/>
      <c r="N12" s="12"/>
      <c r="O12" s="19"/>
      <c r="P12" s="17"/>
      <c r="Q12" s="38"/>
      <c r="R12" s="38"/>
      <c r="S12" s="38"/>
      <c r="T12" s="38"/>
      <c r="V12" s="10"/>
      <c r="W12" s="39"/>
      <c r="X12" s="38"/>
      <c r="Y12" s="72">
        <f t="shared" ref="Y12:Y50" si="0">W12*X12</f>
        <v>0</v>
      </c>
      <c r="Z12" s="19"/>
      <c r="AA12" s="79">
        <v>0</v>
      </c>
      <c r="AB12" s="80">
        <f t="shared" ref="AB12:AB52" si="1">Y12*AA12</f>
        <v>0</v>
      </c>
      <c r="AC12" s="81">
        <v>0</v>
      </c>
      <c r="AD12" s="82">
        <f t="shared" ref="AD12:AD52" si="2">Y12*AC12</f>
        <v>0</v>
      </c>
      <c r="AE12" s="133"/>
    </row>
    <row r="13" spans="1:31" ht="31.5" thickBot="1" x14ac:dyDescent="0.3">
      <c r="A13" s="16"/>
      <c r="B13" s="3" t="s">
        <v>45</v>
      </c>
      <c r="C13" s="4" t="s">
        <v>285</v>
      </c>
      <c r="D13" s="5" t="s">
        <v>25</v>
      </c>
      <c r="E13" s="6" t="s">
        <v>394</v>
      </c>
      <c r="F13" s="7"/>
      <c r="G13" s="7"/>
      <c r="H13" s="8">
        <v>5.3860000000000001</v>
      </c>
      <c r="I13" s="7"/>
      <c r="J13" s="9" t="s">
        <v>379</v>
      </c>
      <c r="K13" s="10" t="s">
        <v>380</v>
      </c>
      <c r="L13" s="39">
        <v>1</v>
      </c>
      <c r="M13" s="11">
        <v>100</v>
      </c>
      <c r="N13" s="12">
        <v>100</v>
      </c>
      <c r="O13" s="19"/>
      <c r="P13" s="13" t="e">
        <v>#VALUE!</v>
      </c>
      <c r="Q13" s="14">
        <f>IF(J13="PROV SUM",N13,L13*P13)</f>
        <v>100</v>
      </c>
      <c r="R13" s="40" t="s">
        <v>381</v>
      </c>
      <c r="S13" s="41" t="s">
        <v>381</v>
      </c>
      <c r="T13" s="14">
        <f>IF(J13="SC024",N13,IF(ISERROR(S13),"",IF(J13="PROV SUM",N13,L13*S13)))</f>
        <v>100</v>
      </c>
      <c r="V13" s="10" t="s">
        <v>380</v>
      </c>
      <c r="W13" s="39">
        <v>1</v>
      </c>
      <c r="X13" s="41" t="s">
        <v>381</v>
      </c>
      <c r="Y13" s="14">
        <v>100</v>
      </c>
      <c r="Z13" s="19"/>
      <c r="AA13" s="79">
        <v>0</v>
      </c>
      <c r="AB13" s="80">
        <f t="shared" si="1"/>
        <v>0</v>
      </c>
      <c r="AC13" s="81">
        <v>0</v>
      </c>
      <c r="AD13" s="82">
        <f t="shared" si="2"/>
        <v>0</v>
      </c>
      <c r="AE13" s="133">
        <f t="shared" ref="AE13:AE51" si="3">AB13-AD13</f>
        <v>0</v>
      </c>
    </row>
    <row r="14" spans="1:31" ht="16.5" thickBot="1" x14ac:dyDescent="0.3">
      <c r="A14" s="16"/>
      <c r="B14" s="3" t="s">
        <v>45</v>
      </c>
      <c r="C14" s="4" t="s">
        <v>285</v>
      </c>
      <c r="D14" s="5" t="s">
        <v>25</v>
      </c>
      <c r="E14" s="6" t="s">
        <v>385</v>
      </c>
      <c r="F14" s="7"/>
      <c r="G14" s="7"/>
      <c r="H14" s="8">
        <v>5.3869999999999996</v>
      </c>
      <c r="I14" s="7"/>
      <c r="J14" s="9" t="s">
        <v>379</v>
      </c>
      <c r="K14" s="10" t="s">
        <v>380</v>
      </c>
      <c r="L14" s="39">
        <v>1</v>
      </c>
      <c r="M14" s="11">
        <v>500</v>
      </c>
      <c r="N14" s="12">
        <v>500</v>
      </c>
      <c r="O14" s="19"/>
      <c r="P14" s="13" t="e">
        <v>#VALUE!</v>
      </c>
      <c r="Q14" s="14">
        <f>IF(J14="PROV SUM",N14,L14*P14)</f>
        <v>500</v>
      </c>
      <c r="R14" s="40" t="s">
        <v>381</v>
      </c>
      <c r="S14" s="41" t="s">
        <v>381</v>
      </c>
      <c r="T14" s="14">
        <f>IF(J14="SC024",N14,IF(ISERROR(S14),"",IF(J14="PROV SUM",N14,L14*S14)))</f>
        <v>500</v>
      </c>
      <c r="V14" s="10" t="s">
        <v>380</v>
      </c>
      <c r="W14" s="39">
        <v>1</v>
      </c>
      <c r="X14" s="41" t="s">
        <v>381</v>
      </c>
      <c r="Y14" s="14">
        <v>500</v>
      </c>
      <c r="Z14" s="19"/>
      <c r="AA14" s="79">
        <v>0</v>
      </c>
      <c r="AB14" s="80">
        <f t="shared" si="1"/>
        <v>0</v>
      </c>
      <c r="AC14" s="81">
        <v>0</v>
      </c>
      <c r="AD14" s="82">
        <f t="shared" si="2"/>
        <v>0</v>
      </c>
      <c r="AE14" s="133">
        <f t="shared" si="3"/>
        <v>0</v>
      </c>
    </row>
    <row r="15" spans="1:31" ht="15.75" thickBot="1" x14ac:dyDescent="0.3">
      <c r="A15" s="16"/>
      <c r="B15" s="3" t="s">
        <v>45</v>
      </c>
      <c r="C15" s="42" t="s">
        <v>189</v>
      </c>
      <c r="D15" s="5" t="s">
        <v>378</v>
      </c>
      <c r="E15" s="6"/>
      <c r="F15" s="7"/>
      <c r="G15" s="7"/>
      <c r="H15" s="8"/>
      <c r="I15" s="7"/>
      <c r="J15" s="9"/>
      <c r="K15" s="10"/>
      <c r="L15" s="39"/>
      <c r="M15" s="9"/>
      <c r="N15" s="39"/>
      <c r="O15" s="19"/>
      <c r="P15" s="28"/>
      <c r="Q15" s="43"/>
      <c r="R15" s="43"/>
      <c r="S15" s="43"/>
      <c r="T15" s="43"/>
      <c r="V15" s="10"/>
      <c r="W15" s="39"/>
      <c r="X15" s="43"/>
      <c r="Y15" s="72">
        <f t="shared" si="0"/>
        <v>0</v>
      </c>
      <c r="Z15" s="19"/>
      <c r="AA15" s="79">
        <v>0</v>
      </c>
      <c r="AB15" s="80">
        <f t="shared" si="1"/>
        <v>0</v>
      </c>
      <c r="AC15" s="81">
        <v>0</v>
      </c>
      <c r="AD15" s="82">
        <f t="shared" si="2"/>
        <v>0</v>
      </c>
      <c r="AE15" s="133">
        <f t="shared" si="3"/>
        <v>0</v>
      </c>
    </row>
    <row r="16" spans="1:31" ht="60.75" thickBot="1" x14ac:dyDescent="0.3">
      <c r="A16" s="16"/>
      <c r="B16" s="3" t="s">
        <v>45</v>
      </c>
      <c r="C16" s="42" t="s">
        <v>189</v>
      </c>
      <c r="D16" s="5" t="s">
        <v>25</v>
      </c>
      <c r="E16" s="6" t="s">
        <v>190</v>
      </c>
      <c r="F16" s="7"/>
      <c r="G16" s="7"/>
      <c r="H16" s="8">
        <v>6.82</v>
      </c>
      <c r="I16" s="7"/>
      <c r="J16" s="9" t="s">
        <v>191</v>
      </c>
      <c r="K16" s="10" t="s">
        <v>104</v>
      </c>
      <c r="L16" s="39">
        <v>3</v>
      </c>
      <c r="M16" s="11">
        <v>44.12</v>
      </c>
      <c r="N16" s="39">
        <v>132.36000000000001</v>
      </c>
      <c r="O16" s="19"/>
      <c r="P16" s="13" t="e">
        <v>#VALUE!</v>
      </c>
      <c r="Q16" s="14" t="e">
        <f t="shared" ref="Q16:Q28" si="4">IF(J16="PROV SUM",N16,L16*P16)</f>
        <v>#VALUE!</v>
      </c>
      <c r="R16" s="40">
        <v>0</v>
      </c>
      <c r="S16" s="41">
        <v>31.986999999999998</v>
      </c>
      <c r="T16" s="14">
        <f t="shared" ref="T16:T28" si="5">IF(J16="SC024",N16,IF(ISERROR(S16),"",IF(J16="PROV SUM",N16,L16*S16)))</f>
        <v>95.960999999999999</v>
      </c>
      <c r="V16" s="10" t="s">
        <v>104</v>
      </c>
      <c r="W16" s="39">
        <v>3</v>
      </c>
      <c r="X16" s="41">
        <v>31.986999999999998</v>
      </c>
      <c r="Y16" s="72">
        <f t="shared" si="0"/>
        <v>95.960999999999999</v>
      </c>
      <c r="Z16" s="19"/>
      <c r="AA16" s="79">
        <v>0</v>
      </c>
      <c r="AB16" s="80">
        <f t="shared" si="1"/>
        <v>0</v>
      </c>
      <c r="AC16" s="81">
        <v>0</v>
      </c>
      <c r="AD16" s="82">
        <f t="shared" si="2"/>
        <v>0</v>
      </c>
      <c r="AE16" s="133">
        <f t="shared" si="3"/>
        <v>0</v>
      </c>
    </row>
    <row r="17" spans="1:31" ht="45.75" thickBot="1" x14ac:dyDescent="0.3">
      <c r="A17" s="16"/>
      <c r="B17" s="3" t="s">
        <v>45</v>
      </c>
      <c r="C17" s="42" t="s">
        <v>189</v>
      </c>
      <c r="D17" s="5" t="s">
        <v>25</v>
      </c>
      <c r="E17" s="6" t="s">
        <v>194</v>
      </c>
      <c r="F17" s="7"/>
      <c r="G17" s="7"/>
      <c r="H17" s="8">
        <v>6.85</v>
      </c>
      <c r="I17" s="7"/>
      <c r="J17" s="9" t="s">
        <v>195</v>
      </c>
      <c r="K17" s="10" t="s">
        <v>139</v>
      </c>
      <c r="L17" s="39">
        <v>12</v>
      </c>
      <c r="M17" s="11">
        <v>21.92</v>
      </c>
      <c r="N17" s="39">
        <v>263.04000000000002</v>
      </c>
      <c r="O17" s="19"/>
      <c r="P17" s="13" t="e">
        <v>#VALUE!</v>
      </c>
      <c r="Q17" s="14" t="e">
        <f t="shared" si="4"/>
        <v>#VALUE!</v>
      </c>
      <c r="R17" s="40">
        <v>0</v>
      </c>
      <c r="S17" s="41">
        <v>15.892000000000001</v>
      </c>
      <c r="T17" s="14">
        <f t="shared" si="5"/>
        <v>190.70400000000001</v>
      </c>
      <c r="V17" s="10" t="s">
        <v>139</v>
      </c>
      <c r="W17" s="39">
        <v>12</v>
      </c>
      <c r="X17" s="41">
        <v>15.892000000000001</v>
      </c>
      <c r="Y17" s="72">
        <f t="shared" si="0"/>
        <v>190.70400000000001</v>
      </c>
      <c r="Z17" s="19"/>
      <c r="AA17" s="79">
        <v>0</v>
      </c>
      <c r="AB17" s="80">
        <f t="shared" si="1"/>
        <v>0</v>
      </c>
      <c r="AC17" s="81">
        <v>0</v>
      </c>
      <c r="AD17" s="82">
        <f t="shared" si="2"/>
        <v>0</v>
      </c>
      <c r="AE17" s="133">
        <f t="shared" si="3"/>
        <v>0</v>
      </c>
    </row>
    <row r="18" spans="1:31" ht="30.75" thickBot="1" x14ac:dyDescent="0.3">
      <c r="A18" s="16"/>
      <c r="B18" s="3" t="s">
        <v>45</v>
      </c>
      <c r="C18" s="42" t="s">
        <v>189</v>
      </c>
      <c r="D18" s="5" t="s">
        <v>25</v>
      </c>
      <c r="E18" s="6" t="s">
        <v>337</v>
      </c>
      <c r="F18" s="7"/>
      <c r="G18" s="7"/>
      <c r="H18" s="8">
        <v>6.91</v>
      </c>
      <c r="I18" s="7"/>
      <c r="J18" s="9" t="s">
        <v>338</v>
      </c>
      <c r="K18" s="10" t="s">
        <v>79</v>
      </c>
      <c r="L18" s="39">
        <v>16</v>
      </c>
      <c r="M18" s="11">
        <v>20.13</v>
      </c>
      <c r="N18" s="39">
        <v>322.08</v>
      </c>
      <c r="O18" s="19"/>
      <c r="P18" s="13" t="e">
        <v>#VALUE!</v>
      </c>
      <c r="Q18" s="14" t="e">
        <f t="shared" si="4"/>
        <v>#VALUE!</v>
      </c>
      <c r="R18" s="40">
        <v>0</v>
      </c>
      <c r="S18" s="41">
        <v>14.594249999999999</v>
      </c>
      <c r="T18" s="14">
        <f t="shared" si="5"/>
        <v>233.50799999999998</v>
      </c>
      <c r="V18" s="10" t="s">
        <v>79</v>
      </c>
      <c r="W18" s="39">
        <v>16</v>
      </c>
      <c r="X18" s="41">
        <v>14.594249999999999</v>
      </c>
      <c r="Y18" s="72">
        <f t="shared" si="0"/>
        <v>233.50799999999998</v>
      </c>
      <c r="Z18" s="19"/>
      <c r="AA18" s="79">
        <v>0</v>
      </c>
      <c r="AB18" s="80">
        <f t="shared" si="1"/>
        <v>0</v>
      </c>
      <c r="AC18" s="81">
        <v>0</v>
      </c>
      <c r="AD18" s="82">
        <f t="shared" si="2"/>
        <v>0</v>
      </c>
      <c r="AE18" s="133">
        <f t="shared" si="3"/>
        <v>0</v>
      </c>
    </row>
    <row r="19" spans="1:31" ht="75.75" thickBot="1" x14ac:dyDescent="0.3">
      <c r="A19" s="16"/>
      <c r="B19" s="3" t="s">
        <v>45</v>
      </c>
      <c r="C19" s="42" t="s">
        <v>189</v>
      </c>
      <c r="D19" s="5" t="s">
        <v>25</v>
      </c>
      <c r="E19" s="6" t="s">
        <v>198</v>
      </c>
      <c r="F19" s="7"/>
      <c r="G19" s="7"/>
      <c r="H19" s="8">
        <v>6.1159999999999997</v>
      </c>
      <c r="I19" s="7"/>
      <c r="J19" s="9" t="s">
        <v>199</v>
      </c>
      <c r="K19" s="10" t="s">
        <v>75</v>
      </c>
      <c r="L19" s="39">
        <v>12</v>
      </c>
      <c r="M19" s="11">
        <v>38.74</v>
      </c>
      <c r="N19" s="39">
        <v>464.88</v>
      </c>
      <c r="O19" s="19"/>
      <c r="P19" s="13" t="e">
        <v>#VALUE!</v>
      </c>
      <c r="Q19" s="14" t="e">
        <f t="shared" si="4"/>
        <v>#VALUE!</v>
      </c>
      <c r="R19" s="40">
        <v>0</v>
      </c>
      <c r="S19" s="41">
        <v>28.086500000000001</v>
      </c>
      <c r="T19" s="14">
        <f t="shared" si="5"/>
        <v>337.03800000000001</v>
      </c>
      <c r="V19" s="10" t="s">
        <v>75</v>
      </c>
      <c r="W19" s="39">
        <v>12</v>
      </c>
      <c r="X19" s="41">
        <v>28.086500000000001</v>
      </c>
      <c r="Y19" s="72">
        <f t="shared" si="0"/>
        <v>337.03800000000001</v>
      </c>
      <c r="Z19" s="19"/>
      <c r="AA19" s="79">
        <v>0</v>
      </c>
      <c r="AB19" s="80">
        <f t="shared" si="1"/>
        <v>0</v>
      </c>
      <c r="AC19" s="81">
        <v>0</v>
      </c>
      <c r="AD19" s="82">
        <f t="shared" si="2"/>
        <v>0</v>
      </c>
      <c r="AE19" s="133">
        <f t="shared" si="3"/>
        <v>0</v>
      </c>
    </row>
    <row r="20" spans="1:31" ht="45.75" thickBot="1" x14ac:dyDescent="0.3">
      <c r="A20" s="16"/>
      <c r="B20" s="3" t="s">
        <v>45</v>
      </c>
      <c r="C20" s="42" t="s">
        <v>189</v>
      </c>
      <c r="D20" s="5" t="s">
        <v>25</v>
      </c>
      <c r="E20" s="6" t="s">
        <v>221</v>
      </c>
      <c r="F20" s="7"/>
      <c r="G20" s="7"/>
      <c r="H20" s="8">
        <v>6.1860000000000301</v>
      </c>
      <c r="I20" s="7"/>
      <c r="J20" s="9" t="s">
        <v>222</v>
      </c>
      <c r="K20" s="10" t="s">
        <v>79</v>
      </c>
      <c r="L20" s="39">
        <v>315</v>
      </c>
      <c r="M20" s="11">
        <v>11.63</v>
      </c>
      <c r="N20" s="39">
        <v>3663.45</v>
      </c>
      <c r="O20" s="19"/>
      <c r="P20" s="13" t="e">
        <v>#VALUE!</v>
      </c>
      <c r="Q20" s="14" t="e">
        <f t="shared" si="4"/>
        <v>#VALUE!</v>
      </c>
      <c r="R20" s="40">
        <v>0</v>
      </c>
      <c r="S20" s="41">
        <v>9.8855000000000004</v>
      </c>
      <c r="T20" s="14">
        <f t="shared" si="5"/>
        <v>3113.9325000000003</v>
      </c>
      <c r="V20" s="10" t="s">
        <v>79</v>
      </c>
      <c r="W20" s="39">
        <v>315</v>
      </c>
      <c r="X20" s="41">
        <v>9.8855000000000004</v>
      </c>
      <c r="Y20" s="72">
        <f>W20*X20</f>
        <v>3113.9325000000003</v>
      </c>
      <c r="Z20" s="19"/>
      <c r="AA20" s="79">
        <v>0</v>
      </c>
      <c r="AB20" s="80">
        <f t="shared" si="1"/>
        <v>0</v>
      </c>
      <c r="AC20" s="81">
        <v>0</v>
      </c>
      <c r="AD20" s="82">
        <f t="shared" si="2"/>
        <v>0</v>
      </c>
      <c r="AE20" s="133">
        <f t="shared" si="3"/>
        <v>0</v>
      </c>
    </row>
    <row r="21" spans="1:31" ht="45.75" thickBot="1" x14ac:dyDescent="0.3">
      <c r="A21" s="16"/>
      <c r="B21" s="3" t="s">
        <v>45</v>
      </c>
      <c r="C21" s="42" t="s">
        <v>189</v>
      </c>
      <c r="D21" s="5" t="s">
        <v>25</v>
      </c>
      <c r="E21" s="6" t="s">
        <v>225</v>
      </c>
      <c r="F21" s="7"/>
      <c r="G21" s="7"/>
      <c r="H21" s="8">
        <v>6.1880000000000299</v>
      </c>
      <c r="I21" s="7"/>
      <c r="J21" s="9" t="s">
        <v>226</v>
      </c>
      <c r="K21" s="10" t="s">
        <v>79</v>
      </c>
      <c r="L21" s="39">
        <v>12</v>
      </c>
      <c r="M21" s="11">
        <v>9.82</v>
      </c>
      <c r="N21" s="39">
        <v>117.84</v>
      </c>
      <c r="O21" s="19"/>
      <c r="P21" s="13" t="e">
        <v>#VALUE!</v>
      </c>
      <c r="Q21" s="14" t="e">
        <f t="shared" si="4"/>
        <v>#VALUE!</v>
      </c>
      <c r="R21" s="40">
        <v>0</v>
      </c>
      <c r="S21" s="41">
        <v>8.3469999999999995</v>
      </c>
      <c r="T21" s="14">
        <f t="shared" si="5"/>
        <v>100.16399999999999</v>
      </c>
      <c r="V21" s="10" t="s">
        <v>79</v>
      </c>
      <c r="W21" s="39">
        <v>12</v>
      </c>
      <c r="X21" s="41">
        <v>8.3469999999999995</v>
      </c>
      <c r="Y21" s="72">
        <f t="shared" si="0"/>
        <v>100.16399999999999</v>
      </c>
      <c r="Z21" s="19"/>
      <c r="AA21" s="79">
        <v>0</v>
      </c>
      <c r="AB21" s="80">
        <f t="shared" si="1"/>
        <v>0</v>
      </c>
      <c r="AC21" s="81">
        <v>0</v>
      </c>
      <c r="AD21" s="82">
        <f t="shared" si="2"/>
        <v>0</v>
      </c>
      <c r="AE21" s="133">
        <f t="shared" si="3"/>
        <v>0</v>
      </c>
    </row>
    <row r="22" spans="1:31" ht="45.75" thickBot="1" x14ac:dyDescent="0.3">
      <c r="A22" s="16"/>
      <c r="B22" s="3" t="s">
        <v>45</v>
      </c>
      <c r="C22" s="42" t="s">
        <v>189</v>
      </c>
      <c r="D22" s="5" t="s">
        <v>25</v>
      </c>
      <c r="E22" s="6" t="s">
        <v>244</v>
      </c>
      <c r="F22" s="7"/>
      <c r="G22" s="7"/>
      <c r="H22" s="8">
        <v>6.2250000000000396</v>
      </c>
      <c r="I22" s="7"/>
      <c r="J22" s="9" t="s">
        <v>245</v>
      </c>
      <c r="K22" s="10" t="s">
        <v>79</v>
      </c>
      <c r="L22" s="39">
        <v>12</v>
      </c>
      <c r="M22" s="11">
        <v>11.66</v>
      </c>
      <c r="N22" s="39">
        <v>139.91999999999999</v>
      </c>
      <c r="O22" s="19"/>
      <c r="P22" s="13" t="e">
        <v>#VALUE!</v>
      </c>
      <c r="Q22" s="14" t="e">
        <f t="shared" si="4"/>
        <v>#VALUE!</v>
      </c>
      <c r="R22" s="40">
        <v>0</v>
      </c>
      <c r="S22" s="41">
        <v>9.9109999999999996</v>
      </c>
      <c r="T22" s="14">
        <f t="shared" si="5"/>
        <v>118.93199999999999</v>
      </c>
      <c r="V22" s="10" t="s">
        <v>79</v>
      </c>
      <c r="W22" s="39">
        <v>12</v>
      </c>
      <c r="X22" s="41">
        <v>9.9109999999999996</v>
      </c>
      <c r="Y22" s="72">
        <f t="shared" si="0"/>
        <v>118.93199999999999</v>
      </c>
      <c r="Z22" s="19"/>
      <c r="AA22" s="79">
        <v>0</v>
      </c>
      <c r="AB22" s="80">
        <f t="shared" si="1"/>
        <v>0</v>
      </c>
      <c r="AC22" s="81">
        <v>0</v>
      </c>
      <c r="AD22" s="82">
        <f t="shared" si="2"/>
        <v>0</v>
      </c>
      <c r="AE22" s="133">
        <f t="shared" si="3"/>
        <v>0</v>
      </c>
    </row>
    <row r="23" spans="1:31" ht="30.75" thickBot="1" x14ac:dyDescent="0.3">
      <c r="A23" s="16"/>
      <c r="B23" s="3" t="s">
        <v>45</v>
      </c>
      <c r="C23" s="42" t="s">
        <v>189</v>
      </c>
      <c r="D23" s="5" t="s">
        <v>25</v>
      </c>
      <c r="E23" s="6" t="s">
        <v>250</v>
      </c>
      <c r="F23" s="7"/>
      <c r="G23" s="7"/>
      <c r="H23" s="8">
        <v>6.2360000000000504</v>
      </c>
      <c r="I23" s="7"/>
      <c r="J23" s="9" t="s">
        <v>251</v>
      </c>
      <c r="K23" s="10" t="s">
        <v>79</v>
      </c>
      <c r="L23" s="39">
        <v>177</v>
      </c>
      <c r="M23" s="11">
        <v>25.87</v>
      </c>
      <c r="N23" s="39">
        <v>4578.99</v>
      </c>
      <c r="O23" s="19"/>
      <c r="P23" s="13" t="e">
        <v>#VALUE!</v>
      </c>
      <c r="Q23" s="14" t="e">
        <f t="shared" si="4"/>
        <v>#VALUE!</v>
      </c>
      <c r="R23" s="40">
        <v>0</v>
      </c>
      <c r="S23" s="41">
        <v>21.9895</v>
      </c>
      <c r="T23" s="14">
        <f t="shared" si="5"/>
        <v>3892.1414999999997</v>
      </c>
      <c r="V23" s="10" t="s">
        <v>79</v>
      </c>
      <c r="W23" s="39">
        <v>177</v>
      </c>
      <c r="X23" s="41">
        <v>21.9895</v>
      </c>
      <c r="Y23" s="72">
        <f t="shared" si="0"/>
        <v>3892.1414999999997</v>
      </c>
      <c r="Z23" s="19"/>
      <c r="AA23" s="79">
        <v>0</v>
      </c>
      <c r="AB23" s="80">
        <f t="shared" si="1"/>
        <v>0</v>
      </c>
      <c r="AC23" s="81">
        <v>0</v>
      </c>
      <c r="AD23" s="82">
        <f t="shared" si="2"/>
        <v>0</v>
      </c>
      <c r="AE23" s="133">
        <f t="shared" si="3"/>
        <v>0</v>
      </c>
    </row>
    <row r="24" spans="1:31" ht="30.75" thickBot="1" x14ac:dyDescent="0.3">
      <c r="A24" s="16"/>
      <c r="B24" s="3" t="s">
        <v>45</v>
      </c>
      <c r="C24" s="42" t="s">
        <v>189</v>
      </c>
      <c r="D24" s="5" t="s">
        <v>25</v>
      </c>
      <c r="E24" s="6" t="s">
        <v>252</v>
      </c>
      <c r="F24" s="7"/>
      <c r="G24" s="7"/>
      <c r="H24" s="8">
        <v>6.2370000000000498</v>
      </c>
      <c r="I24" s="7"/>
      <c r="J24" s="9" t="s">
        <v>253</v>
      </c>
      <c r="K24" s="10" t="s">
        <v>104</v>
      </c>
      <c r="L24" s="39">
        <v>50</v>
      </c>
      <c r="M24" s="11">
        <v>6.28</v>
      </c>
      <c r="N24" s="39">
        <v>314</v>
      </c>
      <c r="O24" s="19"/>
      <c r="P24" s="13" t="e">
        <v>#VALUE!</v>
      </c>
      <c r="Q24" s="14" t="e">
        <f t="shared" si="4"/>
        <v>#VALUE!</v>
      </c>
      <c r="R24" s="40">
        <v>0</v>
      </c>
      <c r="S24" s="41">
        <v>5.3380000000000001</v>
      </c>
      <c r="T24" s="14">
        <f t="shared" si="5"/>
        <v>266.89999999999998</v>
      </c>
      <c r="V24" s="10" t="s">
        <v>104</v>
      </c>
      <c r="W24" s="39">
        <v>50</v>
      </c>
      <c r="X24" s="41">
        <v>5.3380000000000001</v>
      </c>
      <c r="Y24" s="72">
        <f t="shared" si="0"/>
        <v>266.89999999999998</v>
      </c>
      <c r="Z24" s="19"/>
      <c r="AA24" s="79">
        <v>0</v>
      </c>
      <c r="AB24" s="80">
        <f t="shared" si="1"/>
        <v>0</v>
      </c>
      <c r="AC24" s="81">
        <v>0</v>
      </c>
      <c r="AD24" s="82">
        <f t="shared" si="2"/>
        <v>0</v>
      </c>
      <c r="AE24" s="133">
        <f t="shared" si="3"/>
        <v>0</v>
      </c>
    </row>
    <row r="25" spans="1:31" ht="45.75" thickBot="1" x14ac:dyDescent="0.3">
      <c r="A25" s="16"/>
      <c r="B25" s="3" t="s">
        <v>45</v>
      </c>
      <c r="C25" s="42" t="s">
        <v>189</v>
      </c>
      <c r="D25" s="5" t="s">
        <v>25</v>
      </c>
      <c r="E25" s="6" t="s">
        <v>254</v>
      </c>
      <c r="F25" s="7"/>
      <c r="G25" s="7"/>
      <c r="H25" s="8">
        <v>6.2380000000000502</v>
      </c>
      <c r="I25" s="7"/>
      <c r="J25" s="9" t="s">
        <v>255</v>
      </c>
      <c r="K25" s="10" t="s">
        <v>139</v>
      </c>
      <c r="L25" s="39">
        <v>9</v>
      </c>
      <c r="M25" s="11">
        <v>20.71</v>
      </c>
      <c r="N25" s="39">
        <v>186.39</v>
      </c>
      <c r="O25" s="19"/>
      <c r="P25" s="13" t="e">
        <v>#VALUE!</v>
      </c>
      <c r="Q25" s="14" t="e">
        <f t="shared" si="4"/>
        <v>#VALUE!</v>
      </c>
      <c r="R25" s="40">
        <v>0</v>
      </c>
      <c r="S25" s="41">
        <v>17.6035</v>
      </c>
      <c r="T25" s="14">
        <f t="shared" si="5"/>
        <v>158.4315</v>
      </c>
      <c r="V25" s="10" t="s">
        <v>139</v>
      </c>
      <c r="W25" s="39">
        <v>9</v>
      </c>
      <c r="X25" s="41">
        <v>17.6035</v>
      </c>
      <c r="Y25" s="72">
        <f t="shared" si="0"/>
        <v>158.4315</v>
      </c>
      <c r="Z25" s="19"/>
      <c r="AA25" s="79">
        <v>0</v>
      </c>
      <c r="AB25" s="80">
        <f t="shared" si="1"/>
        <v>0</v>
      </c>
      <c r="AC25" s="81">
        <v>0</v>
      </c>
      <c r="AD25" s="82">
        <f t="shared" si="2"/>
        <v>0</v>
      </c>
      <c r="AE25" s="133">
        <f t="shared" si="3"/>
        <v>0</v>
      </c>
    </row>
    <row r="26" spans="1:31" ht="30.75" thickBot="1" x14ac:dyDescent="0.3">
      <c r="A26" s="16"/>
      <c r="B26" s="3" t="s">
        <v>45</v>
      </c>
      <c r="C26" s="42" t="s">
        <v>189</v>
      </c>
      <c r="D26" s="5" t="s">
        <v>25</v>
      </c>
      <c r="E26" s="6" t="s">
        <v>265</v>
      </c>
      <c r="F26" s="7"/>
      <c r="G26" s="7"/>
      <c r="H26" s="8">
        <v>6.2580000000000497</v>
      </c>
      <c r="I26" s="7"/>
      <c r="J26" s="9" t="s">
        <v>266</v>
      </c>
      <c r="K26" s="10" t="s">
        <v>79</v>
      </c>
      <c r="L26" s="39">
        <v>2</v>
      </c>
      <c r="M26" s="11">
        <v>12.41</v>
      </c>
      <c r="N26" s="39">
        <v>24.82</v>
      </c>
      <c r="O26" s="19"/>
      <c r="P26" s="13" t="e">
        <v>#VALUE!</v>
      </c>
      <c r="Q26" s="14" t="e">
        <f t="shared" si="4"/>
        <v>#VALUE!</v>
      </c>
      <c r="R26" s="40">
        <v>0</v>
      </c>
      <c r="S26" s="41">
        <v>10.548500000000001</v>
      </c>
      <c r="T26" s="14">
        <f t="shared" si="5"/>
        <v>21.097000000000001</v>
      </c>
      <c r="V26" s="10" t="s">
        <v>79</v>
      </c>
      <c r="W26" s="39">
        <v>2</v>
      </c>
      <c r="X26" s="41">
        <v>10.548500000000001</v>
      </c>
      <c r="Y26" s="72">
        <f t="shared" si="0"/>
        <v>21.097000000000001</v>
      </c>
      <c r="Z26" s="19"/>
      <c r="AA26" s="79">
        <v>0</v>
      </c>
      <c r="AB26" s="80">
        <f t="shared" si="1"/>
        <v>0</v>
      </c>
      <c r="AC26" s="81">
        <v>0</v>
      </c>
      <c r="AD26" s="82">
        <f t="shared" si="2"/>
        <v>0</v>
      </c>
      <c r="AE26" s="133">
        <f t="shared" si="3"/>
        <v>0</v>
      </c>
    </row>
    <row r="27" spans="1:31" ht="45.75" thickBot="1" x14ac:dyDescent="0.3">
      <c r="A27" s="16"/>
      <c r="B27" s="3" t="s">
        <v>45</v>
      </c>
      <c r="C27" s="42" t="s">
        <v>189</v>
      </c>
      <c r="D27" s="5" t="s">
        <v>25</v>
      </c>
      <c r="E27" s="6" t="s">
        <v>267</v>
      </c>
      <c r="F27" s="7"/>
      <c r="G27" s="7"/>
      <c r="H27" s="8">
        <v>6.2600000000000504</v>
      </c>
      <c r="I27" s="7"/>
      <c r="J27" s="9" t="s">
        <v>268</v>
      </c>
      <c r="K27" s="10" t="s">
        <v>104</v>
      </c>
      <c r="L27" s="39">
        <v>12</v>
      </c>
      <c r="M27" s="11">
        <v>3.74</v>
      </c>
      <c r="N27" s="39">
        <v>44.88</v>
      </c>
      <c r="O27" s="19"/>
      <c r="P27" s="13" t="e">
        <v>#VALUE!</v>
      </c>
      <c r="Q27" s="14" t="e">
        <f t="shared" si="4"/>
        <v>#VALUE!</v>
      </c>
      <c r="R27" s="40">
        <v>0</v>
      </c>
      <c r="S27" s="41">
        <v>3.1790000000000003</v>
      </c>
      <c r="T27" s="14">
        <f t="shared" si="5"/>
        <v>38.148000000000003</v>
      </c>
      <c r="V27" s="10" t="s">
        <v>104</v>
      </c>
      <c r="W27" s="39">
        <v>12</v>
      </c>
      <c r="X27" s="41">
        <v>3.1790000000000003</v>
      </c>
      <c r="Y27" s="72">
        <f t="shared" si="0"/>
        <v>38.148000000000003</v>
      </c>
      <c r="Z27" s="19"/>
      <c r="AA27" s="79">
        <v>0</v>
      </c>
      <c r="AB27" s="80">
        <f t="shared" si="1"/>
        <v>0</v>
      </c>
      <c r="AC27" s="81">
        <v>0</v>
      </c>
      <c r="AD27" s="82">
        <f t="shared" si="2"/>
        <v>0</v>
      </c>
      <c r="AE27" s="133">
        <f t="shared" si="3"/>
        <v>0</v>
      </c>
    </row>
    <row r="28" spans="1:31" ht="16.5" thickBot="1" x14ac:dyDescent="0.3">
      <c r="A28" s="16"/>
      <c r="B28" s="3" t="s">
        <v>45</v>
      </c>
      <c r="C28" s="42" t="s">
        <v>189</v>
      </c>
      <c r="D28" s="5" t="s">
        <v>25</v>
      </c>
      <c r="E28" s="6" t="s">
        <v>395</v>
      </c>
      <c r="F28" s="7"/>
      <c r="G28" s="7"/>
      <c r="H28" s="8">
        <v>6.399</v>
      </c>
      <c r="I28" s="7"/>
      <c r="J28" s="9" t="s">
        <v>379</v>
      </c>
      <c r="K28" s="10" t="s">
        <v>380</v>
      </c>
      <c r="L28" s="39">
        <v>1</v>
      </c>
      <c r="M28" s="11">
        <v>50</v>
      </c>
      <c r="N28" s="39">
        <v>50</v>
      </c>
      <c r="O28" s="19"/>
      <c r="P28" s="13" t="e">
        <v>#VALUE!</v>
      </c>
      <c r="Q28" s="14">
        <f t="shared" si="4"/>
        <v>50</v>
      </c>
      <c r="R28" s="40" t="s">
        <v>381</v>
      </c>
      <c r="S28" s="41" t="s">
        <v>381</v>
      </c>
      <c r="T28" s="14">
        <f t="shared" si="5"/>
        <v>50</v>
      </c>
      <c r="V28" s="10" t="s">
        <v>380</v>
      </c>
      <c r="W28" s="39">
        <v>1</v>
      </c>
      <c r="X28" s="41" t="s">
        <v>381</v>
      </c>
      <c r="Y28" s="72">
        <v>50</v>
      </c>
      <c r="Z28" s="19"/>
      <c r="AA28" s="79">
        <v>0</v>
      </c>
      <c r="AB28" s="80">
        <f t="shared" si="1"/>
        <v>0</v>
      </c>
      <c r="AC28" s="81">
        <v>0</v>
      </c>
      <c r="AD28" s="82">
        <f t="shared" si="2"/>
        <v>0</v>
      </c>
      <c r="AE28" s="133">
        <f t="shared" si="3"/>
        <v>0</v>
      </c>
    </row>
    <row r="29" spans="1:31" ht="15.75" thickBot="1" x14ac:dyDescent="0.3">
      <c r="A29" s="16"/>
      <c r="B29" s="3" t="s">
        <v>45</v>
      </c>
      <c r="C29" s="42" t="s">
        <v>72</v>
      </c>
      <c r="D29" s="5" t="s">
        <v>378</v>
      </c>
      <c r="E29" s="6"/>
      <c r="F29" s="7"/>
      <c r="G29" s="7"/>
      <c r="H29" s="8"/>
      <c r="I29" s="7"/>
      <c r="J29" s="9"/>
      <c r="K29" s="10"/>
      <c r="L29" s="39"/>
      <c r="M29" s="9"/>
      <c r="N29" s="39"/>
      <c r="O29" s="44"/>
      <c r="P29" s="28"/>
      <c r="Q29" s="43"/>
      <c r="R29" s="43"/>
      <c r="S29" s="43"/>
      <c r="T29" s="43"/>
      <c r="V29" s="10"/>
      <c r="W29" s="39"/>
      <c r="X29" s="43"/>
      <c r="Y29" s="72"/>
      <c r="Z29" s="19"/>
      <c r="AA29" s="79">
        <v>0</v>
      </c>
      <c r="AB29" s="80">
        <f t="shared" si="1"/>
        <v>0</v>
      </c>
      <c r="AC29" s="81">
        <v>0</v>
      </c>
      <c r="AD29" s="82">
        <f t="shared" si="2"/>
        <v>0</v>
      </c>
      <c r="AE29" s="133">
        <f t="shared" si="3"/>
        <v>0</v>
      </c>
    </row>
    <row r="30" spans="1:31" ht="76.5" thickBot="1" x14ac:dyDescent="0.3">
      <c r="A30" s="16"/>
      <c r="B30" s="3" t="s">
        <v>45</v>
      </c>
      <c r="C30" s="42" t="s">
        <v>72</v>
      </c>
      <c r="D30" s="5" t="s">
        <v>25</v>
      </c>
      <c r="E30" s="6" t="s">
        <v>396</v>
      </c>
      <c r="F30" s="7"/>
      <c r="G30" s="7"/>
      <c r="H30" s="8">
        <v>3.4340000000000002</v>
      </c>
      <c r="I30" s="7"/>
      <c r="J30" s="9" t="s">
        <v>379</v>
      </c>
      <c r="K30" s="10" t="s">
        <v>28</v>
      </c>
      <c r="L30" s="39">
        <v>250</v>
      </c>
      <c r="M30" s="11">
        <v>52</v>
      </c>
      <c r="N30" s="39">
        <v>13000</v>
      </c>
      <c r="O30" s="44"/>
      <c r="P30" s="13" t="e">
        <v>#VALUE!</v>
      </c>
      <c r="Q30" s="14">
        <f t="shared" ref="Q30:Q37" si="6">IF(J30="PROV SUM",N30,L30*P30)</f>
        <v>13000</v>
      </c>
      <c r="R30" s="40" t="s">
        <v>381</v>
      </c>
      <c r="S30" s="41" t="s">
        <v>381</v>
      </c>
      <c r="T30" s="14">
        <f t="shared" ref="T30:T37" si="7">IF(J30="SC024",N30,IF(ISERROR(S30),"",IF(J30="PROV SUM",N30,L30*S30)))</f>
        <v>13000</v>
      </c>
      <c r="V30" s="10" t="s">
        <v>28</v>
      </c>
      <c r="W30" s="39">
        <v>250</v>
      </c>
      <c r="X30" s="41" t="s">
        <v>381</v>
      </c>
      <c r="Y30" s="72">
        <v>13000</v>
      </c>
      <c r="Z30" s="19"/>
      <c r="AA30" s="79">
        <v>0</v>
      </c>
      <c r="AB30" s="80">
        <f t="shared" si="1"/>
        <v>0</v>
      </c>
      <c r="AC30" s="81">
        <v>0</v>
      </c>
      <c r="AD30" s="82">
        <f t="shared" si="2"/>
        <v>0</v>
      </c>
      <c r="AE30" s="133">
        <f t="shared" si="3"/>
        <v>0</v>
      </c>
    </row>
    <row r="31" spans="1:31" ht="31.5" thickBot="1" x14ac:dyDescent="0.3">
      <c r="A31" s="16"/>
      <c r="B31" s="3" t="s">
        <v>45</v>
      </c>
      <c r="C31" s="42" t="s">
        <v>72</v>
      </c>
      <c r="D31" s="5" t="s">
        <v>25</v>
      </c>
      <c r="E31" s="6" t="s">
        <v>397</v>
      </c>
      <c r="F31" s="7"/>
      <c r="G31" s="7"/>
      <c r="H31" s="8">
        <v>3.4350000000000001</v>
      </c>
      <c r="I31" s="7"/>
      <c r="J31" s="9" t="s">
        <v>379</v>
      </c>
      <c r="K31" s="10" t="s">
        <v>28</v>
      </c>
      <c r="L31" s="39">
        <v>250</v>
      </c>
      <c r="M31" s="11">
        <v>17</v>
      </c>
      <c r="N31" s="39">
        <v>4250</v>
      </c>
      <c r="O31" s="44"/>
      <c r="P31" s="13" t="e">
        <v>#VALUE!</v>
      </c>
      <c r="Q31" s="14">
        <f t="shared" si="6"/>
        <v>4250</v>
      </c>
      <c r="R31" s="40" t="s">
        <v>381</v>
      </c>
      <c r="S31" s="41" t="s">
        <v>381</v>
      </c>
      <c r="T31" s="14">
        <f t="shared" si="7"/>
        <v>4250</v>
      </c>
      <c r="V31" s="10" t="s">
        <v>28</v>
      </c>
      <c r="W31" s="39">
        <v>250</v>
      </c>
      <c r="X31" s="41" t="s">
        <v>381</v>
      </c>
      <c r="Y31" s="72">
        <v>4250</v>
      </c>
      <c r="Z31" s="19"/>
      <c r="AA31" s="79">
        <v>0</v>
      </c>
      <c r="AB31" s="80">
        <f t="shared" si="1"/>
        <v>0</v>
      </c>
      <c r="AC31" s="81">
        <v>0</v>
      </c>
      <c r="AD31" s="82">
        <f t="shared" si="2"/>
        <v>0</v>
      </c>
      <c r="AE31" s="133">
        <f t="shared" si="3"/>
        <v>0</v>
      </c>
    </row>
    <row r="32" spans="1:31" ht="61.5" thickBot="1" x14ac:dyDescent="0.3">
      <c r="A32" s="16"/>
      <c r="B32" s="3" t="s">
        <v>45</v>
      </c>
      <c r="C32" s="42" t="s">
        <v>72</v>
      </c>
      <c r="D32" s="5" t="s">
        <v>25</v>
      </c>
      <c r="E32" s="6" t="s">
        <v>398</v>
      </c>
      <c r="F32" s="7"/>
      <c r="G32" s="7"/>
      <c r="H32" s="8">
        <v>3.4359999999999999</v>
      </c>
      <c r="I32" s="7"/>
      <c r="J32" s="9" t="s">
        <v>379</v>
      </c>
      <c r="K32" s="10" t="s">
        <v>28</v>
      </c>
      <c r="L32" s="39">
        <v>250</v>
      </c>
      <c r="M32" s="11">
        <v>32</v>
      </c>
      <c r="N32" s="39">
        <v>8000</v>
      </c>
      <c r="O32" s="44"/>
      <c r="P32" s="13" t="e">
        <v>#VALUE!</v>
      </c>
      <c r="Q32" s="14">
        <f t="shared" si="6"/>
        <v>8000</v>
      </c>
      <c r="R32" s="40" t="s">
        <v>381</v>
      </c>
      <c r="S32" s="41" t="s">
        <v>381</v>
      </c>
      <c r="T32" s="14">
        <f t="shared" si="7"/>
        <v>8000</v>
      </c>
      <c r="V32" s="10" t="s">
        <v>28</v>
      </c>
      <c r="W32" s="39">
        <v>250</v>
      </c>
      <c r="X32" s="41" t="s">
        <v>381</v>
      </c>
      <c r="Y32" s="72">
        <v>8000</v>
      </c>
      <c r="Z32" s="19"/>
      <c r="AA32" s="79">
        <v>0</v>
      </c>
      <c r="AB32" s="80">
        <f t="shared" si="1"/>
        <v>0</v>
      </c>
      <c r="AC32" s="81">
        <v>0</v>
      </c>
      <c r="AD32" s="82">
        <f t="shared" si="2"/>
        <v>0</v>
      </c>
      <c r="AE32" s="133">
        <f t="shared" si="3"/>
        <v>0</v>
      </c>
    </row>
    <row r="33" spans="1:31" ht="31.5" thickBot="1" x14ac:dyDescent="0.3">
      <c r="A33" s="16"/>
      <c r="B33" s="3" t="s">
        <v>45</v>
      </c>
      <c r="C33" s="42" t="s">
        <v>72</v>
      </c>
      <c r="D33" s="5" t="s">
        <v>25</v>
      </c>
      <c r="E33" s="6" t="s">
        <v>399</v>
      </c>
      <c r="F33" s="7"/>
      <c r="G33" s="7"/>
      <c r="H33" s="8">
        <v>3.4369999999999998</v>
      </c>
      <c r="I33" s="7"/>
      <c r="J33" s="9" t="s">
        <v>379</v>
      </c>
      <c r="K33" s="10" t="s">
        <v>57</v>
      </c>
      <c r="L33" s="39">
        <v>10</v>
      </c>
      <c r="M33" s="11">
        <v>35</v>
      </c>
      <c r="N33" s="39">
        <v>350</v>
      </c>
      <c r="O33" s="44"/>
      <c r="P33" s="13" t="e">
        <v>#VALUE!</v>
      </c>
      <c r="Q33" s="14">
        <f t="shared" si="6"/>
        <v>350</v>
      </c>
      <c r="R33" s="40" t="s">
        <v>381</v>
      </c>
      <c r="S33" s="41" t="s">
        <v>381</v>
      </c>
      <c r="T33" s="14">
        <f t="shared" si="7"/>
        <v>350</v>
      </c>
      <c r="V33" s="10" t="s">
        <v>57</v>
      </c>
      <c r="W33" s="39">
        <v>10</v>
      </c>
      <c r="X33" s="41" t="s">
        <v>381</v>
      </c>
      <c r="Y33" s="72">
        <v>350</v>
      </c>
      <c r="Z33" s="19"/>
      <c r="AA33" s="79">
        <v>0</v>
      </c>
      <c r="AB33" s="80">
        <f t="shared" si="1"/>
        <v>0</v>
      </c>
      <c r="AC33" s="81">
        <v>0</v>
      </c>
      <c r="AD33" s="82">
        <f t="shared" si="2"/>
        <v>0</v>
      </c>
      <c r="AE33" s="133">
        <f t="shared" si="3"/>
        <v>0</v>
      </c>
    </row>
    <row r="34" spans="1:31" ht="46.5" thickBot="1" x14ac:dyDescent="0.3">
      <c r="A34" s="16"/>
      <c r="B34" s="3" t="s">
        <v>45</v>
      </c>
      <c r="C34" s="42" t="s">
        <v>72</v>
      </c>
      <c r="D34" s="5" t="s">
        <v>25</v>
      </c>
      <c r="E34" s="6" t="s">
        <v>400</v>
      </c>
      <c r="F34" s="7"/>
      <c r="G34" s="7"/>
      <c r="H34" s="8">
        <v>3.4380000000000002</v>
      </c>
      <c r="I34" s="7"/>
      <c r="J34" s="9" t="s">
        <v>379</v>
      </c>
      <c r="K34" s="10" t="s">
        <v>79</v>
      </c>
      <c r="L34" s="39">
        <v>25</v>
      </c>
      <c r="M34" s="11">
        <v>85.24</v>
      </c>
      <c r="N34" s="39">
        <v>2131</v>
      </c>
      <c r="O34" s="44"/>
      <c r="P34" s="13" t="e">
        <v>#VALUE!</v>
      </c>
      <c r="Q34" s="14">
        <f t="shared" si="6"/>
        <v>2131</v>
      </c>
      <c r="R34" s="40" t="s">
        <v>381</v>
      </c>
      <c r="S34" s="41" t="s">
        <v>381</v>
      </c>
      <c r="T34" s="14">
        <f t="shared" si="7"/>
        <v>2131</v>
      </c>
      <c r="V34" s="10" t="s">
        <v>79</v>
      </c>
      <c r="W34" s="39">
        <v>25</v>
      </c>
      <c r="X34" s="41" t="s">
        <v>381</v>
      </c>
      <c r="Y34" s="72">
        <v>2131</v>
      </c>
      <c r="Z34" s="19"/>
      <c r="AA34" s="79">
        <v>0</v>
      </c>
      <c r="AB34" s="80">
        <f t="shared" si="1"/>
        <v>0</v>
      </c>
      <c r="AC34" s="81">
        <v>0</v>
      </c>
      <c r="AD34" s="82">
        <f t="shared" si="2"/>
        <v>0</v>
      </c>
      <c r="AE34" s="133">
        <f t="shared" si="3"/>
        <v>0</v>
      </c>
    </row>
    <row r="35" spans="1:31" ht="76.5" thickBot="1" x14ac:dyDescent="0.3">
      <c r="A35" s="16"/>
      <c r="B35" s="3" t="s">
        <v>45</v>
      </c>
      <c r="C35" s="42" t="s">
        <v>72</v>
      </c>
      <c r="D35" s="5" t="s">
        <v>25</v>
      </c>
      <c r="E35" s="6" t="s">
        <v>401</v>
      </c>
      <c r="F35" s="7"/>
      <c r="G35" s="7"/>
      <c r="H35" s="8">
        <v>3.4390000000000001</v>
      </c>
      <c r="I35" s="7"/>
      <c r="J35" s="9" t="s">
        <v>379</v>
      </c>
      <c r="K35" s="10" t="s">
        <v>79</v>
      </c>
      <c r="L35" s="39">
        <v>30</v>
      </c>
      <c r="M35" s="11">
        <v>30.56</v>
      </c>
      <c r="N35" s="39">
        <v>916.8</v>
      </c>
      <c r="O35" s="44"/>
      <c r="P35" s="13" t="e">
        <v>#VALUE!</v>
      </c>
      <c r="Q35" s="14">
        <f t="shared" si="6"/>
        <v>916.8</v>
      </c>
      <c r="R35" s="40" t="s">
        <v>381</v>
      </c>
      <c r="S35" s="41" t="s">
        <v>381</v>
      </c>
      <c r="T35" s="14">
        <f t="shared" si="7"/>
        <v>916.8</v>
      </c>
      <c r="V35" s="10" t="s">
        <v>79</v>
      </c>
      <c r="W35" s="39">
        <v>30</v>
      </c>
      <c r="X35" s="41" t="s">
        <v>381</v>
      </c>
      <c r="Y35" s="72">
        <v>916.8</v>
      </c>
      <c r="Z35" s="19"/>
      <c r="AA35" s="79">
        <v>0</v>
      </c>
      <c r="AB35" s="80">
        <f t="shared" si="1"/>
        <v>0</v>
      </c>
      <c r="AC35" s="81">
        <v>0</v>
      </c>
      <c r="AD35" s="82">
        <f t="shared" si="2"/>
        <v>0</v>
      </c>
      <c r="AE35" s="133">
        <f t="shared" si="3"/>
        <v>0</v>
      </c>
    </row>
    <row r="36" spans="1:31" ht="31.5" thickBot="1" x14ac:dyDescent="0.3">
      <c r="A36" s="16"/>
      <c r="B36" s="3" t="s">
        <v>45</v>
      </c>
      <c r="C36" s="42" t="s">
        <v>72</v>
      </c>
      <c r="D36" s="5" t="s">
        <v>25</v>
      </c>
      <c r="E36" s="6" t="s">
        <v>402</v>
      </c>
      <c r="F36" s="7"/>
      <c r="G36" s="7"/>
      <c r="H36" s="8">
        <v>3.44</v>
      </c>
      <c r="I36" s="7"/>
      <c r="J36" s="9" t="s">
        <v>379</v>
      </c>
      <c r="K36" s="10" t="s">
        <v>79</v>
      </c>
      <c r="L36" s="39">
        <v>10</v>
      </c>
      <c r="M36" s="11">
        <v>21.88</v>
      </c>
      <c r="N36" s="39">
        <v>218.8</v>
      </c>
      <c r="O36" s="44"/>
      <c r="P36" s="13" t="e">
        <v>#VALUE!</v>
      </c>
      <c r="Q36" s="14">
        <f t="shared" si="6"/>
        <v>218.8</v>
      </c>
      <c r="R36" s="40" t="s">
        <v>381</v>
      </c>
      <c r="S36" s="41" t="s">
        <v>381</v>
      </c>
      <c r="T36" s="14">
        <f t="shared" si="7"/>
        <v>218.8</v>
      </c>
      <c r="V36" s="10" t="s">
        <v>79</v>
      </c>
      <c r="W36" s="39">
        <v>10</v>
      </c>
      <c r="X36" s="41" t="s">
        <v>381</v>
      </c>
      <c r="Y36" s="72">
        <v>218.8</v>
      </c>
      <c r="Z36" s="19"/>
      <c r="AA36" s="79">
        <v>0</v>
      </c>
      <c r="AB36" s="80">
        <f t="shared" si="1"/>
        <v>0</v>
      </c>
      <c r="AC36" s="81">
        <v>0</v>
      </c>
      <c r="AD36" s="82">
        <f t="shared" si="2"/>
        <v>0</v>
      </c>
      <c r="AE36" s="133">
        <f t="shared" si="3"/>
        <v>0</v>
      </c>
    </row>
    <row r="37" spans="1:31" ht="46.5" thickBot="1" x14ac:dyDescent="0.3">
      <c r="A37" s="16"/>
      <c r="B37" s="3" t="s">
        <v>45</v>
      </c>
      <c r="C37" s="42" t="s">
        <v>72</v>
      </c>
      <c r="D37" s="5" t="s">
        <v>25</v>
      </c>
      <c r="E37" s="6" t="s">
        <v>403</v>
      </c>
      <c r="F37" s="7"/>
      <c r="G37" s="7"/>
      <c r="H37" s="8">
        <v>3.4409999999999998</v>
      </c>
      <c r="I37" s="7"/>
      <c r="J37" s="9" t="s">
        <v>379</v>
      </c>
      <c r="K37" s="10" t="s">
        <v>79</v>
      </c>
      <c r="L37" s="39">
        <v>6</v>
      </c>
      <c r="M37" s="11">
        <v>119.76</v>
      </c>
      <c r="N37" s="39">
        <v>718.56</v>
      </c>
      <c r="O37" s="44"/>
      <c r="P37" s="13" t="e">
        <v>#VALUE!</v>
      </c>
      <c r="Q37" s="14">
        <f t="shared" si="6"/>
        <v>718.56</v>
      </c>
      <c r="R37" s="40" t="s">
        <v>381</v>
      </c>
      <c r="S37" s="41" t="s">
        <v>381</v>
      </c>
      <c r="T37" s="14">
        <f t="shared" si="7"/>
        <v>718.56</v>
      </c>
      <c r="V37" s="10" t="s">
        <v>79</v>
      </c>
      <c r="W37" s="39">
        <v>6</v>
      </c>
      <c r="X37" s="41" t="s">
        <v>381</v>
      </c>
      <c r="Y37" s="72">
        <v>718.56</v>
      </c>
      <c r="Z37" s="19"/>
      <c r="AA37" s="79">
        <v>0</v>
      </c>
      <c r="AB37" s="80">
        <f t="shared" si="1"/>
        <v>0</v>
      </c>
      <c r="AC37" s="81">
        <v>0</v>
      </c>
      <c r="AD37" s="82">
        <f t="shared" si="2"/>
        <v>0</v>
      </c>
      <c r="AE37" s="133">
        <f t="shared" si="3"/>
        <v>0</v>
      </c>
    </row>
    <row r="38" spans="1:31" ht="15.75" thickBot="1" x14ac:dyDescent="0.3">
      <c r="A38" s="16"/>
      <c r="B38" s="3" t="s">
        <v>45</v>
      </c>
      <c r="C38" s="42" t="s">
        <v>164</v>
      </c>
      <c r="D38" s="5" t="s">
        <v>378</v>
      </c>
      <c r="E38" s="6"/>
      <c r="F38" s="7"/>
      <c r="G38" s="7"/>
      <c r="H38" s="8"/>
      <c r="I38" s="7"/>
      <c r="J38" s="9"/>
      <c r="K38" s="10"/>
      <c r="L38" s="39"/>
      <c r="M38" s="9"/>
      <c r="N38" s="39"/>
      <c r="O38" s="44"/>
      <c r="P38" s="28"/>
      <c r="Q38" s="43"/>
      <c r="R38" s="43"/>
      <c r="S38" s="43"/>
      <c r="T38" s="43"/>
      <c r="V38" s="10"/>
      <c r="W38" s="39"/>
      <c r="X38" s="43"/>
      <c r="Y38" s="72"/>
      <c r="Z38" s="19"/>
      <c r="AA38" s="79">
        <v>0</v>
      </c>
      <c r="AB38" s="80">
        <f t="shared" si="1"/>
        <v>0</v>
      </c>
      <c r="AC38" s="81">
        <v>0</v>
      </c>
      <c r="AD38" s="82">
        <f t="shared" si="2"/>
        <v>0</v>
      </c>
      <c r="AE38" s="133">
        <f t="shared" si="3"/>
        <v>0</v>
      </c>
    </row>
    <row r="39" spans="1:31" ht="90.75" thickBot="1" x14ac:dyDescent="0.3">
      <c r="A39" s="16"/>
      <c r="B39" s="3" t="s">
        <v>45</v>
      </c>
      <c r="C39" s="42" t="s">
        <v>164</v>
      </c>
      <c r="D39" s="5" t="s">
        <v>25</v>
      </c>
      <c r="E39" s="6" t="s">
        <v>183</v>
      </c>
      <c r="F39" s="7"/>
      <c r="G39" s="7"/>
      <c r="H39" s="8">
        <v>4.1100000000000003</v>
      </c>
      <c r="I39" s="7"/>
      <c r="J39" s="9" t="s">
        <v>184</v>
      </c>
      <c r="K39" s="10" t="s">
        <v>57</v>
      </c>
      <c r="L39" s="39">
        <v>22</v>
      </c>
      <c r="M39" s="11">
        <v>36.75</v>
      </c>
      <c r="N39" s="39">
        <v>808.5</v>
      </c>
      <c r="O39" s="44"/>
      <c r="P39" s="13" t="e">
        <v>#VALUE!</v>
      </c>
      <c r="Q39" s="14" t="e">
        <f>IF(J39="PROV SUM",N39,L39*P39)</f>
        <v>#VALUE!</v>
      </c>
      <c r="R39" s="40">
        <v>0</v>
      </c>
      <c r="S39" s="41">
        <v>34.912500000000001</v>
      </c>
      <c r="T39" s="14">
        <f>IF(J39="SC024",N39,IF(ISERROR(S39),"",IF(J39="PROV SUM",N39,L39*S39)))</f>
        <v>768.07500000000005</v>
      </c>
      <c r="V39" s="10" t="s">
        <v>57</v>
      </c>
      <c r="W39" s="39">
        <v>22</v>
      </c>
      <c r="X39" s="41">
        <v>34.912500000000001</v>
      </c>
      <c r="Y39" s="72">
        <f t="shared" si="0"/>
        <v>768.07500000000005</v>
      </c>
      <c r="Z39" s="19"/>
      <c r="AA39" s="79">
        <v>0</v>
      </c>
      <c r="AB39" s="80">
        <f t="shared" si="1"/>
        <v>0</v>
      </c>
      <c r="AC39" s="81">
        <v>0</v>
      </c>
      <c r="AD39" s="82">
        <f t="shared" si="2"/>
        <v>0</v>
      </c>
      <c r="AE39" s="133">
        <f t="shared" si="3"/>
        <v>0</v>
      </c>
    </row>
    <row r="40" spans="1:31" ht="45.75" thickBot="1" x14ac:dyDescent="0.3">
      <c r="A40" s="16"/>
      <c r="B40" s="45" t="s">
        <v>45</v>
      </c>
      <c r="C40" s="46" t="s">
        <v>164</v>
      </c>
      <c r="D40" s="47" t="s">
        <v>25</v>
      </c>
      <c r="E40" s="48" t="s">
        <v>185</v>
      </c>
      <c r="F40" s="49"/>
      <c r="G40" s="49"/>
      <c r="H40" s="50">
        <v>4.13</v>
      </c>
      <c r="I40" s="49"/>
      <c r="J40" s="51" t="s">
        <v>186</v>
      </c>
      <c r="K40" s="52" t="s">
        <v>57</v>
      </c>
      <c r="L40" s="53">
        <v>170</v>
      </c>
      <c r="M40" s="54">
        <v>4.25</v>
      </c>
      <c r="N40" s="53">
        <v>722.5</v>
      </c>
      <c r="O40" s="44"/>
      <c r="P40" s="13" t="e">
        <v>#VALUE!</v>
      </c>
      <c r="Q40" s="14" t="e">
        <f>IF(J40="PROV SUM",N40,L40*P40)</f>
        <v>#VALUE!</v>
      </c>
      <c r="R40" s="40">
        <v>0</v>
      </c>
      <c r="S40" s="41">
        <v>4.0374999999999996</v>
      </c>
      <c r="T40" s="14">
        <f>IF(J40="SC024",N40,IF(ISERROR(S40),"",IF(J40="PROV SUM",N40,L40*S40)))</f>
        <v>686.37499999999989</v>
      </c>
      <c r="V40" s="52" t="s">
        <v>57</v>
      </c>
      <c r="W40" s="53">
        <v>170</v>
      </c>
      <c r="X40" s="41">
        <v>4.0374999999999996</v>
      </c>
      <c r="Y40" s="72">
        <f t="shared" si="0"/>
        <v>686.37499999999989</v>
      </c>
      <c r="Z40" s="19"/>
      <c r="AA40" s="79">
        <v>0</v>
      </c>
      <c r="AB40" s="80">
        <f t="shared" si="1"/>
        <v>0</v>
      </c>
      <c r="AC40" s="81">
        <v>0</v>
      </c>
      <c r="AD40" s="82">
        <f t="shared" si="2"/>
        <v>0</v>
      </c>
      <c r="AE40" s="133">
        <f t="shared" si="3"/>
        <v>0</v>
      </c>
    </row>
    <row r="41" spans="1:31" ht="45.75" thickBot="1" x14ac:dyDescent="0.3">
      <c r="A41" s="16"/>
      <c r="B41" s="45" t="s">
        <v>45</v>
      </c>
      <c r="C41" s="46" t="s">
        <v>164</v>
      </c>
      <c r="D41" s="47" t="s">
        <v>25</v>
      </c>
      <c r="E41" s="48" t="s">
        <v>187</v>
      </c>
      <c r="F41" s="49"/>
      <c r="G41" s="49"/>
      <c r="H41" s="50">
        <v>4.1399999999999997</v>
      </c>
      <c r="I41" s="49"/>
      <c r="J41" s="51" t="s">
        <v>188</v>
      </c>
      <c r="K41" s="52" t="s">
        <v>57</v>
      </c>
      <c r="L41" s="53">
        <v>28</v>
      </c>
      <c r="M41" s="54">
        <v>6.75</v>
      </c>
      <c r="N41" s="53">
        <v>189</v>
      </c>
      <c r="O41" s="44"/>
      <c r="P41" s="13" t="e">
        <v>#VALUE!</v>
      </c>
      <c r="Q41" s="14" t="e">
        <f>IF(J41="PROV SUM",N41,L41*P41)</f>
        <v>#VALUE!</v>
      </c>
      <c r="R41" s="40">
        <v>0</v>
      </c>
      <c r="S41" s="41">
        <v>6.4124999999999996</v>
      </c>
      <c r="T41" s="14">
        <f>IF(J41="SC024",N41,IF(ISERROR(S41),"",IF(J41="PROV SUM",N41,L41*S41)))</f>
        <v>179.54999999999998</v>
      </c>
      <c r="V41" s="52" t="s">
        <v>57</v>
      </c>
      <c r="W41" s="53">
        <v>28</v>
      </c>
      <c r="X41" s="41">
        <v>6.4124999999999996</v>
      </c>
      <c r="Y41" s="72">
        <f t="shared" si="0"/>
        <v>179.54999999999998</v>
      </c>
      <c r="Z41" s="19"/>
      <c r="AA41" s="79">
        <v>0</v>
      </c>
      <c r="AB41" s="80">
        <f t="shared" si="1"/>
        <v>0</v>
      </c>
      <c r="AC41" s="81">
        <v>0</v>
      </c>
      <c r="AD41" s="82">
        <f t="shared" si="2"/>
        <v>0</v>
      </c>
      <c r="AE41" s="133">
        <f t="shared" si="3"/>
        <v>0</v>
      </c>
    </row>
    <row r="42" spans="1:31" ht="90.75" thickBot="1" x14ac:dyDescent="0.3">
      <c r="A42" s="16"/>
      <c r="B42" s="45" t="s">
        <v>45</v>
      </c>
      <c r="C42" s="46" t="s">
        <v>164</v>
      </c>
      <c r="D42" s="47" t="s">
        <v>25</v>
      </c>
      <c r="E42" s="48" t="s">
        <v>171</v>
      </c>
      <c r="F42" s="49"/>
      <c r="G42" s="49"/>
      <c r="H42" s="50">
        <v>4.8999999999999799</v>
      </c>
      <c r="I42" s="49"/>
      <c r="J42" s="51" t="s">
        <v>172</v>
      </c>
      <c r="K42" s="52" t="s">
        <v>75</v>
      </c>
      <c r="L42" s="53">
        <v>19</v>
      </c>
      <c r="M42" s="54">
        <v>35.61</v>
      </c>
      <c r="N42" s="53">
        <v>676.59</v>
      </c>
      <c r="O42" s="44"/>
      <c r="P42" s="13" t="e">
        <v>#VALUE!</v>
      </c>
      <c r="Q42" s="14" t="e">
        <f>IF(J42="PROV SUM",N42,L42*P42)</f>
        <v>#VALUE!</v>
      </c>
      <c r="R42" s="40">
        <v>0</v>
      </c>
      <c r="S42" s="41">
        <v>31.568264999999997</v>
      </c>
      <c r="T42" s="14">
        <f>IF(J42="SC024",N42,IF(ISERROR(S42),"",IF(J42="PROV SUM",N42,L42*S42)))</f>
        <v>599.79703499999994</v>
      </c>
      <c r="V42" s="52" t="s">
        <v>75</v>
      </c>
      <c r="W42" s="53">
        <v>19</v>
      </c>
      <c r="X42" s="41">
        <v>31.568264999999997</v>
      </c>
      <c r="Y42" s="72">
        <f t="shared" si="0"/>
        <v>599.79703499999994</v>
      </c>
      <c r="Z42" s="19"/>
      <c r="AA42" s="79">
        <v>0</v>
      </c>
      <c r="AB42" s="80">
        <f t="shared" si="1"/>
        <v>0</v>
      </c>
      <c r="AC42" s="81">
        <v>0</v>
      </c>
      <c r="AD42" s="82">
        <f t="shared" si="2"/>
        <v>0</v>
      </c>
      <c r="AE42" s="133">
        <f t="shared" si="3"/>
        <v>0</v>
      </c>
    </row>
    <row r="43" spans="1:31" ht="15.75" thickBot="1" x14ac:dyDescent="0.3">
      <c r="A43" s="16"/>
      <c r="B43" s="45" t="s">
        <v>45</v>
      </c>
      <c r="C43" s="46" t="s">
        <v>24</v>
      </c>
      <c r="D43" s="47" t="s">
        <v>378</v>
      </c>
      <c r="E43" s="48"/>
      <c r="F43" s="49"/>
      <c r="G43" s="49"/>
      <c r="H43" s="50"/>
      <c r="I43" s="49"/>
      <c r="J43" s="51"/>
      <c r="K43" s="52"/>
      <c r="L43" s="53"/>
      <c r="M43" s="51"/>
      <c r="N43" s="53"/>
      <c r="O43" s="44"/>
      <c r="P43" s="28"/>
      <c r="Q43" s="43"/>
      <c r="R43" s="43"/>
      <c r="S43" s="43"/>
      <c r="T43" s="43"/>
      <c r="V43" s="52"/>
      <c r="W43" s="53"/>
      <c r="X43" s="43"/>
      <c r="Y43" s="72">
        <f t="shared" si="0"/>
        <v>0</v>
      </c>
      <c r="Z43" s="19"/>
      <c r="AA43" s="79">
        <v>0</v>
      </c>
      <c r="AB43" s="80">
        <f t="shared" si="1"/>
        <v>0</v>
      </c>
      <c r="AC43" s="81">
        <v>0</v>
      </c>
      <c r="AD43" s="82">
        <f t="shared" si="2"/>
        <v>0</v>
      </c>
      <c r="AE43" s="133">
        <f t="shared" si="3"/>
        <v>0</v>
      </c>
    </row>
    <row r="44" spans="1:31" ht="120.75" thickBot="1" x14ac:dyDescent="0.3">
      <c r="A44" s="22"/>
      <c r="B44" s="55" t="s">
        <v>45</v>
      </c>
      <c r="C44" s="55" t="s">
        <v>24</v>
      </c>
      <c r="D44" s="56" t="s">
        <v>25</v>
      </c>
      <c r="E44" s="57" t="s">
        <v>26</v>
      </c>
      <c r="F44" s="58"/>
      <c r="G44" s="58"/>
      <c r="H44" s="59">
        <v>2.1</v>
      </c>
      <c r="I44" s="58"/>
      <c r="J44" s="60" t="s">
        <v>27</v>
      </c>
      <c r="K44" s="58" t="s">
        <v>28</v>
      </c>
      <c r="L44" s="61">
        <v>1124</v>
      </c>
      <c r="M44" s="62">
        <v>12.92</v>
      </c>
      <c r="N44" s="63">
        <v>14522.08</v>
      </c>
      <c r="O44" s="19"/>
      <c r="P44" s="13" t="e">
        <v>#VALUE!</v>
      </c>
      <c r="Q44" s="14" t="e">
        <f t="shared" ref="Q44:Q52" si="8">IF(J44="PROV SUM",N44,L44*P44)</f>
        <v>#VALUE!</v>
      </c>
      <c r="R44" s="40">
        <v>0</v>
      </c>
      <c r="S44" s="41">
        <v>16.4084</v>
      </c>
      <c r="T44" s="14">
        <f t="shared" ref="T44:T51" si="9">IF(J44="SC024",N44,IF(ISERROR(S44),"",IF(J44="PROV SUM",N44,L44*S44)))</f>
        <v>18443.0416</v>
      </c>
      <c r="V44" s="58" t="s">
        <v>28</v>
      </c>
      <c r="W44" s="61">
        <v>1124</v>
      </c>
      <c r="X44" s="41">
        <v>16.4084</v>
      </c>
      <c r="Y44" s="72">
        <f t="shared" si="0"/>
        <v>18443.0416</v>
      </c>
      <c r="Z44" s="19"/>
      <c r="AA44" s="79">
        <v>0</v>
      </c>
      <c r="AB44" s="80">
        <f t="shared" si="1"/>
        <v>0</v>
      </c>
      <c r="AC44" s="81">
        <v>0</v>
      </c>
      <c r="AD44" s="82">
        <f t="shared" si="2"/>
        <v>0</v>
      </c>
      <c r="AE44" s="133">
        <f t="shared" si="3"/>
        <v>0</v>
      </c>
    </row>
    <row r="45" spans="1:31" ht="30.75" thickBot="1" x14ac:dyDescent="0.3">
      <c r="A45" s="22"/>
      <c r="B45" s="55" t="s">
        <v>45</v>
      </c>
      <c r="C45" s="55" t="s">
        <v>24</v>
      </c>
      <c r="D45" s="56" t="s">
        <v>25</v>
      </c>
      <c r="E45" s="57" t="s">
        <v>29</v>
      </c>
      <c r="F45" s="58"/>
      <c r="G45" s="58"/>
      <c r="H45" s="59">
        <v>2.5</v>
      </c>
      <c r="I45" s="58"/>
      <c r="J45" s="60" t="s">
        <v>30</v>
      </c>
      <c r="K45" s="58" t="s">
        <v>31</v>
      </c>
      <c r="L45" s="61">
        <v>1</v>
      </c>
      <c r="M45" s="62">
        <v>420</v>
      </c>
      <c r="N45" s="63">
        <v>420</v>
      </c>
      <c r="O45" s="19"/>
      <c r="P45" s="13" t="e">
        <v>#VALUE!</v>
      </c>
      <c r="Q45" s="14" t="e">
        <f t="shared" si="8"/>
        <v>#VALUE!</v>
      </c>
      <c r="R45" s="40">
        <v>0</v>
      </c>
      <c r="S45" s="41">
        <v>533.4</v>
      </c>
      <c r="T45" s="14">
        <f t="shared" si="9"/>
        <v>533.4</v>
      </c>
      <c r="V45" s="58" t="s">
        <v>31</v>
      </c>
      <c r="W45" s="61">
        <v>1</v>
      </c>
      <c r="X45" s="41">
        <v>533.4</v>
      </c>
      <c r="Y45" s="72">
        <f t="shared" si="0"/>
        <v>533.4</v>
      </c>
      <c r="Z45" s="19"/>
      <c r="AA45" s="79">
        <v>0</v>
      </c>
      <c r="AB45" s="80">
        <f t="shared" si="1"/>
        <v>0</v>
      </c>
      <c r="AC45" s="81">
        <v>0</v>
      </c>
      <c r="AD45" s="82">
        <f t="shared" si="2"/>
        <v>0</v>
      </c>
      <c r="AE45" s="133">
        <f t="shared" si="3"/>
        <v>0</v>
      </c>
    </row>
    <row r="46" spans="1:31" ht="15.75" thickBot="1" x14ac:dyDescent="0.3">
      <c r="A46" s="22"/>
      <c r="B46" s="55" t="s">
        <v>45</v>
      </c>
      <c r="C46" s="55" t="s">
        <v>24</v>
      </c>
      <c r="D46" s="56" t="s">
        <v>25</v>
      </c>
      <c r="E46" s="57" t="s">
        <v>32</v>
      </c>
      <c r="F46" s="58"/>
      <c r="G46" s="58"/>
      <c r="H46" s="59">
        <v>2.6</v>
      </c>
      <c r="I46" s="58"/>
      <c r="J46" s="60" t="s">
        <v>33</v>
      </c>
      <c r="K46" s="58" t="s">
        <v>31</v>
      </c>
      <c r="L46" s="61">
        <v>3</v>
      </c>
      <c r="M46" s="62">
        <v>50</v>
      </c>
      <c r="N46" s="63">
        <v>150</v>
      </c>
      <c r="O46" s="19"/>
      <c r="P46" s="13" t="e">
        <v>#VALUE!</v>
      </c>
      <c r="Q46" s="14" t="e">
        <f t="shared" si="8"/>
        <v>#VALUE!</v>
      </c>
      <c r="R46" s="40">
        <v>0</v>
      </c>
      <c r="S46" s="41">
        <v>63.5</v>
      </c>
      <c r="T46" s="14">
        <f t="shared" si="9"/>
        <v>190.5</v>
      </c>
      <c r="V46" s="58" t="s">
        <v>31</v>
      </c>
      <c r="W46" s="61">
        <v>3</v>
      </c>
      <c r="X46" s="41">
        <v>63.5</v>
      </c>
      <c r="Y46" s="72">
        <f t="shared" si="0"/>
        <v>190.5</v>
      </c>
      <c r="Z46" s="19"/>
      <c r="AA46" s="79">
        <v>0</v>
      </c>
      <c r="AB46" s="80">
        <f t="shared" si="1"/>
        <v>0</v>
      </c>
      <c r="AC46" s="81">
        <v>0</v>
      </c>
      <c r="AD46" s="82">
        <f t="shared" si="2"/>
        <v>0</v>
      </c>
      <c r="AE46" s="133">
        <f t="shared" si="3"/>
        <v>0</v>
      </c>
    </row>
    <row r="47" spans="1:31" ht="15.75" thickBot="1" x14ac:dyDescent="0.3">
      <c r="A47" s="22"/>
      <c r="B47" s="55" t="s">
        <v>45</v>
      </c>
      <c r="C47" s="55" t="s">
        <v>24</v>
      </c>
      <c r="D47" s="56" t="s">
        <v>25</v>
      </c>
      <c r="E47" s="57" t="s">
        <v>46</v>
      </c>
      <c r="F47" s="58"/>
      <c r="G47" s="58"/>
      <c r="H47" s="59">
        <v>2.1800000000000002</v>
      </c>
      <c r="I47" s="58"/>
      <c r="J47" s="60" t="s">
        <v>47</v>
      </c>
      <c r="K47" s="58" t="s">
        <v>48</v>
      </c>
      <c r="L47" s="61">
        <v>1</v>
      </c>
      <c r="M47" s="62">
        <v>45</v>
      </c>
      <c r="N47" s="63">
        <v>45</v>
      </c>
      <c r="O47" s="19"/>
      <c r="P47" s="13" t="e">
        <v>#VALUE!</v>
      </c>
      <c r="Q47" s="14" t="e">
        <f t="shared" si="8"/>
        <v>#VALUE!</v>
      </c>
      <c r="R47" s="40">
        <v>0</v>
      </c>
      <c r="S47" s="41">
        <v>57.15</v>
      </c>
      <c r="T47" s="14">
        <f t="shared" si="9"/>
        <v>57.15</v>
      </c>
      <c r="V47" s="58" t="s">
        <v>48</v>
      </c>
      <c r="W47" s="61">
        <v>1</v>
      </c>
      <c r="X47" s="41">
        <v>57.15</v>
      </c>
      <c r="Y47" s="72">
        <f t="shared" si="0"/>
        <v>57.15</v>
      </c>
      <c r="Z47" s="19"/>
      <c r="AA47" s="79">
        <v>0</v>
      </c>
      <c r="AB47" s="80">
        <f t="shared" si="1"/>
        <v>0</v>
      </c>
      <c r="AC47" s="81">
        <v>0</v>
      </c>
      <c r="AD47" s="82">
        <f t="shared" si="2"/>
        <v>0</v>
      </c>
      <c r="AE47" s="133">
        <f t="shared" si="3"/>
        <v>0</v>
      </c>
    </row>
    <row r="48" spans="1:31" ht="30.75" thickBot="1" x14ac:dyDescent="0.3">
      <c r="A48" s="22"/>
      <c r="B48" s="55" t="s">
        <v>45</v>
      </c>
      <c r="C48" s="55" t="s">
        <v>24</v>
      </c>
      <c r="D48" s="56" t="s">
        <v>25</v>
      </c>
      <c r="E48" s="57" t="s">
        <v>61</v>
      </c>
      <c r="F48" s="58"/>
      <c r="G48" s="58"/>
      <c r="H48" s="59">
        <v>2.2599999999999998</v>
      </c>
      <c r="I48" s="58"/>
      <c r="J48" s="60" t="s">
        <v>62</v>
      </c>
      <c r="K48" s="58" t="s">
        <v>31</v>
      </c>
      <c r="L48" s="61">
        <v>1</v>
      </c>
      <c r="M48" s="62">
        <v>1127.5</v>
      </c>
      <c r="N48" s="63">
        <v>1127.5</v>
      </c>
      <c r="O48" s="19"/>
      <c r="P48" s="13" t="e">
        <v>#VALUE!</v>
      </c>
      <c r="Q48" s="14" t="e">
        <f t="shared" si="8"/>
        <v>#VALUE!</v>
      </c>
      <c r="R48" s="40">
        <v>0</v>
      </c>
      <c r="S48" s="41">
        <v>1431.925</v>
      </c>
      <c r="T48" s="14">
        <f t="shared" si="9"/>
        <v>1431.925</v>
      </c>
      <c r="V48" s="58" t="s">
        <v>31</v>
      </c>
      <c r="W48" s="61">
        <v>1</v>
      </c>
      <c r="X48" s="41">
        <v>1431.925</v>
      </c>
      <c r="Y48" s="72">
        <f t="shared" si="0"/>
        <v>1431.925</v>
      </c>
      <c r="Z48" s="19"/>
      <c r="AA48" s="79">
        <v>0</v>
      </c>
      <c r="AB48" s="80">
        <f t="shared" si="1"/>
        <v>0</v>
      </c>
      <c r="AC48" s="81">
        <v>0</v>
      </c>
      <c r="AD48" s="82">
        <f t="shared" si="2"/>
        <v>0</v>
      </c>
      <c r="AE48" s="133">
        <f t="shared" si="3"/>
        <v>0</v>
      </c>
    </row>
    <row r="49" spans="1:31" ht="15.75" thickBot="1" x14ac:dyDescent="0.3">
      <c r="A49" s="22"/>
      <c r="B49" s="55" t="s">
        <v>45</v>
      </c>
      <c r="C49" s="55" t="s">
        <v>24</v>
      </c>
      <c r="D49" s="56" t="s">
        <v>25</v>
      </c>
      <c r="E49" s="57" t="s">
        <v>63</v>
      </c>
      <c r="F49" s="58"/>
      <c r="G49" s="58"/>
      <c r="H49" s="59">
        <v>2.2799999999999998</v>
      </c>
      <c r="I49" s="58"/>
      <c r="J49" s="60" t="s">
        <v>64</v>
      </c>
      <c r="K49" s="58" t="s">
        <v>65</v>
      </c>
      <c r="L49" s="61">
        <v>120</v>
      </c>
      <c r="M49" s="62">
        <v>77.260000000000005</v>
      </c>
      <c r="N49" s="63">
        <v>9271.2000000000007</v>
      </c>
      <c r="O49" s="19"/>
      <c r="P49" s="13" t="e">
        <v>#VALUE!</v>
      </c>
      <c r="Q49" s="14" t="e">
        <f t="shared" si="8"/>
        <v>#VALUE!</v>
      </c>
      <c r="R49" s="40">
        <v>0</v>
      </c>
      <c r="S49" s="41">
        <v>98.120200000000011</v>
      </c>
      <c r="T49" s="14">
        <f t="shared" si="9"/>
        <v>11774.424000000001</v>
      </c>
      <c r="V49" s="58" t="s">
        <v>65</v>
      </c>
      <c r="W49" s="61">
        <v>120</v>
      </c>
      <c r="X49" s="41">
        <v>98.120200000000011</v>
      </c>
      <c r="Y49" s="72">
        <f t="shared" si="0"/>
        <v>11774.424000000001</v>
      </c>
      <c r="Z49" s="19"/>
      <c r="AA49" s="79">
        <v>0</v>
      </c>
      <c r="AB49" s="80">
        <f t="shared" si="1"/>
        <v>0</v>
      </c>
      <c r="AC49" s="81">
        <v>0</v>
      </c>
      <c r="AD49" s="82">
        <f t="shared" si="2"/>
        <v>0</v>
      </c>
      <c r="AE49" s="133">
        <f t="shared" si="3"/>
        <v>0</v>
      </c>
    </row>
    <row r="50" spans="1:31" ht="15.75" thickBot="1" x14ac:dyDescent="0.3">
      <c r="A50" s="22"/>
      <c r="B50" s="55" t="s">
        <v>45</v>
      </c>
      <c r="C50" s="55" t="s">
        <v>24</v>
      </c>
      <c r="D50" s="56" t="s">
        <v>25</v>
      </c>
      <c r="E50" s="57" t="s">
        <v>66</v>
      </c>
      <c r="F50" s="58"/>
      <c r="G50" s="58"/>
      <c r="H50" s="59">
        <v>2.29</v>
      </c>
      <c r="I50" s="58"/>
      <c r="J50" s="60" t="s">
        <v>67</v>
      </c>
      <c r="K50" s="58" t="s">
        <v>68</v>
      </c>
      <c r="L50" s="61">
        <v>1</v>
      </c>
      <c r="M50" s="62">
        <v>61.29</v>
      </c>
      <c r="N50" s="63">
        <v>61.29</v>
      </c>
      <c r="O50" s="19"/>
      <c r="P50" s="13" t="e">
        <v>#VALUE!</v>
      </c>
      <c r="Q50" s="14" t="e">
        <f t="shared" si="8"/>
        <v>#VALUE!</v>
      </c>
      <c r="R50" s="40">
        <v>0</v>
      </c>
      <c r="S50" s="41">
        <v>77.838300000000004</v>
      </c>
      <c r="T50" s="14">
        <f t="shared" si="9"/>
        <v>77.838300000000004</v>
      </c>
      <c r="V50" s="58" t="s">
        <v>68</v>
      </c>
      <c r="W50" s="61">
        <v>1</v>
      </c>
      <c r="X50" s="41">
        <v>77.838300000000004</v>
      </c>
      <c r="Y50" s="72">
        <f t="shared" si="0"/>
        <v>77.838300000000004</v>
      </c>
      <c r="Z50" s="19"/>
      <c r="AA50" s="79">
        <v>0</v>
      </c>
      <c r="AB50" s="80">
        <f t="shared" si="1"/>
        <v>0</v>
      </c>
      <c r="AC50" s="81">
        <v>0</v>
      </c>
      <c r="AD50" s="82">
        <f t="shared" si="2"/>
        <v>0</v>
      </c>
      <c r="AE50" s="133">
        <f t="shared" si="3"/>
        <v>0</v>
      </c>
    </row>
    <row r="51" spans="1:31" ht="60.75" thickBot="1" x14ac:dyDescent="0.3">
      <c r="A51" s="22"/>
      <c r="B51" s="55" t="s">
        <v>45</v>
      </c>
      <c r="C51" s="55" t="s">
        <v>24</v>
      </c>
      <c r="D51" s="56" t="s">
        <v>25</v>
      </c>
      <c r="E51" s="57" t="s">
        <v>382</v>
      </c>
      <c r="F51" s="58"/>
      <c r="G51" s="58"/>
      <c r="H51" s="59"/>
      <c r="I51" s="58"/>
      <c r="J51" s="60" t="s">
        <v>383</v>
      </c>
      <c r="K51" s="58" t="s">
        <v>31</v>
      </c>
      <c r="L51" s="61"/>
      <c r="M51" s="62">
        <v>4.8300000000000003E-2</v>
      </c>
      <c r="N51" s="63">
        <v>0</v>
      </c>
      <c r="O51" s="19"/>
      <c r="P51" s="13" t="e">
        <v>#VALUE!</v>
      </c>
      <c r="Q51" s="14" t="e">
        <f t="shared" si="8"/>
        <v>#VALUE!</v>
      </c>
      <c r="R51" s="40" t="e">
        <v>#N/A</v>
      </c>
      <c r="S51" s="41" t="e">
        <v>#N/A</v>
      </c>
      <c r="T51" s="14">
        <f t="shared" si="9"/>
        <v>0</v>
      </c>
      <c r="V51" s="58" t="s">
        <v>31</v>
      </c>
      <c r="W51" s="61"/>
      <c r="X51" s="41" t="e">
        <v>#N/A</v>
      </c>
      <c r="Y51" s="72"/>
      <c r="Z51" s="19"/>
      <c r="AA51" s="79">
        <v>0</v>
      </c>
      <c r="AB51" s="80">
        <f t="shared" si="1"/>
        <v>0</v>
      </c>
      <c r="AC51" s="81">
        <v>0</v>
      </c>
      <c r="AD51" s="82">
        <f>Y51*AC51</f>
        <v>0</v>
      </c>
      <c r="AE51" s="133">
        <f t="shared" si="3"/>
        <v>0</v>
      </c>
    </row>
    <row r="52" spans="1:31" ht="30.75" thickBot="1" x14ac:dyDescent="0.3">
      <c r="A52" s="22"/>
      <c r="B52" s="55" t="s">
        <v>45</v>
      </c>
      <c r="C52" s="55" t="s">
        <v>24</v>
      </c>
      <c r="D52" s="83" t="s">
        <v>25</v>
      </c>
      <c r="E52" s="57" t="s">
        <v>404</v>
      </c>
      <c r="F52" s="84"/>
      <c r="G52" s="84"/>
      <c r="H52" s="85"/>
      <c r="I52" s="86"/>
      <c r="J52" s="60" t="s">
        <v>405</v>
      </c>
      <c r="K52" s="58" t="s">
        <v>406</v>
      </c>
      <c r="L52" s="61"/>
      <c r="M52" s="62"/>
      <c r="N52" s="63">
        <v>1432</v>
      </c>
      <c r="O52" s="19"/>
      <c r="P52" s="13" t="e">
        <v>#VALUE!</v>
      </c>
      <c r="Q52" s="14" t="e">
        <f t="shared" si="8"/>
        <v>#VALUE!</v>
      </c>
      <c r="R52" s="40" t="e">
        <v>#N/A</v>
      </c>
      <c r="S52" s="41" t="e">
        <v>#N/A</v>
      </c>
      <c r="T52" s="14">
        <f>N52</f>
        <v>1432</v>
      </c>
      <c r="V52" s="58" t="s">
        <v>406</v>
      </c>
      <c r="W52" s="61"/>
      <c r="X52" s="41" t="e">
        <v>#N/A</v>
      </c>
      <c r="Y52" s="72">
        <v>1432</v>
      </c>
      <c r="Z52" s="19"/>
      <c r="AA52" s="79">
        <v>0</v>
      </c>
      <c r="AB52" s="80">
        <f t="shared" si="1"/>
        <v>0</v>
      </c>
      <c r="AC52" s="81">
        <v>0</v>
      </c>
      <c r="AD52" s="82">
        <f t="shared" si="2"/>
        <v>0</v>
      </c>
      <c r="AE52" s="133">
        <f>AB37-AD37</f>
        <v>0</v>
      </c>
    </row>
    <row r="53" spans="1:31" ht="15.75" thickBot="1" x14ac:dyDescent="0.3"/>
    <row r="54" spans="1:31" ht="15.75" thickBot="1" x14ac:dyDescent="0.3">
      <c r="S54" s="69" t="s">
        <v>5</v>
      </c>
      <c r="T54" s="70">
        <f>SUM(T11:T52)</f>
        <v>75420.793435000014</v>
      </c>
      <c r="U54" s="66"/>
      <c r="V54" s="22"/>
      <c r="W54" s="29"/>
      <c r="X54" s="69" t="s">
        <v>5</v>
      </c>
      <c r="Y54" s="70">
        <f>SUM(Y11:Y52)</f>
        <v>75420.793435000014</v>
      </c>
      <c r="Z54" s="19"/>
      <c r="AA54" s="78"/>
      <c r="AB54" s="119">
        <f>SUM(AB11:AB52)</f>
        <v>0</v>
      </c>
      <c r="AC54" s="78"/>
      <c r="AD54" s="120">
        <f>SUM(AD11:AD52)</f>
        <v>0</v>
      </c>
      <c r="AE54" s="132">
        <f>SUM(AE11:AE52)</f>
        <v>0</v>
      </c>
    </row>
    <row r="55" spans="1:31" x14ac:dyDescent="0.25">
      <c r="D55" s="176"/>
      <c r="E55" s="176"/>
    </row>
    <row r="56" spans="1:31" x14ac:dyDescent="0.25">
      <c r="C56" t="s">
        <v>308</v>
      </c>
      <c r="D56" s="176"/>
      <c r="E56" s="176"/>
      <c r="T56" s="379">
        <f ca="1">SUMIF($C$10:$C$52,C56,$T$11:$T$52)</f>
        <v>444.59999999999997</v>
      </c>
      <c r="U56" s="66"/>
      <c r="Y56" s="379">
        <f ca="1">SUMIF($C$10:$C$52,C56,$Y$11:$Y$52)</f>
        <v>444.59999999999997</v>
      </c>
      <c r="AA56" s="400">
        <f ca="1">AB56/Y56</f>
        <v>0</v>
      </c>
      <c r="AB56" s="379">
        <f ca="1">SUMIF($C$10:$C$32,C56,$AB$11:$AB$32)</f>
        <v>0</v>
      </c>
      <c r="AC56" s="400">
        <f ca="1">AD56/Y56</f>
        <v>0</v>
      </c>
      <c r="AD56" s="379">
        <f ca="1">SUMIF($C$10:$C$52,C56,$AD$11:$AD$52)</f>
        <v>0</v>
      </c>
      <c r="AE56" s="379">
        <f ca="1">SUMIF($C$10:$C$52,C56,$AE$11:$AE$52)</f>
        <v>0</v>
      </c>
    </row>
    <row r="57" spans="1:31" x14ac:dyDescent="0.25">
      <c r="C57" t="s">
        <v>285</v>
      </c>
      <c r="D57" s="176"/>
      <c r="E57" s="176"/>
      <c r="T57" s="379">
        <f t="shared" ref="T57:T61" ca="1" si="10">SUMIF($C$10:$C$52,C57,$T$11:$T$52)</f>
        <v>600</v>
      </c>
      <c r="U57" s="66"/>
      <c r="Y57" s="379">
        <f t="shared" ref="Y57:Y61" ca="1" si="11">SUMIF($C$10:$C$52,C57,$Y$11:$Y$52)</f>
        <v>600</v>
      </c>
      <c r="AA57" s="400">
        <f t="shared" ref="AA57:AA61" ca="1" si="12">AB57/Y57</f>
        <v>0</v>
      </c>
      <c r="AB57" s="379">
        <f t="shared" ref="AB57:AB61" ca="1" si="13">SUMIF($C$10:$C$32,C57,$AB$11:$AB$32)</f>
        <v>0</v>
      </c>
      <c r="AC57" s="400">
        <f t="shared" ref="AC57:AC61" ca="1" si="14">AD57/Y57</f>
        <v>0</v>
      </c>
      <c r="AD57" s="379">
        <f t="shared" ref="AD57:AD61" ca="1" si="15">SUMIF($C$10:$C$32,C57,$AD$11:$AD$32)</f>
        <v>0</v>
      </c>
      <c r="AE57" s="379">
        <f ca="1">SUMIF($C$10:$C$37,C58,$AE$11:$AE$37)</f>
        <v>0</v>
      </c>
    </row>
    <row r="58" spans="1:31" x14ac:dyDescent="0.25">
      <c r="C58" t="s">
        <v>189</v>
      </c>
      <c r="D58" s="176"/>
      <c r="E58" s="176"/>
      <c r="T58" s="379">
        <f t="shared" ca="1" si="10"/>
        <v>8616.9574999999986</v>
      </c>
      <c r="U58" s="68"/>
      <c r="Y58" s="379">
        <f t="shared" ca="1" si="11"/>
        <v>8616.9574999999986</v>
      </c>
      <c r="AA58" s="400">
        <f t="shared" ca="1" si="12"/>
        <v>0</v>
      </c>
      <c r="AB58" s="379">
        <f t="shared" ca="1" si="13"/>
        <v>0</v>
      </c>
      <c r="AC58" s="400">
        <f t="shared" ca="1" si="14"/>
        <v>0</v>
      </c>
      <c r="AD58" s="379">
        <f t="shared" ca="1" si="15"/>
        <v>0</v>
      </c>
      <c r="AE58" s="379">
        <f ca="1">SUMIF($C$10:$C$37,C59,$AE$11:$AE$37)</f>
        <v>0</v>
      </c>
    </row>
    <row r="59" spans="1:31" x14ac:dyDescent="0.25">
      <c r="C59" t="s">
        <v>72</v>
      </c>
      <c r="D59" s="176"/>
      <c r="E59" s="176"/>
      <c r="T59" s="379">
        <f t="shared" ca="1" si="10"/>
        <v>29585.16</v>
      </c>
      <c r="U59" s="68"/>
      <c r="Y59" s="379">
        <f t="shared" ca="1" si="11"/>
        <v>29585.16</v>
      </c>
      <c r="AA59" s="400">
        <f t="shared" ca="1" si="12"/>
        <v>0</v>
      </c>
      <c r="AB59" s="379">
        <f t="shared" ca="1" si="13"/>
        <v>0</v>
      </c>
      <c r="AC59" s="400">
        <f t="shared" ca="1" si="14"/>
        <v>0</v>
      </c>
      <c r="AD59" s="379">
        <f t="shared" ca="1" si="15"/>
        <v>0</v>
      </c>
      <c r="AE59" s="379">
        <f ca="1">SUMIF($C$10:$C$37,C60,$AE$11:$AE$37)</f>
        <v>0</v>
      </c>
    </row>
    <row r="60" spans="1:31" x14ac:dyDescent="0.25">
      <c r="C60" t="s">
        <v>164</v>
      </c>
      <c r="D60" s="176"/>
      <c r="E60" s="176"/>
      <c r="T60" s="379">
        <f t="shared" ca="1" si="10"/>
        <v>2233.7970349999996</v>
      </c>
      <c r="U60" s="68"/>
      <c r="Y60" s="379">
        <f t="shared" ca="1" si="11"/>
        <v>2233.7970349999996</v>
      </c>
      <c r="AA60" s="400">
        <f t="shared" ca="1" si="12"/>
        <v>0</v>
      </c>
      <c r="AB60" s="379">
        <f t="shared" ca="1" si="13"/>
        <v>0</v>
      </c>
      <c r="AC60" s="400">
        <f t="shared" ca="1" si="14"/>
        <v>0</v>
      </c>
      <c r="AD60" s="379">
        <f t="shared" ca="1" si="15"/>
        <v>0</v>
      </c>
      <c r="AE60" s="379">
        <f ca="1">SUMIF($C$10:$C$37,C61,$AE$11:$AE$37)</f>
        <v>0</v>
      </c>
    </row>
    <row r="61" spans="1:31" x14ac:dyDescent="0.25">
      <c r="C61" t="s">
        <v>24</v>
      </c>
      <c r="T61" s="379">
        <f t="shared" ca="1" si="10"/>
        <v>33940.278900000005</v>
      </c>
      <c r="U61" s="68"/>
      <c r="Y61" s="379">
        <f t="shared" ca="1" si="11"/>
        <v>33940.278900000005</v>
      </c>
      <c r="AA61" s="400">
        <f t="shared" ca="1" si="12"/>
        <v>0</v>
      </c>
      <c r="AB61" s="379">
        <f t="shared" ca="1" si="13"/>
        <v>0</v>
      </c>
      <c r="AC61" s="400">
        <f t="shared" ca="1" si="14"/>
        <v>0</v>
      </c>
      <c r="AD61" s="379">
        <f t="shared" ca="1" si="15"/>
        <v>0</v>
      </c>
      <c r="AE61" s="379">
        <f ca="1">SUMIF($C$10:$C$37,#REF!,$AE$11:$AE$37)</f>
        <v>0</v>
      </c>
    </row>
    <row r="62" spans="1:31" x14ac:dyDescent="0.25">
      <c r="T62" s="379"/>
      <c r="U62" s="68"/>
      <c r="Y62" s="379"/>
      <c r="AA62" s="400"/>
      <c r="AB62" s="379"/>
      <c r="AC62" s="400"/>
      <c r="AD62" s="379"/>
      <c r="AE62" s="379"/>
    </row>
  </sheetData>
  <autoFilter ref="B8:AE52"/>
  <mergeCells count="5">
    <mergeCell ref="P5:T5"/>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9:S42 S11 S13:S14 S16:S28 S30:S37 S44:S52 X39:X42 X11 X13:X14 X16:X28 X30:X37 X44:X52">
      <formula1>P11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43"/>
  <sheetViews>
    <sheetView topLeftCell="B1" zoomScale="70" zoomScaleNormal="70" workbookViewId="0">
      <pane xSplit="9" ySplit="8" topLeftCell="S33" activePane="bottomRight" state="frozen"/>
      <selection activeCell="S45" sqref="S45"/>
      <selection pane="topRight" activeCell="S45" sqref="S45"/>
      <selection pane="bottomLeft" activeCell="S45" sqref="S45"/>
      <selection pane="bottomRight" activeCell="AE38" sqref="AE38"/>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9.140625" hidden="1" customWidth="1"/>
    <col min="16" max="16" width="16.85546875" hidden="1" customWidth="1"/>
    <col min="17" max="17" width="13.28515625" hidden="1" customWidth="1"/>
    <col min="18" max="18" width="16.2851562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599</v>
      </c>
    </row>
    <row r="6" spans="1:31" s="234" customFormat="1" ht="16.5" thickBot="1" x14ac:dyDescent="0.3">
      <c r="B6" s="24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31"/>
      <c r="C7" s="24"/>
      <c r="D7" s="25"/>
      <c r="E7" s="26"/>
      <c r="F7" s="22"/>
      <c r="G7" s="22"/>
      <c r="H7" s="27"/>
      <c r="I7" s="22"/>
      <c r="J7" s="28"/>
      <c r="K7" s="416" t="s">
        <v>388</v>
      </c>
      <c r="L7" s="417"/>
      <c r="M7" s="417"/>
      <c r="N7" s="417"/>
      <c r="O7" s="417"/>
      <c r="P7" s="417"/>
      <c r="Q7" s="417"/>
      <c r="R7" s="417"/>
      <c r="S7" s="417"/>
      <c r="T7" s="418"/>
      <c r="V7" s="419" t="s">
        <v>389</v>
      </c>
      <c r="W7" s="420"/>
      <c r="X7" s="420"/>
      <c r="Y7" s="421"/>
      <c r="AA7" s="422" t="s">
        <v>390</v>
      </c>
      <c r="AB7" s="423"/>
      <c r="AC7" s="424" t="s">
        <v>393</v>
      </c>
      <c r="AD7" s="425"/>
      <c r="AE7" s="309" t="s">
        <v>391</v>
      </c>
    </row>
    <row r="8" spans="1:31" s="318" customFormat="1" ht="75.75" thickBot="1" x14ac:dyDescent="0.3">
      <c r="A8" s="310" t="s">
        <v>377</v>
      </c>
      <c r="B8" s="332" t="s">
        <v>52</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c r="B10" s="3" t="s">
        <v>52</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52</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52</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31" si="0">W12*X12</f>
        <v>399.99552</v>
      </c>
      <c r="Z12" s="19"/>
      <c r="AA12" s="79">
        <v>0</v>
      </c>
      <c r="AB12" s="80">
        <f t="shared" ref="AB12:AB33" si="1">Y12*AA12</f>
        <v>0</v>
      </c>
      <c r="AC12" s="81">
        <v>0</v>
      </c>
      <c r="AD12" s="82">
        <f t="shared" ref="AD12:AD32" si="2">Y12*AC12</f>
        <v>0</v>
      </c>
      <c r="AE12" s="133"/>
    </row>
    <row r="13" spans="1:31" ht="15.75" thickBot="1" x14ac:dyDescent="0.3">
      <c r="A13" s="16"/>
      <c r="B13" s="3" t="s">
        <v>52</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ref="AE13:AE33" si="3">AB13-AD13</f>
        <v>0</v>
      </c>
    </row>
    <row r="14" spans="1:31" ht="30.75" thickBot="1" x14ac:dyDescent="0.3">
      <c r="A14" s="16"/>
      <c r="B14" s="3" t="s">
        <v>52</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52</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v>0</v>
      </c>
      <c r="AB15" s="80">
        <f t="shared" si="1"/>
        <v>0</v>
      </c>
      <c r="AC15" s="81">
        <v>0</v>
      </c>
      <c r="AD15" s="82">
        <f t="shared" si="2"/>
        <v>0</v>
      </c>
      <c r="AE15" s="133">
        <f t="shared" si="3"/>
        <v>0</v>
      </c>
    </row>
    <row r="16" spans="1:31" ht="15.75" thickBot="1" x14ac:dyDescent="0.3">
      <c r="A16" s="16"/>
      <c r="B16" s="3" t="s">
        <v>52</v>
      </c>
      <c r="C16" s="42" t="s">
        <v>189</v>
      </c>
      <c r="D16" s="5" t="s">
        <v>378</v>
      </c>
      <c r="E16" s="6"/>
      <c r="F16" s="7"/>
      <c r="G16" s="7"/>
      <c r="H16" s="8"/>
      <c r="I16" s="7"/>
      <c r="J16" s="9"/>
      <c r="K16" s="10"/>
      <c r="L16" s="39"/>
      <c r="M16" s="9"/>
      <c r="N16" s="39"/>
      <c r="O16" s="19"/>
      <c r="P16" s="28"/>
      <c r="Q16" s="43"/>
      <c r="R16" s="43"/>
      <c r="S16" s="43"/>
      <c r="T16" s="43"/>
      <c r="V16" s="10"/>
      <c r="W16" s="39"/>
      <c r="X16" s="43"/>
      <c r="Y16" s="72"/>
      <c r="Z16" s="19"/>
      <c r="AA16" s="79">
        <v>0</v>
      </c>
      <c r="AB16" s="80">
        <f t="shared" si="1"/>
        <v>0</v>
      </c>
      <c r="AC16" s="81">
        <v>0</v>
      </c>
      <c r="AD16" s="82">
        <f t="shared" si="2"/>
        <v>0</v>
      </c>
      <c r="AE16" s="133">
        <f t="shared" si="3"/>
        <v>0</v>
      </c>
    </row>
    <row r="17" spans="1:31" ht="30.75" thickBot="1" x14ac:dyDescent="0.3">
      <c r="A17" s="16"/>
      <c r="B17" s="3" t="s">
        <v>52</v>
      </c>
      <c r="C17" s="42" t="s">
        <v>189</v>
      </c>
      <c r="D17" s="5" t="s">
        <v>25</v>
      </c>
      <c r="E17" s="6" t="s">
        <v>223</v>
      </c>
      <c r="F17" s="7"/>
      <c r="G17" s="7"/>
      <c r="H17" s="8">
        <v>6.1870000000000296</v>
      </c>
      <c r="I17" s="7"/>
      <c r="J17" s="9" t="s">
        <v>224</v>
      </c>
      <c r="K17" s="10" t="s">
        <v>79</v>
      </c>
      <c r="L17" s="39">
        <v>20</v>
      </c>
      <c r="M17" s="11">
        <v>8.58</v>
      </c>
      <c r="N17" s="39">
        <v>171.6</v>
      </c>
      <c r="O17" s="19"/>
      <c r="P17" s="13" t="e">
        <v>#VALUE!</v>
      </c>
      <c r="Q17" s="14" t="e">
        <f>IF(J17="PROV SUM",N17,L17*P17)</f>
        <v>#VALUE!</v>
      </c>
      <c r="R17" s="40">
        <v>0</v>
      </c>
      <c r="S17" s="41">
        <v>7.2930000000000001</v>
      </c>
      <c r="T17" s="14">
        <f>IF(J17="SC024",N17,IF(ISERROR(S17),"",IF(J17="PROV SUM",N17,L17*S17)))</f>
        <v>145.86000000000001</v>
      </c>
      <c r="V17" s="10" t="s">
        <v>79</v>
      </c>
      <c r="W17" s="39">
        <v>20</v>
      </c>
      <c r="X17" s="41">
        <v>7.2930000000000001</v>
      </c>
      <c r="Y17" s="72">
        <f t="shared" si="0"/>
        <v>145.86000000000001</v>
      </c>
      <c r="Z17" s="19"/>
      <c r="AA17" s="79">
        <v>0</v>
      </c>
      <c r="AB17" s="80">
        <f t="shared" si="1"/>
        <v>0</v>
      </c>
      <c r="AC17" s="81">
        <v>0</v>
      </c>
      <c r="AD17" s="82">
        <f t="shared" si="2"/>
        <v>0</v>
      </c>
      <c r="AE17" s="133">
        <f t="shared" si="3"/>
        <v>0</v>
      </c>
    </row>
    <row r="18" spans="1:31" ht="45.75" thickBot="1" x14ac:dyDescent="0.3">
      <c r="A18" s="16"/>
      <c r="B18" s="3" t="s">
        <v>52</v>
      </c>
      <c r="C18" s="42" t="s">
        <v>189</v>
      </c>
      <c r="D18" s="5" t="s">
        <v>25</v>
      </c>
      <c r="E18" s="6" t="s">
        <v>407</v>
      </c>
      <c r="F18" s="7"/>
      <c r="G18" s="7"/>
      <c r="H18" s="8">
        <v>6.2150000000000398</v>
      </c>
      <c r="I18" s="7"/>
      <c r="J18" s="9" t="s">
        <v>239</v>
      </c>
      <c r="K18" s="10" t="s">
        <v>79</v>
      </c>
      <c r="L18" s="39">
        <v>160</v>
      </c>
      <c r="M18" s="11">
        <v>16.079999999999998</v>
      </c>
      <c r="N18" s="39">
        <v>2572.8000000000002</v>
      </c>
      <c r="O18" s="19"/>
      <c r="P18" s="13" t="e">
        <v>#VALUE!</v>
      </c>
      <c r="Q18" s="14" t="e">
        <f>IF(J18="PROV SUM",N18,L18*P18)</f>
        <v>#VALUE!</v>
      </c>
      <c r="R18" s="40">
        <v>0</v>
      </c>
      <c r="S18" s="41">
        <v>13.667999999999997</v>
      </c>
      <c r="T18" s="14">
        <f>IF(J18="SC024",N18,IF(ISERROR(S18),"",IF(J18="PROV SUM",N18,L18*S18)))</f>
        <v>2186.8799999999997</v>
      </c>
      <c r="V18" s="10" t="s">
        <v>79</v>
      </c>
      <c r="W18" s="39">
        <v>160</v>
      </c>
      <c r="X18" s="41">
        <v>13.667999999999997</v>
      </c>
      <c r="Y18" s="72">
        <f t="shared" si="0"/>
        <v>2186.8799999999997</v>
      </c>
      <c r="Z18" s="19"/>
      <c r="AA18" s="79">
        <v>0</v>
      </c>
      <c r="AB18" s="80">
        <f t="shared" si="1"/>
        <v>0</v>
      </c>
      <c r="AC18" s="81">
        <v>0</v>
      </c>
      <c r="AD18" s="82">
        <f t="shared" si="2"/>
        <v>0</v>
      </c>
      <c r="AE18" s="133">
        <f t="shared" si="3"/>
        <v>0</v>
      </c>
    </row>
    <row r="19" spans="1:31" ht="15.75" thickBot="1" x14ac:dyDescent="0.3">
      <c r="A19" s="16"/>
      <c r="B19" s="3" t="s">
        <v>52</v>
      </c>
      <c r="C19" s="42" t="s">
        <v>189</v>
      </c>
      <c r="D19" s="5" t="s">
        <v>25</v>
      </c>
      <c r="E19" s="6" t="s">
        <v>408</v>
      </c>
      <c r="F19" s="7"/>
      <c r="G19" s="7"/>
      <c r="H19" s="8">
        <v>6.399</v>
      </c>
      <c r="I19" s="7"/>
      <c r="J19" s="9" t="s">
        <v>379</v>
      </c>
      <c r="K19" s="10" t="s">
        <v>380</v>
      </c>
      <c r="L19" s="39">
        <v>1</v>
      </c>
      <c r="M19" s="11">
        <v>1000</v>
      </c>
      <c r="N19" s="39">
        <v>1000</v>
      </c>
      <c r="O19" s="19"/>
      <c r="P19" s="13" t="e">
        <v>#VALUE!</v>
      </c>
      <c r="Q19" s="14">
        <f>IF(J19="PROV SUM",N19,L19*P19)</f>
        <v>1000</v>
      </c>
      <c r="R19" s="40" t="s">
        <v>381</v>
      </c>
      <c r="S19" s="41" t="s">
        <v>381</v>
      </c>
      <c r="T19" s="14">
        <f>IF(J19="SC024",N19,IF(ISERROR(S19),"",IF(J19="PROV SUM",N19,L19*S19)))</f>
        <v>1000</v>
      </c>
      <c r="V19" s="10" t="s">
        <v>380</v>
      </c>
      <c r="W19" s="39">
        <v>1</v>
      </c>
      <c r="X19" s="41" t="s">
        <v>381</v>
      </c>
      <c r="Y19" s="72">
        <v>1000</v>
      </c>
      <c r="Z19" s="19"/>
      <c r="AA19" s="79">
        <v>0</v>
      </c>
      <c r="AB19" s="80">
        <f t="shared" si="1"/>
        <v>0</v>
      </c>
      <c r="AC19" s="81">
        <v>0</v>
      </c>
      <c r="AD19" s="82">
        <f t="shared" si="2"/>
        <v>0</v>
      </c>
      <c r="AE19" s="133">
        <f t="shared" si="3"/>
        <v>0</v>
      </c>
    </row>
    <row r="20" spans="1:31" ht="15.75" thickBot="1" x14ac:dyDescent="0.3">
      <c r="A20" s="16"/>
      <c r="B20" s="3" t="s">
        <v>52</v>
      </c>
      <c r="C20" s="42" t="s">
        <v>72</v>
      </c>
      <c r="D20" s="5" t="s">
        <v>378</v>
      </c>
      <c r="E20" s="6"/>
      <c r="F20" s="7"/>
      <c r="G20" s="7"/>
      <c r="H20" s="8"/>
      <c r="I20" s="7"/>
      <c r="J20" s="9"/>
      <c r="K20" s="10"/>
      <c r="L20" s="39"/>
      <c r="M20" s="9"/>
      <c r="N20" s="39"/>
      <c r="O20" s="44"/>
      <c r="P20" s="28"/>
      <c r="Q20" s="43"/>
      <c r="R20" s="43"/>
      <c r="S20" s="43"/>
      <c r="T20" s="43"/>
      <c r="V20" s="10"/>
      <c r="W20" s="39"/>
      <c r="X20" s="43"/>
      <c r="Y20" s="72"/>
      <c r="Z20" s="19"/>
      <c r="AA20" s="79">
        <v>0</v>
      </c>
      <c r="AB20" s="80">
        <f t="shared" si="1"/>
        <v>0</v>
      </c>
      <c r="AC20" s="81">
        <v>0</v>
      </c>
      <c r="AD20" s="82">
        <f t="shared" si="2"/>
        <v>0</v>
      </c>
      <c r="AE20" s="133">
        <f t="shared" si="3"/>
        <v>0</v>
      </c>
    </row>
    <row r="21" spans="1:31" ht="15.75" thickBot="1" x14ac:dyDescent="0.3">
      <c r="A21" s="16"/>
      <c r="B21" s="3" t="s">
        <v>52</v>
      </c>
      <c r="C21" s="42" t="s">
        <v>72</v>
      </c>
      <c r="D21" s="5" t="s">
        <v>25</v>
      </c>
      <c r="E21" s="6" t="s">
        <v>409</v>
      </c>
      <c r="F21" s="7"/>
      <c r="G21" s="7"/>
      <c r="H21" s="8">
        <v>3.4340000000000002</v>
      </c>
      <c r="I21" s="7"/>
      <c r="J21" s="9" t="s">
        <v>379</v>
      </c>
      <c r="K21" s="10" t="s">
        <v>28</v>
      </c>
      <c r="L21" s="39">
        <v>1</v>
      </c>
      <c r="M21" s="11">
        <v>41600</v>
      </c>
      <c r="N21" s="39">
        <v>41600</v>
      </c>
      <c r="O21" s="44"/>
      <c r="P21" s="13" t="e">
        <v>#VALUE!</v>
      </c>
      <c r="Q21" s="14">
        <f>IF(J21="PROV SUM",N21,L21*P21)</f>
        <v>41600</v>
      </c>
      <c r="R21" s="40"/>
      <c r="S21" s="41">
        <v>0</v>
      </c>
      <c r="T21" s="14">
        <f>IF(J21="SC024",N21,IF(ISERROR(S21),"",IF(J21="PROV SUM",N21,L21*S21)))</f>
        <v>41600</v>
      </c>
      <c r="V21" s="10" t="s">
        <v>28</v>
      </c>
      <c r="W21" s="39">
        <v>1</v>
      </c>
      <c r="X21" s="41">
        <v>0</v>
      </c>
      <c r="Y21" s="72">
        <v>41600</v>
      </c>
      <c r="Z21" s="19"/>
      <c r="AA21" s="79">
        <v>0</v>
      </c>
      <c r="AB21" s="80">
        <f t="shared" si="1"/>
        <v>0</v>
      </c>
      <c r="AC21" s="81">
        <v>0</v>
      </c>
      <c r="AD21" s="82">
        <f t="shared" si="2"/>
        <v>0</v>
      </c>
      <c r="AE21" s="133">
        <f t="shared" si="3"/>
        <v>0</v>
      </c>
    </row>
    <row r="22" spans="1:31" ht="30.75" thickBot="1" x14ac:dyDescent="0.3">
      <c r="A22" s="16"/>
      <c r="B22" s="3" t="s">
        <v>52</v>
      </c>
      <c r="C22" s="42" t="s">
        <v>72</v>
      </c>
      <c r="D22" s="5" t="s">
        <v>25</v>
      </c>
      <c r="E22" s="6" t="s">
        <v>410</v>
      </c>
      <c r="F22" s="7"/>
      <c r="G22" s="7"/>
      <c r="H22" s="8">
        <v>3.4350000000000001</v>
      </c>
      <c r="I22" s="7"/>
      <c r="J22" s="9" t="s">
        <v>379</v>
      </c>
      <c r="K22" s="10" t="s">
        <v>28</v>
      </c>
      <c r="L22" s="39">
        <v>1</v>
      </c>
      <c r="M22" s="11">
        <v>25600</v>
      </c>
      <c r="N22" s="39">
        <v>25600</v>
      </c>
      <c r="O22" s="44"/>
      <c r="P22" s="13" t="e">
        <v>#VALUE!</v>
      </c>
      <c r="Q22" s="14">
        <f>IF(J22="PROV SUM",N22,L22*P22)</f>
        <v>25600</v>
      </c>
      <c r="R22" s="40" t="s">
        <v>381</v>
      </c>
      <c r="S22" s="41" t="s">
        <v>381</v>
      </c>
      <c r="T22" s="14">
        <f>IF(J22="SC024",N22,IF(ISERROR(S22),"",IF(J22="PROV SUM",N22,L22*S22)))</f>
        <v>25600</v>
      </c>
      <c r="V22" s="10" t="s">
        <v>28</v>
      </c>
      <c r="W22" s="39">
        <v>1</v>
      </c>
      <c r="X22" s="41" t="s">
        <v>381</v>
      </c>
      <c r="Y22" s="72">
        <v>25600</v>
      </c>
      <c r="Z22" s="19"/>
      <c r="AA22" s="79">
        <v>0</v>
      </c>
      <c r="AB22" s="80">
        <f t="shared" si="1"/>
        <v>0</v>
      </c>
      <c r="AC22" s="81">
        <v>0</v>
      </c>
      <c r="AD22" s="82">
        <f t="shared" si="2"/>
        <v>0</v>
      </c>
      <c r="AE22" s="133">
        <f t="shared" si="3"/>
        <v>0</v>
      </c>
    </row>
    <row r="23" spans="1:31" ht="15.75" thickBot="1" x14ac:dyDescent="0.3">
      <c r="A23" s="16"/>
      <c r="B23" s="3" t="s">
        <v>52</v>
      </c>
      <c r="C23" s="42" t="s">
        <v>164</v>
      </c>
      <c r="D23" s="5" t="s">
        <v>378</v>
      </c>
      <c r="E23" s="6"/>
      <c r="F23" s="7"/>
      <c r="G23" s="7"/>
      <c r="H23" s="8"/>
      <c r="I23" s="7"/>
      <c r="J23" s="9"/>
      <c r="K23" s="10"/>
      <c r="L23" s="39"/>
      <c r="M23" s="9"/>
      <c r="N23" s="39"/>
      <c r="O23" s="44"/>
      <c r="P23" s="28"/>
      <c r="Q23" s="43"/>
      <c r="R23" s="43"/>
      <c r="S23" s="43"/>
      <c r="T23" s="43"/>
      <c r="V23" s="10"/>
      <c r="W23" s="39"/>
      <c r="X23" s="43"/>
      <c r="Y23" s="72"/>
      <c r="Z23" s="19"/>
      <c r="AA23" s="79">
        <v>0</v>
      </c>
      <c r="AB23" s="80">
        <f t="shared" si="1"/>
        <v>0</v>
      </c>
      <c r="AC23" s="81">
        <v>0</v>
      </c>
      <c r="AD23" s="82">
        <f t="shared" si="2"/>
        <v>0</v>
      </c>
      <c r="AE23" s="133">
        <f t="shared" si="3"/>
        <v>0</v>
      </c>
    </row>
    <row r="24" spans="1:31" ht="15.75" thickBot="1" x14ac:dyDescent="0.3">
      <c r="A24" s="16"/>
      <c r="B24" s="3" t="s">
        <v>52</v>
      </c>
      <c r="C24" s="42"/>
      <c r="D24" s="5"/>
      <c r="E24" s="6"/>
      <c r="F24" s="7"/>
      <c r="G24" s="7"/>
      <c r="H24" s="8"/>
      <c r="I24" s="7"/>
      <c r="J24" s="9"/>
      <c r="K24" s="10"/>
      <c r="L24" s="39"/>
      <c r="M24" s="11"/>
      <c r="N24" s="39"/>
      <c r="O24" s="44"/>
      <c r="P24" s="28"/>
      <c r="Q24" s="43"/>
      <c r="R24" s="43"/>
      <c r="S24" s="43"/>
      <c r="T24" s="43"/>
      <c r="V24" s="10"/>
      <c r="W24" s="39"/>
      <c r="X24" s="43"/>
      <c r="Y24" s="72"/>
      <c r="Z24" s="19"/>
      <c r="AA24" s="79">
        <v>0</v>
      </c>
      <c r="AB24" s="80">
        <f t="shared" si="1"/>
        <v>0</v>
      </c>
      <c r="AC24" s="81">
        <v>0</v>
      </c>
      <c r="AD24" s="82">
        <f t="shared" si="2"/>
        <v>0</v>
      </c>
      <c r="AE24" s="133">
        <f t="shared" si="3"/>
        <v>0</v>
      </c>
    </row>
    <row r="25" spans="1:31" ht="15.75" thickBot="1" x14ac:dyDescent="0.3">
      <c r="A25" s="16"/>
      <c r="B25" s="3" t="s">
        <v>52</v>
      </c>
      <c r="C25" s="46" t="s">
        <v>24</v>
      </c>
      <c r="D25" s="47" t="s">
        <v>378</v>
      </c>
      <c r="E25" s="48"/>
      <c r="F25" s="49"/>
      <c r="G25" s="49"/>
      <c r="H25" s="50"/>
      <c r="I25" s="49"/>
      <c r="J25" s="51"/>
      <c r="K25" s="52"/>
      <c r="L25" s="53"/>
      <c r="M25" s="51"/>
      <c r="N25" s="53"/>
      <c r="O25" s="44"/>
      <c r="P25" s="28"/>
      <c r="Q25" s="43"/>
      <c r="R25" s="43"/>
      <c r="S25" s="43"/>
      <c r="T25" s="43"/>
      <c r="V25" s="52"/>
      <c r="W25" s="53"/>
      <c r="X25" s="43"/>
      <c r="Y25" s="72"/>
      <c r="Z25" s="19"/>
      <c r="AA25" s="79">
        <v>0</v>
      </c>
      <c r="AB25" s="80">
        <f t="shared" si="1"/>
        <v>0</v>
      </c>
      <c r="AC25" s="81">
        <v>0</v>
      </c>
      <c r="AD25" s="82">
        <f t="shared" si="2"/>
        <v>0</v>
      </c>
      <c r="AE25" s="133">
        <f t="shared" si="3"/>
        <v>0</v>
      </c>
    </row>
    <row r="26" spans="1:31" ht="120.75" thickBot="1" x14ac:dyDescent="0.3">
      <c r="A26" s="22"/>
      <c r="B26" s="3" t="s">
        <v>52</v>
      </c>
      <c r="C26" s="55" t="s">
        <v>24</v>
      </c>
      <c r="D26" s="56" t="s">
        <v>25</v>
      </c>
      <c r="E26" s="57" t="s">
        <v>26</v>
      </c>
      <c r="F26" s="58"/>
      <c r="G26" s="58"/>
      <c r="H26" s="59">
        <v>2.1</v>
      </c>
      <c r="I26" s="58"/>
      <c r="J26" s="60" t="s">
        <v>27</v>
      </c>
      <c r="K26" s="58" t="s">
        <v>28</v>
      </c>
      <c r="L26" s="61">
        <v>40</v>
      </c>
      <c r="M26" s="62">
        <v>12.92</v>
      </c>
      <c r="N26" s="63">
        <v>516.79999999999995</v>
      </c>
      <c r="O26" s="19"/>
      <c r="P26" s="13" t="e">
        <v>#VALUE!</v>
      </c>
      <c r="Q26" s="14" t="e">
        <f t="shared" ref="Q26:Q33" si="4">IF(J26="PROV SUM",N26,L26*P26)</f>
        <v>#VALUE!</v>
      </c>
      <c r="R26" s="40">
        <v>0</v>
      </c>
      <c r="S26" s="41">
        <v>16.4084</v>
      </c>
      <c r="T26" s="14">
        <f t="shared" ref="T26:T32" si="5">IF(J26="SC024",N26,IF(ISERROR(S26),"",IF(J26="PROV SUM",N26,L26*S26)))</f>
        <v>656.33600000000001</v>
      </c>
      <c r="V26" s="58" t="s">
        <v>28</v>
      </c>
      <c r="W26" s="61">
        <v>750</v>
      </c>
      <c r="X26" s="41">
        <v>16.4084</v>
      </c>
      <c r="Y26" s="72">
        <f t="shared" si="0"/>
        <v>12306.300000000001</v>
      </c>
      <c r="Z26" s="19"/>
      <c r="AA26" s="79">
        <v>0.7</v>
      </c>
      <c r="AB26" s="80">
        <f t="shared" si="1"/>
        <v>8614.41</v>
      </c>
      <c r="AC26" s="81">
        <v>0</v>
      </c>
      <c r="AD26" s="82">
        <f t="shared" si="2"/>
        <v>0</v>
      </c>
      <c r="AE26" s="133">
        <f t="shared" si="3"/>
        <v>8614.41</v>
      </c>
    </row>
    <row r="27" spans="1:31" ht="30.75" thickBot="1" x14ac:dyDescent="0.3">
      <c r="A27" s="22"/>
      <c r="B27" s="3" t="s">
        <v>52</v>
      </c>
      <c r="C27" s="55" t="s">
        <v>24</v>
      </c>
      <c r="D27" s="56" t="s">
        <v>25</v>
      </c>
      <c r="E27" s="57" t="s">
        <v>29</v>
      </c>
      <c r="F27" s="58"/>
      <c r="G27" s="58"/>
      <c r="H27" s="59">
        <v>2.5</v>
      </c>
      <c r="I27" s="58"/>
      <c r="J27" s="60" t="s">
        <v>30</v>
      </c>
      <c r="K27" s="58" t="s">
        <v>31</v>
      </c>
      <c r="L27" s="61">
        <v>1</v>
      </c>
      <c r="M27" s="62">
        <v>420</v>
      </c>
      <c r="N27" s="63">
        <v>420</v>
      </c>
      <c r="O27" s="19"/>
      <c r="P27" s="13" t="e">
        <v>#VALUE!</v>
      </c>
      <c r="Q27" s="14" t="e">
        <f t="shared" si="4"/>
        <v>#VALUE!</v>
      </c>
      <c r="R27" s="40">
        <v>0</v>
      </c>
      <c r="S27" s="41">
        <v>533.4</v>
      </c>
      <c r="T27" s="14">
        <f t="shared" si="5"/>
        <v>533.4</v>
      </c>
      <c r="V27" s="58" t="s">
        <v>31</v>
      </c>
      <c r="W27" s="61">
        <v>1</v>
      </c>
      <c r="X27" s="41">
        <v>533.4</v>
      </c>
      <c r="Y27" s="72">
        <f t="shared" si="0"/>
        <v>533.4</v>
      </c>
      <c r="Z27" s="19"/>
      <c r="AA27" s="79">
        <v>0.7</v>
      </c>
      <c r="AB27" s="80">
        <f t="shared" si="1"/>
        <v>373.37999999999994</v>
      </c>
      <c r="AC27" s="81">
        <v>0</v>
      </c>
      <c r="AD27" s="82">
        <f t="shared" si="2"/>
        <v>0</v>
      </c>
      <c r="AE27" s="133">
        <f t="shared" si="3"/>
        <v>373.37999999999994</v>
      </c>
    </row>
    <row r="28" spans="1:31" s="217" customFormat="1" ht="15.75" thickBot="1" x14ac:dyDescent="0.3">
      <c r="A28" s="202"/>
      <c r="B28" s="203" t="s">
        <v>52</v>
      </c>
      <c r="C28" s="204" t="s">
        <v>24</v>
      </c>
      <c r="D28" s="205" t="s">
        <v>25</v>
      </c>
      <c r="E28" s="206" t="s">
        <v>46</v>
      </c>
      <c r="F28" s="205"/>
      <c r="G28" s="205"/>
      <c r="H28" s="207">
        <v>2.1800000000000002</v>
      </c>
      <c r="I28" s="205"/>
      <c r="J28" s="208" t="s">
        <v>47</v>
      </c>
      <c r="K28" s="205" t="s">
        <v>48</v>
      </c>
      <c r="L28" s="209">
        <v>1</v>
      </c>
      <c r="M28" s="210">
        <v>45</v>
      </c>
      <c r="N28" s="211">
        <v>45</v>
      </c>
      <c r="O28" s="212"/>
      <c r="P28" s="213" t="e">
        <v>#VALUE!</v>
      </c>
      <c r="Q28" s="214" t="e">
        <f t="shared" si="4"/>
        <v>#VALUE!</v>
      </c>
      <c r="R28" s="215">
        <v>0</v>
      </c>
      <c r="S28" s="216">
        <v>57.15</v>
      </c>
      <c r="T28" s="214">
        <f t="shared" si="5"/>
        <v>57.15</v>
      </c>
      <c r="V28" s="205" t="s">
        <v>48</v>
      </c>
      <c r="W28" s="209">
        <v>0</v>
      </c>
      <c r="X28" s="216">
        <v>57.15</v>
      </c>
      <c r="Y28" s="218">
        <f t="shared" si="0"/>
        <v>0</v>
      </c>
      <c r="Z28" s="212"/>
      <c r="AA28" s="219">
        <v>0</v>
      </c>
      <c r="AB28" s="220">
        <f t="shared" si="1"/>
        <v>0</v>
      </c>
      <c r="AC28" s="221">
        <v>0</v>
      </c>
      <c r="AD28" s="222">
        <f t="shared" si="2"/>
        <v>0</v>
      </c>
      <c r="AE28" s="223">
        <f t="shared" si="3"/>
        <v>0</v>
      </c>
    </row>
    <row r="29" spans="1:31" s="217" customFormat="1" ht="15.75" thickBot="1" x14ac:dyDescent="0.3">
      <c r="A29" s="202"/>
      <c r="B29" s="203" t="s">
        <v>52</v>
      </c>
      <c r="C29" s="204" t="s">
        <v>24</v>
      </c>
      <c r="D29" s="205" t="s">
        <v>25</v>
      </c>
      <c r="E29" s="206" t="s">
        <v>53</v>
      </c>
      <c r="F29" s="205"/>
      <c r="G29" s="205"/>
      <c r="H29" s="207">
        <v>2.21</v>
      </c>
      <c r="I29" s="205"/>
      <c r="J29" s="208" t="s">
        <v>54</v>
      </c>
      <c r="K29" s="205" t="s">
        <v>48</v>
      </c>
      <c r="L29" s="209">
        <v>150</v>
      </c>
      <c r="M29" s="210">
        <v>16.25</v>
      </c>
      <c r="N29" s="211">
        <v>2437.5</v>
      </c>
      <c r="O29" s="212"/>
      <c r="P29" s="213" t="e">
        <v>#VALUE!</v>
      </c>
      <c r="Q29" s="214" t="e">
        <f t="shared" si="4"/>
        <v>#VALUE!</v>
      </c>
      <c r="R29" s="215">
        <v>0</v>
      </c>
      <c r="S29" s="216">
        <v>20.637499999999999</v>
      </c>
      <c r="T29" s="214">
        <f t="shared" si="5"/>
        <v>3095.625</v>
      </c>
      <c r="V29" s="205" t="s">
        <v>48</v>
      </c>
      <c r="W29" s="209">
        <v>0</v>
      </c>
      <c r="X29" s="216">
        <v>20.637499999999999</v>
      </c>
      <c r="Y29" s="218">
        <f t="shared" si="0"/>
        <v>0</v>
      </c>
      <c r="Z29" s="212"/>
      <c r="AA29" s="219">
        <v>0</v>
      </c>
      <c r="AB29" s="220">
        <f t="shared" si="1"/>
        <v>0</v>
      </c>
      <c r="AC29" s="221">
        <v>0</v>
      </c>
      <c r="AD29" s="222">
        <f t="shared" si="2"/>
        <v>0</v>
      </c>
      <c r="AE29" s="223">
        <f t="shared" si="3"/>
        <v>0</v>
      </c>
    </row>
    <row r="30" spans="1:31" s="217" customFormat="1" ht="15.75" thickBot="1" x14ac:dyDescent="0.3">
      <c r="A30" s="202"/>
      <c r="B30" s="203" t="s">
        <v>52</v>
      </c>
      <c r="C30" s="204" t="s">
        <v>24</v>
      </c>
      <c r="D30" s="205" t="s">
        <v>25</v>
      </c>
      <c r="E30" s="206" t="s">
        <v>58</v>
      </c>
      <c r="F30" s="205"/>
      <c r="G30" s="205"/>
      <c r="H30" s="207">
        <v>2.25</v>
      </c>
      <c r="I30" s="205"/>
      <c r="J30" s="208" t="s">
        <v>59</v>
      </c>
      <c r="K30" s="205" t="s">
        <v>60</v>
      </c>
      <c r="L30" s="209">
        <v>1</v>
      </c>
      <c r="M30" s="210">
        <v>185.64</v>
      </c>
      <c r="N30" s="211">
        <v>185.64</v>
      </c>
      <c r="O30" s="212"/>
      <c r="P30" s="213" t="e">
        <v>#VALUE!</v>
      </c>
      <c r="Q30" s="214" t="e">
        <f t="shared" si="4"/>
        <v>#VALUE!</v>
      </c>
      <c r="R30" s="215">
        <v>0</v>
      </c>
      <c r="S30" s="216">
        <v>235.7628</v>
      </c>
      <c r="T30" s="214">
        <f t="shared" si="5"/>
        <v>235.7628</v>
      </c>
      <c r="V30" s="205" t="s">
        <v>60</v>
      </c>
      <c r="W30" s="209">
        <v>0</v>
      </c>
      <c r="X30" s="216">
        <v>235.7628</v>
      </c>
      <c r="Y30" s="218">
        <f t="shared" si="0"/>
        <v>0</v>
      </c>
      <c r="Z30" s="212"/>
      <c r="AA30" s="219">
        <v>0</v>
      </c>
      <c r="AB30" s="220">
        <f t="shared" si="1"/>
        <v>0</v>
      </c>
      <c r="AC30" s="221">
        <v>0</v>
      </c>
      <c r="AD30" s="222">
        <f t="shared" si="2"/>
        <v>0</v>
      </c>
      <c r="AE30" s="223">
        <f t="shared" si="3"/>
        <v>0</v>
      </c>
    </row>
    <row r="31" spans="1:31" s="217" customFormat="1" ht="15.75" thickBot="1" x14ac:dyDescent="0.3">
      <c r="A31" s="202"/>
      <c r="B31" s="203" t="s">
        <v>52</v>
      </c>
      <c r="C31" s="204" t="s">
        <v>24</v>
      </c>
      <c r="D31" s="205" t="s">
        <v>25</v>
      </c>
      <c r="E31" s="206" t="s">
        <v>69</v>
      </c>
      <c r="F31" s="205"/>
      <c r="G31" s="205"/>
      <c r="H31" s="207">
        <v>2.2999999999999998</v>
      </c>
      <c r="I31" s="205"/>
      <c r="J31" s="208" t="s">
        <v>70</v>
      </c>
      <c r="K31" s="205"/>
      <c r="L31" s="209">
        <v>10</v>
      </c>
      <c r="M31" s="210">
        <v>695</v>
      </c>
      <c r="N31" s="211">
        <v>6950</v>
      </c>
      <c r="O31" s="212"/>
      <c r="P31" s="213" t="e">
        <v>#VALUE!</v>
      </c>
      <c r="Q31" s="214" t="e">
        <f t="shared" si="4"/>
        <v>#VALUE!</v>
      </c>
      <c r="R31" s="215">
        <v>0</v>
      </c>
      <c r="S31" s="216">
        <v>882.65</v>
      </c>
      <c r="T31" s="214">
        <f t="shared" si="5"/>
        <v>8826.5</v>
      </c>
      <c r="V31" s="205"/>
      <c r="W31" s="209">
        <v>0</v>
      </c>
      <c r="X31" s="216">
        <v>882.65</v>
      </c>
      <c r="Y31" s="218">
        <f t="shared" si="0"/>
        <v>0</v>
      </c>
      <c r="Z31" s="212"/>
      <c r="AA31" s="219">
        <v>0</v>
      </c>
      <c r="AB31" s="220">
        <f t="shared" si="1"/>
        <v>0</v>
      </c>
      <c r="AC31" s="221">
        <v>0</v>
      </c>
      <c r="AD31" s="222">
        <f t="shared" si="2"/>
        <v>0</v>
      </c>
      <c r="AE31" s="223">
        <f t="shared" si="3"/>
        <v>0</v>
      </c>
    </row>
    <row r="32" spans="1:31" ht="60.75" thickBot="1" x14ac:dyDescent="0.3">
      <c r="A32" s="22"/>
      <c r="B32" s="3" t="str">
        <f>B8</f>
        <v>REPB11024</v>
      </c>
      <c r="C32" s="55" t="s">
        <v>24</v>
      </c>
      <c r="D32" s="56" t="s">
        <v>25</v>
      </c>
      <c r="E32" s="57" t="s">
        <v>382</v>
      </c>
      <c r="F32" s="58"/>
      <c r="G32" s="58"/>
      <c r="H32" s="59"/>
      <c r="I32" s="58"/>
      <c r="J32" s="60" t="s">
        <v>383</v>
      </c>
      <c r="K32" s="58" t="s">
        <v>31</v>
      </c>
      <c r="L32" s="61"/>
      <c r="M32" s="62">
        <v>4.8300000000000003E-2</v>
      </c>
      <c r="N32" s="63">
        <v>0</v>
      </c>
      <c r="O32" s="19"/>
      <c r="P32" s="13" t="e">
        <v>#VALUE!</v>
      </c>
      <c r="Q32" s="14" t="e">
        <f t="shared" si="4"/>
        <v>#VALUE!</v>
      </c>
      <c r="R32" s="40" t="e">
        <v>#N/A</v>
      </c>
      <c r="S32" s="41" t="e">
        <v>#N/A</v>
      </c>
      <c r="T32" s="14">
        <f t="shared" si="5"/>
        <v>0</v>
      </c>
      <c r="V32" s="58" t="s">
        <v>31</v>
      </c>
      <c r="W32" s="61"/>
      <c r="X32" s="41" t="e">
        <v>#N/A</v>
      </c>
      <c r="Y32" s="72"/>
      <c r="Z32" s="19"/>
      <c r="AA32" s="79">
        <v>0</v>
      </c>
      <c r="AB32" s="80">
        <f t="shared" si="1"/>
        <v>0</v>
      </c>
      <c r="AC32" s="81">
        <v>0</v>
      </c>
      <c r="AD32" s="82">
        <f t="shared" si="2"/>
        <v>0</v>
      </c>
      <c r="AE32" s="133">
        <f t="shared" si="3"/>
        <v>0</v>
      </c>
    </row>
    <row r="33" spans="1:31" ht="30.75" thickBot="1" x14ac:dyDescent="0.3">
      <c r="A33" s="22"/>
      <c r="B33" s="3" t="s">
        <v>52</v>
      </c>
      <c r="C33" s="55" t="s">
        <v>24</v>
      </c>
      <c r="D33" s="83" t="s">
        <v>25</v>
      </c>
      <c r="E33" s="57" t="s">
        <v>404</v>
      </c>
      <c r="F33" s="84"/>
      <c r="G33" s="84"/>
      <c r="H33" s="85"/>
      <c r="I33" s="86"/>
      <c r="J33" s="60" t="s">
        <v>405</v>
      </c>
      <c r="K33" s="58" t="s">
        <v>406</v>
      </c>
      <c r="L33" s="61"/>
      <c r="M33" s="62"/>
      <c r="N33" s="63">
        <v>1432</v>
      </c>
      <c r="O33" s="19"/>
      <c r="P33" s="13" t="e">
        <v>#VALUE!</v>
      </c>
      <c r="Q33" s="14" t="e">
        <f t="shared" si="4"/>
        <v>#VALUE!</v>
      </c>
      <c r="R33" s="40" t="e">
        <v>#N/A</v>
      </c>
      <c r="S33" s="41" t="e">
        <v>#N/A</v>
      </c>
      <c r="T33" s="14">
        <f>N33</f>
        <v>1432</v>
      </c>
      <c r="V33" s="58" t="s">
        <v>406</v>
      </c>
      <c r="W33" s="61"/>
      <c r="X33" s="41" t="e">
        <v>#N/A</v>
      </c>
      <c r="Y33" s="72">
        <v>1432</v>
      </c>
      <c r="Z33" s="19"/>
      <c r="AA33" s="79">
        <v>0</v>
      </c>
      <c r="AB33" s="80">
        <f t="shared" si="1"/>
        <v>0</v>
      </c>
      <c r="AC33" s="81">
        <v>0</v>
      </c>
      <c r="AD33" s="82">
        <f>Y33*AC33</f>
        <v>0</v>
      </c>
      <c r="AE33" s="133">
        <f t="shared" si="3"/>
        <v>0</v>
      </c>
    </row>
    <row r="34" spans="1:31" ht="15.75" thickBot="1" x14ac:dyDescent="0.3"/>
    <row r="35" spans="1:31" ht="15.75" thickBot="1" x14ac:dyDescent="0.3">
      <c r="S35" s="69" t="s">
        <v>5</v>
      </c>
      <c r="T35" s="70">
        <f>SUM(T11:T33)</f>
        <v>85991.809319999986</v>
      </c>
      <c r="U35" s="66"/>
      <c r="V35" s="22"/>
      <c r="W35" s="29"/>
      <c r="X35" s="69" t="s">
        <v>5</v>
      </c>
      <c r="Y35" s="70">
        <f>SUM(Y11:Y33)</f>
        <v>85426.735520000002</v>
      </c>
      <c r="Z35" s="19"/>
      <c r="AA35" s="78"/>
      <c r="AB35" s="119">
        <f>SUM(AB11:AB33)</f>
        <v>9210.0899999999983</v>
      </c>
      <c r="AC35" s="78"/>
      <c r="AD35" s="120">
        <f>SUM(AD11:AD33)</f>
        <v>0</v>
      </c>
      <c r="AE35" s="134">
        <f>SUM(AE11:AE33)</f>
        <v>9210.0899999999983</v>
      </c>
    </row>
    <row r="36" spans="1:31" x14ac:dyDescent="0.25">
      <c r="D36" s="176"/>
    </row>
    <row r="37" spans="1:31" x14ac:dyDescent="0.25">
      <c r="C37" t="s">
        <v>372</v>
      </c>
      <c r="D37" s="176"/>
      <c r="T37" s="379">
        <f ca="1">SUMIF($C$10:$C$33,C37,$T$11:$T$33)</f>
        <v>399.99552</v>
      </c>
      <c r="U37" s="66"/>
      <c r="Y37" s="379">
        <f ca="1">SUMIF($C$10:$C$33,C37,$Y$11:$Y$33)</f>
        <v>399.99552</v>
      </c>
      <c r="AA37" s="400">
        <f ca="1">AB37/Y37</f>
        <v>0</v>
      </c>
      <c r="AB37" s="379">
        <f ca="1">SUMIF($C$10:$C$33,C37,$AB$11:$AB$33)</f>
        <v>0</v>
      </c>
      <c r="AC37" s="400">
        <f ca="1">AD37/Y37</f>
        <v>0</v>
      </c>
      <c r="AD37" s="379">
        <f ca="1">SUMIF($C$10:$C$33,C37,$AD$11:$AD$33)</f>
        <v>0</v>
      </c>
      <c r="AE37" s="379">
        <f ca="1">SUMIF($C$10:$C$33,C37,$AE$11:$AE$33)</f>
        <v>0</v>
      </c>
    </row>
    <row r="38" spans="1:31" x14ac:dyDescent="0.25">
      <c r="C38" t="s">
        <v>308</v>
      </c>
      <c r="D38" s="176"/>
      <c r="T38" s="379">
        <f t="shared" ref="T38:T43" ca="1" si="6">SUMIF($C$10:$C$33,C38,$T$11:$T$33)</f>
        <v>222.29999999999998</v>
      </c>
      <c r="U38" s="66"/>
      <c r="Y38" s="379">
        <f t="shared" ref="Y38:Y43" ca="1" si="7">SUMIF($C$10:$C$33,C38,$Y$11:$Y$33)</f>
        <v>222.29999999999998</v>
      </c>
      <c r="AA38" s="400">
        <f t="shared" ref="AA38:AA43" ca="1" si="8">AB38/Y38</f>
        <v>1</v>
      </c>
      <c r="AB38" s="379">
        <f t="shared" ref="AB38:AB43" ca="1" si="9">SUMIF($C$10:$C$33,C38,$AB$11:$AB$33)</f>
        <v>222.29999999999998</v>
      </c>
      <c r="AC38" s="400">
        <f ca="1">AD38/Y38</f>
        <v>0</v>
      </c>
      <c r="AD38" s="379">
        <f t="shared" ref="AD38:AD43" ca="1" si="10">SUMIF($C$10:$C$33,C38,$AD$11:$AD$33)</f>
        <v>0</v>
      </c>
      <c r="AE38" s="379">
        <f t="shared" ref="AE38:AE43" ca="1" si="11">SUMIF($C$10:$C$33,C38,$AE$11:$AE$33)</f>
        <v>222.29999999999998</v>
      </c>
    </row>
    <row r="39" spans="1:31" x14ac:dyDescent="0.25">
      <c r="C39" t="s">
        <v>285</v>
      </c>
      <c r="D39" s="176"/>
      <c r="T39" s="379">
        <f t="shared" ca="1" si="6"/>
        <v>0</v>
      </c>
      <c r="U39" s="68"/>
      <c r="Y39" s="379">
        <f t="shared" ca="1" si="7"/>
        <v>0</v>
      </c>
      <c r="AA39" s="400" t="e">
        <f ca="1">AB39/Y39</f>
        <v>#DIV/0!</v>
      </c>
      <c r="AB39" s="379">
        <f ca="1">SUMIF($C$10:$C$33,C39,$AB$11:$AB$33)</f>
        <v>0</v>
      </c>
      <c r="AC39" s="400" t="e">
        <f ca="1">AD39/Y39</f>
        <v>#DIV/0!</v>
      </c>
      <c r="AD39" s="379">
        <f t="shared" ca="1" si="10"/>
        <v>0</v>
      </c>
      <c r="AE39" s="379">
        <f t="shared" ca="1" si="11"/>
        <v>0</v>
      </c>
    </row>
    <row r="40" spans="1:31" x14ac:dyDescent="0.25">
      <c r="C40" t="s">
        <v>189</v>
      </c>
      <c r="D40" s="176"/>
      <c r="T40" s="379">
        <f t="shared" ca="1" si="6"/>
        <v>3332.74</v>
      </c>
      <c r="U40" s="68"/>
      <c r="Y40" s="379">
        <f t="shared" ca="1" si="7"/>
        <v>3332.74</v>
      </c>
      <c r="AA40" s="400">
        <f t="shared" ca="1" si="8"/>
        <v>0</v>
      </c>
      <c r="AB40" s="379">
        <f t="shared" ca="1" si="9"/>
        <v>0</v>
      </c>
      <c r="AC40" s="400">
        <f t="shared" ref="AC40:AC43" ca="1" si="12">AD40/Y40</f>
        <v>0</v>
      </c>
      <c r="AD40" s="379">
        <f t="shared" ca="1" si="10"/>
        <v>0</v>
      </c>
      <c r="AE40" s="379">
        <f t="shared" ca="1" si="11"/>
        <v>0</v>
      </c>
    </row>
    <row r="41" spans="1:31" x14ac:dyDescent="0.25">
      <c r="C41" t="s">
        <v>72</v>
      </c>
      <c r="D41" s="176"/>
      <c r="T41" s="379">
        <f t="shared" ca="1" si="6"/>
        <v>67200</v>
      </c>
      <c r="U41" s="68"/>
      <c r="Y41" s="379">
        <f t="shared" ca="1" si="7"/>
        <v>67200</v>
      </c>
      <c r="AA41" s="400">
        <f t="shared" ca="1" si="8"/>
        <v>0</v>
      </c>
      <c r="AB41" s="379">
        <f t="shared" ca="1" si="9"/>
        <v>0</v>
      </c>
      <c r="AC41" s="400">
        <f t="shared" ca="1" si="12"/>
        <v>0</v>
      </c>
      <c r="AD41" s="379">
        <f t="shared" ca="1" si="10"/>
        <v>0</v>
      </c>
      <c r="AE41" s="379">
        <f t="shared" ca="1" si="11"/>
        <v>0</v>
      </c>
    </row>
    <row r="42" spans="1:31" x14ac:dyDescent="0.25">
      <c r="C42" t="s">
        <v>164</v>
      </c>
      <c r="D42" s="176"/>
      <c r="T42" s="379">
        <f t="shared" ca="1" si="6"/>
        <v>0</v>
      </c>
      <c r="U42" s="68"/>
      <c r="Y42" s="379">
        <f t="shared" ca="1" si="7"/>
        <v>0</v>
      </c>
      <c r="AA42" s="400" t="e">
        <f t="shared" ca="1" si="8"/>
        <v>#DIV/0!</v>
      </c>
      <c r="AB42" s="379">
        <f t="shared" ca="1" si="9"/>
        <v>0</v>
      </c>
      <c r="AC42" s="400" t="e">
        <f t="shared" ca="1" si="12"/>
        <v>#DIV/0!</v>
      </c>
      <c r="AD42" s="379">
        <f t="shared" ca="1" si="10"/>
        <v>0</v>
      </c>
      <c r="AE42" s="379">
        <f t="shared" ca="1" si="11"/>
        <v>0</v>
      </c>
    </row>
    <row r="43" spans="1:31" x14ac:dyDescent="0.25">
      <c r="C43" t="s">
        <v>24</v>
      </c>
      <c r="T43" s="379">
        <f t="shared" ca="1" si="6"/>
        <v>14836.773800000001</v>
      </c>
      <c r="U43" s="68"/>
      <c r="Y43" s="379">
        <f t="shared" ca="1" si="7"/>
        <v>14271.7</v>
      </c>
      <c r="AA43" s="400">
        <f t="shared" ca="1" si="8"/>
        <v>0.62976309759874427</v>
      </c>
      <c r="AB43" s="379">
        <f t="shared" ca="1" si="9"/>
        <v>8987.7899999999991</v>
      </c>
      <c r="AC43" s="400">
        <f t="shared" ca="1" si="12"/>
        <v>0</v>
      </c>
      <c r="AD43" s="379">
        <f t="shared" ca="1" si="10"/>
        <v>0</v>
      </c>
      <c r="AE43" s="379">
        <f t="shared" ca="1" si="11"/>
        <v>8987.7899999999991</v>
      </c>
    </row>
  </sheetData>
  <autoFilter ref="B8:AE33"/>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1:S22 S11:S12 S14 S17:S19 S26:S33 X21:X22 X11:X12 X14 X17:X19 X26:X33">
      <formula1>P11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64"/>
  <sheetViews>
    <sheetView topLeftCell="B1" zoomScale="70" zoomScaleNormal="70" workbookViewId="0">
      <pane xSplit="9" ySplit="8" topLeftCell="S54" activePane="bottomRight" state="frozen"/>
      <selection activeCell="S45" sqref="S45"/>
      <selection pane="topRight" activeCell="S45" sqref="S45"/>
      <selection pane="bottomLeft" activeCell="S45" sqref="S45"/>
      <selection pane="bottomRight" activeCell="AE59" sqref="AE59"/>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600</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16" t="s">
        <v>388</v>
      </c>
      <c r="L7" s="417"/>
      <c r="M7" s="417"/>
      <c r="N7" s="417"/>
      <c r="O7" s="417"/>
      <c r="P7" s="417"/>
      <c r="Q7" s="417"/>
      <c r="R7" s="417"/>
      <c r="S7" s="417"/>
      <c r="T7" s="418"/>
      <c r="V7" s="419" t="s">
        <v>389</v>
      </c>
      <c r="W7" s="420"/>
      <c r="X7" s="420"/>
      <c r="Y7" s="421"/>
      <c r="AA7" s="422" t="s">
        <v>390</v>
      </c>
      <c r="AB7" s="423"/>
      <c r="AC7" s="424" t="s">
        <v>393</v>
      </c>
      <c r="AD7" s="425"/>
      <c r="AE7" s="309" t="s">
        <v>391</v>
      </c>
    </row>
    <row r="8" spans="1:31" s="318" customFormat="1" ht="75.75" thickBot="1" x14ac:dyDescent="0.3">
      <c r="A8" s="310" t="s">
        <v>377</v>
      </c>
      <c r="B8" s="311" t="s">
        <v>76</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16"/>
      <c r="B10" s="3" t="s">
        <v>76</v>
      </c>
      <c r="C10" s="4" t="s">
        <v>308</v>
      </c>
      <c r="D10" s="5" t="s">
        <v>378</v>
      </c>
      <c r="E10" s="6"/>
      <c r="F10" s="7"/>
      <c r="G10" s="7"/>
      <c r="H10" s="8"/>
      <c r="I10" s="7"/>
      <c r="J10" s="9"/>
      <c r="K10" s="10"/>
      <c r="L10" s="39"/>
      <c r="M10" s="9"/>
      <c r="N10" s="12"/>
      <c r="O10" s="19"/>
      <c r="P10" s="17"/>
      <c r="Q10" s="38"/>
      <c r="R10" s="38"/>
      <c r="S10" s="38"/>
      <c r="T10" s="38"/>
      <c r="AA10" s="78"/>
      <c r="AB10" s="78"/>
      <c r="AC10" s="78"/>
      <c r="AD10" s="78"/>
    </row>
    <row r="11" spans="1:31" ht="30.75" thickBot="1" x14ac:dyDescent="0.3">
      <c r="A11" s="16"/>
      <c r="B11" s="3" t="s">
        <v>76</v>
      </c>
      <c r="C11" s="4" t="s">
        <v>308</v>
      </c>
      <c r="D11" s="5" t="s">
        <v>25</v>
      </c>
      <c r="E11" s="6" t="s">
        <v>309</v>
      </c>
      <c r="F11" s="7"/>
      <c r="G11" s="7"/>
      <c r="H11" s="8">
        <v>1.3</v>
      </c>
      <c r="I11" s="7"/>
      <c r="J11" s="9" t="s">
        <v>310</v>
      </c>
      <c r="K11" s="10" t="s">
        <v>311</v>
      </c>
      <c r="L11" s="39">
        <v>2</v>
      </c>
      <c r="M11" s="11">
        <v>234</v>
      </c>
      <c r="N11" s="12">
        <v>468</v>
      </c>
      <c r="O11" s="19"/>
      <c r="P11" s="13" t="e">
        <v>#VALUE!</v>
      </c>
      <c r="Q11" s="14" t="e">
        <f>IF(J11="PROV SUM",N11,L11*P11)</f>
        <v>#VALUE!</v>
      </c>
      <c r="R11" s="40">
        <v>0</v>
      </c>
      <c r="S11" s="41">
        <v>222.29999999999998</v>
      </c>
      <c r="T11" s="14">
        <f>IF(J11="SC024",N11,IF(ISERROR(S11),"",IF(J11="PROV SUM",N11,L11*S11)))</f>
        <v>444.59999999999997</v>
      </c>
      <c r="V11" s="10" t="s">
        <v>311</v>
      </c>
      <c r="W11" s="39">
        <v>2</v>
      </c>
      <c r="X11" s="124">
        <v>222.29999999999998</v>
      </c>
      <c r="Y11" s="72">
        <f>W11*X11</f>
        <v>444.59999999999997</v>
      </c>
      <c r="Z11" s="19"/>
      <c r="AA11" s="79">
        <v>0</v>
      </c>
      <c r="AB11" s="80">
        <f>Y11*AA11</f>
        <v>0</v>
      </c>
      <c r="AC11" s="81">
        <v>0</v>
      </c>
      <c r="AD11" s="82">
        <f>Y11*AC11</f>
        <v>0</v>
      </c>
      <c r="AE11" s="133">
        <f>AB11-AD11</f>
        <v>0</v>
      </c>
    </row>
    <row r="12" spans="1:31" ht="15.75" thickBot="1" x14ac:dyDescent="0.3">
      <c r="A12" s="16"/>
      <c r="B12" s="3" t="s">
        <v>76</v>
      </c>
      <c r="C12" s="4" t="s">
        <v>285</v>
      </c>
      <c r="D12" s="5" t="s">
        <v>378</v>
      </c>
      <c r="E12" s="6"/>
      <c r="F12" s="7"/>
      <c r="G12" s="7"/>
      <c r="H12" s="8"/>
      <c r="I12" s="7"/>
      <c r="J12" s="9"/>
      <c r="K12" s="10"/>
      <c r="L12" s="39"/>
      <c r="M12" s="9"/>
      <c r="N12" s="12"/>
      <c r="O12" s="19"/>
      <c r="P12" s="17"/>
      <c r="Q12" s="38"/>
      <c r="R12" s="38"/>
      <c r="S12" s="38"/>
      <c r="T12" s="38"/>
      <c r="V12" s="30"/>
      <c r="W12" s="37"/>
      <c r="X12" s="66"/>
      <c r="Y12" s="123"/>
      <c r="Z12" s="19"/>
      <c r="AA12" s="79"/>
      <c r="AB12" s="80"/>
      <c r="AC12" s="81"/>
      <c r="AD12" s="82"/>
      <c r="AE12" s="133"/>
    </row>
    <row r="13" spans="1:31" ht="15.75" thickBot="1" x14ac:dyDescent="0.3">
      <c r="A13" s="16"/>
      <c r="B13" s="3" t="s">
        <v>76</v>
      </c>
      <c r="C13" s="4"/>
      <c r="D13" s="5"/>
      <c r="E13" s="6"/>
      <c r="F13" s="7"/>
      <c r="G13" s="7"/>
      <c r="H13" s="8"/>
      <c r="I13" s="7"/>
      <c r="J13" s="9"/>
      <c r="K13" s="10"/>
      <c r="L13" s="39"/>
      <c r="M13" s="11"/>
      <c r="N13" s="12"/>
      <c r="O13" s="19"/>
      <c r="P13" s="17"/>
      <c r="Q13" s="38"/>
      <c r="R13" s="38"/>
      <c r="S13" s="38"/>
      <c r="T13" s="38"/>
      <c r="V13" s="30"/>
      <c r="W13" s="37"/>
      <c r="X13" s="66"/>
      <c r="Y13" s="123"/>
      <c r="Z13" s="19"/>
      <c r="AA13" s="79"/>
      <c r="AB13" s="80"/>
      <c r="AC13" s="81"/>
      <c r="AD13" s="82"/>
      <c r="AE13" s="133"/>
    </row>
    <row r="14" spans="1:31" ht="15.75" thickBot="1" x14ac:dyDescent="0.3">
      <c r="A14" s="16"/>
      <c r="B14" s="3" t="s">
        <v>76</v>
      </c>
      <c r="C14" s="42" t="s">
        <v>189</v>
      </c>
      <c r="D14" s="5" t="s">
        <v>378</v>
      </c>
      <c r="E14" s="6"/>
      <c r="F14" s="7"/>
      <c r="G14" s="7"/>
      <c r="H14" s="8"/>
      <c r="I14" s="7"/>
      <c r="J14" s="9"/>
      <c r="K14" s="10"/>
      <c r="L14" s="39"/>
      <c r="M14" s="9"/>
      <c r="N14" s="39"/>
      <c r="O14" s="19"/>
      <c r="P14" s="28"/>
      <c r="Q14" s="43"/>
      <c r="R14" s="43"/>
      <c r="S14" s="43"/>
      <c r="T14" s="43"/>
      <c r="V14" s="30"/>
      <c r="W14" s="37"/>
      <c r="X14" s="67"/>
      <c r="Y14" s="123"/>
      <c r="Z14" s="19"/>
      <c r="AA14" s="79"/>
      <c r="AB14" s="80"/>
      <c r="AC14" s="81"/>
      <c r="AD14" s="82"/>
      <c r="AE14" s="133"/>
    </row>
    <row r="15" spans="1:31" ht="45.75" thickBot="1" x14ac:dyDescent="0.3">
      <c r="A15" s="16"/>
      <c r="B15" s="3" t="s">
        <v>76</v>
      </c>
      <c r="C15" s="42" t="s">
        <v>189</v>
      </c>
      <c r="D15" s="5" t="s">
        <v>25</v>
      </c>
      <c r="E15" s="6" t="s">
        <v>194</v>
      </c>
      <c r="F15" s="7"/>
      <c r="G15" s="7"/>
      <c r="H15" s="8">
        <v>6.85</v>
      </c>
      <c r="I15" s="7"/>
      <c r="J15" s="9" t="s">
        <v>195</v>
      </c>
      <c r="K15" s="10" t="s">
        <v>139</v>
      </c>
      <c r="L15" s="39">
        <v>5</v>
      </c>
      <c r="M15" s="11">
        <v>21.92</v>
      </c>
      <c r="N15" s="39">
        <v>109.6</v>
      </c>
      <c r="O15" s="19"/>
      <c r="P15" s="13" t="e">
        <v>#VALUE!</v>
      </c>
      <c r="Q15" s="14" t="e">
        <f t="shared" ref="Q15:Q25" si="0">IF(J15="PROV SUM",N15,L15*P15)</f>
        <v>#VALUE!</v>
      </c>
      <c r="R15" s="40">
        <v>0</v>
      </c>
      <c r="S15" s="41">
        <v>15.892000000000001</v>
      </c>
      <c r="T15" s="14">
        <f t="shared" ref="T15:T25" si="1">IF(J15="SC024",N15,IF(ISERROR(S15),"",IF(J15="PROV SUM",N15,L15*S15)))</f>
        <v>79.460000000000008</v>
      </c>
      <c r="V15" s="10" t="s">
        <v>139</v>
      </c>
      <c r="W15" s="39">
        <v>5</v>
      </c>
      <c r="X15" s="125">
        <v>15.892000000000001</v>
      </c>
      <c r="Y15" s="72">
        <f>W15*X15</f>
        <v>79.460000000000008</v>
      </c>
      <c r="Z15" s="19"/>
      <c r="AA15" s="79">
        <v>0</v>
      </c>
      <c r="AB15" s="80">
        <f t="shared" ref="AB15:AB52" si="2">Y15*AA15</f>
        <v>0</v>
      </c>
      <c r="AC15" s="81">
        <v>0</v>
      </c>
      <c r="AD15" s="82">
        <f t="shared" ref="AD15:AD52" si="3">Y15*AC15</f>
        <v>0</v>
      </c>
      <c r="AE15" s="133">
        <f t="shared" ref="AE15:AE35" si="4">AB15-AD15</f>
        <v>0</v>
      </c>
    </row>
    <row r="16" spans="1:31" ht="30.75" thickBot="1" x14ac:dyDescent="0.3">
      <c r="A16" s="16"/>
      <c r="B16" s="3" t="s">
        <v>76</v>
      </c>
      <c r="C16" s="42" t="s">
        <v>189</v>
      </c>
      <c r="D16" s="5" t="s">
        <v>25</v>
      </c>
      <c r="E16" s="6" t="s">
        <v>337</v>
      </c>
      <c r="F16" s="7"/>
      <c r="G16" s="7"/>
      <c r="H16" s="8">
        <v>6.91</v>
      </c>
      <c r="I16" s="7"/>
      <c r="J16" s="9" t="s">
        <v>338</v>
      </c>
      <c r="K16" s="10" t="s">
        <v>79</v>
      </c>
      <c r="L16" s="39">
        <v>8</v>
      </c>
      <c r="M16" s="11">
        <v>20.13</v>
      </c>
      <c r="N16" s="39">
        <v>161.04</v>
      </c>
      <c r="O16" s="19"/>
      <c r="P16" s="13" t="e">
        <v>#VALUE!</v>
      </c>
      <c r="Q16" s="14" t="e">
        <f t="shared" si="0"/>
        <v>#VALUE!</v>
      </c>
      <c r="R16" s="40">
        <v>0</v>
      </c>
      <c r="S16" s="41">
        <v>14.594249999999999</v>
      </c>
      <c r="T16" s="14">
        <f t="shared" si="1"/>
        <v>116.75399999999999</v>
      </c>
      <c r="V16" s="10" t="s">
        <v>79</v>
      </c>
      <c r="W16" s="39">
        <v>8</v>
      </c>
      <c r="X16" s="41">
        <v>14.594249999999999</v>
      </c>
      <c r="Y16" s="72">
        <f t="shared" ref="Y16:Y52" si="5">W16*X16</f>
        <v>116.75399999999999</v>
      </c>
      <c r="Z16" s="19"/>
      <c r="AA16" s="79">
        <v>0</v>
      </c>
      <c r="AB16" s="80">
        <f t="shared" si="2"/>
        <v>0</v>
      </c>
      <c r="AC16" s="81">
        <v>0</v>
      </c>
      <c r="AD16" s="82">
        <f t="shared" si="3"/>
        <v>0</v>
      </c>
      <c r="AE16" s="133">
        <f t="shared" si="4"/>
        <v>0</v>
      </c>
    </row>
    <row r="17" spans="1:31" ht="61.5" thickBot="1" x14ac:dyDescent="0.3">
      <c r="A17" s="16"/>
      <c r="B17" s="3" t="s">
        <v>76</v>
      </c>
      <c r="C17" s="42" t="s">
        <v>189</v>
      </c>
      <c r="D17" s="5" t="s">
        <v>25</v>
      </c>
      <c r="E17" s="129" t="s">
        <v>501</v>
      </c>
      <c r="F17" s="7"/>
      <c r="G17" s="7"/>
      <c r="H17" s="8">
        <v>6.1159999999999997</v>
      </c>
      <c r="I17" s="7"/>
      <c r="J17" s="9" t="s">
        <v>199</v>
      </c>
      <c r="K17" s="10" t="s">
        <v>75</v>
      </c>
      <c r="L17" s="39">
        <v>8</v>
      </c>
      <c r="M17" s="11">
        <v>38.74</v>
      </c>
      <c r="N17" s="39">
        <v>309.92</v>
      </c>
      <c r="O17" s="19"/>
      <c r="P17" s="13" t="e">
        <v>#VALUE!</v>
      </c>
      <c r="Q17" s="14" t="e">
        <f t="shared" si="0"/>
        <v>#VALUE!</v>
      </c>
      <c r="R17" s="40">
        <v>0</v>
      </c>
      <c r="S17" s="41">
        <v>28.086500000000001</v>
      </c>
      <c r="T17" s="14">
        <f t="shared" si="1"/>
        <v>224.69200000000001</v>
      </c>
      <c r="V17" s="10" t="s">
        <v>75</v>
      </c>
      <c r="W17" s="39">
        <v>8</v>
      </c>
      <c r="X17" s="41">
        <v>28.086500000000001</v>
      </c>
      <c r="Y17" s="72">
        <f t="shared" si="5"/>
        <v>224.69200000000001</v>
      </c>
      <c r="Z17" s="19"/>
      <c r="AA17" s="79">
        <v>0</v>
      </c>
      <c r="AB17" s="80">
        <f t="shared" si="2"/>
        <v>0</v>
      </c>
      <c r="AC17" s="81">
        <v>0</v>
      </c>
      <c r="AD17" s="82">
        <f t="shared" si="3"/>
        <v>0</v>
      </c>
      <c r="AE17" s="133">
        <f t="shared" si="4"/>
        <v>0</v>
      </c>
    </row>
    <row r="18" spans="1:31" ht="45.75" thickBot="1" x14ac:dyDescent="0.3">
      <c r="A18" s="16"/>
      <c r="B18" s="3" t="s">
        <v>76</v>
      </c>
      <c r="C18" s="42" t="s">
        <v>189</v>
      </c>
      <c r="D18" s="5" t="s">
        <v>25</v>
      </c>
      <c r="E18" s="6" t="s">
        <v>221</v>
      </c>
      <c r="F18" s="7"/>
      <c r="G18" s="7"/>
      <c r="H18" s="8">
        <v>6.1860000000000301</v>
      </c>
      <c r="I18" s="7"/>
      <c r="J18" s="9" t="s">
        <v>222</v>
      </c>
      <c r="K18" s="10" t="s">
        <v>79</v>
      </c>
      <c r="L18" s="39">
        <v>25</v>
      </c>
      <c r="M18" s="11">
        <v>11.63</v>
      </c>
      <c r="N18" s="39">
        <v>290.75</v>
      </c>
      <c r="O18" s="19"/>
      <c r="P18" s="13" t="e">
        <v>#VALUE!</v>
      </c>
      <c r="Q18" s="14" t="e">
        <f t="shared" si="0"/>
        <v>#VALUE!</v>
      </c>
      <c r="R18" s="40">
        <v>0</v>
      </c>
      <c r="S18" s="41">
        <v>9.8855000000000004</v>
      </c>
      <c r="T18" s="14">
        <f t="shared" si="1"/>
        <v>247.13750000000002</v>
      </c>
      <c r="V18" s="10" t="s">
        <v>79</v>
      </c>
      <c r="W18" s="39">
        <v>25</v>
      </c>
      <c r="X18" s="41">
        <v>9.8855000000000004</v>
      </c>
      <c r="Y18" s="72">
        <f t="shared" si="5"/>
        <v>247.13750000000002</v>
      </c>
      <c r="Z18" s="19"/>
      <c r="AA18" s="79">
        <v>0</v>
      </c>
      <c r="AB18" s="80">
        <f t="shared" si="2"/>
        <v>0</v>
      </c>
      <c r="AC18" s="81">
        <v>0</v>
      </c>
      <c r="AD18" s="82">
        <f t="shared" si="3"/>
        <v>0</v>
      </c>
      <c r="AE18" s="133">
        <f t="shared" si="4"/>
        <v>0</v>
      </c>
    </row>
    <row r="19" spans="1:31" ht="45.75" thickBot="1" x14ac:dyDescent="0.3">
      <c r="A19" s="16"/>
      <c r="B19" s="3" t="s">
        <v>76</v>
      </c>
      <c r="C19" s="42" t="s">
        <v>189</v>
      </c>
      <c r="D19" s="5" t="s">
        <v>25</v>
      </c>
      <c r="E19" s="6" t="s">
        <v>225</v>
      </c>
      <c r="F19" s="7"/>
      <c r="G19" s="7"/>
      <c r="H19" s="8">
        <v>6.1880000000000299</v>
      </c>
      <c r="I19" s="7"/>
      <c r="J19" s="9" t="s">
        <v>226</v>
      </c>
      <c r="K19" s="10" t="s">
        <v>79</v>
      </c>
      <c r="L19" s="39">
        <v>40</v>
      </c>
      <c r="M19" s="11">
        <v>9.82</v>
      </c>
      <c r="N19" s="39">
        <v>392.8</v>
      </c>
      <c r="O19" s="19"/>
      <c r="P19" s="13" t="e">
        <v>#VALUE!</v>
      </c>
      <c r="Q19" s="14" t="e">
        <f t="shared" si="0"/>
        <v>#VALUE!</v>
      </c>
      <c r="R19" s="40">
        <v>0</v>
      </c>
      <c r="S19" s="41">
        <v>8.3469999999999995</v>
      </c>
      <c r="T19" s="14">
        <f t="shared" si="1"/>
        <v>333.88</v>
      </c>
      <c r="V19" s="10" t="s">
        <v>79</v>
      </c>
      <c r="W19" s="39">
        <v>40</v>
      </c>
      <c r="X19" s="41">
        <v>8.3469999999999995</v>
      </c>
      <c r="Y19" s="72">
        <f t="shared" si="5"/>
        <v>333.88</v>
      </c>
      <c r="Z19" s="19"/>
      <c r="AA19" s="79">
        <v>0</v>
      </c>
      <c r="AB19" s="80">
        <f t="shared" si="2"/>
        <v>0</v>
      </c>
      <c r="AC19" s="81">
        <v>0</v>
      </c>
      <c r="AD19" s="82">
        <f t="shared" si="3"/>
        <v>0</v>
      </c>
      <c r="AE19" s="133">
        <f t="shared" si="4"/>
        <v>0</v>
      </c>
    </row>
    <row r="20" spans="1:31" ht="45.75" thickBot="1" x14ac:dyDescent="0.3">
      <c r="A20" s="16"/>
      <c r="B20" s="3" t="s">
        <v>76</v>
      </c>
      <c r="C20" s="42" t="s">
        <v>189</v>
      </c>
      <c r="D20" s="5" t="s">
        <v>25</v>
      </c>
      <c r="E20" s="6" t="s">
        <v>244</v>
      </c>
      <c r="F20" s="7"/>
      <c r="G20" s="7"/>
      <c r="H20" s="8">
        <v>6.2250000000000396</v>
      </c>
      <c r="I20" s="7"/>
      <c r="J20" s="9" t="s">
        <v>245</v>
      </c>
      <c r="K20" s="10" t="s">
        <v>79</v>
      </c>
      <c r="L20" s="39">
        <v>36</v>
      </c>
      <c r="M20" s="11">
        <v>11.66</v>
      </c>
      <c r="N20" s="39">
        <v>419.76</v>
      </c>
      <c r="O20" s="19"/>
      <c r="P20" s="13" t="e">
        <v>#VALUE!</v>
      </c>
      <c r="Q20" s="14" t="e">
        <f t="shared" si="0"/>
        <v>#VALUE!</v>
      </c>
      <c r="R20" s="40">
        <v>0</v>
      </c>
      <c r="S20" s="41">
        <v>9.9109999999999996</v>
      </c>
      <c r="T20" s="14">
        <f t="shared" si="1"/>
        <v>356.79599999999999</v>
      </c>
      <c r="V20" s="10" t="s">
        <v>79</v>
      </c>
      <c r="W20" s="39">
        <v>36</v>
      </c>
      <c r="X20" s="41">
        <v>9.9109999999999996</v>
      </c>
      <c r="Y20" s="72">
        <f t="shared" si="5"/>
        <v>356.79599999999999</v>
      </c>
      <c r="Z20" s="19"/>
      <c r="AA20" s="79">
        <v>0</v>
      </c>
      <c r="AB20" s="80">
        <f t="shared" si="2"/>
        <v>0</v>
      </c>
      <c r="AC20" s="81">
        <v>0</v>
      </c>
      <c r="AD20" s="82">
        <f t="shared" si="3"/>
        <v>0</v>
      </c>
      <c r="AE20" s="133">
        <f t="shared" si="4"/>
        <v>0</v>
      </c>
    </row>
    <row r="21" spans="1:31" ht="30.75" thickBot="1" x14ac:dyDescent="0.3">
      <c r="A21" s="16"/>
      <c r="B21" s="3" t="s">
        <v>76</v>
      </c>
      <c r="C21" s="42" t="s">
        <v>189</v>
      </c>
      <c r="D21" s="5" t="s">
        <v>25</v>
      </c>
      <c r="E21" s="6" t="s">
        <v>411</v>
      </c>
      <c r="F21" s="7"/>
      <c r="G21" s="7"/>
      <c r="H21" s="8">
        <v>6.2360000000000504</v>
      </c>
      <c r="I21" s="7"/>
      <c r="J21" s="9" t="s">
        <v>251</v>
      </c>
      <c r="K21" s="10" t="s">
        <v>79</v>
      </c>
      <c r="L21" s="39">
        <v>165</v>
      </c>
      <c r="M21" s="11">
        <v>25.87</v>
      </c>
      <c r="N21" s="39">
        <v>4268.55</v>
      </c>
      <c r="O21" s="19"/>
      <c r="P21" s="13" t="e">
        <v>#VALUE!</v>
      </c>
      <c r="Q21" s="14" t="e">
        <f t="shared" si="0"/>
        <v>#VALUE!</v>
      </c>
      <c r="R21" s="40">
        <v>0</v>
      </c>
      <c r="S21" s="41">
        <v>21.9895</v>
      </c>
      <c r="T21" s="14">
        <f t="shared" si="1"/>
        <v>3628.2674999999999</v>
      </c>
      <c r="V21" s="10" t="s">
        <v>79</v>
      </c>
      <c r="W21" s="39">
        <v>165</v>
      </c>
      <c r="X21" s="41">
        <v>21.9895</v>
      </c>
      <c r="Y21" s="72">
        <f t="shared" si="5"/>
        <v>3628.2674999999999</v>
      </c>
      <c r="Z21" s="19"/>
      <c r="AA21" s="79">
        <v>0</v>
      </c>
      <c r="AB21" s="80">
        <f t="shared" si="2"/>
        <v>0</v>
      </c>
      <c r="AC21" s="81">
        <v>0</v>
      </c>
      <c r="AD21" s="82">
        <f t="shared" si="3"/>
        <v>0</v>
      </c>
      <c r="AE21" s="133">
        <f t="shared" si="4"/>
        <v>0</v>
      </c>
    </row>
    <row r="22" spans="1:31" ht="30.75" thickBot="1" x14ac:dyDescent="0.3">
      <c r="A22" s="16"/>
      <c r="B22" s="3" t="s">
        <v>76</v>
      </c>
      <c r="C22" s="42" t="s">
        <v>189</v>
      </c>
      <c r="D22" s="5" t="s">
        <v>25</v>
      </c>
      <c r="E22" s="6" t="s">
        <v>412</v>
      </c>
      <c r="F22" s="7"/>
      <c r="G22" s="7"/>
      <c r="H22" s="8">
        <v>6.2370000000000498</v>
      </c>
      <c r="I22" s="7"/>
      <c r="J22" s="9" t="s">
        <v>253</v>
      </c>
      <c r="K22" s="10" t="s">
        <v>104</v>
      </c>
      <c r="L22" s="39">
        <v>12</v>
      </c>
      <c r="M22" s="11">
        <v>6.28</v>
      </c>
      <c r="N22" s="39">
        <v>75.36</v>
      </c>
      <c r="O22" s="19"/>
      <c r="P22" s="13" t="e">
        <v>#VALUE!</v>
      </c>
      <c r="Q22" s="14" t="e">
        <f t="shared" si="0"/>
        <v>#VALUE!</v>
      </c>
      <c r="R22" s="40">
        <v>0</v>
      </c>
      <c r="S22" s="41">
        <v>5.3380000000000001</v>
      </c>
      <c r="T22" s="14">
        <f t="shared" si="1"/>
        <v>64.055999999999997</v>
      </c>
      <c r="V22" s="10" t="s">
        <v>104</v>
      </c>
      <c r="W22" s="39">
        <v>12</v>
      </c>
      <c r="X22" s="41">
        <v>5.3380000000000001</v>
      </c>
      <c r="Y22" s="72">
        <f t="shared" si="5"/>
        <v>64.055999999999997</v>
      </c>
      <c r="Z22" s="19"/>
      <c r="AA22" s="79">
        <v>0</v>
      </c>
      <c r="AB22" s="80">
        <f t="shared" si="2"/>
        <v>0</v>
      </c>
      <c r="AC22" s="81">
        <v>0</v>
      </c>
      <c r="AD22" s="82">
        <f t="shared" si="3"/>
        <v>0</v>
      </c>
      <c r="AE22" s="133">
        <f t="shared" si="4"/>
        <v>0</v>
      </c>
    </row>
    <row r="23" spans="1:31" ht="45.75" thickBot="1" x14ac:dyDescent="0.3">
      <c r="A23" s="16"/>
      <c r="B23" s="3" t="s">
        <v>76</v>
      </c>
      <c r="C23" s="42" t="s">
        <v>189</v>
      </c>
      <c r="D23" s="5" t="s">
        <v>25</v>
      </c>
      <c r="E23" s="6" t="s">
        <v>413</v>
      </c>
      <c r="F23" s="7"/>
      <c r="G23" s="7"/>
      <c r="H23" s="8">
        <v>6.2380000000000502</v>
      </c>
      <c r="I23" s="7"/>
      <c r="J23" s="9" t="s">
        <v>255</v>
      </c>
      <c r="K23" s="10" t="s">
        <v>139</v>
      </c>
      <c r="L23" s="39">
        <v>1</v>
      </c>
      <c r="M23" s="11">
        <v>20.71</v>
      </c>
      <c r="N23" s="39">
        <v>20.71</v>
      </c>
      <c r="O23" s="19"/>
      <c r="P23" s="13" t="e">
        <v>#VALUE!</v>
      </c>
      <c r="Q23" s="14" t="e">
        <f t="shared" si="0"/>
        <v>#VALUE!</v>
      </c>
      <c r="R23" s="40">
        <v>0</v>
      </c>
      <c r="S23" s="41">
        <v>17.6035</v>
      </c>
      <c r="T23" s="14">
        <f t="shared" si="1"/>
        <v>17.6035</v>
      </c>
      <c r="V23" s="10" t="s">
        <v>139</v>
      </c>
      <c r="W23" s="39">
        <v>1</v>
      </c>
      <c r="X23" s="41">
        <v>17.6035</v>
      </c>
      <c r="Y23" s="72">
        <f t="shared" si="5"/>
        <v>17.6035</v>
      </c>
      <c r="Z23" s="19"/>
      <c r="AA23" s="79">
        <v>0</v>
      </c>
      <c r="AB23" s="80">
        <f t="shared" si="2"/>
        <v>0</v>
      </c>
      <c r="AC23" s="81">
        <v>0</v>
      </c>
      <c r="AD23" s="82">
        <f t="shared" si="3"/>
        <v>0</v>
      </c>
      <c r="AE23" s="133">
        <f t="shared" si="4"/>
        <v>0</v>
      </c>
    </row>
    <row r="24" spans="1:31" ht="30.75" thickBot="1" x14ac:dyDescent="0.3">
      <c r="A24" s="16"/>
      <c r="B24" s="3" t="s">
        <v>76</v>
      </c>
      <c r="C24" s="42" t="s">
        <v>189</v>
      </c>
      <c r="D24" s="5" t="s">
        <v>25</v>
      </c>
      <c r="E24" s="6" t="s">
        <v>265</v>
      </c>
      <c r="F24" s="7"/>
      <c r="G24" s="7"/>
      <c r="H24" s="8">
        <v>6.2580000000000497</v>
      </c>
      <c r="I24" s="7"/>
      <c r="J24" s="9" t="s">
        <v>266</v>
      </c>
      <c r="K24" s="10" t="s">
        <v>79</v>
      </c>
      <c r="L24" s="39">
        <v>2</v>
      </c>
      <c r="M24" s="11">
        <v>12.41</v>
      </c>
      <c r="N24" s="39">
        <v>24.82</v>
      </c>
      <c r="O24" s="19"/>
      <c r="P24" s="13" t="e">
        <v>#VALUE!</v>
      </c>
      <c r="Q24" s="14" t="e">
        <f t="shared" si="0"/>
        <v>#VALUE!</v>
      </c>
      <c r="R24" s="40">
        <v>0</v>
      </c>
      <c r="S24" s="41">
        <v>10.548500000000001</v>
      </c>
      <c r="T24" s="14">
        <f t="shared" si="1"/>
        <v>21.097000000000001</v>
      </c>
      <c r="V24" s="10" t="s">
        <v>79</v>
      </c>
      <c r="W24" s="39">
        <v>2</v>
      </c>
      <c r="X24" s="41">
        <v>10.548500000000001</v>
      </c>
      <c r="Y24" s="72">
        <f t="shared" si="5"/>
        <v>21.097000000000001</v>
      </c>
      <c r="Z24" s="19"/>
      <c r="AA24" s="79">
        <v>0</v>
      </c>
      <c r="AB24" s="80">
        <f t="shared" si="2"/>
        <v>0</v>
      </c>
      <c r="AC24" s="81">
        <v>0</v>
      </c>
      <c r="AD24" s="82">
        <f t="shared" si="3"/>
        <v>0</v>
      </c>
      <c r="AE24" s="133">
        <f t="shared" si="4"/>
        <v>0</v>
      </c>
    </row>
    <row r="25" spans="1:31" ht="45.75" thickBot="1" x14ac:dyDescent="0.3">
      <c r="A25" s="16"/>
      <c r="B25" s="3" t="s">
        <v>76</v>
      </c>
      <c r="C25" s="42" t="s">
        <v>189</v>
      </c>
      <c r="D25" s="5" t="s">
        <v>25</v>
      </c>
      <c r="E25" s="6" t="s">
        <v>414</v>
      </c>
      <c r="F25" s="7"/>
      <c r="G25" s="7"/>
      <c r="H25" s="8">
        <v>6.2600000000000504</v>
      </c>
      <c r="I25" s="7"/>
      <c r="J25" s="9" t="s">
        <v>268</v>
      </c>
      <c r="K25" s="10" t="s">
        <v>104</v>
      </c>
      <c r="L25" s="39">
        <v>12</v>
      </c>
      <c r="M25" s="11">
        <v>3.74</v>
      </c>
      <c r="N25" s="39">
        <v>44.88</v>
      </c>
      <c r="O25" s="19"/>
      <c r="P25" s="13" t="e">
        <v>#VALUE!</v>
      </c>
      <c r="Q25" s="14" t="e">
        <f t="shared" si="0"/>
        <v>#VALUE!</v>
      </c>
      <c r="R25" s="40">
        <v>0</v>
      </c>
      <c r="S25" s="41">
        <v>3.1790000000000003</v>
      </c>
      <c r="T25" s="14">
        <f t="shared" si="1"/>
        <v>38.148000000000003</v>
      </c>
      <c r="V25" s="10" t="s">
        <v>104</v>
      </c>
      <c r="W25" s="39">
        <v>12</v>
      </c>
      <c r="X25" s="41">
        <v>3.1790000000000003</v>
      </c>
      <c r="Y25" s="72">
        <f t="shared" si="5"/>
        <v>38.148000000000003</v>
      </c>
      <c r="Z25" s="19"/>
      <c r="AA25" s="79">
        <v>0</v>
      </c>
      <c r="AB25" s="80">
        <f t="shared" si="2"/>
        <v>0</v>
      </c>
      <c r="AC25" s="81">
        <v>0</v>
      </c>
      <c r="AD25" s="82">
        <f t="shared" si="3"/>
        <v>0</v>
      </c>
      <c r="AE25" s="133">
        <f>AB25-AD25</f>
        <v>0</v>
      </c>
    </row>
    <row r="26" spans="1:31" ht="15.75" thickBot="1" x14ac:dyDescent="0.3">
      <c r="A26" s="16"/>
      <c r="B26" s="3" t="s">
        <v>76</v>
      </c>
      <c r="C26" s="42" t="s">
        <v>72</v>
      </c>
      <c r="D26" s="5" t="s">
        <v>378</v>
      </c>
      <c r="E26" s="6"/>
      <c r="F26" s="7"/>
      <c r="G26" s="7"/>
      <c r="H26" s="8"/>
      <c r="I26" s="7"/>
      <c r="J26" s="9"/>
      <c r="K26" s="10"/>
      <c r="L26" s="39"/>
      <c r="M26" s="9"/>
      <c r="N26" s="39"/>
      <c r="O26" s="44"/>
      <c r="P26" s="28"/>
      <c r="Q26" s="43"/>
      <c r="R26" s="43"/>
      <c r="S26" s="43"/>
      <c r="T26" s="43"/>
      <c r="V26" s="10"/>
      <c r="W26" s="39"/>
      <c r="X26" s="43"/>
      <c r="Y26" s="72"/>
      <c r="Z26" s="19"/>
      <c r="AA26" s="79">
        <v>0</v>
      </c>
      <c r="AB26" s="80">
        <f t="shared" si="2"/>
        <v>0</v>
      </c>
      <c r="AC26" s="81">
        <v>0</v>
      </c>
      <c r="AD26" s="82">
        <f t="shared" si="3"/>
        <v>0</v>
      </c>
      <c r="AE26" s="133">
        <f t="shared" si="4"/>
        <v>0</v>
      </c>
    </row>
    <row r="27" spans="1:31" ht="45.75" thickBot="1" x14ac:dyDescent="0.3">
      <c r="A27" s="16"/>
      <c r="B27" s="3" t="s">
        <v>76</v>
      </c>
      <c r="C27" s="42" t="s">
        <v>72</v>
      </c>
      <c r="D27" s="5" t="s">
        <v>25</v>
      </c>
      <c r="E27" s="6" t="s">
        <v>158</v>
      </c>
      <c r="F27" s="7"/>
      <c r="G27" s="7"/>
      <c r="H27" s="8">
        <v>3.26</v>
      </c>
      <c r="I27" s="7"/>
      <c r="J27" s="9" t="s">
        <v>159</v>
      </c>
      <c r="K27" s="10" t="s">
        <v>160</v>
      </c>
      <c r="L27" s="39">
        <v>210</v>
      </c>
      <c r="M27" s="11">
        <v>34.5</v>
      </c>
      <c r="N27" s="39">
        <v>7245</v>
      </c>
      <c r="O27" s="44"/>
      <c r="P27" s="13" t="e">
        <v>#VALUE!</v>
      </c>
      <c r="Q27" s="14" t="e">
        <f t="shared" ref="Q27:Q39" si="6">IF(J27="PROV SUM",N27,L27*P27)</f>
        <v>#VALUE!</v>
      </c>
      <c r="R27" s="40">
        <v>0</v>
      </c>
      <c r="S27" s="41">
        <v>26.668500000000002</v>
      </c>
      <c r="T27" s="14">
        <f t="shared" ref="T27:T39" si="7">IF(J27="SC024",N27,IF(ISERROR(S27),"",IF(J27="PROV SUM",N27,L27*S27)))</f>
        <v>5600.3850000000002</v>
      </c>
      <c r="V27" s="10" t="s">
        <v>160</v>
      </c>
      <c r="W27" s="39">
        <v>210</v>
      </c>
      <c r="X27" s="41">
        <v>26.668500000000002</v>
      </c>
      <c r="Y27" s="72">
        <f t="shared" si="5"/>
        <v>5600.3850000000002</v>
      </c>
      <c r="Z27" s="19"/>
      <c r="AA27" s="79">
        <v>0</v>
      </c>
      <c r="AB27" s="80">
        <f t="shared" si="2"/>
        <v>0</v>
      </c>
      <c r="AC27" s="81">
        <v>0</v>
      </c>
      <c r="AD27" s="82">
        <f t="shared" si="3"/>
        <v>0</v>
      </c>
      <c r="AE27" s="133">
        <f t="shared" si="4"/>
        <v>0</v>
      </c>
    </row>
    <row r="28" spans="1:31" ht="30.75" thickBot="1" x14ac:dyDescent="0.3">
      <c r="A28" s="16"/>
      <c r="B28" s="3" t="s">
        <v>76</v>
      </c>
      <c r="C28" s="42" t="s">
        <v>72</v>
      </c>
      <c r="D28" s="5" t="s">
        <v>25</v>
      </c>
      <c r="E28" s="6" t="s">
        <v>161</v>
      </c>
      <c r="F28" s="7"/>
      <c r="G28" s="7"/>
      <c r="H28" s="8">
        <v>3.4199999999999902</v>
      </c>
      <c r="I28" s="7"/>
      <c r="J28" s="9" t="s">
        <v>162</v>
      </c>
      <c r="K28" s="10" t="s">
        <v>163</v>
      </c>
      <c r="L28" s="39">
        <v>50</v>
      </c>
      <c r="M28" s="11">
        <v>21</v>
      </c>
      <c r="N28" s="39">
        <v>1050</v>
      </c>
      <c r="O28" s="44"/>
      <c r="P28" s="13" t="e">
        <v>#VALUE!</v>
      </c>
      <c r="Q28" s="14" t="e">
        <f t="shared" si="6"/>
        <v>#VALUE!</v>
      </c>
      <c r="R28" s="40">
        <v>0</v>
      </c>
      <c r="S28" s="41">
        <v>16.233000000000001</v>
      </c>
      <c r="T28" s="14">
        <f t="shared" si="7"/>
        <v>811.65</v>
      </c>
      <c r="V28" s="10" t="s">
        <v>163</v>
      </c>
      <c r="W28" s="39">
        <v>50</v>
      </c>
      <c r="X28" s="41">
        <v>16.233000000000001</v>
      </c>
      <c r="Y28" s="72">
        <f t="shared" si="5"/>
        <v>811.65</v>
      </c>
      <c r="Z28" s="19"/>
      <c r="AA28" s="79">
        <v>0</v>
      </c>
      <c r="AB28" s="80">
        <f t="shared" si="2"/>
        <v>0</v>
      </c>
      <c r="AC28" s="81">
        <v>0</v>
      </c>
      <c r="AD28" s="82">
        <f t="shared" si="3"/>
        <v>0</v>
      </c>
      <c r="AE28" s="133">
        <f t="shared" si="4"/>
        <v>0</v>
      </c>
    </row>
    <row r="29" spans="1:31" ht="60.75" thickBot="1" x14ac:dyDescent="0.3">
      <c r="A29" s="16"/>
      <c r="B29" s="3" t="s">
        <v>76</v>
      </c>
      <c r="C29" s="42" t="s">
        <v>72</v>
      </c>
      <c r="D29" s="5" t="s">
        <v>25</v>
      </c>
      <c r="E29" s="6" t="s">
        <v>114</v>
      </c>
      <c r="F29" s="7"/>
      <c r="G29" s="7"/>
      <c r="H29" s="8">
        <v>3.7100000000000102</v>
      </c>
      <c r="I29" s="7"/>
      <c r="J29" s="9" t="s">
        <v>115</v>
      </c>
      <c r="K29" s="10" t="s">
        <v>79</v>
      </c>
      <c r="L29" s="39">
        <v>10</v>
      </c>
      <c r="M29" s="11">
        <v>149.09</v>
      </c>
      <c r="N29" s="39">
        <v>1490.9</v>
      </c>
      <c r="O29" s="44"/>
      <c r="P29" s="13" t="e">
        <v>#VALUE!</v>
      </c>
      <c r="Q29" s="14" t="e">
        <f t="shared" si="6"/>
        <v>#VALUE!</v>
      </c>
      <c r="R29" s="40">
        <v>0</v>
      </c>
      <c r="S29" s="41">
        <v>119.27200000000001</v>
      </c>
      <c r="T29" s="14">
        <f t="shared" si="7"/>
        <v>1192.72</v>
      </c>
      <c r="V29" s="10" t="s">
        <v>79</v>
      </c>
      <c r="W29" s="39">
        <v>10</v>
      </c>
      <c r="X29" s="41">
        <v>119.27200000000001</v>
      </c>
      <c r="Y29" s="72">
        <f t="shared" si="5"/>
        <v>1192.72</v>
      </c>
      <c r="Z29" s="19"/>
      <c r="AA29" s="79">
        <v>0</v>
      </c>
      <c r="AB29" s="80">
        <f t="shared" si="2"/>
        <v>0</v>
      </c>
      <c r="AC29" s="81">
        <v>0</v>
      </c>
      <c r="AD29" s="82">
        <f t="shared" si="3"/>
        <v>0</v>
      </c>
      <c r="AE29" s="133">
        <f t="shared" si="4"/>
        <v>0</v>
      </c>
    </row>
    <row r="30" spans="1:31" ht="15.75" thickBot="1" x14ac:dyDescent="0.3">
      <c r="A30" s="16"/>
      <c r="B30" s="3" t="s">
        <v>76</v>
      </c>
      <c r="C30" s="42" t="s">
        <v>72</v>
      </c>
      <c r="D30" s="5" t="s">
        <v>25</v>
      </c>
      <c r="E30" s="6" t="s">
        <v>116</v>
      </c>
      <c r="F30" s="7"/>
      <c r="G30" s="7"/>
      <c r="H30" s="8">
        <v>3.72000000000001</v>
      </c>
      <c r="I30" s="7"/>
      <c r="J30" s="9" t="s">
        <v>117</v>
      </c>
      <c r="K30" s="10" t="s">
        <v>79</v>
      </c>
      <c r="L30" s="39">
        <v>450</v>
      </c>
      <c r="M30" s="11">
        <v>10.6</v>
      </c>
      <c r="N30" s="39">
        <v>4770</v>
      </c>
      <c r="O30" s="44"/>
      <c r="P30" s="13" t="e">
        <v>#VALUE!</v>
      </c>
      <c r="Q30" s="14" t="e">
        <f t="shared" si="6"/>
        <v>#VALUE!</v>
      </c>
      <c r="R30" s="40">
        <v>0</v>
      </c>
      <c r="S30" s="41">
        <v>8.48</v>
      </c>
      <c r="T30" s="14">
        <f t="shared" si="7"/>
        <v>3816</v>
      </c>
      <c r="V30" s="10" t="s">
        <v>79</v>
      </c>
      <c r="W30" s="39">
        <v>450</v>
      </c>
      <c r="X30" s="41">
        <v>8.48</v>
      </c>
      <c r="Y30" s="72">
        <f t="shared" si="5"/>
        <v>3816</v>
      </c>
      <c r="Z30" s="19"/>
      <c r="AA30" s="79">
        <v>0</v>
      </c>
      <c r="AB30" s="80">
        <f t="shared" si="2"/>
        <v>0</v>
      </c>
      <c r="AC30" s="81">
        <v>0</v>
      </c>
      <c r="AD30" s="82">
        <f t="shared" si="3"/>
        <v>0</v>
      </c>
      <c r="AE30" s="133">
        <f t="shared" si="4"/>
        <v>0</v>
      </c>
    </row>
    <row r="31" spans="1:31" ht="120.75" thickBot="1" x14ac:dyDescent="0.3">
      <c r="A31" s="16"/>
      <c r="B31" s="3" t="s">
        <v>76</v>
      </c>
      <c r="C31" s="42" t="s">
        <v>72</v>
      </c>
      <c r="D31" s="5" t="s">
        <v>25</v>
      </c>
      <c r="E31" s="6" t="s">
        <v>120</v>
      </c>
      <c r="F31" s="7"/>
      <c r="G31" s="7"/>
      <c r="H31" s="8">
        <v>3.7500000000000102</v>
      </c>
      <c r="I31" s="7"/>
      <c r="J31" s="9" t="s">
        <v>121</v>
      </c>
      <c r="K31" s="10" t="s">
        <v>79</v>
      </c>
      <c r="L31" s="39">
        <v>210</v>
      </c>
      <c r="M31" s="11">
        <v>140.96</v>
      </c>
      <c r="N31" s="39">
        <v>29601.599999999999</v>
      </c>
      <c r="O31" s="44"/>
      <c r="P31" s="13" t="e">
        <v>#VALUE!</v>
      </c>
      <c r="Q31" s="14" t="e">
        <f t="shared" si="6"/>
        <v>#VALUE!</v>
      </c>
      <c r="R31" s="40">
        <v>0</v>
      </c>
      <c r="S31" s="41">
        <v>112.76800000000001</v>
      </c>
      <c r="T31" s="14">
        <f t="shared" si="7"/>
        <v>23681.280000000002</v>
      </c>
      <c r="V31" s="10" t="s">
        <v>79</v>
      </c>
      <c r="W31" s="39">
        <v>210</v>
      </c>
      <c r="X31" s="41">
        <v>112.76800000000001</v>
      </c>
      <c r="Y31" s="72">
        <f t="shared" si="5"/>
        <v>23681.280000000002</v>
      </c>
      <c r="Z31" s="19"/>
      <c r="AA31" s="79">
        <v>0</v>
      </c>
      <c r="AB31" s="80">
        <f t="shared" si="2"/>
        <v>0</v>
      </c>
      <c r="AC31" s="81">
        <v>0</v>
      </c>
      <c r="AD31" s="82">
        <f t="shared" si="3"/>
        <v>0</v>
      </c>
      <c r="AE31" s="133">
        <f t="shared" si="4"/>
        <v>0</v>
      </c>
    </row>
    <row r="32" spans="1:31" ht="30.75" thickBot="1" x14ac:dyDescent="0.3">
      <c r="A32" s="16"/>
      <c r="B32" s="3" t="s">
        <v>76</v>
      </c>
      <c r="C32" s="42" t="s">
        <v>72</v>
      </c>
      <c r="D32" s="5" t="s">
        <v>25</v>
      </c>
      <c r="E32" s="6" t="s">
        <v>83</v>
      </c>
      <c r="F32" s="7"/>
      <c r="G32" s="7"/>
      <c r="H32" s="8">
        <v>3.8700000000000099</v>
      </c>
      <c r="I32" s="7"/>
      <c r="J32" s="9" t="s">
        <v>84</v>
      </c>
      <c r="K32" s="10" t="s">
        <v>79</v>
      </c>
      <c r="L32" s="39">
        <v>90</v>
      </c>
      <c r="M32" s="11">
        <v>108.19</v>
      </c>
      <c r="N32" s="39">
        <v>9737.1</v>
      </c>
      <c r="O32" s="44"/>
      <c r="P32" s="13" t="e">
        <v>#VALUE!</v>
      </c>
      <c r="Q32" s="14" t="e">
        <f t="shared" si="6"/>
        <v>#VALUE!</v>
      </c>
      <c r="R32" s="40">
        <v>0</v>
      </c>
      <c r="S32" s="41">
        <v>86.552000000000007</v>
      </c>
      <c r="T32" s="14">
        <f t="shared" si="7"/>
        <v>7789.68</v>
      </c>
      <c r="V32" s="10" t="s">
        <v>79</v>
      </c>
      <c r="W32" s="39">
        <v>90</v>
      </c>
      <c r="X32" s="41">
        <v>86.552000000000007</v>
      </c>
      <c r="Y32" s="72">
        <f t="shared" si="5"/>
        <v>7789.68</v>
      </c>
      <c r="Z32" s="19"/>
      <c r="AA32" s="79">
        <v>0</v>
      </c>
      <c r="AB32" s="80">
        <f t="shared" si="2"/>
        <v>0</v>
      </c>
      <c r="AC32" s="81">
        <v>0</v>
      </c>
      <c r="AD32" s="82">
        <f t="shared" si="3"/>
        <v>0</v>
      </c>
      <c r="AE32" s="133">
        <f t="shared" si="4"/>
        <v>0</v>
      </c>
    </row>
    <row r="33" spans="1:31" ht="60.75" thickBot="1" x14ac:dyDescent="0.3">
      <c r="A33" s="16"/>
      <c r="B33" s="3" t="s">
        <v>76</v>
      </c>
      <c r="C33" s="42" t="s">
        <v>72</v>
      </c>
      <c r="D33" s="5" t="s">
        <v>25</v>
      </c>
      <c r="E33" s="6" t="s">
        <v>85</v>
      </c>
      <c r="F33" s="7"/>
      <c r="G33" s="7"/>
      <c r="H33" s="8">
        <v>3.8800000000000101</v>
      </c>
      <c r="I33" s="7"/>
      <c r="J33" s="9" t="s">
        <v>86</v>
      </c>
      <c r="K33" s="10" t="s">
        <v>79</v>
      </c>
      <c r="L33" s="39">
        <v>90</v>
      </c>
      <c r="M33" s="11">
        <v>30.56</v>
      </c>
      <c r="N33" s="39">
        <v>2750.4</v>
      </c>
      <c r="O33" s="44"/>
      <c r="P33" s="13" t="e">
        <v>#VALUE!</v>
      </c>
      <c r="Q33" s="14" t="e">
        <f t="shared" si="6"/>
        <v>#VALUE!</v>
      </c>
      <c r="R33" s="40">
        <v>0</v>
      </c>
      <c r="S33" s="41">
        <v>24.448</v>
      </c>
      <c r="T33" s="14">
        <f t="shared" si="7"/>
        <v>2200.3200000000002</v>
      </c>
      <c r="V33" s="10" t="s">
        <v>79</v>
      </c>
      <c r="W33" s="39">
        <v>90</v>
      </c>
      <c r="X33" s="41">
        <v>24.448</v>
      </c>
      <c r="Y33" s="72">
        <f t="shared" si="5"/>
        <v>2200.3200000000002</v>
      </c>
      <c r="Z33" s="19"/>
      <c r="AA33" s="79">
        <v>0</v>
      </c>
      <c r="AB33" s="80">
        <f t="shared" si="2"/>
        <v>0</v>
      </c>
      <c r="AC33" s="81">
        <v>0</v>
      </c>
      <c r="AD33" s="82">
        <f t="shared" si="3"/>
        <v>0</v>
      </c>
      <c r="AE33" s="133">
        <f t="shared" si="4"/>
        <v>0</v>
      </c>
    </row>
    <row r="34" spans="1:31" ht="30.75" thickBot="1" x14ac:dyDescent="0.3">
      <c r="A34" s="16"/>
      <c r="B34" s="3" t="s">
        <v>76</v>
      </c>
      <c r="C34" s="42" t="s">
        <v>72</v>
      </c>
      <c r="D34" s="5" t="s">
        <v>25</v>
      </c>
      <c r="E34" s="6" t="s">
        <v>415</v>
      </c>
      <c r="F34" s="7"/>
      <c r="G34" s="7"/>
      <c r="H34" s="8">
        <v>3.8900000000000099</v>
      </c>
      <c r="I34" s="7"/>
      <c r="J34" s="9" t="s">
        <v>87</v>
      </c>
      <c r="K34" s="10" t="s">
        <v>79</v>
      </c>
      <c r="L34" s="39">
        <v>90</v>
      </c>
      <c r="M34" s="11">
        <v>21.88</v>
      </c>
      <c r="N34" s="39">
        <v>1969.2</v>
      </c>
      <c r="O34" s="44"/>
      <c r="P34" s="13" t="e">
        <v>#VALUE!</v>
      </c>
      <c r="Q34" s="14" t="e">
        <f t="shared" si="6"/>
        <v>#VALUE!</v>
      </c>
      <c r="R34" s="40">
        <v>0</v>
      </c>
      <c r="S34" s="41">
        <v>17.504000000000001</v>
      </c>
      <c r="T34" s="14">
        <f t="shared" si="7"/>
        <v>1575.3600000000001</v>
      </c>
      <c r="V34" s="10" t="s">
        <v>79</v>
      </c>
      <c r="W34" s="39">
        <v>90</v>
      </c>
      <c r="X34" s="41">
        <v>17.504000000000001</v>
      </c>
      <c r="Y34" s="72">
        <f t="shared" si="5"/>
        <v>1575.3600000000001</v>
      </c>
      <c r="Z34" s="19"/>
      <c r="AA34" s="79">
        <v>0</v>
      </c>
      <c r="AB34" s="80">
        <f t="shared" si="2"/>
        <v>0</v>
      </c>
      <c r="AC34" s="81">
        <v>0</v>
      </c>
      <c r="AD34" s="82">
        <f t="shared" si="3"/>
        <v>0</v>
      </c>
      <c r="AE34" s="133">
        <f t="shared" si="4"/>
        <v>0</v>
      </c>
    </row>
    <row r="35" spans="1:31" ht="45.75" thickBot="1" x14ac:dyDescent="0.3">
      <c r="A35" s="16"/>
      <c r="B35" s="3" t="s">
        <v>76</v>
      </c>
      <c r="C35" s="42" t="s">
        <v>72</v>
      </c>
      <c r="D35" s="5" t="s">
        <v>25</v>
      </c>
      <c r="E35" s="6" t="s">
        <v>126</v>
      </c>
      <c r="F35" s="7"/>
      <c r="G35" s="7"/>
      <c r="H35" s="8">
        <v>3.1759999999999899</v>
      </c>
      <c r="I35" s="7"/>
      <c r="J35" s="9" t="s">
        <v>127</v>
      </c>
      <c r="K35" s="10" t="s">
        <v>79</v>
      </c>
      <c r="L35" s="39">
        <v>25</v>
      </c>
      <c r="M35" s="11">
        <v>156.5</v>
      </c>
      <c r="N35" s="39">
        <v>3912.5</v>
      </c>
      <c r="O35" s="44"/>
      <c r="P35" s="13" t="e">
        <v>#VALUE!</v>
      </c>
      <c r="Q35" s="14" t="e">
        <f t="shared" si="6"/>
        <v>#VALUE!</v>
      </c>
      <c r="R35" s="40">
        <v>0</v>
      </c>
      <c r="S35" s="41">
        <v>125.2</v>
      </c>
      <c r="T35" s="14">
        <f t="shared" si="7"/>
        <v>3130</v>
      </c>
      <c r="V35" s="10" t="s">
        <v>79</v>
      </c>
      <c r="W35" s="39">
        <v>25</v>
      </c>
      <c r="X35" s="41">
        <v>125.2</v>
      </c>
      <c r="Y35" s="72">
        <f t="shared" si="5"/>
        <v>3130</v>
      </c>
      <c r="Z35" s="19"/>
      <c r="AA35" s="79">
        <v>0</v>
      </c>
      <c r="AB35" s="80">
        <f t="shared" si="2"/>
        <v>0</v>
      </c>
      <c r="AC35" s="81">
        <v>0</v>
      </c>
      <c r="AD35" s="82">
        <f t="shared" si="3"/>
        <v>0</v>
      </c>
      <c r="AE35" s="133">
        <f t="shared" si="4"/>
        <v>0</v>
      </c>
    </row>
    <row r="36" spans="1:31" ht="75.75" thickBot="1" x14ac:dyDescent="0.3">
      <c r="A36" s="16"/>
      <c r="B36" s="3" t="s">
        <v>76</v>
      </c>
      <c r="C36" s="42" t="s">
        <v>72</v>
      </c>
      <c r="D36" s="5" t="s">
        <v>25</v>
      </c>
      <c r="E36" s="6" t="s">
        <v>128</v>
      </c>
      <c r="F36" s="7"/>
      <c r="G36" s="7"/>
      <c r="H36" s="8">
        <v>3.1789999999999901</v>
      </c>
      <c r="I36" s="7"/>
      <c r="J36" s="9" t="s">
        <v>129</v>
      </c>
      <c r="K36" s="10" t="s">
        <v>79</v>
      </c>
      <c r="L36" s="39">
        <v>10</v>
      </c>
      <c r="M36" s="11">
        <v>147.56</v>
      </c>
      <c r="N36" s="39">
        <v>1475.6</v>
      </c>
      <c r="O36" s="44"/>
      <c r="P36" s="13" t="e">
        <v>#VALUE!</v>
      </c>
      <c r="Q36" s="14" t="e">
        <f t="shared" si="6"/>
        <v>#VALUE!</v>
      </c>
      <c r="R36" s="40">
        <v>0</v>
      </c>
      <c r="S36" s="41">
        <v>118.048</v>
      </c>
      <c r="T36" s="14">
        <f t="shared" si="7"/>
        <v>1180.48</v>
      </c>
      <c r="V36" s="10" t="s">
        <v>79</v>
      </c>
      <c r="W36" s="39">
        <v>10</v>
      </c>
      <c r="X36" s="41">
        <v>118.048</v>
      </c>
      <c r="Y36" s="72">
        <f t="shared" si="5"/>
        <v>1180.48</v>
      </c>
      <c r="Z36" s="19"/>
      <c r="AA36" s="79">
        <v>0</v>
      </c>
      <c r="AB36" s="80">
        <f t="shared" si="2"/>
        <v>0</v>
      </c>
      <c r="AC36" s="81">
        <v>0</v>
      </c>
      <c r="AD36" s="82">
        <f t="shared" si="3"/>
        <v>0</v>
      </c>
      <c r="AE36" s="133">
        <f>AB36-AD36</f>
        <v>0</v>
      </c>
    </row>
    <row r="37" spans="1:31" ht="45.75" thickBot="1" x14ac:dyDescent="0.3">
      <c r="A37" s="16"/>
      <c r="B37" s="3" t="s">
        <v>76</v>
      </c>
      <c r="C37" s="42" t="s">
        <v>72</v>
      </c>
      <c r="D37" s="5" t="s">
        <v>25</v>
      </c>
      <c r="E37" s="6" t="s">
        <v>150</v>
      </c>
      <c r="F37" s="7"/>
      <c r="G37" s="7"/>
      <c r="H37" s="8">
        <v>3.3620000000000099</v>
      </c>
      <c r="I37" s="7"/>
      <c r="J37" s="9" t="s">
        <v>151</v>
      </c>
      <c r="K37" s="10" t="s">
        <v>139</v>
      </c>
      <c r="L37" s="39">
        <v>10</v>
      </c>
      <c r="M37" s="11">
        <v>11.18</v>
      </c>
      <c r="N37" s="39">
        <v>111.8</v>
      </c>
      <c r="O37" s="44"/>
      <c r="P37" s="13" t="e">
        <v>#VALUE!</v>
      </c>
      <c r="Q37" s="14" t="e">
        <f t="shared" si="6"/>
        <v>#VALUE!</v>
      </c>
      <c r="R37" s="40">
        <v>0</v>
      </c>
      <c r="S37" s="41">
        <v>8.2854979999999987</v>
      </c>
      <c r="T37" s="14">
        <f t="shared" si="7"/>
        <v>82.854979999999983</v>
      </c>
      <c r="V37" s="10" t="s">
        <v>139</v>
      </c>
      <c r="W37" s="39">
        <v>10</v>
      </c>
      <c r="X37" s="41">
        <v>8.2854979999999987</v>
      </c>
      <c r="Y37" s="72">
        <f t="shared" si="5"/>
        <v>82.854979999999983</v>
      </c>
      <c r="Z37" s="19"/>
      <c r="AA37" s="79">
        <v>0</v>
      </c>
      <c r="AB37" s="80">
        <f t="shared" si="2"/>
        <v>0</v>
      </c>
      <c r="AC37" s="81">
        <v>0</v>
      </c>
      <c r="AD37" s="82">
        <f t="shared" si="3"/>
        <v>0</v>
      </c>
      <c r="AE37" s="133">
        <f t="shared" ref="AE37:AE54" si="8">AB37-AD37</f>
        <v>0</v>
      </c>
    </row>
    <row r="38" spans="1:31" ht="45.75" thickBot="1" x14ac:dyDescent="0.3">
      <c r="A38" s="16"/>
      <c r="B38" s="3" t="s">
        <v>76</v>
      </c>
      <c r="C38" s="42" t="s">
        <v>72</v>
      </c>
      <c r="D38" s="5" t="s">
        <v>25</v>
      </c>
      <c r="E38" s="6" t="s">
        <v>154</v>
      </c>
      <c r="F38" s="7"/>
      <c r="G38" s="7"/>
      <c r="H38" s="8">
        <v>3.3640000000000101</v>
      </c>
      <c r="I38" s="7"/>
      <c r="J38" s="9" t="s">
        <v>155</v>
      </c>
      <c r="K38" s="10" t="s">
        <v>139</v>
      </c>
      <c r="L38" s="39">
        <v>30</v>
      </c>
      <c r="M38" s="11">
        <v>20.13</v>
      </c>
      <c r="N38" s="39">
        <v>603.9</v>
      </c>
      <c r="O38" s="44"/>
      <c r="P38" s="13" t="e">
        <v>#VALUE!</v>
      </c>
      <c r="Q38" s="14" t="e">
        <f t="shared" si="6"/>
        <v>#VALUE!</v>
      </c>
      <c r="R38" s="40">
        <v>0</v>
      </c>
      <c r="S38" s="41">
        <v>14.918342999999998</v>
      </c>
      <c r="T38" s="14">
        <f t="shared" si="7"/>
        <v>447.55028999999996</v>
      </c>
      <c r="V38" s="10" t="s">
        <v>139</v>
      </c>
      <c r="W38" s="39">
        <v>30</v>
      </c>
      <c r="X38" s="41">
        <v>14.918342999999998</v>
      </c>
      <c r="Y38" s="72">
        <f t="shared" si="5"/>
        <v>447.55028999999996</v>
      </c>
      <c r="Z38" s="19"/>
      <c r="AA38" s="79">
        <v>0</v>
      </c>
      <c r="AB38" s="80">
        <f t="shared" si="2"/>
        <v>0</v>
      </c>
      <c r="AC38" s="81">
        <v>0</v>
      </c>
      <c r="AD38" s="82">
        <f t="shared" si="3"/>
        <v>0</v>
      </c>
      <c r="AE38" s="133">
        <f t="shared" si="8"/>
        <v>0</v>
      </c>
    </row>
    <row r="39" spans="1:31" ht="30.75" thickBot="1" x14ac:dyDescent="0.3">
      <c r="A39" s="16"/>
      <c r="B39" s="3" t="s">
        <v>76</v>
      </c>
      <c r="C39" s="42" t="s">
        <v>72</v>
      </c>
      <c r="D39" s="5" t="s">
        <v>25</v>
      </c>
      <c r="E39" s="6" t="s">
        <v>77</v>
      </c>
      <c r="F39" s="7"/>
      <c r="G39" s="7"/>
      <c r="H39" s="8">
        <v>3.42300000000002</v>
      </c>
      <c r="I39" s="7"/>
      <c r="J39" s="9" t="s">
        <v>78</v>
      </c>
      <c r="K39" s="10" t="s">
        <v>79</v>
      </c>
      <c r="L39" s="39">
        <v>30</v>
      </c>
      <c r="M39" s="11">
        <v>22.29</v>
      </c>
      <c r="N39" s="39">
        <v>668.7</v>
      </c>
      <c r="O39" s="44"/>
      <c r="P39" s="13" t="e">
        <v>#VALUE!</v>
      </c>
      <c r="Q39" s="14" t="e">
        <f t="shared" si="6"/>
        <v>#VALUE!</v>
      </c>
      <c r="R39" s="40">
        <v>0</v>
      </c>
      <c r="S39" s="41">
        <v>16.160249999999998</v>
      </c>
      <c r="T39" s="14">
        <f t="shared" si="7"/>
        <v>484.80749999999995</v>
      </c>
      <c r="V39" s="10" t="s">
        <v>79</v>
      </c>
      <c r="W39" s="39">
        <v>30</v>
      </c>
      <c r="X39" s="41">
        <v>16.160249999999998</v>
      </c>
      <c r="Y39" s="72">
        <f t="shared" si="5"/>
        <v>484.80749999999995</v>
      </c>
      <c r="Z39" s="19"/>
      <c r="AA39" s="79">
        <v>0</v>
      </c>
      <c r="AB39" s="80">
        <f t="shared" si="2"/>
        <v>0</v>
      </c>
      <c r="AC39" s="81">
        <v>0</v>
      </c>
      <c r="AD39" s="82">
        <f t="shared" si="3"/>
        <v>0</v>
      </c>
      <c r="AE39" s="133">
        <f t="shared" si="8"/>
        <v>0</v>
      </c>
    </row>
    <row r="40" spans="1:31" ht="15.75" thickBot="1" x14ac:dyDescent="0.3">
      <c r="A40" s="16"/>
      <c r="B40" s="3" t="s">
        <v>76</v>
      </c>
      <c r="C40" s="42" t="s">
        <v>164</v>
      </c>
      <c r="D40" s="5" t="s">
        <v>378</v>
      </c>
      <c r="E40" s="6"/>
      <c r="F40" s="7"/>
      <c r="G40" s="7"/>
      <c r="H40" s="8"/>
      <c r="I40" s="7"/>
      <c r="J40" s="9"/>
      <c r="K40" s="10"/>
      <c r="L40" s="39"/>
      <c r="M40" s="9"/>
      <c r="N40" s="39"/>
      <c r="O40" s="44"/>
      <c r="P40" s="28"/>
      <c r="Q40" s="43"/>
      <c r="R40" s="43"/>
      <c r="S40" s="43"/>
      <c r="T40" s="43"/>
      <c r="V40" s="10"/>
      <c r="W40" s="39"/>
      <c r="X40" s="43"/>
      <c r="Y40" s="72">
        <f t="shared" si="5"/>
        <v>0</v>
      </c>
      <c r="Z40" s="19"/>
      <c r="AA40" s="79">
        <v>0</v>
      </c>
      <c r="AB40" s="80">
        <f t="shared" si="2"/>
        <v>0</v>
      </c>
      <c r="AC40" s="81">
        <v>0</v>
      </c>
      <c r="AD40" s="82">
        <f t="shared" si="3"/>
        <v>0</v>
      </c>
      <c r="AE40" s="133">
        <f t="shared" si="8"/>
        <v>0</v>
      </c>
    </row>
    <row r="41" spans="1:31" ht="90.75" thickBot="1" x14ac:dyDescent="0.3">
      <c r="A41" s="16"/>
      <c r="B41" s="3" t="s">
        <v>76</v>
      </c>
      <c r="C41" s="42" t="s">
        <v>164</v>
      </c>
      <c r="D41" s="5" t="s">
        <v>25</v>
      </c>
      <c r="E41" s="6" t="s">
        <v>183</v>
      </c>
      <c r="F41" s="7"/>
      <c r="G41" s="7"/>
      <c r="H41" s="8">
        <v>4.1100000000000003</v>
      </c>
      <c r="I41" s="7"/>
      <c r="J41" s="9" t="s">
        <v>184</v>
      </c>
      <c r="K41" s="10" t="s">
        <v>57</v>
      </c>
      <c r="L41" s="39">
        <v>16</v>
      </c>
      <c r="M41" s="11">
        <v>36.75</v>
      </c>
      <c r="N41" s="39">
        <v>588</v>
      </c>
      <c r="O41" s="44"/>
      <c r="P41" s="13" t="e">
        <v>#VALUE!</v>
      </c>
      <c r="Q41" s="14" t="e">
        <f>IF(J41="PROV SUM",N41,L41*P41)</f>
        <v>#VALUE!</v>
      </c>
      <c r="R41" s="40">
        <v>0</v>
      </c>
      <c r="S41" s="41">
        <v>34.912500000000001</v>
      </c>
      <c r="T41" s="14">
        <f>IF(J41="SC024",N41,IF(ISERROR(S41),"",IF(J41="PROV SUM",N41,L41*S41)))</f>
        <v>558.6</v>
      </c>
      <c r="V41" s="10" t="s">
        <v>57</v>
      </c>
      <c r="W41" s="39">
        <v>16</v>
      </c>
      <c r="X41" s="41">
        <v>34.912500000000001</v>
      </c>
      <c r="Y41" s="72">
        <f t="shared" si="5"/>
        <v>558.6</v>
      </c>
      <c r="Z41" s="19"/>
      <c r="AA41" s="79">
        <v>0</v>
      </c>
      <c r="AB41" s="80">
        <f t="shared" si="2"/>
        <v>0</v>
      </c>
      <c r="AC41" s="81">
        <v>0</v>
      </c>
      <c r="AD41" s="82">
        <f t="shared" si="3"/>
        <v>0</v>
      </c>
      <c r="AE41" s="133">
        <f t="shared" si="8"/>
        <v>0</v>
      </c>
    </row>
    <row r="42" spans="1:31" ht="45.75" thickBot="1" x14ac:dyDescent="0.3">
      <c r="A42" s="16"/>
      <c r="B42" s="45" t="s">
        <v>76</v>
      </c>
      <c r="C42" s="46" t="s">
        <v>164</v>
      </c>
      <c r="D42" s="47" t="s">
        <v>25</v>
      </c>
      <c r="E42" s="48" t="s">
        <v>185</v>
      </c>
      <c r="F42" s="49"/>
      <c r="G42" s="49"/>
      <c r="H42" s="50">
        <v>4.13</v>
      </c>
      <c r="I42" s="49"/>
      <c r="J42" s="51" t="s">
        <v>186</v>
      </c>
      <c r="K42" s="52" t="s">
        <v>57</v>
      </c>
      <c r="L42" s="53">
        <v>100</v>
      </c>
      <c r="M42" s="54">
        <v>4.25</v>
      </c>
      <c r="N42" s="53">
        <v>425</v>
      </c>
      <c r="O42" s="44"/>
      <c r="P42" s="13" t="e">
        <v>#VALUE!</v>
      </c>
      <c r="Q42" s="14" t="e">
        <f>IF(J42="PROV SUM",N42,L42*P42)</f>
        <v>#VALUE!</v>
      </c>
      <c r="R42" s="40">
        <v>0</v>
      </c>
      <c r="S42" s="41">
        <v>4.0374999999999996</v>
      </c>
      <c r="T42" s="14">
        <f>IF(J42="SC024",N42,IF(ISERROR(S42),"",IF(J42="PROV SUM",N42,L42*S42)))</f>
        <v>403.74999999999994</v>
      </c>
      <c r="V42" s="52" t="s">
        <v>57</v>
      </c>
      <c r="W42" s="53">
        <v>100</v>
      </c>
      <c r="X42" s="41">
        <v>4.0374999999999996</v>
      </c>
      <c r="Y42" s="72">
        <f t="shared" si="5"/>
        <v>403.74999999999994</v>
      </c>
      <c r="Z42" s="19"/>
      <c r="AA42" s="79">
        <v>0</v>
      </c>
      <c r="AB42" s="80">
        <f t="shared" si="2"/>
        <v>0</v>
      </c>
      <c r="AC42" s="81">
        <v>0</v>
      </c>
      <c r="AD42" s="82">
        <f t="shared" si="3"/>
        <v>0</v>
      </c>
      <c r="AE42" s="133">
        <f t="shared" si="8"/>
        <v>0</v>
      </c>
    </row>
    <row r="43" spans="1:31" ht="45.75" thickBot="1" x14ac:dyDescent="0.3">
      <c r="A43" s="16"/>
      <c r="B43" s="45" t="s">
        <v>76</v>
      </c>
      <c r="C43" s="46" t="s">
        <v>164</v>
      </c>
      <c r="D43" s="47" t="s">
        <v>25</v>
      </c>
      <c r="E43" s="48" t="s">
        <v>187</v>
      </c>
      <c r="F43" s="49"/>
      <c r="G43" s="49"/>
      <c r="H43" s="50">
        <v>4.1399999999999997</v>
      </c>
      <c r="I43" s="49"/>
      <c r="J43" s="51" t="s">
        <v>188</v>
      </c>
      <c r="K43" s="52" t="s">
        <v>57</v>
      </c>
      <c r="L43" s="53">
        <v>16</v>
      </c>
      <c r="M43" s="54">
        <v>6.75</v>
      </c>
      <c r="N43" s="53">
        <v>108</v>
      </c>
      <c r="O43" s="44"/>
      <c r="P43" s="13" t="e">
        <v>#VALUE!</v>
      </c>
      <c r="Q43" s="14" t="e">
        <f>IF(J43="PROV SUM",N43,L43*P43)</f>
        <v>#VALUE!</v>
      </c>
      <c r="R43" s="40">
        <v>0</v>
      </c>
      <c r="S43" s="41">
        <v>6.4124999999999996</v>
      </c>
      <c r="T43" s="14">
        <f>IF(J43="SC024",N43,IF(ISERROR(S43),"",IF(J43="PROV SUM",N43,L43*S43)))</f>
        <v>102.6</v>
      </c>
      <c r="V43" s="52" t="s">
        <v>57</v>
      </c>
      <c r="W43" s="53">
        <v>16</v>
      </c>
      <c r="X43" s="41">
        <v>6.4124999999999996</v>
      </c>
      <c r="Y43" s="72">
        <f t="shared" si="5"/>
        <v>102.6</v>
      </c>
      <c r="Z43" s="19"/>
      <c r="AA43" s="79">
        <v>0</v>
      </c>
      <c r="AB43" s="80">
        <f t="shared" si="2"/>
        <v>0</v>
      </c>
      <c r="AC43" s="81">
        <v>0</v>
      </c>
      <c r="AD43" s="82">
        <f t="shared" si="3"/>
        <v>0</v>
      </c>
      <c r="AE43" s="133">
        <f t="shared" si="8"/>
        <v>0</v>
      </c>
    </row>
    <row r="44" spans="1:31" ht="90.75" thickBot="1" x14ac:dyDescent="0.3">
      <c r="A44" s="16"/>
      <c r="B44" s="45" t="s">
        <v>76</v>
      </c>
      <c r="C44" s="46" t="s">
        <v>164</v>
      </c>
      <c r="D44" s="47" t="s">
        <v>25</v>
      </c>
      <c r="E44" s="48" t="s">
        <v>171</v>
      </c>
      <c r="F44" s="49"/>
      <c r="G44" s="49"/>
      <c r="H44" s="50">
        <v>4.8999999999999799</v>
      </c>
      <c r="I44" s="49"/>
      <c r="J44" s="51" t="s">
        <v>172</v>
      </c>
      <c r="K44" s="52" t="s">
        <v>75</v>
      </c>
      <c r="L44" s="53">
        <v>12</v>
      </c>
      <c r="M44" s="54">
        <v>35.61</v>
      </c>
      <c r="N44" s="53">
        <v>427.32</v>
      </c>
      <c r="O44" s="44"/>
      <c r="P44" s="13" t="e">
        <v>#VALUE!</v>
      </c>
      <c r="Q44" s="14" t="e">
        <f>IF(J44="PROV SUM",N44,L44*P44)</f>
        <v>#VALUE!</v>
      </c>
      <c r="R44" s="40">
        <v>0</v>
      </c>
      <c r="S44" s="41">
        <v>31.568264999999997</v>
      </c>
      <c r="T44" s="14">
        <f>IF(J44="SC024",N44,IF(ISERROR(S44),"",IF(J44="PROV SUM",N44,L44*S44)))</f>
        <v>378.81917999999996</v>
      </c>
      <c r="V44" s="52" t="s">
        <v>75</v>
      </c>
      <c r="W44" s="53">
        <v>12</v>
      </c>
      <c r="X44" s="41">
        <v>31.568264999999997</v>
      </c>
      <c r="Y44" s="72">
        <f t="shared" si="5"/>
        <v>378.81917999999996</v>
      </c>
      <c r="Z44" s="19"/>
      <c r="AA44" s="79">
        <v>0</v>
      </c>
      <c r="AB44" s="80">
        <f t="shared" si="2"/>
        <v>0</v>
      </c>
      <c r="AC44" s="81">
        <v>0</v>
      </c>
      <c r="AD44" s="82">
        <f t="shared" si="3"/>
        <v>0</v>
      </c>
      <c r="AE44" s="133">
        <f t="shared" si="8"/>
        <v>0</v>
      </c>
    </row>
    <row r="45" spans="1:31" ht="15.75" thickBot="1" x14ac:dyDescent="0.3">
      <c r="A45" s="16"/>
      <c r="B45" s="45" t="s">
        <v>76</v>
      </c>
      <c r="C45" s="46" t="s">
        <v>24</v>
      </c>
      <c r="D45" s="47" t="s">
        <v>378</v>
      </c>
      <c r="E45" s="48"/>
      <c r="F45" s="49"/>
      <c r="G45" s="49"/>
      <c r="H45" s="50"/>
      <c r="I45" s="49"/>
      <c r="J45" s="51"/>
      <c r="K45" s="52"/>
      <c r="L45" s="53"/>
      <c r="M45" s="51"/>
      <c r="N45" s="53"/>
      <c r="O45" s="44"/>
      <c r="P45" s="28"/>
      <c r="Q45" s="43"/>
      <c r="R45" s="43"/>
      <c r="S45" s="43"/>
      <c r="T45" s="43"/>
      <c r="V45" s="52"/>
      <c r="W45" s="53"/>
      <c r="X45" s="43"/>
      <c r="Y45" s="72">
        <f t="shared" si="5"/>
        <v>0</v>
      </c>
      <c r="Z45" s="19"/>
      <c r="AA45" s="79">
        <v>0</v>
      </c>
      <c r="AB45" s="80">
        <f t="shared" si="2"/>
        <v>0</v>
      </c>
      <c r="AC45" s="81">
        <v>0</v>
      </c>
      <c r="AD45" s="82">
        <f t="shared" si="3"/>
        <v>0</v>
      </c>
      <c r="AE45" s="133">
        <f t="shared" si="8"/>
        <v>0</v>
      </c>
    </row>
    <row r="46" spans="1:31" ht="120.75" thickBot="1" x14ac:dyDescent="0.3">
      <c r="A46" s="22"/>
      <c r="B46" s="55" t="s">
        <v>76</v>
      </c>
      <c r="C46" s="55" t="s">
        <v>24</v>
      </c>
      <c r="D46" s="56" t="s">
        <v>25</v>
      </c>
      <c r="E46" s="57" t="s">
        <v>26</v>
      </c>
      <c r="F46" s="58"/>
      <c r="G46" s="58"/>
      <c r="H46" s="59">
        <v>2.1</v>
      </c>
      <c r="I46" s="58"/>
      <c r="J46" s="60" t="s">
        <v>27</v>
      </c>
      <c r="K46" s="58" t="s">
        <v>28</v>
      </c>
      <c r="L46" s="61">
        <v>750</v>
      </c>
      <c r="M46" s="62">
        <v>12.92</v>
      </c>
      <c r="N46" s="63">
        <v>9690</v>
      </c>
      <c r="O46" s="19"/>
      <c r="P46" s="13" t="e">
        <v>#VALUE!</v>
      </c>
      <c r="Q46" s="14" t="e">
        <f t="shared" ref="Q46:Q54" si="9">IF(J46="PROV SUM",N46,L46*P46)</f>
        <v>#VALUE!</v>
      </c>
      <c r="R46" s="40">
        <v>0</v>
      </c>
      <c r="S46" s="41">
        <v>16.4084</v>
      </c>
      <c r="T46" s="14">
        <f t="shared" ref="T46:T53" si="10">IF(J46="SC024",N46,IF(ISERROR(S46),"",IF(J46="PROV SUM",N46,L46*S46)))</f>
        <v>12306.300000000001</v>
      </c>
      <c r="V46" s="58" t="s">
        <v>28</v>
      </c>
      <c r="W46" s="61">
        <v>750</v>
      </c>
      <c r="X46" s="41">
        <v>16.4084</v>
      </c>
      <c r="Y46" s="72">
        <f t="shared" si="5"/>
        <v>12306.300000000001</v>
      </c>
      <c r="Z46" s="19"/>
      <c r="AA46" s="79">
        <v>0</v>
      </c>
      <c r="AB46" s="80">
        <f t="shared" si="2"/>
        <v>0</v>
      </c>
      <c r="AC46" s="81">
        <v>0</v>
      </c>
      <c r="AD46" s="82">
        <f t="shared" si="3"/>
        <v>0</v>
      </c>
      <c r="AE46" s="133">
        <f t="shared" si="8"/>
        <v>0</v>
      </c>
    </row>
    <row r="47" spans="1:31" ht="30.75" thickBot="1" x14ac:dyDescent="0.3">
      <c r="A47" s="22"/>
      <c r="B47" s="55" t="s">
        <v>76</v>
      </c>
      <c r="C47" s="55" t="s">
        <v>24</v>
      </c>
      <c r="D47" s="56" t="s">
        <v>25</v>
      </c>
      <c r="E47" s="57" t="s">
        <v>29</v>
      </c>
      <c r="F47" s="58"/>
      <c r="G47" s="58"/>
      <c r="H47" s="59">
        <v>2.5</v>
      </c>
      <c r="I47" s="58"/>
      <c r="J47" s="60" t="s">
        <v>30</v>
      </c>
      <c r="K47" s="58" t="s">
        <v>31</v>
      </c>
      <c r="L47" s="61">
        <v>1</v>
      </c>
      <c r="M47" s="62">
        <v>420</v>
      </c>
      <c r="N47" s="63">
        <v>420</v>
      </c>
      <c r="O47" s="19"/>
      <c r="P47" s="13" t="e">
        <v>#VALUE!</v>
      </c>
      <c r="Q47" s="14" t="e">
        <f t="shared" si="9"/>
        <v>#VALUE!</v>
      </c>
      <c r="R47" s="40">
        <v>0</v>
      </c>
      <c r="S47" s="41">
        <v>533.4</v>
      </c>
      <c r="T47" s="14">
        <f t="shared" si="10"/>
        <v>533.4</v>
      </c>
      <c r="V47" s="58" t="s">
        <v>31</v>
      </c>
      <c r="W47" s="61">
        <v>1</v>
      </c>
      <c r="X47" s="41">
        <v>533.4</v>
      </c>
      <c r="Y47" s="72">
        <f t="shared" si="5"/>
        <v>533.4</v>
      </c>
      <c r="Z47" s="19"/>
      <c r="AA47" s="79">
        <v>0</v>
      </c>
      <c r="AB47" s="80">
        <f t="shared" si="2"/>
        <v>0</v>
      </c>
      <c r="AC47" s="81">
        <v>0</v>
      </c>
      <c r="AD47" s="82">
        <f t="shared" si="3"/>
        <v>0</v>
      </c>
      <c r="AE47" s="133">
        <f t="shared" si="8"/>
        <v>0</v>
      </c>
    </row>
    <row r="48" spans="1:31" ht="15.75" thickBot="1" x14ac:dyDescent="0.3">
      <c r="A48" s="22"/>
      <c r="B48" s="55" t="s">
        <v>76</v>
      </c>
      <c r="C48" s="55" t="s">
        <v>24</v>
      </c>
      <c r="D48" s="56" t="s">
        <v>25</v>
      </c>
      <c r="E48" s="57" t="s">
        <v>32</v>
      </c>
      <c r="F48" s="58"/>
      <c r="G48" s="58"/>
      <c r="H48" s="59">
        <v>2.6</v>
      </c>
      <c r="I48" s="58"/>
      <c r="J48" s="60" t="s">
        <v>33</v>
      </c>
      <c r="K48" s="58" t="s">
        <v>31</v>
      </c>
      <c r="L48" s="61">
        <v>1</v>
      </c>
      <c r="M48" s="62">
        <v>50</v>
      </c>
      <c r="N48" s="63">
        <v>50</v>
      </c>
      <c r="O48" s="19"/>
      <c r="P48" s="13" t="e">
        <v>#VALUE!</v>
      </c>
      <c r="Q48" s="14" t="e">
        <f t="shared" si="9"/>
        <v>#VALUE!</v>
      </c>
      <c r="R48" s="40">
        <v>0</v>
      </c>
      <c r="S48" s="41">
        <v>63.5</v>
      </c>
      <c r="T48" s="14">
        <f t="shared" si="10"/>
        <v>63.5</v>
      </c>
      <c r="V48" s="58" t="s">
        <v>31</v>
      </c>
      <c r="W48" s="61">
        <v>1</v>
      </c>
      <c r="X48" s="41">
        <v>63.5</v>
      </c>
      <c r="Y48" s="72">
        <f t="shared" si="5"/>
        <v>63.5</v>
      </c>
      <c r="Z48" s="19"/>
      <c r="AA48" s="79">
        <v>0</v>
      </c>
      <c r="AB48" s="80">
        <f t="shared" si="2"/>
        <v>0</v>
      </c>
      <c r="AC48" s="81">
        <v>0</v>
      </c>
      <c r="AD48" s="82">
        <f t="shared" si="3"/>
        <v>0</v>
      </c>
      <c r="AE48" s="133">
        <f t="shared" si="8"/>
        <v>0</v>
      </c>
    </row>
    <row r="49" spans="1:31" ht="15.75" thickBot="1" x14ac:dyDescent="0.3">
      <c r="A49" s="22"/>
      <c r="B49" s="55" t="s">
        <v>76</v>
      </c>
      <c r="C49" s="55" t="s">
        <v>24</v>
      </c>
      <c r="D49" s="56" t="s">
        <v>25</v>
      </c>
      <c r="E49" s="57" t="s">
        <v>46</v>
      </c>
      <c r="F49" s="58"/>
      <c r="G49" s="58"/>
      <c r="H49" s="59">
        <v>2.1800000000000002</v>
      </c>
      <c r="I49" s="58"/>
      <c r="J49" s="60" t="s">
        <v>47</v>
      </c>
      <c r="K49" s="58" t="s">
        <v>48</v>
      </c>
      <c r="L49" s="61">
        <v>15</v>
      </c>
      <c r="M49" s="62">
        <v>45</v>
      </c>
      <c r="N49" s="63">
        <v>675</v>
      </c>
      <c r="O49" s="19"/>
      <c r="P49" s="13" t="e">
        <v>#VALUE!</v>
      </c>
      <c r="Q49" s="14" t="e">
        <f t="shared" si="9"/>
        <v>#VALUE!</v>
      </c>
      <c r="R49" s="40">
        <v>0</v>
      </c>
      <c r="S49" s="41">
        <v>57.15</v>
      </c>
      <c r="T49" s="14">
        <f t="shared" si="10"/>
        <v>857.25</v>
      </c>
      <c r="V49" s="58" t="s">
        <v>48</v>
      </c>
      <c r="W49" s="61">
        <v>15</v>
      </c>
      <c r="X49" s="41">
        <v>57.15</v>
      </c>
      <c r="Y49" s="72">
        <f t="shared" si="5"/>
        <v>857.25</v>
      </c>
      <c r="Z49" s="19"/>
      <c r="AA49" s="79">
        <v>0</v>
      </c>
      <c r="AB49" s="80">
        <f t="shared" si="2"/>
        <v>0</v>
      </c>
      <c r="AC49" s="81">
        <v>0</v>
      </c>
      <c r="AD49" s="82">
        <f t="shared" si="3"/>
        <v>0</v>
      </c>
      <c r="AE49" s="133">
        <f t="shared" si="8"/>
        <v>0</v>
      </c>
    </row>
    <row r="50" spans="1:31" ht="60.75" thickBot="1" x14ac:dyDescent="0.3">
      <c r="A50" s="22"/>
      <c r="B50" s="55" t="s">
        <v>76</v>
      </c>
      <c r="C50" s="55" t="s">
        <v>24</v>
      </c>
      <c r="D50" s="56" t="s">
        <v>25</v>
      </c>
      <c r="E50" s="57" t="s">
        <v>382</v>
      </c>
      <c r="F50" s="58"/>
      <c r="G50" s="58"/>
      <c r="H50" s="59">
        <v>2.2400000000000002</v>
      </c>
      <c r="I50" s="58"/>
      <c r="J50" s="60" t="s">
        <v>383</v>
      </c>
      <c r="K50" s="58" t="s">
        <v>416</v>
      </c>
      <c r="L50" s="61">
        <v>16</v>
      </c>
      <c r="M50" s="62">
        <v>0.05</v>
      </c>
      <c r="N50" s="63">
        <v>0.77</v>
      </c>
      <c r="O50" s="19"/>
      <c r="P50" s="13" t="e">
        <v>#VALUE!</v>
      </c>
      <c r="Q50" s="14" t="e">
        <f t="shared" si="9"/>
        <v>#VALUE!</v>
      </c>
      <c r="R50" s="40" t="e">
        <v>#N/A</v>
      </c>
      <c r="S50" s="41" t="e">
        <v>#N/A</v>
      </c>
      <c r="T50" s="14">
        <f t="shared" si="10"/>
        <v>0.77</v>
      </c>
      <c r="V50" s="58" t="s">
        <v>416</v>
      </c>
      <c r="W50" s="61">
        <v>16</v>
      </c>
      <c r="X50" s="41" t="e">
        <v>#N/A</v>
      </c>
      <c r="Y50" s="72">
        <v>0.77</v>
      </c>
      <c r="Z50" s="19"/>
      <c r="AA50" s="79">
        <v>0</v>
      </c>
      <c r="AB50" s="80">
        <f t="shared" si="2"/>
        <v>0</v>
      </c>
      <c r="AC50" s="81">
        <v>0</v>
      </c>
      <c r="AD50" s="82">
        <f t="shared" si="3"/>
        <v>0</v>
      </c>
      <c r="AE50" s="133">
        <f t="shared" si="8"/>
        <v>0</v>
      </c>
    </row>
    <row r="51" spans="1:31" ht="15.75" thickBot="1" x14ac:dyDescent="0.3">
      <c r="A51" s="22"/>
      <c r="B51" s="55" t="s">
        <v>76</v>
      </c>
      <c r="C51" s="55" t="s">
        <v>24</v>
      </c>
      <c r="D51" s="56" t="s">
        <v>25</v>
      </c>
      <c r="E51" s="57" t="s">
        <v>58</v>
      </c>
      <c r="F51" s="58"/>
      <c r="G51" s="58"/>
      <c r="H51" s="59">
        <v>2.25</v>
      </c>
      <c r="I51" s="58"/>
      <c r="J51" s="60" t="s">
        <v>59</v>
      </c>
      <c r="K51" s="58" t="s">
        <v>60</v>
      </c>
      <c r="L51" s="61">
        <v>5</v>
      </c>
      <c r="M51" s="62">
        <v>185.64</v>
      </c>
      <c r="N51" s="63">
        <v>928.2</v>
      </c>
      <c r="O51" s="19"/>
      <c r="P51" s="13" t="e">
        <v>#VALUE!</v>
      </c>
      <c r="Q51" s="14" t="e">
        <f t="shared" si="9"/>
        <v>#VALUE!</v>
      </c>
      <c r="R51" s="40">
        <v>0</v>
      </c>
      <c r="S51" s="41">
        <v>235.7628</v>
      </c>
      <c r="T51" s="14">
        <f t="shared" si="10"/>
        <v>1178.8140000000001</v>
      </c>
      <c r="V51" s="58" t="s">
        <v>60</v>
      </c>
      <c r="W51" s="61">
        <v>5</v>
      </c>
      <c r="X51" s="41">
        <v>235.7628</v>
      </c>
      <c r="Y51" s="72">
        <f t="shared" si="5"/>
        <v>1178.8140000000001</v>
      </c>
      <c r="Z51" s="19"/>
      <c r="AA51" s="79">
        <v>0</v>
      </c>
      <c r="AB51" s="80">
        <f t="shared" si="2"/>
        <v>0</v>
      </c>
      <c r="AC51" s="81">
        <v>0</v>
      </c>
      <c r="AD51" s="82">
        <f t="shared" si="3"/>
        <v>0</v>
      </c>
      <c r="AE51" s="133">
        <f t="shared" si="8"/>
        <v>0</v>
      </c>
    </row>
    <row r="52" spans="1:31" ht="30.75" thickBot="1" x14ac:dyDescent="0.3">
      <c r="A52" s="22"/>
      <c r="B52" s="55" t="s">
        <v>76</v>
      </c>
      <c r="C52" s="55" t="s">
        <v>24</v>
      </c>
      <c r="D52" s="56" t="s">
        <v>25</v>
      </c>
      <c r="E52" s="57" t="s">
        <v>61</v>
      </c>
      <c r="F52" s="58"/>
      <c r="G52" s="58"/>
      <c r="H52" s="59">
        <v>2.2599999999999998</v>
      </c>
      <c r="I52" s="58"/>
      <c r="J52" s="60" t="s">
        <v>62</v>
      </c>
      <c r="K52" s="58" t="s">
        <v>31</v>
      </c>
      <c r="L52" s="61">
        <v>1</v>
      </c>
      <c r="M52" s="62">
        <v>1127.5</v>
      </c>
      <c r="N52" s="63">
        <v>1127.5</v>
      </c>
      <c r="O52" s="19"/>
      <c r="P52" s="13" t="e">
        <v>#VALUE!</v>
      </c>
      <c r="Q52" s="14" t="e">
        <f t="shared" si="9"/>
        <v>#VALUE!</v>
      </c>
      <c r="R52" s="40">
        <v>0</v>
      </c>
      <c r="S52" s="41">
        <v>1431.925</v>
      </c>
      <c r="T52" s="14">
        <f t="shared" si="10"/>
        <v>1431.925</v>
      </c>
      <c r="V52" s="58" t="s">
        <v>31</v>
      </c>
      <c r="W52" s="61">
        <v>1</v>
      </c>
      <c r="X52" s="121">
        <v>1431.925</v>
      </c>
      <c r="Y52" s="122">
        <f t="shared" si="5"/>
        <v>1431.925</v>
      </c>
      <c r="Z52" s="19"/>
      <c r="AA52" s="79">
        <v>0</v>
      </c>
      <c r="AB52" s="80">
        <f t="shared" si="2"/>
        <v>0</v>
      </c>
      <c r="AC52" s="81">
        <v>0</v>
      </c>
      <c r="AD52" s="82">
        <f t="shared" si="3"/>
        <v>0</v>
      </c>
      <c r="AE52" s="133">
        <f t="shared" si="8"/>
        <v>0</v>
      </c>
    </row>
    <row r="53" spans="1:31" ht="60.75" thickBot="1" x14ac:dyDescent="0.3">
      <c r="A53" s="22"/>
      <c r="B53" s="55" t="s">
        <v>76</v>
      </c>
      <c r="C53" s="55" t="s">
        <v>24</v>
      </c>
      <c r="D53" s="56" t="s">
        <v>25</v>
      </c>
      <c r="E53" s="57" t="s">
        <v>382</v>
      </c>
      <c r="F53" s="58"/>
      <c r="G53" s="58"/>
      <c r="H53" s="59"/>
      <c r="I53" s="58"/>
      <c r="J53" s="60" t="s">
        <v>383</v>
      </c>
      <c r="K53" s="58" t="s">
        <v>31</v>
      </c>
      <c r="L53" s="61"/>
      <c r="M53" s="62">
        <v>4.8300000000000003E-2</v>
      </c>
      <c r="N53" s="63">
        <v>0</v>
      </c>
      <c r="O53" s="19"/>
      <c r="P53" s="13" t="e">
        <v>#VALUE!</v>
      </c>
      <c r="Q53" s="14" t="e">
        <f t="shared" si="9"/>
        <v>#VALUE!</v>
      </c>
      <c r="R53" s="40" t="e">
        <v>#N/A</v>
      </c>
      <c r="S53" s="41">
        <v>4.8300000000000003E-2</v>
      </c>
      <c r="T53" s="14">
        <f t="shared" si="10"/>
        <v>0</v>
      </c>
      <c r="V53" s="58" t="s">
        <v>31</v>
      </c>
      <c r="W53" s="126"/>
      <c r="X53" s="127">
        <v>4.8300000000000003E-2</v>
      </c>
      <c r="Y53" s="128"/>
      <c r="Z53" s="19"/>
      <c r="AA53" s="79">
        <v>0</v>
      </c>
      <c r="AB53" s="80">
        <f t="shared" ref="AB53:AB54" si="11">Y53*AA53</f>
        <v>0</v>
      </c>
      <c r="AC53" s="81">
        <v>0</v>
      </c>
      <c r="AD53" s="82">
        <f t="shared" ref="AD53:AD54" si="12">Y53*AC53</f>
        <v>0</v>
      </c>
      <c r="AE53" s="133">
        <f t="shared" si="8"/>
        <v>0</v>
      </c>
    </row>
    <row r="54" spans="1:31" ht="30.75" thickBot="1" x14ac:dyDescent="0.3">
      <c r="A54" s="22"/>
      <c r="B54" s="55" t="s">
        <v>76</v>
      </c>
      <c r="C54" s="55" t="s">
        <v>24</v>
      </c>
      <c r="D54" s="83" t="s">
        <v>25</v>
      </c>
      <c r="E54" s="57" t="s">
        <v>404</v>
      </c>
      <c r="F54" s="84"/>
      <c r="G54" s="84"/>
      <c r="H54" s="85"/>
      <c r="I54" s="86"/>
      <c r="J54" s="60" t="s">
        <v>405</v>
      </c>
      <c r="K54" s="58" t="s">
        <v>406</v>
      </c>
      <c r="L54" s="61"/>
      <c r="M54" s="62"/>
      <c r="N54" s="63">
        <v>1432</v>
      </c>
      <c r="O54" s="19"/>
      <c r="P54" s="13" t="e">
        <v>#VALUE!</v>
      </c>
      <c r="Q54" s="14" t="e">
        <f t="shared" si="9"/>
        <v>#VALUE!</v>
      </c>
      <c r="R54" s="40" t="e">
        <v>#N/A</v>
      </c>
      <c r="S54" s="41"/>
      <c r="T54" s="14"/>
      <c r="V54" s="58" t="s">
        <v>406</v>
      </c>
      <c r="W54" s="126"/>
      <c r="X54" s="127"/>
      <c r="Y54" s="128">
        <v>0</v>
      </c>
      <c r="Z54" s="19"/>
      <c r="AA54" s="79">
        <v>0</v>
      </c>
      <c r="AB54" s="80">
        <f t="shared" si="11"/>
        <v>0</v>
      </c>
      <c r="AC54" s="81">
        <v>0</v>
      </c>
      <c r="AD54" s="82">
        <f t="shared" si="12"/>
        <v>0</v>
      </c>
      <c r="AE54" s="133">
        <f t="shared" si="8"/>
        <v>0</v>
      </c>
    </row>
    <row r="55" spans="1:31" ht="15.75" thickBot="1" x14ac:dyDescent="0.3">
      <c r="A55" s="22"/>
      <c r="B55" s="23"/>
      <c r="C55" s="24"/>
      <c r="D55" s="25"/>
      <c r="E55" s="26"/>
      <c r="F55" s="22"/>
      <c r="G55" s="22"/>
      <c r="H55" s="27"/>
      <c r="I55" s="22"/>
      <c r="J55" s="28"/>
      <c r="K55" s="22"/>
      <c r="L55" s="29"/>
      <c r="M55" s="28"/>
      <c r="N55" s="18"/>
      <c r="O55" s="19"/>
      <c r="P55" s="17"/>
      <c r="Q55" s="38"/>
      <c r="R55" s="38"/>
      <c r="S55" s="38"/>
      <c r="T55" s="38"/>
    </row>
    <row r="56" spans="1:31" ht="15.75" thickBot="1" x14ac:dyDescent="0.3">
      <c r="D56" s="176"/>
      <c r="S56" s="69" t="s">
        <v>5</v>
      </c>
      <c r="T56" s="70">
        <f>SUM(T11:T54)</f>
        <v>75381.307449999993</v>
      </c>
      <c r="U56" s="66"/>
      <c r="V56" s="22"/>
      <c r="W56" s="29"/>
      <c r="X56" s="69" t="s">
        <v>5</v>
      </c>
      <c r="Y56" s="70">
        <f>SUM(Y11:Y54)</f>
        <v>75381.307449999993</v>
      </c>
      <c r="Z56" s="19"/>
      <c r="AA56" s="78"/>
      <c r="AB56" s="119">
        <f>SUM(AB11:AB54)</f>
        <v>0</v>
      </c>
      <c r="AC56" s="78"/>
      <c r="AD56" s="120">
        <f>SUM(AD11:AD54)</f>
        <v>0</v>
      </c>
      <c r="AE56" s="134">
        <f>SUM(AE11:AE54)</f>
        <v>0</v>
      </c>
    </row>
    <row r="57" spans="1:31" x14ac:dyDescent="0.25">
      <c r="D57" s="176"/>
    </row>
    <row r="58" spans="1:31" x14ac:dyDescent="0.25">
      <c r="C58" t="s">
        <v>308</v>
      </c>
      <c r="D58" s="176"/>
      <c r="T58" s="379">
        <f t="shared" ref="T58:T63" ca="1" si="13">SUMIF($C$10:$C$54,C58,$T$11:$T$54)</f>
        <v>444.59999999999997</v>
      </c>
      <c r="U58" s="66"/>
      <c r="Y58" s="379">
        <f ca="1">SUMIF($C$10:$C$54,C58,$Y$11:$Y$54)</f>
        <v>444.59999999999997</v>
      </c>
      <c r="AA58" s="400">
        <f ca="1">AB58/Y58</f>
        <v>0</v>
      </c>
      <c r="AB58" s="379">
        <f ca="1">SUMIF($C$10:$C$54,C58,$AB$11:$AB$54)</f>
        <v>0</v>
      </c>
      <c r="AC58" s="400">
        <f ca="1">AD58/Y58</f>
        <v>0</v>
      </c>
      <c r="AD58" s="379">
        <f ca="1">SUMIF($C$10:$C$54,C58,$AD$11:$AD$54)</f>
        <v>0</v>
      </c>
      <c r="AE58" s="379">
        <f ca="1">SUMIF($C$10:$C$54,C58,$AE$11:$AE$54)</f>
        <v>0</v>
      </c>
    </row>
    <row r="59" spans="1:31" x14ac:dyDescent="0.25">
      <c r="C59" t="s">
        <v>285</v>
      </c>
      <c r="D59" s="176"/>
      <c r="T59" s="379">
        <f t="shared" ca="1" si="13"/>
        <v>0</v>
      </c>
      <c r="U59" s="66"/>
      <c r="Y59" s="379">
        <f t="shared" ref="Y59:Y63" ca="1" si="14">SUMIF($C$10:$C$54,C59,$Y$11:$Y$54)</f>
        <v>0</v>
      </c>
      <c r="AA59" s="400" t="e">
        <f t="shared" ref="AA59:AA63" ca="1" si="15">AB59/Y59</f>
        <v>#DIV/0!</v>
      </c>
      <c r="AB59" s="379">
        <f t="shared" ref="AB59:AB63" ca="1" si="16">SUMIF($C$10:$C$54,C59,$AB$11:$AB$54)</f>
        <v>0</v>
      </c>
      <c r="AC59" s="400" t="e">
        <f t="shared" ref="AC59:AC63" ca="1" si="17">AD59/Y59</f>
        <v>#DIV/0!</v>
      </c>
      <c r="AD59" s="379">
        <f t="shared" ref="AD59:AD63" ca="1" si="18">SUMIF($C$10:$C$54,C59,$AD$11:$AD$54)</f>
        <v>0</v>
      </c>
      <c r="AE59" s="379">
        <f t="shared" ref="AE59:AE63" ca="1" si="19">SUMIF($C$10:$C$54,C59,$AE$11:$AE$54)</f>
        <v>0</v>
      </c>
    </row>
    <row r="60" spans="1:31" x14ac:dyDescent="0.25">
      <c r="C60" t="s">
        <v>189</v>
      </c>
      <c r="D60" s="176"/>
      <c r="T60" s="379">
        <f t="shared" ca="1" si="13"/>
        <v>5127.8914999999997</v>
      </c>
      <c r="U60" s="68"/>
      <c r="Y60" s="379">
        <f t="shared" ca="1" si="14"/>
        <v>5127.8914999999997</v>
      </c>
      <c r="AA60" s="400">
        <f t="shared" ca="1" si="15"/>
        <v>0</v>
      </c>
      <c r="AB60" s="379">
        <f t="shared" ca="1" si="16"/>
        <v>0</v>
      </c>
      <c r="AC60" s="400">
        <f t="shared" ca="1" si="17"/>
        <v>0</v>
      </c>
      <c r="AD60" s="379">
        <f t="shared" ca="1" si="18"/>
        <v>0</v>
      </c>
      <c r="AE60" s="379">
        <f t="shared" ca="1" si="19"/>
        <v>0</v>
      </c>
    </row>
    <row r="61" spans="1:31" x14ac:dyDescent="0.25">
      <c r="C61" t="s">
        <v>72</v>
      </c>
      <c r="D61" s="176"/>
      <c r="T61" s="379">
        <f t="shared" ca="1" si="13"/>
        <v>51993.087770000006</v>
      </c>
      <c r="U61" s="68"/>
      <c r="Y61" s="379">
        <f t="shared" ca="1" si="14"/>
        <v>51993.087770000006</v>
      </c>
      <c r="AA61" s="400">
        <f t="shared" ca="1" si="15"/>
        <v>0</v>
      </c>
      <c r="AB61" s="379">
        <f t="shared" ca="1" si="16"/>
        <v>0</v>
      </c>
      <c r="AC61" s="400">
        <f t="shared" ca="1" si="17"/>
        <v>0</v>
      </c>
      <c r="AD61" s="379">
        <f t="shared" ca="1" si="18"/>
        <v>0</v>
      </c>
      <c r="AE61" s="379">
        <f t="shared" ca="1" si="19"/>
        <v>0</v>
      </c>
    </row>
    <row r="62" spans="1:31" x14ac:dyDescent="0.25">
      <c r="C62" t="s">
        <v>164</v>
      </c>
      <c r="T62" s="379">
        <f t="shared" ca="1" si="13"/>
        <v>1443.7691799999998</v>
      </c>
      <c r="U62" s="68"/>
      <c r="Y62" s="379">
        <f t="shared" ca="1" si="14"/>
        <v>1443.7691799999998</v>
      </c>
      <c r="AA62" s="400">
        <f t="shared" ca="1" si="15"/>
        <v>0</v>
      </c>
      <c r="AB62" s="379">
        <f t="shared" ca="1" si="16"/>
        <v>0</v>
      </c>
      <c r="AC62" s="400">
        <f t="shared" ca="1" si="17"/>
        <v>0</v>
      </c>
      <c r="AD62" s="379">
        <f t="shared" ca="1" si="18"/>
        <v>0</v>
      </c>
      <c r="AE62" s="379">
        <f t="shared" ca="1" si="19"/>
        <v>0</v>
      </c>
    </row>
    <row r="63" spans="1:31" x14ac:dyDescent="0.25">
      <c r="C63" t="s">
        <v>24</v>
      </c>
      <c r="T63" s="379">
        <f t="shared" ca="1" si="13"/>
        <v>16371.959000000001</v>
      </c>
      <c r="U63" s="68"/>
      <c r="Y63" s="379">
        <f t="shared" ca="1" si="14"/>
        <v>16371.959000000001</v>
      </c>
      <c r="AA63" s="400">
        <f t="shared" ca="1" si="15"/>
        <v>0</v>
      </c>
      <c r="AB63" s="379">
        <f t="shared" ca="1" si="16"/>
        <v>0</v>
      </c>
      <c r="AC63" s="400">
        <f t="shared" ca="1" si="17"/>
        <v>0</v>
      </c>
      <c r="AD63" s="379">
        <f t="shared" ca="1" si="18"/>
        <v>0</v>
      </c>
      <c r="AE63" s="379">
        <f t="shared" ca="1" si="19"/>
        <v>0</v>
      </c>
    </row>
    <row r="64" spans="1:31" x14ac:dyDescent="0.25">
      <c r="T64" s="379"/>
      <c r="U64" s="68"/>
      <c r="Y64" s="379"/>
      <c r="AA64" s="400"/>
      <c r="AB64" s="379"/>
      <c r="AC64" s="400"/>
      <c r="AD64" s="379"/>
      <c r="AE64" s="379"/>
    </row>
  </sheetData>
  <autoFilter ref="B8:AE54"/>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41:S44 S11 S15:S25 S27:S39 S46:S54 X41:X44 X11 X15:X25 X27:X39 X46:X52">
      <formula1>P11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57"/>
  <sheetViews>
    <sheetView topLeftCell="B1" zoomScale="70" zoomScaleNormal="70" workbookViewId="0">
      <pane xSplit="9" ySplit="8" topLeftCell="S48" activePane="bottomRight" state="frozen"/>
      <selection activeCell="S45" sqref="S45"/>
      <selection pane="topRight" activeCell="S45" sqref="S45"/>
      <selection pane="bottomLeft" activeCell="S45" sqref="S45"/>
      <selection pane="bottomRight" activeCell="AE51" sqref="AE51"/>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506</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16" t="s">
        <v>388</v>
      </c>
      <c r="L7" s="417"/>
      <c r="M7" s="417"/>
      <c r="N7" s="417"/>
      <c r="O7" s="417"/>
      <c r="P7" s="417"/>
      <c r="Q7" s="417"/>
      <c r="R7" s="417"/>
      <c r="S7" s="417"/>
      <c r="T7" s="418"/>
      <c r="V7" s="419" t="s">
        <v>389</v>
      </c>
      <c r="W7" s="420"/>
      <c r="X7" s="420"/>
      <c r="Y7" s="421"/>
      <c r="AA7" s="422" t="s">
        <v>390</v>
      </c>
      <c r="AB7" s="423"/>
      <c r="AC7" s="424" t="s">
        <v>393</v>
      </c>
      <c r="AD7" s="425"/>
      <c r="AE7" s="309" t="s">
        <v>391</v>
      </c>
    </row>
    <row r="8" spans="1:31" s="318" customFormat="1" ht="75.75" thickBot="1" x14ac:dyDescent="0.3">
      <c r="A8" s="310" t="s">
        <v>377</v>
      </c>
      <c r="B8" s="311" t="s">
        <v>40</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c r="B10" s="3" t="s">
        <v>40</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40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40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5" si="0">W12*X12</f>
        <v>399.99552</v>
      </c>
      <c r="Z12" s="19"/>
      <c r="AA12" s="79">
        <v>0</v>
      </c>
      <c r="AB12" s="80">
        <f t="shared" ref="AB12:AB46" si="1">Y12*AA12</f>
        <v>0</v>
      </c>
      <c r="AC12" s="81">
        <v>0</v>
      </c>
      <c r="AD12" s="82">
        <f t="shared" ref="AD12:AD46" si="2">Y12*AC12</f>
        <v>0</v>
      </c>
      <c r="AE12" s="133">
        <f t="shared" ref="AE12:AE14" si="3">AB12-AD12</f>
        <v>0</v>
      </c>
    </row>
    <row r="13" spans="1:31" ht="15.75" thickBot="1" x14ac:dyDescent="0.3">
      <c r="A13" s="16"/>
      <c r="B13" s="3" t="s">
        <v>40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c r="AB13" s="80"/>
      <c r="AC13" s="81"/>
      <c r="AD13" s="82"/>
      <c r="AE13" s="133"/>
    </row>
    <row r="14" spans="1:31" ht="30.75" thickBot="1" x14ac:dyDescent="0.3">
      <c r="A14" s="16"/>
      <c r="B14" s="3" t="s">
        <v>40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40</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row>
    <row r="16" spans="1:31" ht="15.75" thickBot="1" x14ac:dyDescent="0.3">
      <c r="A16" s="16"/>
      <c r="B16" s="3" t="s">
        <v>40</v>
      </c>
      <c r="C16" s="4"/>
      <c r="D16" s="5"/>
      <c r="E16" s="6"/>
      <c r="F16" s="7"/>
      <c r="G16" s="7"/>
      <c r="H16" s="8"/>
      <c r="I16" s="7"/>
      <c r="J16" s="9"/>
      <c r="K16" s="10"/>
      <c r="L16" s="39"/>
      <c r="M16" s="11"/>
      <c r="N16" s="12"/>
      <c r="O16" s="19"/>
      <c r="P16" s="17"/>
      <c r="Q16" s="38"/>
      <c r="R16" s="38"/>
      <c r="S16" s="38"/>
      <c r="T16" s="38"/>
      <c r="V16" s="10"/>
      <c r="W16" s="39"/>
      <c r="X16" s="38"/>
      <c r="Y16" s="72"/>
      <c r="Z16" s="19"/>
      <c r="AA16" s="79"/>
      <c r="AB16" s="80"/>
      <c r="AC16" s="81"/>
      <c r="AD16" s="82"/>
      <c r="AE16" s="133"/>
    </row>
    <row r="17" spans="1:31" ht="61.5" thickBot="1" x14ac:dyDescent="0.3">
      <c r="A17" s="16"/>
      <c r="B17" s="3" t="s">
        <v>40</v>
      </c>
      <c r="C17" s="42" t="s">
        <v>189</v>
      </c>
      <c r="D17" s="5" t="s">
        <v>378</v>
      </c>
      <c r="E17" s="129" t="s">
        <v>501</v>
      </c>
      <c r="F17" s="7"/>
      <c r="G17" s="7"/>
      <c r="H17" s="8"/>
      <c r="I17" s="7"/>
      <c r="J17" s="9"/>
      <c r="K17" s="10"/>
      <c r="L17" s="39"/>
      <c r="M17" s="9"/>
      <c r="N17" s="39"/>
      <c r="O17" s="19"/>
      <c r="P17" s="28"/>
      <c r="Q17" s="43"/>
      <c r="R17" s="43"/>
      <c r="S17" s="43"/>
      <c r="T17" s="43"/>
      <c r="V17" s="10"/>
      <c r="W17" s="39"/>
      <c r="X17" s="43"/>
      <c r="Y17" s="72"/>
      <c r="Z17" s="19"/>
      <c r="AA17" s="79"/>
      <c r="AB17" s="80"/>
      <c r="AC17" s="81"/>
      <c r="AD17" s="82"/>
      <c r="AE17" s="133"/>
    </row>
    <row r="18" spans="1:31" ht="75.75" thickBot="1" x14ac:dyDescent="0.3">
      <c r="A18" s="16"/>
      <c r="B18" s="3" t="s">
        <v>40</v>
      </c>
      <c r="C18" s="42" t="s">
        <v>189</v>
      </c>
      <c r="D18" s="5" t="s">
        <v>25</v>
      </c>
      <c r="E18" s="6" t="s">
        <v>282</v>
      </c>
      <c r="F18" s="7"/>
      <c r="G18" s="7"/>
      <c r="H18" s="8">
        <v>6.11</v>
      </c>
      <c r="I18" s="7"/>
      <c r="J18" s="9" t="s">
        <v>283</v>
      </c>
      <c r="K18" s="10" t="s">
        <v>284</v>
      </c>
      <c r="L18" s="39">
        <v>1</v>
      </c>
      <c r="M18" s="11">
        <v>79.14</v>
      </c>
      <c r="N18" s="39">
        <v>79.14</v>
      </c>
      <c r="O18" s="19"/>
      <c r="P18" s="13" t="e">
        <v>#VALUE!</v>
      </c>
      <c r="Q18" s="14" t="e">
        <f t="shared" ref="Q18:Q26" si="4">IF(J18="PROV SUM",N18,L18*P18)</f>
        <v>#VALUE!</v>
      </c>
      <c r="R18" s="40">
        <v>0</v>
      </c>
      <c r="S18" s="41">
        <v>63.312000000000005</v>
      </c>
      <c r="T18" s="14">
        <f t="shared" ref="T18:T26" si="5">IF(J18="SC024",N18,IF(ISERROR(S18),"",IF(J18="PROV SUM",N18,L18*S18)))</f>
        <v>63.312000000000005</v>
      </c>
      <c r="V18" s="10" t="s">
        <v>284</v>
      </c>
      <c r="W18" s="39">
        <v>1</v>
      </c>
      <c r="X18" s="41">
        <v>63.312000000000005</v>
      </c>
      <c r="Y18" s="72">
        <f t="shared" si="0"/>
        <v>63.312000000000005</v>
      </c>
      <c r="Z18" s="19"/>
      <c r="AA18" s="79">
        <v>0</v>
      </c>
      <c r="AB18" s="80">
        <f t="shared" si="1"/>
        <v>0</v>
      </c>
      <c r="AC18" s="81">
        <v>0</v>
      </c>
      <c r="AD18" s="82">
        <f t="shared" si="2"/>
        <v>0</v>
      </c>
      <c r="AE18" s="133">
        <f t="shared" ref="AE18:AE46" si="6">AB18-AD18</f>
        <v>0</v>
      </c>
    </row>
    <row r="19" spans="1:31" ht="60.75" thickBot="1" x14ac:dyDescent="0.3">
      <c r="A19" s="16"/>
      <c r="B19" s="3" t="s">
        <v>40</v>
      </c>
      <c r="C19" s="42" t="s">
        <v>189</v>
      </c>
      <c r="D19" s="5" t="s">
        <v>25</v>
      </c>
      <c r="E19" s="6" t="s">
        <v>190</v>
      </c>
      <c r="F19" s="7"/>
      <c r="G19" s="7"/>
      <c r="H19" s="8">
        <v>6.82</v>
      </c>
      <c r="I19" s="7"/>
      <c r="J19" s="9" t="s">
        <v>191</v>
      </c>
      <c r="K19" s="10" t="s">
        <v>104</v>
      </c>
      <c r="L19" s="39">
        <v>8</v>
      </c>
      <c r="M19" s="11">
        <v>44.12</v>
      </c>
      <c r="N19" s="39">
        <v>352.96</v>
      </c>
      <c r="O19" s="19"/>
      <c r="P19" s="13" t="e">
        <v>#VALUE!</v>
      </c>
      <c r="Q19" s="14" t="e">
        <f t="shared" si="4"/>
        <v>#VALUE!</v>
      </c>
      <c r="R19" s="40">
        <v>0</v>
      </c>
      <c r="S19" s="41">
        <v>31.986999999999998</v>
      </c>
      <c r="T19" s="14">
        <f t="shared" si="5"/>
        <v>255.89599999999999</v>
      </c>
      <c r="V19" s="10" t="s">
        <v>104</v>
      </c>
      <c r="W19" s="39">
        <v>8</v>
      </c>
      <c r="X19" s="41">
        <v>31.986999999999998</v>
      </c>
      <c r="Y19" s="72">
        <f t="shared" si="0"/>
        <v>255.89599999999999</v>
      </c>
      <c r="Z19" s="19"/>
      <c r="AA19" s="79">
        <v>0</v>
      </c>
      <c r="AB19" s="80">
        <f t="shared" si="1"/>
        <v>0</v>
      </c>
      <c r="AC19" s="81">
        <v>0</v>
      </c>
      <c r="AD19" s="82">
        <f t="shared" si="2"/>
        <v>0</v>
      </c>
      <c r="AE19" s="133">
        <f>AB19-AD19</f>
        <v>0</v>
      </c>
    </row>
    <row r="20" spans="1:31" ht="45.75" thickBot="1" x14ac:dyDescent="0.3">
      <c r="A20" s="16"/>
      <c r="B20" s="3" t="s">
        <v>40</v>
      </c>
      <c r="C20" s="42" t="s">
        <v>189</v>
      </c>
      <c r="D20" s="5" t="s">
        <v>25</v>
      </c>
      <c r="E20" s="6" t="s">
        <v>417</v>
      </c>
      <c r="F20" s="7"/>
      <c r="G20" s="7"/>
      <c r="H20" s="8">
        <v>6.16100000000002</v>
      </c>
      <c r="I20" s="7"/>
      <c r="J20" s="9" t="s">
        <v>206</v>
      </c>
      <c r="K20" s="10" t="s">
        <v>104</v>
      </c>
      <c r="L20" s="39">
        <v>10</v>
      </c>
      <c r="M20" s="11">
        <v>38.25</v>
      </c>
      <c r="N20" s="39">
        <v>382.5</v>
      </c>
      <c r="O20" s="19"/>
      <c r="P20" s="13" t="e">
        <v>#VALUE!</v>
      </c>
      <c r="Q20" s="14" t="e">
        <f t="shared" si="4"/>
        <v>#VALUE!</v>
      </c>
      <c r="R20" s="40">
        <v>0</v>
      </c>
      <c r="S20" s="41">
        <v>27.731249999999999</v>
      </c>
      <c r="T20" s="14">
        <f t="shared" si="5"/>
        <v>277.3125</v>
      </c>
      <c r="V20" s="10" t="s">
        <v>104</v>
      </c>
      <c r="W20" s="39">
        <v>10</v>
      </c>
      <c r="X20" s="41">
        <v>27.731249999999999</v>
      </c>
      <c r="Y20" s="72">
        <f t="shared" si="0"/>
        <v>277.3125</v>
      </c>
      <c r="Z20" s="19"/>
      <c r="AA20" s="79">
        <v>0</v>
      </c>
      <c r="AB20" s="80">
        <f t="shared" si="1"/>
        <v>0</v>
      </c>
      <c r="AC20" s="81">
        <v>0</v>
      </c>
      <c r="AD20" s="82">
        <f t="shared" si="2"/>
        <v>0</v>
      </c>
      <c r="AE20" s="133">
        <f t="shared" si="6"/>
        <v>0</v>
      </c>
    </row>
    <row r="21" spans="1:31" ht="45.75" thickBot="1" x14ac:dyDescent="0.3">
      <c r="A21" s="16"/>
      <c r="B21" s="3" t="s">
        <v>40</v>
      </c>
      <c r="C21" s="42" t="s">
        <v>189</v>
      </c>
      <c r="D21" s="5" t="s">
        <v>25</v>
      </c>
      <c r="E21" s="6" t="s">
        <v>219</v>
      </c>
      <c r="F21" s="7"/>
      <c r="G21" s="7"/>
      <c r="H21" s="8">
        <v>6.1850000000000298</v>
      </c>
      <c r="I21" s="7"/>
      <c r="J21" s="9" t="s">
        <v>220</v>
      </c>
      <c r="K21" s="10" t="s">
        <v>79</v>
      </c>
      <c r="L21" s="39">
        <v>35</v>
      </c>
      <c r="M21" s="11">
        <v>11.01</v>
      </c>
      <c r="N21" s="39">
        <v>385.35</v>
      </c>
      <c r="O21" s="19"/>
      <c r="P21" s="13" t="e">
        <v>#VALUE!</v>
      </c>
      <c r="Q21" s="14" t="e">
        <f t="shared" si="4"/>
        <v>#VALUE!</v>
      </c>
      <c r="R21" s="40">
        <v>0</v>
      </c>
      <c r="S21" s="41">
        <v>9.3584999999999994</v>
      </c>
      <c r="T21" s="14">
        <f t="shared" si="5"/>
        <v>327.54749999999996</v>
      </c>
      <c r="V21" s="10" t="s">
        <v>79</v>
      </c>
      <c r="W21" s="39">
        <v>35</v>
      </c>
      <c r="X21" s="41">
        <v>9.3584999999999994</v>
      </c>
      <c r="Y21" s="72">
        <f t="shared" si="0"/>
        <v>327.54749999999996</v>
      </c>
      <c r="Z21" s="19"/>
      <c r="AA21" s="79">
        <v>0</v>
      </c>
      <c r="AB21" s="80">
        <f t="shared" si="1"/>
        <v>0</v>
      </c>
      <c r="AC21" s="81">
        <v>0</v>
      </c>
      <c r="AD21" s="82">
        <f t="shared" si="2"/>
        <v>0</v>
      </c>
      <c r="AE21" s="133">
        <f t="shared" si="6"/>
        <v>0</v>
      </c>
    </row>
    <row r="22" spans="1:31" ht="30.75" thickBot="1" x14ac:dyDescent="0.3">
      <c r="A22" s="16"/>
      <c r="B22" s="3" t="s">
        <v>40</v>
      </c>
      <c r="C22" s="42" t="s">
        <v>189</v>
      </c>
      <c r="D22" s="5" t="s">
        <v>25</v>
      </c>
      <c r="E22" s="6" t="s">
        <v>269</v>
      </c>
      <c r="F22" s="7"/>
      <c r="G22" s="7"/>
      <c r="H22" s="8">
        <v>6.2620000000000502</v>
      </c>
      <c r="I22" s="7"/>
      <c r="J22" s="9" t="s">
        <v>270</v>
      </c>
      <c r="K22" s="10" t="s">
        <v>79</v>
      </c>
      <c r="L22" s="39">
        <v>10</v>
      </c>
      <c r="M22" s="11">
        <v>16.86</v>
      </c>
      <c r="N22" s="39">
        <v>168.6</v>
      </c>
      <c r="O22" s="19"/>
      <c r="P22" s="13" t="e">
        <v>#VALUE!</v>
      </c>
      <c r="Q22" s="14" t="e">
        <f t="shared" si="4"/>
        <v>#VALUE!</v>
      </c>
      <c r="R22" s="40">
        <v>0</v>
      </c>
      <c r="S22" s="41">
        <v>14.331</v>
      </c>
      <c r="T22" s="14">
        <f t="shared" si="5"/>
        <v>143.31</v>
      </c>
      <c r="V22" s="10" t="s">
        <v>79</v>
      </c>
      <c r="W22" s="39">
        <v>10</v>
      </c>
      <c r="X22" s="41">
        <v>14.331</v>
      </c>
      <c r="Y22" s="72">
        <f t="shared" si="0"/>
        <v>143.31</v>
      </c>
      <c r="Z22" s="19"/>
      <c r="AA22" s="79">
        <v>0</v>
      </c>
      <c r="AB22" s="80">
        <f t="shared" si="1"/>
        <v>0</v>
      </c>
      <c r="AC22" s="81">
        <v>0</v>
      </c>
      <c r="AD22" s="82">
        <f t="shared" si="2"/>
        <v>0</v>
      </c>
      <c r="AE22" s="133">
        <f t="shared" si="6"/>
        <v>0</v>
      </c>
    </row>
    <row r="23" spans="1:31" ht="30.75" thickBot="1" x14ac:dyDescent="0.3">
      <c r="A23" s="16"/>
      <c r="B23" s="3" t="s">
        <v>40</v>
      </c>
      <c r="C23" s="42" t="s">
        <v>189</v>
      </c>
      <c r="D23" s="5" t="s">
        <v>25</v>
      </c>
      <c r="E23" s="6" t="s">
        <v>278</v>
      </c>
      <c r="F23" s="7"/>
      <c r="G23" s="7"/>
      <c r="H23" s="8">
        <v>6.2710000000000603</v>
      </c>
      <c r="I23" s="7"/>
      <c r="J23" s="9" t="s">
        <v>279</v>
      </c>
      <c r="K23" s="10" t="s">
        <v>79</v>
      </c>
      <c r="L23" s="39">
        <v>1</v>
      </c>
      <c r="M23" s="11">
        <v>8.17</v>
      </c>
      <c r="N23" s="39">
        <v>8.17</v>
      </c>
      <c r="O23" s="19"/>
      <c r="P23" s="13" t="e">
        <v>#VALUE!</v>
      </c>
      <c r="Q23" s="14" t="e">
        <f t="shared" si="4"/>
        <v>#VALUE!</v>
      </c>
      <c r="R23" s="40">
        <v>0</v>
      </c>
      <c r="S23" s="41">
        <v>6.9444999999999997</v>
      </c>
      <c r="T23" s="14">
        <f t="shared" si="5"/>
        <v>6.9444999999999997</v>
      </c>
      <c r="V23" s="10" t="s">
        <v>79</v>
      </c>
      <c r="W23" s="39">
        <v>1</v>
      </c>
      <c r="X23" s="41">
        <v>6.9444999999999997</v>
      </c>
      <c r="Y23" s="72">
        <f t="shared" si="0"/>
        <v>6.9444999999999997</v>
      </c>
      <c r="Z23" s="19"/>
      <c r="AA23" s="79">
        <v>0</v>
      </c>
      <c r="AB23" s="80">
        <f t="shared" si="1"/>
        <v>0</v>
      </c>
      <c r="AC23" s="81">
        <v>0</v>
      </c>
      <c r="AD23" s="82">
        <f t="shared" si="2"/>
        <v>0</v>
      </c>
      <c r="AE23" s="133">
        <f t="shared" si="6"/>
        <v>0</v>
      </c>
    </row>
    <row r="24" spans="1:31" ht="30.75" thickBot="1" x14ac:dyDescent="0.3">
      <c r="A24" s="16"/>
      <c r="B24" s="3" t="s">
        <v>40</v>
      </c>
      <c r="C24" s="42" t="s">
        <v>189</v>
      </c>
      <c r="D24" s="5" t="s">
        <v>25</v>
      </c>
      <c r="E24" s="6" t="s">
        <v>280</v>
      </c>
      <c r="F24" s="7"/>
      <c r="G24" s="7"/>
      <c r="H24" s="8">
        <v>6.2760000000000602</v>
      </c>
      <c r="I24" s="7"/>
      <c r="J24" s="9" t="s">
        <v>281</v>
      </c>
      <c r="K24" s="10" t="s">
        <v>139</v>
      </c>
      <c r="L24" s="39">
        <v>1</v>
      </c>
      <c r="M24" s="11">
        <v>33.520000000000003</v>
      </c>
      <c r="N24" s="39">
        <v>33.520000000000003</v>
      </c>
      <c r="O24" s="19"/>
      <c r="P24" s="13" t="e">
        <v>#VALUE!</v>
      </c>
      <c r="Q24" s="14" t="e">
        <f t="shared" si="4"/>
        <v>#VALUE!</v>
      </c>
      <c r="R24" s="40">
        <v>0</v>
      </c>
      <c r="S24" s="41">
        <v>28.492000000000001</v>
      </c>
      <c r="T24" s="14">
        <f t="shared" si="5"/>
        <v>28.492000000000001</v>
      </c>
      <c r="V24" s="10" t="s">
        <v>139</v>
      </c>
      <c r="W24" s="39">
        <v>1</v>
      </c>
      <c r="X24" s="41">
        <v>28.492000000000001</v>
      </c>
      <c r="Y24" s="72">
        <f t="shared" si="0"/>
        <v>28.492000000000001</v>
      </c>
      <c r="Z24" s="19"/>
      <c r="AA24" s="79">
        <v>0</v>
      </c>
      <c r="AB24" s="80">
        <f t="shared" si="1"/>
        <v>0</v>
      </c>
      <c r="AC24" s="81">
        <v>0</v>
      </c>
      <c r="AD24" s="82">
        <f t="shared" si="2"/>
        <v>0</v>
      </c>
      <c r="AE24" s="133">
        <f t="shared" si="6"/>
        <v>0</v>
      </c>
    </row>
    <row r="25" spans="1:31" ht="45.75" thickBot="1" x14ac:dyDescent="0.3">
      <c r="A25" s="16"/>
      <c r="B25" s="3" t="s">
        <v>40</v>
      </c>
      <c r="C25" s="42" t="s">
        <v>189</v>
      </c>
      <c r="D25" s="5" t="s">
        <v>25</v>
      </c>
      <c r="E25" s="6" t="s">
        <v>211</v>
      </c>
      <c r="F25" s="7"/>
      <c r="G25" s="7"/>
      <c r="H25" s="8">
        <v>6.3060000000000702</v>
      </c>
      <c r="I25" s="7"/>
      <c r="J25" s="9" t="s">
        <v>212</v>
      </c>
      <c r="K25" s="10" t="s">
        <v>104</v>
      </c>
      <c r="L25" s="39">
        <v>35</v>
      </c>
      <c r="M25" s="11">
        <v>6.87</v>
      </c>
      <c r="N25" s="39">
        <v>240.45</v>
      </c>
      <c r="O25" s="19"/>
      <c r="P25" s="13" t="e">
        <v>#VALUE!</v>
      </c>
      <c r="Q25" s="14" t="e">
        <f t="shared" si="4"/>
        <v>#VALUE!</v>
      </c>
      <c r="R25" s="40">
        <v>0</v>
      </c>
      <c r="S25" s="41">
        <v>4.9807499999999996</v>
      </c>
      <c r="T25" s="14">
        <f t="shared" si="5"/>
        <v>174.32624999999999</v>
      </c>
      <c r="V25" s="10" t="s">
        <v>104</v>
      </c>
      <c r="W25" s="39">
        <v>35</v>
      </c>
      <c r="X25" s="41">
        <v>4.9807499999999996</v>
      </c>
      <c r="Y25" s="72">
        <f t="shared" si="0"/>
        <v>174.32624999999999</v>
      </c>
      <c r="Z25" s="19"/>
      <c r="AA25" s="79">
        <v>0</v>
      </c>
      <c r="AB25" s="80">
        <f t="shared" si="1"/>
        <v>0</v>
      </c>
      <c r="AC25" s="81">
        <v>0</v>
      </c>
      <c r="AD25" s="82">
        <f t="shared" si="2"/>
        <v>0</v>
      </c>
      <c r="AE25" s="133">
        <f t="shared" si="6"/>
        <v>0</v>
      </c>
    </row>
    <row r="26" spans="1:31" ht="16.5" thickBot="1" x14ac:dyDescent="0.3">
      <c r="A26" s="16"/>
      <c r="B26" s="3" t="s">
        <v>40</v>
      </c>
      <c r="C26" s="42" t="s">
        <v>189</v>
      </c>
      <c r="D26" s="5" t="s">
        <v>25</v>
      </c>
      <c r="E26" s="6" t="s">
        <v>418</v>
      </c>
      <c r="F26" s="7"/>
      <c r="G26" s="7"/>
      <c r="H26" s="8">
        <v>6.399</v>
      </c>
      <c r="I26" s="7"/>
      <c r="J26" s="9" t="s">
        <v>379</v>
      </c>
      <c r="K26" s="10" t="s">
        <v>380</v>
      </c>
      <c r="L26" s="39">
        <v>1</v>
      </c>
      <c r="M26" s="39">
        <v>300</v>
      </c>
      <c r="N26" s="39">
        <v>300</v>
      </c>
      <c r="O26" s="19"/>
      <c r="P26" s="13" t="e">
        <v>#VALUE!</v>
      </c>
      <c r="Q26" s="14">
        <f t="shared" si="4"/>
        <v>300</v>
      </c>
      <c r="R26" s="40" t="s">
        <v>381</v>
      </c>
      <c r="S26" s="41" t="s">
        <v>381</v>
      </c>
      <c r="T26" s="14">
        <f t="shared" si="5"/>
        <v>300</v>
      </c>
      <c r="V26" s="10" t="s">
        <v>380</v>
      </c>
      <c r="W26" s="39">
        <v>1</v>
      </c>
      <c r="X26" s="41" t="s">
        <v>381</v>
      </c>
      <c r="Y26" s="72">
        <v>300</v>
      </c>
      <c r="Z26" s="19"/>
      <c r="AA26" s="79">
        <v>0</v>
      </c>
      <c r="AB26" s="80">
        <f t="shared" si="1"/>
        <v>0</v>
      </c>
      <c r="AC26" s="81">
        <v>0</v>
      </c>
      <c r="AD26" s="82">
        <f t="shared" si="2"/>
        <v>0</v>
      </c>
      <c r="AE26" s="133">
        <f t="shared" si="6"/>
        <v>0</v>
      </c>
    </row>
    <row r="27" spans="1:31" ht="15.75" thickBot="1" x14ac:dyDescent="0.3">
      <c r="A27" s="16"/>
      <c r="B27" s="3" t="s">
        <v>40</v>
      </c>
      <c r="C27" s="42" t="s">
        <v>72</v>
      </c>
      <c r="D27" s="5" t="s">
        <v>378</v>
      </c>
      <c r="E27" s="6"/>
      <c r="F27" s="7"/>
      <c r="G27" s="7"/>
      <c r="H27" s="8"/>
      <c r="I27" s="7"/>
      <c r="J27" s="9"/>
      <c r="K27" s="10"/>
      <c r="L27" s="39"/>
      <c r="M27" s="9"/>
      <c r="N27" s="39"/>
      <c r="O27" s="44"/>
      <c r="P27" s="28"/>
      <c r="Q27" s="43"/>
      <c r="R27" s="43"/>
      <c r="S27" s="43"/>
      <c r="T27" s="43"/>
      <c r="V27" s="10"/>
      <c r="W27" s="39"/>
      <c r="X27" s="43"/>
      <c r="Y27" s="72"/>
      <c r="Z27" s="19"/>
      <c r="AA27" s="79">
        <v>0</v>
      </c>
      <c r="AB27" s="80">
        <f t="shared" si="1"/>
        <v>0</v>
      </c>
      <c r="AC27" s="81">
        <v>0</v>
      </c>
      <c r="AD27" s="82">
        <f t="shared" si="2"/>
        <v>0</v>
      </c>
      <c r="AE27" s="133">
        <f t="shared" si="6"/>
        <v>0</v>
      </c>
    </row>
    <row r="28" spans="1:31" ht="120.75" thickBot="1" x14ac:dyDescent="0.3">
      <c r="A28" s="16"/>
      <c r="B28" s="3" t="s">
        <v>40</v>
      </c>
      <c r="C28" s="42" t="s">
        <v>72</v>
      </c>
      <c r="D28" s="5" t="s">
        <v>25</v>
      </c>
      <c r="E28" s="6" t="s">
        <v>419</v>
      </c>
      <c r="F28" s="7"/>
      <c r="G28" s="7"/>
      <c r="H28" s="8">
        <v>3.1799999999999899</v>
      </c>
      <c r="I28" s="7"/>
      <c r="J28" s="9" t="s">
        <v>106</v>
      </c>
      <c r="K28" s="10" t="s">
        <v>79</v>
      </c>
      <c r="L28" s="39">
        <v>50</v>
      </c>
      <c r="M28" s="11">
        <v>10.17</v>
      </c>
      <c r="N28" s="39">
        <v>508.5</v>
      </c>
      <c r="O28" s="44"/>
      <c r="P28" s="13" t="e">
        <v>#VALUE!</v>
      </c>
      <c r="Q28" s="14" t="e">
        <f>IF(J28="PROV SUM",N28,L28*P28)</f>
        <v>#VALUE!</v>
      </c>
      <c r="R28" s="40">
        <v>0</v>
      </c>
      <c r="S28" s="41">
        <v>8.136000000000001</v>
      </c>
      <c r="T28" s="14">
        <f>IF(J28="SC024",N28,IF(ISERROR(S28),"",IF(J28="PROV SUM",N28,L28*S28)))</f>
        <v>406.80000000000007</v>
      </c>
      <c r="V28" s="10" t="s">
        <v>79</v>
      </c>
      <c r="W28" s="39">
        <v>50</v>
      </c>
      <c r="X28" s="41">
        <v>8.136000000000001</v>
      </c>
      <c r="Y28" s="72">
        <f t="shared" si="0"/>
        <v>406.80000000000007</v>
      </c>
      <c r="Z28" s="19"/>
      <c r="AA28" s="79">
        <v>1</v>
      </c>
      <c r="AB28" s="80">
        <f t="shared" si="1"/>
        <v>406.80000000000007</v>
      </c>
      <c r="AC28" s="81">
        <v>0</v>
      </c>
      <c r="AD28" s="82">
        <f t="shared" si="2"/>
        <v>0</v>
      </c>
      <c r="AE28" s="133">
        <f t="shared" si="6"/>
        <v>406.80000000000007</v>
      </c>
    </row>
    <row r="29" spans="1:31" ht="45.75" thickBot="1" x14ac:dyDescent="0.3">
      <c r="A29" s="16"/>
      <c r="B29" s="3" t="s">
        <v>40</v>
      </c>
      <c r="C29" s="42" t="s">
        <v>72</v>
      </c>
      <c r="D29" s="5" t="s">
        <v>25</v>
      </c>
      <c r="E29" s="6" t="s">
        <v>109</v>
      </c>
      <c r="F29" s="7"/>
      <c r="G29" s="7"/>
      <c r="H29" s="8">
        <v>3.1859999999999902</v>
      </c>
      <c r="I29" s="7"/>
      <c r="J29" s="9" t="s">
        <v>110</v>
      </c>
      <c r="K29" s="10" t="s">
        <v>104</v>
      </c>
      <c r="L29" s="39">
        <v>10</v>
      </c>
      <c r="M29" s="11">
        <v>17.43</v>
      </c>
      <c r="N29" s="39">
        <v>174.3</v>
      </c>
      <c r="O29" s="44"/>
      <c r="P29" s="13" t="e">
        <v>#VALUE!</v>
      </c>
      <c r="Q29" s="14" t="e">
        <f>IF(J29="PROV SUM",N29,L29*P29)</f>
        <v>#VALUE!</v>
      </c>
      <c r="R29" s="40">
        <v>0</v>
      </c>
      <c r="S29" s="41">
        <v>13.944000000000001</v>
      </c>
      <c r="T29" s="14">
        <f>IF(J29="SC024",N29,IF(ISERROR(S29),"",IF(J29="PROV SUM",N29,L29*S29)))</f>
        <v>139.44</v>
      </c>
      <c r="V29" s="10" t="s">
        <v>104</v>
      </c>
      <c r="W29" s="39">
        <v>10</v>
      </c>
      <c r="X29" s="41">
        <v>13.944000000000001</v>
      </c>
      <c r="Y29" s="72">
        <f t="shared" si="0"/>
        <v>139.44</v>
      </c>
      <c r="Z29" s="19"/>
      <c r="AA29" s="79">
        <v>1</v>
      </c>
      <c r="AB29" s="80">
        <f t="shared" si="1"/>
        <v>139.44</v>
      </c>
      <c r="AC29" s="81">
        <v>0</v>
      </c>
      <c r="AD29" s="82">
        <f t="shared" si="2"/>
        <v>0</v>
      </c>
      <c r="AE29" s="133">
        <f t="shared" si="6"/>
        <v>139.44</v>
      </c>
    </row>
    <row r="30" spans="1:31" ht="15.75" thickBot="1" x14ac:dyDescent="0.3">
      <c r="A30" s="16"/>
      <c r="B30" s="3" t="s">
        <v>40</v>
      </c>
      <c r="C30" s="42" t="s">
        <v>72</v>
      </c>
      <c r="D30" s="5" t="s">
        <v>25</v>
      </c>
      <c r="E30" s="6" t="s">
        <v>144</v>
      </c>
      <c r="F30" s="7"/>
      <c r="G30" s="7"/>
      <c r="H30" s="8">
        <v>3.33</v>
      </c>
      <c r="I30" s="7"/>
      <c r="J30" s="9" t="s">
        <v>145</v>
      </c>
      <c r="K30" s="10" t="s">
        <v>75</v>
      </c>
      <c r="L30" s="39">
        <v>1</v>
      </c>
      <c r="M30" s="11">
        <v>6.76</v>
      </c>
      <c r="N30" s="39">
        <v>6.76</v>
      </c>
      <c r="O30" s="44"/>
      <c r="P30" s="13" t="e">
        <v>#VALUE!</v>
      </c>
      <c r="Q30" s="14" t="e">
        <f>IF(J30="PROV SUM",N30,L30*P30)</f>
        <v>#VALUE!</v>
      </c>
      <c r="R30" s="40">
        <v>0</v>
      </c>
      <c r="S30" s="41">
        <v>5.009836</v>
      </c>
      <c r="T30" s="14">
        <f>IF(J30="SC024",N30,IF(ISERROR(S30),"",IF(J30="PROV SUM",N30,L30*S30)))</f>
        <v>5.009836</v>
      </c>
      <c r="V30" s="10" t="s">
        <v>75</v>
      </c>
      <c r="W30" s="39">
        <v>1</v>
      </c>
      <c r="X30" s="41">
        <v>5.009836</v>
      </c>
      <c r="Y30" s="72">
        <f t="shared" si="0"/>
        <v>5.009836</v>
      </c>
      <c r="Z30" s="19"/>
      <c r="AA30" s="79">
        <v>1</v>
      </c>
      <c r="AB30" s="80">
        <f t="shared" si="1"/>
        <v>5.009836</v>
      </c>
      <c r="AC30" s="81">
        <v>0</v>
      </c>
      <c r="AD30" s="82">
        <f t="shared" si="2"/>
        <v>0</v>
      </c>
      <c r="AE30" s="133">
        <f t="shared" si="6"/>
        <v>5.009836</v>
      </c>
    </row>
    <row r="31" spans="1:31" ht="16.5" thickBot="1" x14ac:dyDescent="0.3">
      <c r="A31" s="16"/>
      <c r="B31" s="3" t="s">
        <v>40</v>
      </c>
      <c r="C31" s="42" t="s">
        <v>72</v>
      </c>
      <c r="D31" s="5" t="s">
        <v>25</v>
      </c>
      <c r="E31" s="6" t="s">
        <v>420</v>
      </c>
      <c r="F31" s="7"/>
      <c r="G31" s="7"/>
      <c r="H31" s="8">
        <v>3.4340000000000002</v>
      </c>
      <c r="I31" s="7"/>
      <c r="J31" s="9" t="s">
        <v>379</v>
      </c>
      <c r="K31" s="10" t="s">
        <v>380</v>
      </c>
      <c r="L31" s="39">
        <v>1</v>
      </c>
      <c r="M31" s="39">
        <v>150</v>
      </c>
      <c r="N31" s="39">
        <v>150</v>
      </c>
      <c r="O31" s="44"/>
      <c r="P31" s="13" t="e">
        <v>#VALUE!</v>
      </c>
      <c r="Q31" s="14">
        <f>IF(J31="PROV SUM",N31,L31*P31)</f>
        <v>150</v>
      </c>
      <c r="R31" s="40" t="s">
        <v>381</v>
      </c>
      <c r="S31" s="41" t="s">
        <v>381</v>
      </c>
      <c r="T31" s="14">
        <f>IF(J31="SC024",N31,IF(ISERROR(S31),"",IF(J31="PROV SUM",N31,L31*S31)))</f>
        <v>150</v>
      </c>
      <c r="V31" s="10" t="s">
        <v>380</v>
      </c>
      <c r="W31" s="39">
        <v>1</v>
      </c>
      <c r="X31" s="41" t="s">
        <v>381</v>
      </c>
      <c r="Y31" s="72">
        <v>150</v>
      </c>
      <c r="Z31" s="19"/>
      <c r="AA31" s="79">
        <v>0</v>
      </c>
      <c r="AB31" s="80">
        <f t="shared" si="1"/>
        <v>0</v>
      </c>
      <c r="AC31" s="81">
        <v>0</v>
      </c>
      <c r="AD31" s="82">
        <f t="shared" si="2"/>
        <v>0</v>
      </c>
      <c r="AE31" s="133">
        <f t="shared" si="6"/>
        <v>0</v>
      </c>
    </row>
    <row r="32" spans="1:31" ht="31.5" thickBot="1" x14ac:dyDescent="0.3">
      <c r="A32" s="16"/>
      <c r="B32" s="3" t="s">
        <v>40</v>
      </c>
      <c r="C32" s="42" t="s">
        <v>72</v>
      </c>
      <c r="D32" s="5" t="s">
        <v>25</v>
      </c>
      <c r="E32" s="6" t="s">
        <v>421</v>
      </c>
      <c r="F32" s="7"/>
      <c r="G32" s="7"/>
      <c r="H32" s="8">
        <v>3.4350000000000001</v>
      </c>
      <c r="I32" s="7"/>
      <c r="J32" s="9" t="s">
        <v>379</v>
      </c>
      <c r="K32" s="10" t="s">
        <v>380</v>
      </c>
      <c r="L32" s="39">
        <v>1</v>
      </c>
      <c r="M32" s="39">
        <v>200</v>
      </c>
      <c r="N32" s="39">
        <v>200</v>
      </c>
      <c r="O32" s="44"/>
      <c r="P32" s="13" t="e">
        <v>#VALUE!</v>
      </c>
      <c r="Q32" s="14">
        <f>IF(J32="PROV SUM",N32,L32*P32)</f>
        <v>200</v>
      </c>
      <c r="R32" s="40" t="s">
        <v>381</v>
      </c>
      <c r="S32" s="41" t="s">
        <v>381</v>
      </c>
      <c r="T32" s="14">
        <f>IF(J32="SC024",N32,IF(ISERROR(S32),"",IF(J32="PROV SUM",N32,L32*S32)))</f>
        <v>200</v>
      </c>
      <c r="V32" s="10" t="s">
        <v>380</v>
      </c>
      <c r="W32" s="39">
        <v>1</v>
      </c>
      <c r="X32" s="41" t="s">
        <v>381</v>
      </c>
      <c r="Y32" s="72">
        <v>200</v>
      </c>
      <c r="Z32" s="19"/>
      <c r="AA32" s="79">
        <v>0</v>
      </c>
      <c r="AB32" s="80">
        <f t="shared" si="1"/>
        <v>0</v>
      </c>
      <c r="AC32" s="81">
        <v>0</v>
      </c>
      <c r="AD32" s="82">
        <f t="shared" si="2"/>
        <v>0</v>
      </c>
      <c r="AE32" s="133">
        <f t="shared" si="6"/>
        <v>0</v>
      </c>
    </row>
    <row r="33" spans="1:31" ht="15.75" thickBot="1" x14ac:dyDescent="0.3">
      <c r="A33" s="16"/>
      <c r="B33" s="3" t="s">
        <v>40</v>
      </c>
      <c r="C33" s="42" t="s">
        <v>164</v>
      </c>
      <c r="D33" s="5" t="s">
        <v>378</v>
      </c>
      <c r="E33" s="6"/>
      <c r="F33" s="7"/>
      <c r="G33" s="7"/>
      <c r="H33" s="8"/>
      <c r="I33" s="7"/>
      <c r="J33" s="9"/>
      <c r="K33" s="10"/>
      <c r="L33" s="39"/>
      <c r="M33" s="9"/>
      <c r="N33" s="39"/>
      <c r="O33" s="44"/>
      <c r="P33" s="28"/>
      <c r="Q33" s="43"/>
      <c r="R33" s="43"/>
      <c r="S33" s="43"/>
      <c r="T33" s="43"/>
      <c r="V33" s="10"/>
      <c r="W33" s="39"/>
      <c r="X33" s="43"/>
      <c r="Y33" s="72">
        <f t="shared" si="0"/>
        <v>0</v>
      </c>
      <c r="Z33" s="19"/>
      <c r="AA33" s="79">
        <v>0</v>
      </c>
      <c r="AB33" s="80">
        <f t="shared" si="1"/>
        <v>0</v>
      </c>
      <c r="AC33" s="81">
        <v>0</v>
      </c>
      <c r="AD33" s="82">
        <f t="shared" si="2"/>
        <v>0</v>
      </c>
      <c r="AE33" s="133">
        <f t="shared" si="6"/>
        <v>0</v>
      </c>
    </row>
    <row r="34" spans="1:31" ht="45.75" thickBot="1" x14ac:dyDescent="0.3">
      <c r="A34" s="16"/>
      <c r="B34" s="3" t="s">
        <v>40</v>
      </c>
      <c r="C34" s="42" t="s">
        <v>164</v>
      </c>
      <c r="D34" s="5" t="s">
        <v>25</v>
      </c>
      <c r="E34" s="6" t="s">
        <v>187</v>
      </c>
      <c r="F34" s="7"/>
      <c r="G34" s="7"/>
      <c r="H34" s="8">
        <v>4.1399999999999997</v>
      </c>
      <c r="I34" s="7"/>
      <c r="J34" s="9" t="s">
        <v>188</v>
      </c>
      <c r="K34" s="10" t="s">
        <v>57</v>
      </c>
      <c r="L34" s="39">
        <v>10</v>
      </c>
      <c r="M34" s="11">
        <v>6.75</v>
      </c>
      <c r="N34" s="39">
        <v>67.5</v>
      </c>
      <c r="O34" s="44"/>
      <c r="P34" s="13" t="e">
        <v>#VALUE!</v>
      </c>
      <c r="Q34" s="14" t="e">
        <f>IF(J34="PROV SUM",N34,L34*P34)</f>
        <v>#VALUE!</v>
      </c>
      <c r="R34" s="40">
        <v>0</v>
      </c>
      <c r="S34" s="41">
        <v>6.4124999999999996</v>
      </c>
      <c r="T34" s="14">
        <f>IF(J34="SC024",N34,IF(ISERROR(S34),"",IF(J34="PROV SUM",N34,L34*S34)))</f>
        <v>64.125</v>
      </c>
      <c r="V34" s="10" t="s">
        <v>57</v>
      </c>
      <c r="W34" s="39">
        <v>10</v>
      </c>
      <c r="X34" s="41">
        <v>6.4124999999999996</v>
      </c>
      <c r="Y34" s="72">
        <f t="shared" si="0"/>
        <v>64.125</v>
      </c>
      <c r="Z34" s="19"/>
      <c r="AA34" s="79">
        <v>0</v>
      </c>
      <c r="AB34" s="80">
        <f t="shared" si="1"/>
        <v>0</v>
      </c>
      <c r="AC34" s="81">
        <v>0</v>
      </c>
      <c r="AD34" s="82">
        <f t="shared" si="2"/>
        <v>0</v>
      </c>
      <c r="AE34" s="133">
        <f t="shared" si="6"/>
        <v>0</v>
      </c>
    </row>
    <row r="35" spans="1:31" ht="90.75" thickBot="1" x14ac:dyDescent="0.3">
      <c r="A35" s="16"/>
      <c r="B35" s="45" t="s">
        <v>40</v>
      </c>
      <c r="C35" s="46" t="s">
        <v>164</v>
      </c>
      <c r="D35" s="47" t="s">
        <v>25</v>
      </c>
      <c r="E35" s="48" t="s">
        <v>169</v>
      </c>
      <c r="F35" s="49"/>
      <c r="G35" s="49"/>
      <c r="H35" s="50">
        <v>4.8899999999999801</v>
      </c>
      <c r="I35" s="49"/>
      <c r="J35" s="51" t="s">
        <v>170</v>
      </c>
      <c r="K35" s="52" t="s">
        <v>75</v>
      </c>
      <c r="L35" s="53">
        <v>2</v>
      </c>
      <c r="M35" s="54">
        <v>29.05</v>
      </c>
      <c r="N35" s="53">
        <v>58.1</v>
      </c>
      <c r="O35" s="44"/>
      <c r="P35" s="13" t="e">
        <v>#VALUE!</v>
      </c>
      <c r="Q35" s="14" t="e">
        <f>IF(J35="PROV SUM",N35,L35*P35)</f>
        <v>#VALUE!</v>
      </c>
      <c r="R35" s="40">
        <v>0</v>
      </c>
      <c r="S35" s="41">
        <v>25.752824999999998</v>
      </c>
      <c r="T35" s="14">
        <f>IF(J35="SC024",N35,IF(ISERROR(S35),"",IF(J35="PROV SUM",N35,L35*S35)))</f>
        <v>51.505649999999996</v>
      </c>
      <c r="V35" s="52" t="s">
        <v>75</v>
      </c>
      <c r="W35" s="53">
        <v>2</v>
      </c>
      <c r="X35" s="41">
        <v>25.752824999999998</v>
      </c>
      <c r="Y35" s="72">
        <f t="shared" si="0"/>
        <v>51.505649999999996</v>
      </c>
      <c r="Z35" s="19"/>
      <c r="AA35" s="79">
        <v>0</v>
      </c>
      <c r="AB35" s="80">
        <f t="shared" si="1"/>
        <v>0</v>
      </c>
      <c r="AC35" s="81">
        <v>0</v>
      </c>
      <c r="AD35" s="82">
        <f t="shared" si="2"/>
        <v>0</v>
      </c>
      <c r="AE35" s="133">
        <f t="shared" si="6"/>
        <v>0</v>
      </c>
    </row>
    <row r="36" spans="1:31" ht="90.75" thickBot="1" x14ac:dyDescent="0.3">
      <c r="A36" s="16"/>
      <c r="B36" s="45" t="s">
        <v>40</v>
      </c>
      <c r="C36" s="46" t="s">
        <v>164</v>
      </c>
      <c r="D36" s="47" t="s">
        <v>25</v>
      </c>
      <c r="E36" s="48" t="s">
        <v>171</v>
      </c>
      <c r="F36" s="49"/>
      <c r="G36" s="49"/>
      <c r="H36" s="50">
        <v>4.8999999999999799</v>
      </c>
      <c r="I36" s="49"/>
      <c r="J36" s="51" t="s">
        <v>172</v>
      </c>
      <c r="K36" s="52" t="s">
        <v>75</v>
      </c>
      <c r="L36" s="53">
        <v>9</v>
      </c>
      <c r="M36" s="54">
        <v>35.61</v>
      </c>
      <c r="N36" s="53">
        <v>320.49</v>
      </c>
      <c r="O36" s="44"/>
      <c r="P36" s="13" t="e">
        <v>#VALUE!</v>
      </c>
      <c r="Q36" s="14" t="e">
        <f>IF(J36="PROV SUM",N36,L36*P36)</f>
        <v>#VALUE!</v>
      </c>
      <c r="R36" s="40">
        <v>0</v>
      </c>
      <c r="S36" s="41">
        <v>31.568264999999997</v>
      </c>
      <c r="T36" s="14">
        <f>IF(J36="SC024",N36,IF(ISERROR(S36),"",IF(J36="PROV SUM",N36,L36*S36)))</f>
        <v>284.11438499999997</v>
      </c>
      <c r="V36" s="52" t="s">
        <v>75</v>
      </c>
      <c r="W36" s="53">
        <v>9</v>
      </c>
      <c r="X36" s="41">
        <v>31.568264999999997</v>
      </c>
      <c r="Y36" s="72">
        <f t="shared" si="0"/>
        <v>284.11438499999997</v>
      </c>
      <c r="Z36" s="19"/>
      <c r="AA36" s="79">
        <v>0</v>
      </c>
      <c r="AB36" s="80">
        <f t="shared" si="1"/>
        <v>0</v>
      </c>
      <c r="AC36" s="81">
        <v>0</v>
      </c>
      <c r="AD36" s="82">
        <f t="shared" si="2"/>
        <v>0</v>
      </c>
      <c r="AE36" s="133">
        <f>AB36-AD36</f>
        <v>0</v>
      </c>
    </row>
    <row r="37" spans="1:31" ht="15.75" thickBot="1" x14ac:dyDescent="0.3">
      <c r="A37" s="16"/>
      <c r="B37" s="45" t="s">
        <v>40</v>
      </c>
      <c r="C37" s="46" t="s">
        <v>24</v>
      </c>
      <c r="D37" s="47" t="s">
        <v>378</v>
      </c>
      <c r="E37" s="48"/>
      <c r="F37" s="49"/>
      <c r="G37" s="49"/>
      <c r="H37" s="50"/>
      <c r="I37" s="49"/>
      <c r="J37" s="51"/>
      <c r="K37" s="52"/>
      <c r="L37" s="53"/>
      <c r="M37" s="51"/>
      <c r="N37" s="53"/>
      <c r="O37" s="44"/>
      <c r="P37" s="28"/>
      <c r="Q37" s="43"/>
      <c r="R37" s="43"/>
      <c r="S37" s="43"/>
      <c r="T37" s="43"/>
      <c r="V37" s="52"/>
      <c r="W37" s="53"/>
      <c r="X37" s="43"/>
      <c r="Y37" s="72">
        <f t="shared" si="0"/>
        <v>0</v>
      </c>
      <c r="Z37" s="19"/>
      <c r="AA37" s="79">
        <v>0</v>
      </c>
      <c r="AB37" s="80">
        <f t="shared" si="1"/>
        <v>0</v>
      </c>
      <c r="AC37" s="81">
        <v>0</v>
      </c>
      <c r="AD37" s="82">
        <f t="shared" si="2"/>
        <v>0</v>
      </c>
      <c r="AE37" s="133">
        <f t="shared" si="6"/>
        <v>0</v>
      </c>
    </row>
    <row r="38" spans="1:31" ht="120.75" thickBot="1" x14ac:dyDescent="0.3">
      <c r="A38" s="22"/>
      <c r="B38" s="55" t="s">
        <v>40</v>
      </c>
      <c r="C38" s="55" t="s">
        <v>24</v>
      </c>
      <c r="D38" s="56" t="s">
        <v>25</v>
      </c>
      <c r="E38" s="57" t="s">
        <v>26</v>
      </c>
      <c r="F38" s="58"/>
      <c r="G38" s="58"/>
      <c r="H38" s="59">
        <v>2.1</v>
      </c>
      <c r="I38" s="58"/>
      <c r="J38" s="60" t="s">
        <v>27</v>
      </c>
      <c r="K38" s="58" t="s">
        <v>28</v>
      </c>
      <c r="L38" s="61">
        <v>90</v>
      </c>
      <c r="M38" s="62">
        <v>12.92</v>
      </c>
      <c r="N38" s="63">
        <v>1162.8</v>
      </c>
      <c r="O38" s="19"/>
      <c r="P38" s="13" t="e">
        <v>#VALUE!</v>
      </c>
      <c r="Q38" s="14" t="e">
        <f>IF(J38="PROV SUM",N38,L38*P38)</f>
        <v>#VALUE!</v>
      </c>
      <c r="R38" s="40">
        <v>0</v>
      </c>
      <c r="S38" s="41">
        <v>16.4084</v>
      </c>
      <c r="T38" s="14">
        <f>IF(J38="SC024",N38,IF(ISERROR(S38),"",IF(J38="PROV SUM",N38,L38*S38)))</f>
        <v>1476.7560000000001</v>
      </c>
      <c r="V38" s="58" t="s">
        <v>28</v>
      </c>
      <c r="W38" s="61">
        <v>90</v>
      </c>
      <c r="X38" s="41">
        <v>16.4084</v>
      </c>
      <c r="Y38" s="72">
        <f t="shared" si="0"/>
        <v>1476.7560000000001</v>
      </c>
      <c r="Z38" s="19"/>
      <c r="AA38" s="79">
        <v>0.7</v>
      </c>
      <c r="AB38" s="80">
        <f t="shared" si="1"/>
        <v>1033.7292</v>
      </c>
      <c r="AC38" s="81">
        <v>0</v>
      </c>
      <c r="AD38" s="82">
        <f t="shared" si="2"/>
        <v>0</v>
      </c>
      <c r="AE38" s="133">
        <f t="shared" si="6"/>
        <v>1033.7292</v>
      </c>
    </row>
    <row r="39" spans="1:31" ht="30.75" thickBot="1" x14ac:dyDescent="0.3">
      <c r="A39" s="22"/>
      <c r="B39" s="55" t="s">
        <v>40</v>
      </c>
      <c r="C39" s="55" t="s">
        <v>24</v>
      </c>
      <c r="D39" s="56" t="s">
        <v>25</v>
      </c>
      <c r="E39" s="57" t="s">
        <v>29</v>
      </c>
      <c r="F39" s="58"/>
      <c r="G39" s="58"/>
      <c r="H39" s="59">
        <v>2.5</v>
      </c>
      <c r="I39" s="58"/>
      <c r="J39" s="60" t="s">
        <v>30</v>
      </c>
      <c r="K39" s="58" t="s">
        <v>31</v>
      </c>
      <c r="L39" s="61">
        <v>1</v>
      </c>
      <c r="M39" s="62">
        <v>420</v>
      </c>
      <c r="N39" s="63">
        <v>420</v>
      </c>
      <c r="O39" s="19"/>
      <c r="P39" s="13" t="e">
        <v>#VALUE!</v>
      </c>
      <c r="Q39" s="14" t="e">
        <f>IF(J39="PROV SUM",N39,L39*P39)</f>
        <v>#VALUE!</v>
      </c>
      <c r="R39" s="40">
        <v>0</v>
      </c>
      <c r="S39" s="41">
        <v>533.4</v>
      </c>
      <c r="T39" s="14">
        <f>IF(J39="SC024",N39,IF(ISERROR(S39),"",IF(J39="PROV SUM",N39,L39*S39)))</f>
        <v>533.4</v>
      </c>
      <c r="V39" s="58" t="s">
        <v>31</v>
      </c>
      <c r="W39" s="61">
        <v>1</v>
      </c>
      <c r="X39" s="41">
        <v>533.4</v>
      </c>
      <c r="Y39" s="72">
        <f t="shared" si="0"/>
        <v>533.4</v>
      </c>
      <c r="Z39" s="19"/>
      <c r="AA39" s="79">
        <v>0.7</v>
      </c>
      <c r="AB39" s="80">
        <f t="shared" si="1"/>
        <v>373.37999999999994</v>
      </c>
      <c r="AC39" s="81">
        <v>0</v>
      </c>
      <c r="AD39" s="82">
        <f t="shared" si="2"/>
        <v>0</v>
      </c>
      <c r="AE39" s="133">
        <f t="shared" si="6"/>
        <v>373.37999999999994</v>
      </c>
    </row>
    <row r="40" spans="1:31" ht="15.75" thickBot="1" x14ac:dyDescent="0.3">
      <c r="A40" s="22"/>
      <c r="B40" s="55" t="s">
        <v>40</v>
      </c>
      <c r="C40" s="55" t="s">
        <v>24</v>
      </c>
      <c r="D40" s="56" t="s">
        <v>25</v>
      </c>
      <c r="E40" s="57" t="s">
        <v>32</v>
      </c>
      <c r="F40" s="58"/>
      <c r="G40" s="58"/>
      <c r="H40" s="59">
        <v>2.6</v>
      </c>
      <c r="I40" s="58"/>
      <c r="J40" s="60" t="s">
        <v>33</v>
      </c>
      <c r="K40" s="58" t="s">
        <v>31</v>
      </c>
      <c r="L40" s="61">
        <v>1</v>
      </c>
      <c r="M40" s="62">
        <v>50</v>
      </c>
      <c r="N40" s="63">
        <v>50</v>
      </c>
      <c r="O40" s="19"/>
      <c r="P40" s="13" t="e">
        <v>#VALUE!</v>
      </c>
      <c r="Q40" s="14" t="e">
        <f>IF(J40="PROV SUM",N40,L40*P40)</f>
        <v>#VALUE!</v>
      </c>
      <c r="R40" s="40">
        <v>0</v>
      </c>
      <c r="S40" s="41">
        <v>63.5</v>
      </c>
      <c r="T40" s="14">
        <f>IF(J40="SC024",N40,IF(ISERROR(S40),"",IF(J40="PROV SUM",N40,L40*S40)))</f>
        <v>63.5</v>
      </c>
      <c r="V40" s="58" t="s">
        <v>31</v>
      </c>
      <c r="W40" s="61">
        <v>1</v>
      </c>
      <c r="X40" s="41">
        <v>63.5</v>
      </c>
      <c r="Y40" s="72">
        <f t="shared" si="0"/>
        <v>63.5</v>
      </c>
      <c r="Z40" s="19"/>
      <c r="AA40" s="79">
        <v>0.7</v>
      </c>
      <c r="AB40" s="80">
        <f t="shared" si="1"/>
        <v>44.449999999999996</v>
      </c>
      <c r="AC40" s="81">
        <v>0</v>
      </c>
      <c r="AD40" s="82">
        <f t="shared" si="2"/>
        <v>0</v>
      </c>
      <c r="AE40" s="133">
        <f t="shared" si="6"/>
        <v>44.449999999999996</v>
      </c>
    </row>
    <row r="41" spans="1:31" ht="15.75" thickBot="1" x14ac:dyDescent="0.3">
      <c r="A41" s="22"/>
      <c r="B41" s="55" t="s">
        <v>40</v>
      </c>
      <c r="C41" s="55" t="s">
        <v>24</v>
      </c>
      <c r="D41" s="56" t="s">
        <v>25</v>
      </c>
      <c r="E41" s="57" t="s">
        <v>41</v>
      </c>
      <c r="F41" s="58"/>
      <c r="G41" s="58"/>
      <c r="H41" s="59">
        <v>2.16</v>
      </c>
      <c r="I41" s="58"/>
      <c r="J41" s="60" t="s">
        <v>42</v>
      </c>
      <c r="K41" s="58" t="s">
        <v>31</v>
      </c>
      <c r="L41" s="61">
        <v>1</v>
      </c>
      <c r="M41" s="62">
        <v>379.8</v>
      </c>
      <c r="N41" s="63">
        <v>379.8</v>
      </c>
      <c r="O41" s="19"/>
      <c r="P41" s="13" t="e">
        <v>#VALUE!</v>
      </c>
      <c r="Q41" s="14" t="e">
        <f>IF(J41="PROV SUM",N41,L41*P41)</f>
        <v>#VALUE!</v>
      </c>
      <c r="R41" s="40">
        <v>0</v>
      </c>
      <c r="S41" s="41">
        <v>482.346</v>
      </c>
      <c r="T41" s="14">
        <f>IF(J41="SC024",N41,IF(ISERROR(S41),"",IF(J41="PROV SUM",N41,L41*S41)))</f>
        <v>482.346</v>
      </c>
      <c r="V41" s="58" t="s">
        <v>31</v>
      </c>
      <c r="W41" s="61">
        <v>1</v>
      </c>
      <c r="X41" s="41">
        <v>482.346</v>
      </c>
      <c r="Y41" s="72">
        <f t="shared" si="0"/>
        <v>482.346</v>
      </c>
      <c r="Z41" s="19"/>
      <c r="AA41" s="79">
        <v>0.7</v>
      </c>
      <c r="AB41" s="80">
        <f t="shared" si="1"/>
        <v>337.6422</v>
      </c>
      <c r="AC41" s="81">
        <v>0</v>
      </c>
      <c r="AD41" s="82">
        <f t="shared" si="2"/>
        <v>0</v>
      </c>
      <c r="AE41" s="133">
        <f t="shared" si="6"/>
        <v>337.6422</v>
      </c>
    </row>
    <row r="42" spans="1:31" ht="60.75" thickBot="1" x14ac:dyDescent="0.3">
      <c r="A42" s="22"/>
      <c r="B42" s="55" t="s">
        <v>40</v>
      </c>
      <c r="C42" s="55" t="s">
        <v>24</v>
      </c>
      <c r="D42" s="56" t="s">
        <v>25</v>
      </c>
      <c r="E42" s="57" t="s">
        <v>382</v>
      </c>
      <c r="F42" s="58"/>
      <c r="G42" s="58"/>
      <c r="H42" s="59"/>
      <c r="I42" s="58"/>
      <c r="J42" s="60" t="s">
        <v>383</v>
      </c>
      <c r="K42" s="58" t="s">
        <v>31</v>
      </c>
      <c r="L42" s="61"/>
      <c r="M42" s="62">
        <v>4.8300000000000003E-2</v>
      </c>
      <c r="N42" s="63">
        <v>0</v>
      </c>
      <c r="O42" s="19"/>
      <c r="P42" s="13" t="e">
        <v>#VALUE!</v>
      </c>
      <c r="Q42" s="14" t="e">
        <f>IF(J42="PROV SUM",N42,L42*P42)</f>
        <v>#VALUE!</v>
      </c>
      <c r="R42" s="40" t="e">
        <v>#N/A</v>
      </c>
      <c r="S42" s="41" t="e">
        <v>#N/A</v>
      </c>
      <c r="T42" s="14">
        <f>IF(J42="SC024",N42,IF(ISERROR(S42),"",IF(J42="PROV SUM",N42,L42*S42)))</f>
        <v>0</v>
      </c>
      <c r="V42" s="58" t="s">
        <v>31</v>
      </c>
      <c r="W42" s="61"/>
      <c r="X42" s="41" t="e">
        <v>#N/A</v>
      </c>
      <c r="Y42" s="72"/>
      <c r="Z42" s="19"/>
      <c r="AA42" s="79">
        <v>0</v>
      </c>
      <c r="AB42" s="80">
        <f t="shared" si="1"/>
        <v>0</v>
      </c>
      <c r="AC42" s="81">
        <v>0</v>
      </c>
      <c r="AD42" s="82">
        <f t="shared" si="2"/>
        <v>0</v>
      </c>
      <c r="AE42" s="133">
        <f t="shared" si="6"/>
        <v>0</v>
      </c>
    </row>
    <row r="43" spans="1:31" ht="15.75" thickBot="1" x14ac:dyDescent="0.3">
      <c r="A43" s="22"/>
      <c r="B43" s="64" t="s">
        <v>40</v>
      </c>
      <c r="C43" s="55" t="s">
        <v>312</v>
      </c>
      <c r="D43" s="56" t="s">
        <v>378</v>
      </c>
      <c r="E43" s="57"/>
      <c r="F43" s="58"/>
      <c r="G43" s="58"/>
      <c r="H43" s="59"/>
      <c r="I43" s="58"/>
      <c r="J43" s="60"/>
      <c r="K43" s="58"/>
      <c r="L43" s="61"/>
      <c r="M43" s="60"/>
      <c r="N43" s="63"/>
      <c r="O43" s="19"/>
      <c r="P43" s="17"/>
      <c r="Q43" s="38"/>
      <c r="R43" s="38"/>
      <c r="S43" s="38"/>
      <c r="T43" s="38"/>
      <c r="V43" s="58"/>
      <c r="W43" s="61"/>
      <c r="X43" s="38"/>
      <c r="Y43" s="72">
        <f t="shared" si="0"/>
        <v>0</v>
      </c>
      <c r="Z43" s="19"/>
      <c r="AA43" s="79">
        <v>0</v>
      </c>
      <c r="AB43" s="80">
        <f t="shared" si="1"/>
        <v>0</v>
      </c>
      <c r="AC43" s="81">
        <v>0</v>
      </c>
      <c r="AD43" s="82">
        <f t="shared" si="2"/>
        <v>0</v>
      </c>
      <c r="AE43" s="133">
        <f t="shared" si="6"/>
        <v>0</v>
      </c>
    </row>
    <row r="44" spans="1:31" ht="90.75" thickBot="1" x14ac:dyDescent="0.3">
      <c r="A44" s="22"/>
      <c r="B44" s="64" t="s">
        <v>40</v>
      </c>
      <c r="C44" s="55" t="s">
        <v>312</v>
      </c>
      <c r="D44" s="56" t="s">
        <v>25</v>
      </c>
      <c r="E44" s="57" t="s">
        <v>317</v>
      </c>
      <c r="F44" s="58"/>
      <c r="G44" s="58"/>
      <c r="H44" s="59">
        <v>7.79</v>
      </c>
      <c r="I44" s="58"/>
      <c r="J44" s="60" t="s">
        <v>318</v>
      </c>
      <c r="K44" s="58" t="s">
        <v>104</v>
      </c>
      <c r="L44" s="61">
        <v>7</v>
      </c>
      <c r="M44" s="65">
        <v>93.18</v>
      </c>
      <c r="N44" s="63">
        <v>652.26</v>
      </c>
      <c r="O44" s="19"/>
      <c r="P44" s="13" t="e">
        <v>#VALUE!</v>
      </c>
      <c r="Q44" s="14" t="e">
        <f>IF(J44="PROV SUM",N44,L44*P44)</f>
        <v>#VALUE!</v>
      </c>
      <c r="R44" s="40">
        <v>0</v>
      </c>
      <c r="S44" s="41">
        <v>76.500780000000006</v>
      </c>
      <c r="T44" s="14">
        <f>IF(J44="SC024",N44,IF(ISERROR(S44),"",IF(J44="PROV SUM",N44,L44*S44)))</f>
        <v>535.50546000000008</v>
      </c>
      <c r="V44" s="58" t="s">
        <v>104</v>
      </c>
      <c r="W44" s="61">
        <v>7</v>
      </c>
      <c r="X44" s="41">
        <v>76.500780000000006</v>
      </c>
      <c r="Y44" s="72">
        <f t="shared" si="0"/>
        <v>535.50546000000008</v>
      </c>
      <c r="Z44" s="19"/>
      <c r="AA44" s="79">
        <v>0</v>
      </c>
      <c r="AB44" s="80">
        <f t="shared" si="1"/>
        <v>0</v>
      </c>
      <c r="AC44" s="81">
        <v>0</v>
      </c>
      <c r="AD44" s="82">
        <f>Y44*AC44</f>
        <v>0</v>
      </c>
      <c r="AE44" s="133">
        <f t="shared" si="6"/>
        <v>0</v>
      </c>
    </row>
    <row r="45" spans="1:31" ht="60.75" thickBot="1" x14ac:dyDescent="0.3">
      <c r="A45" s="22"/>
      <c r="B45" s="64" t="s">
        <v>40</v>
      </c>
      <c r="C45" s="55" t="s">
        <v>312</v>
      </c>
      <c r="D45" s="56" t="s">
        <v>25</v>
      </c>
      <c r="E45" s="57" t="s">
        <v>323</v>
      </c>
      <c r="F45" s="58"/>
      <c r="G45" s="58"/>
      <c r="H45" s="59">
        <v>7.1860000000000301</v>
      </c>
      <c r="I45" s="58"/>
      <c r="J45" s="60" t="s">
        <v>324</v>
      </c>
      <c r="K45" s="58" t="s">
        <v>75</v>
      </c>
      <c r="L45" s="61">
        <v>1</v>
      </c>
      <c r="M45" s="65">
        <v>12.05</v>
      </c>
      <c r="N45" s="63">
        <v>12.05</v>
      </c>
      <c r="O45" s="19"/>
      <c r="P45" s="13" t="e">
        <v>#VALUE!</v>
      </c>
      <c r="Q45" s="14" t="e">
        <f>IF(J45="PROV SUM",N45,L45*P45)</f>
        <v>#VALUE!</v>
      </c>
      <c r="R45" s="40">
        <v>0</v>
      </c>
      <c r="S45" s="41">
        <v>9.8930500000000006</v>
      </c>
      <c r="T45" s="14">
        <f>IF(J45="SC024",N45,IF(ISERROR(S45),"",IF(J45="PROV SUM",N45,L45*S45)))</f>
        <v>9.8930500000000006</v>
      </c>
      <c r="V45" s="58" t="s">
        <v>75</v>
      </c>
      <c r="W45" s="61">
        <v>1</v>
      </c>
      <c r="X45" s="41">
        <v>9.8930500000000006</v>
      </c>
      <c r="Y45" s="72">
        <f t="shared" si="0"/>
        <v>9.8930500000000006</v>
      </c>
      <c r="Z45" s="19"/>
      <c r="AA45" s="79">
        <v>0</v>
      </c>
      <c r="AB45" s="80">
        <f t="shared" si="1"/>
        <v>0</v>
      </c>
      <c r="AC45" s="81">
        <v>0</v>
      </c>
      <c r="AD45" s="82">
        <f t="shared" si="2"/>
        <v>0</v>
      </c>
      <c r="AE45" s="133">
        <f>AB45-AD45</f>
        <v>0</v>
      </c>
    </row>
    <row r="46" spans="1:31" ht="31.5" thickBot="1" x14ac:dyDescent="0.3">
      <c r="A46" s="22"/>
      <c r="B46" s="64" t="s">
        <v>40</v>
      </c>
      <c r="C46" s="24" t="s">
        <v>312</v>
      </c>
      <c r="D46" s="25" t="s">
        <v>25</v>
      </c>
      <c r="E46" s="26" t="s">
        <v>422</v>
      </c>
      <c r="F46" s="22"/>
      <c r="G46" s="22"/>
      <c r="H46" s="27">
        <v>7.3159999999999998</v>
      </c>
      <c r="I46" s="22"/>
      <c r="J46" s="28" t="s">
        <v>379</v>
      </c>
      <c r="K46" s="22" t="s">
        <v>380</v>
      </c>
      <c r="L46" s="29">
        <v>1</v>
      </c>
      <c r="M46" s="29">
        <v>400</v>
      </c>
      <c r="N46" s="18">
        <v>400</v>
      </c>
      <c r="O46" s="19"/>
      <c r="P46" s="13" t="e">
        <v>#VALUE!</v>
      </c>
      <c r="Q46" s="14">
        <f>IF(J46="PROV SUM",N46,L46*P46)</f>
        <v>400</v>
      </c>
      <c r="R46" s="40" t="s">
        <v>381</v>
      </c>
      <c r="S46" s="41" t="s">
        <v>381</v>
      </c>
      <c r="T46" s="14">
        <f>IF(J46="SC024",N46,IF(ISERROR(S46),"",IF(J46="PROV SUM",N46,L46*S46)))</f>
        <v>400</v>
      </c>
      <c r="V46" s="22" t="s">
        <v>380</v>
      </c>
      <c r="W46" s="29">
        <v>1</v>
      </c>
      <c r="X46" s="41" t="s">
        <v>381</v>
      </c>
      <c r="Y46" s="72">
        <v>400</v>
      </c>
      <c r="Z46" s="19"/>
      <c r="AA46" s="79">
        <v>0</v>
      </c>
      <c r="AB46" s="80">
        <f t="shared" si="1"/>
        <v>0</v>
      </c>
      <c r="AC46" s="81">
        <v>0</v>
      </c>
      <c r="AD46" s="82">
        <f t="shared" si="2"/>
        <v>0</v>
      </c>
      <c r="AE46" s="133">
        <f t="shared" si="6"/>
        <v>0</v>
      </c>
    </row>
    <row r="47" spans="1:31" ht="15.75" thickBot="1" x14ac:dyDescent="0.3"/>
    <row r="48" spans="1:31" ht="15.75" thickBot="1" x14ac:dyDescent="0.3">
      <c r="D48" s="176"/>
      <c r="S48" s="69" t="s">
        <v>5</v>
      </c>
      <c r="T48" s="70">
        <f>SUM(T11:T46)</f>
        <v>7001.8316509999995</v>
      </c>
      <c r="U48" s="66"/>
      <c r="V48" s="22"/>
      <c r="W48" s="29"/>
      <c r="X48" s="69" t="s">
        <v>5</v>
      </c>
      <c r="Y48" s="70">
        <f>SUM(Y11:Y46)</f>
        <v>7001.8316509999995</v>
      </c>
      <c r="Z48" s="19"/>
      <c r="AA48" s="78"/>
      <c r="AB48" s="119">
        <f>SUM(AB11:AB46)</f>
        <v>2562.7512360000001</v>
      </c>
      <c r="AC48" s="78"/>
      <c r="AD48" s="120">
        <f>SUM(AD11:AD46)</f>
        <v>0</v>
      </c>
      <c r="AE48" s="134">
        <f>SUM(AE11:AE46)</f>
        <v>2562.7512360000001</v>
      </c>
    </row>
    <row r="49" spans="3:31" x14ac:dyDescent="0.25">
      <c r="D49" s="176"/>
    </row>
    <row r="50" spans="3:31" x14ac:dyDescent="0.25">
      <c r="C50" t="s">
        <v>372</v>
      </c>
      <c r="D50" s="176"/>
      <c r="T50" s="379">
        <f ca="1">SUMIF($C$10:$C$46,C50,$T$11:$T$46)</f>
        <v>399.99552</v>
      </c>
      <c r="U50" s="66"/>
      <c r="Y50" s="379">
        <f ca="1">SUMIF($C$10:$C$46,C50,$Y$11:$Y$46)</f>
        <v>399.99552</v>
      </c>
      <c r="AA50" s="400">
        <f ca="1">AB50/Y50</f>
        <v>0</v>
      </c>
      <c r="AB50" s="379">
        <f ca="1">SUMIF($C$10:$C$46,C50,$AB$11:$AB$46)</f>
        <v>0</v>
      </c>
      <c r="AC50" s="400">
        <f ca="1">AD50/Y50</f>
        <v>0</v>
      </c>
      <c r="AD50" s="379">
        <f ca="1">SUMIF($C$10:$C$46,C50,$AD$11:$AD$46)</f>
        <v>0</v>
      </c>
      <c r="AE50" s="379">
        <f ca="1">SUMIF($C$10:$C$46,C50,$AE$11:$AE$46)</f>
        <v>0</v>
      </c>
    </row>
    <row r="51" spans="3:31" x14ac:dyDescent="0.25">
      <c r="C51" t="s">
        <v>308</v>
      </c>
      <c r="D51" s="176"/>
      <c r="T51" s="379">
        <f t="shared" ref="T51:T57" ca="1" si="7">SUMIF($C$10:$C$46,C51,$T$11:$T$46)</f>
        <v>222.29999999999998</v>
      </c>
      <c r="U51" s="66"/>
      <c r="Y51" s="379">
        <f t="shared" ref="Y51:Y57" ca="1" si="8">SUMIF($C$10:$C$46,C51,$Y$11:$Y$46)</f>
        <v>222.29999999999998</v>
      </c>
      <c r="AA51" s="400">
        <f t="shared" ref="AA51:AA57" ca="1" si="9">AB51/Y51</f>
        <v>1</v>
      </c>
      <c r="AB51" s="379">
        <f t="shared" ref="AB51:AB57" ca="1" si="10">SUMIF($C$10:$C$46,C51,$AB$11:$AB$46)</f>
        <v>222.29999999999998</v>
      </c>
      <c r="AC51" s="400">
        <f t="shared" ref="AC51:AC57" ca="1" si="11">AD51/Y51</f>
        <v>0</v>
      </c>
      <c r="AD51" s="379">
        <f t="shared" ref="AD51:AD57" ca="1" si="12">SUMIF($C$10:$C$46,C51,$AD$11:$AD$46)</f>
        <v>0</v>
      </c>
      <c r="AE51" s="379">
        <f t="shared" ref="AE51:AE57" ca="1" si="13">SUMIF($C$10:$C$46,C51,$AE$11:$AE$46)</f>
        <v>222.29999999999998</v>
      </c>
    </row>
    <row r="52" spans="3:31" x14ac:dyDescent="0.25">
      <c r="C52" t="s">
        <v>285</v>
      </c>
      <c r="D52" s="176"/>
      <c r="T52" s="379">
        <f t="shared" ca="1" si="7"/>
        <v>0</v>
      </c>
      <c r="U52" s="68"/>
      <c r="Y52" s="379">
        <f t="shared" ca="1" si="8"/>
        <v>0</v>
      </c>
      <c r="AA52" s="400" t="e">
        <f t="shared" ca="1" si="9"/>
        <v>#DIV/0!</v>
      </c>
      <c r="AB52" s="379">
        <f t="shared" ca="1" si="10"/>
        <v>0</v>
      </c>
      <c r="AC52" s="400" t="e">
        <f t="shared" ca="1" si="11"/>
        <v>#DIV/0!</v>
      </c>
      <c r="AD52" s="379">
        <f t="shared" ca="1" si="12"/>
        <v>0</v>
      </c>
      <c r="AE52" s="379">
        <f t="shared" ca="1" si="13"/>
        <v>0</v>
      </c>
    </row>
    <row r="53" spans="3:31" x14ac:dyDescent="0.25">
      <c r="C53" t="s">
        <v>189</v>
      </c>
      <c r="D53" s="176"/>
      <c r="T53" s="379">
        <f t="shared" ca="1" si="7"/>
        <v>1577.14075</v>
      </c>
      <c r="U53" s="68"/>
      <c r="Y53" s="379">
        <f t="shared" ca="1" si="8"/>
        <v>1577.14075</v>
      </c>
      <c r="AA53" s="400">
        <f t="shared" ca="1" si="9"/>
        <v>0</v>
      </c>
      <c r="AB53" s="379">
        <f t="shared" ca="1" si="10"/>
        <v>0</v>
      </c>
      <c r="AC53" s="400">
        <f t="shared" ca="1" si="11"/>
        <v>0</v>
      </c>
      <c r="AD53" s="379">
        <f t="shared" ca="1" si="12"/>
        <v>0</v>
      </c>
      <c r="AE53" s="379">
        <f t="shared" ca="1" si="13"/>
        <v>0</v>
      </c>
    </row>
    <row r="54" spans="3:31" x14ac:dyDescent="0.25">
      <c r="C54" t="s">
        <v>72</v>
      </c>
      <c r="D54" s="176"/>
      <c r="T54" s="379">
        <f t="shared" ca="1" si="7"/>
        <v>901.24983599999996</v>
      </c>
      <c r="U54" s="68"/>
      <c r="Y54" s="379">
        <f t="shared" ca="1" si="8"/>
        <v>901.24983599999996</v>
      </c>
      <c r="AA54" s="400">
        <f t="shared" ca="1" si="9"/>
        <v>0.61165041476911841</v>
      </c>
      <c r="AB54" s="379">
        <f t="shared" ca="1" si="10"/>
        <v>551.24983599999996</v>
      </c>
      <c r="AC54" s="400">
        <f t="shared" ca="1" si="11"/>
        <v>0</v>
      </c>
      <c r="AD54" s="379">
        <f t="shared" ca="1" si="12"/>
        <v>0</v>
      </c>
      <c r="AE54" s="379">
        <f t="shared" ca="1" si="13"/>
        <v>551.24983599999996</v>
      </c>
    </row>
    <row r="55" spans="3:31" x14ac:dyDescent="0.25">
      <c r="C55" t="s">
        <v>164</v>
      </c>
      <c r="D55" s="176"/>
      <c r="T55" s="379">
        <f t="shared" ca="1" si="7"/>
        <v>399.74503499999997</v>
      </c>
      <c r="U55" s="68"/>
      <c r="Y55" s="379">
        <f t="shared" ca="1" si="8"/>
        <v>399.74503499999997</v>
      </c>
      <c r="AA55" s="400">
        <f t="shared" ca="1" si="9"/>
        <v>0</v>
      </c>
      <c r="AB55" s="379">
        <f t="shared" ca="1" si="10"/>
        <v>0</v>
      </c>
      <c r="AC55" s="400">
        <f t="shared" ca="1" si="11"/>
        <v>0</v>
      </c>
      <c r="AD55" s="379">
        <f t="shared" ca="1" si="12"/>
        <v>0</v>
      </c>
      <c r="AE55" s="379">
        <f t="shared" ca="1" si="13"/>
        <v>0</v>
      </c>
    </row>
    <row r="56" spans="3:31" x14ac:dyDescent="0.25">
      <c r="C56" t="s">
        <v>24</v>
      </c>
      <c r="T56" s="379">
        <f t="shared" ca="1" si="7"/>
        <v>2556.002</v>
      </c>
      <c r="U56" s="68"/>
      <c r="Y56" s="379">
        <f t="shared" ca="1" si="8"/>
        <v>2556.002</v>
      </c>
      <c r="AA56" s="400">
        <f t="shared" ca="1" si="9"/>
        <v>0.7</v>
      </c>
      <c r="AB56" s="379">
        <f t="shared" ca="1" si="10"/>
        <v>1789.2013999999999</v>
      </c>
      <c r="AC56" s="400">
        <f t="shared" ca="1" si="11"/>
        <v>0</v>
      </c>
      <c r="AD56" s="379">
        <f t="shared" ca="1" si="12"/>
        <v>0</v>
      </c>
      <c r="AE56" s="379">
        <f t="shared" ca="1" si="13"/>
        <v>1789.2013999999999</v>
      </c>
    </row>
    <row r="57" spans="3:31" x14ac:dyDescent="0.25">
      <c r="C57" t="s">
        <v>312</v>
      </c>
      <c r="T57" s="379">
        <f t="shared" ca="1" si="7"/>
        <v>945.3985100000001</v>
      </c>
      <c r="Y57" s="379">
        <f t="shared" ca="1" si="8"/>
        <v>945.3985100000001</v>
      </c>
      <c r="AA57" s="400">
        <f t="shared" ca="1" si="9"/>
        <v>0</v>
      </c>
      <c r="AB57" s="379">
        <f t="shared" ca="1" si="10"/>
        <v>0</v>
      </c>
      <c r="AC57" s="400">
        <f t="shared" ca="1" si="11"/>
        <v>0</v>
      </c>
      <c r="AD57" s="379">
        <f t="shared" ca="1" si="12"/>
        <v>0</v>
      </c>
      <c r="AE57" s="379">
        <f t="shared" ca="1" si="13"/>
        <v>0</v>
      </c>
    </row>
  </sheetData>
  <autoFilter ref="B8:AE46"/>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8:S42 S11:S12 S14 S18:S26 S28:S32 S34:S36 S44:S46 X38:X42 X11:X12 X14 X18:X26 X28:X32 X34:X36 X44:X46">
      <formula1>P11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Project Summary</vt:lpstr>
      <vt:lpstr>Valuation Summary</vt:lpstr>
      <vt:lpstr>Activity Schedule Summary</vt:lpstr>
      <vt:lpstr>Project Overheads &amp; Scaffold</vt:lpstr>
      <vt:lpstr>1-44 Denyer House</vt:lpstr>
      <vt:lpstr>1-10 Lissenden Mansions</vt:lpstr>
      <vt:lpstr>25 Troyes House</vt:lpstr>
      <vt:lpstr>11-20 Lissenden Mansions</vt:lpstr>
      <vt:lpstr>5 Gillies Street</vt:lpstr>
      <vt:lpstr>8 Dale Street</vt:lpstr>
      <vt:lpstr>11 Gillies Street</vt:lpstr>
      <vt:lpstr>30 Grove Terrace</vt:lpstr>
      <vt:lpstr>25 Elaine Grove</vt:lpstr>
      <vt:lpstr>130 POW Road</vt:lpstr>
      <vt:lpstr>25 Herbert Street </vt:lpstr>
      <vt:lpstr>128 POW Road</vt:lpstr>
      <vt:lpstr>10 Gillies Street</vt:lpstr>
      <vt:lpstr>17 Ascham Street</vt:lpstr>
      <vt:lpstr>13 Doynton Street</vt:lpstr>
      <vt:lpstr>111 Chetwynd Road</vt:lpstr>
      <vt:lpstr>19 Ascham Street</vt:lpstr>
      <vt:lpstr>66 Leverton Street</vt:lpstr>
      <vt:lpstr>13 Oseney Street</vt:lpstr>
      <vt:lpstr>29 Grove Terrace</vt:lpstr>
      <vt:lpstr>28 Leighton Road</vt:lpstr>
      <vt:lpstr>13 Mortimer Terrace</vt:lpstr>
      <vt:lpstr>13 Winscombe Terrace</vt:lpstr>
    </vt:vector>
  </TitlesOfParts>
  <Company>Mulalley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Carol McGarry</cp:lastModifiedBy>
  <cp:lastPrinted>2017-01-23T11:11:00Z</cp:lastPrinted>
  <dcterms:created xsi:type="dcterms:W3CDTF">2017-01-23T09:09:14Z</dcterms:created>
  <dcterms:modified xsi:type="dcterms:W3CDTF">2017-08-07T09:11:15Z</dcterms:modified>
</cp:coreProperties>
</file>