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No. 4\"/>
    </mc:Choice>
  </mc:AlternateContent>
  <bookViews>
    <workbookView xWindow="0" yWindow="0" windowWidth="28800" windowHeight="12690" tabRatio="834" firstSheet="16" activeTab="24"/>
  </bookViews>
  <sheets>
    <sheet name="Project Summary" sheetId="1" r:id="rId1"/>
    <sheet name="Valuation Summary" sheetId="27" r:id="rId2"/>
    <sheet name="Project Overheads &amp; Scaffold" sheetId="26" r:id="rId3"/>
    <sheet name="1-44 Denyer House" sheetId="3" r:id="rId4"/>
    <sheet name="1-10 Lissenden Mansions" sheetId="4" r:id="rId5"/>
    <sheet name="25 Troyes House" sheetId="5" r:id="rId6"/>
    <sheet name="11-20 Lissenden Mansions" sheetId="6" r:id="rId7"/>
    <sheet name="5 Gillies Street" sheetId="7" r:id="rId8"/>
    <sheet name="8 Dale Street" sheetId="8" r:id="rId9"/>
    <sheet name="11 Gillies Street" sheetId="9" r:id="rId10"/>
    <sheet name="30 Grove Terrace" sheetId="10" r:id="rId11"/>
    <sheet name="25 Elaine Grove" sheetId="11" r:id="rId12"/>
    <sheet name="130 POW Road" sheetId="12" r:id="rId13"/>
    <sheet name="25 Herbert Street " sheetId="13" r:id="rId14"/>
    <sheet name="128 POW Road" sheetId="14" r:id="rId15"/>
    <sheet name="10 Gillies Street" sheetId="16" r:id="rId16"/>
    <sheet name="17 Ascham Street" sheetId="17" r:id="rId17"/>
    <sheet name="13 Doynton Street" sheetId="15" r:id="rId18"/>
    <sheet name="111 Chetwynd Road" sheetId="18" r:id="rId19"/>
    <sheet name="19 Ascham Street" sheetId="19" r:id="rId20"/>
    <sheet name="66 Leverton Street" sheetId="20" r:id="rId21"/>
    <sheet name="13 Oseney Street" sheetId="21" r:id="rId22"/>
    <sheet name="29 Grove Terrace" sheetId="22" r:id="rId23"/>
    <sheet name="28 Leighton Road" sheetId="23" r:id="rId24"/>
    <sheet name="13 Mortimer Terrace" sheetId="24" r:id="rId25"/>
    <sheet name="13 Winscombe Terrace" sheetId="25" r:id="rId26"/>
  </sheets>
  <externalReferences>
    <externalReference r:id="rId27"/>
  </externalReferences>
  <definedNames>
    <definedName name="_xlnm._FilterDatabase" localSheetId="15" hidden="1">'10 Gillies Street'!$B$8:$AE$35</definedName>
    <definedName name="_xlnm._FilterDatabase" localSheetId="9" hidden="1">'11 Gillies Street'!$B$8:$AE$57</definedName>
    <definedName name="_xlnm._FilterDatabase" localSheetId="4" hidden="1">'1-10 Lissenden Mansions'!$B$8:$AE$52</definedName>
    <definedName name="_xlnm._FilterDatabase" localSheetId="18" hidden="1">'111 Chetwynd Road'!$B$8:$AE$67</definedName>
    <definedName name="_xlnm._FilterDatabase" localSheetId="6" hidden="1">'11-20 Lissenden Mansions'!$B$8:$AE$54</definedName>
    <definedName name="_xlnm._FilterDatabase" localSheetId="14" hidden="1">'128 POW Road'!$B$8:$AE$51</definedName>
    <definedName name="_xlnm._FilterDatabase" localSheetId="17" hidden="1">'13 Doynton Street'!$B$8:$AE$45</definedName>
    <definedName name="_xlnm._FilterDatabase" localSheetId="24" hidden="1">'13 Mortimer Terrace'!$B$8:$AE$53</definedName>
    <definedName name="_xlnm._FilterDatabase" localSheetId="21" hidden="1">'13 Oseney Street'!$B$8:$AE$61</definedName>
    <definedName name="_xlnm._FilterDatabase" localSheetId="25" hidden="1">'13 Winscombe Terrace'!$B$8:$AE$46</definedName>
    <definedName name="_xlnm._FilterDatabase" localSheetId="12" hidden="1">'130 POW Road'!$B$8:$AE$61</definedName>
    <definedName name="_xlnm._FilterDatabase" localSheetId="3" hidden="1">'1-44 Denyer House'!$B$8:$AE$38</definedName>
    <definedName name="_xlnm._FilterDatabase" localSheetId="16" hidden="1">'17 Ascham Street'!$B$8:$AE$52</definedName>
    <definedName name="_xlnm._FilterDatabase" localSheetId="19" hidden="1">'19 Ascham Street'!$B$8:$AE$67</definedName>
    <definedName name="_xlnm._FilterDatabase" localSheetId="11" hidden="1">'25 Elaine Grove'!$B$8:$AE$59</definedName>
    <definedName name="_xlnm._FilterDatabase" localSheetId="13" hidden="1">'25 Herbert Street '!$B$8:$AE$50</definedName>
    <definedName name="_xlnm._FilterDatabase" localSheetId="5" hidden="1">'25 Troyes House'!$B$8:$AE$35</definedName>
    <definedName name="_xlnm._FilterDatabase" localSheetId="23" hidden="1">'28 Leighton Road'!$B$8:$AE$67</definedName>
    <definedName name="_xlnm._FilterDatabase" localSheetId="22" hidden="1">'29 Grove Terrace'!$B$8:$AE$47</definedName>
    <definedName name="_xlnm._FilterDatabase" localSheetId="10" hidden="1">'30 Grove Terrace'!$B$8:$AE$48</definedName>
    <definedName name="_xlnm._FilterDatabase" localSheetId="7" hidden="1">'5 Gillies Street'!$B$8:$AE$46</definedName>
    <definedName name="_xlnm._FilterDatabase" localSheetId="20" hidden="1">'66 Leverton Street'!$B$8:$AE$41</definedName>
    <definedName name="_xlnm._FilterDatabase" localSheetId="8" hidden="1">'8 Dale Street'!$B$8:$AE$54</definedName>
    <definedName name="_xlnm._FilterDatabase" localSheetId="2" hidden="1">'Project Overheads &amp; Scaffold'!$A$8:$W$55</definedName>
    <definedName name="PropertyStart">'[1]Packet Rate Library'!$V$7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55" i="24" l="1"/>
  <c r="AF32" i="24"/>
  <c r="AF13" i="24"/>
  <c r="AF69" i="23"/>
  <c r="AF39" i="23"/>
  <c r="AF13" i="23"/>
  <c r="AF49" i="22"/>
  <c r="AF38" i="22"/>
  <c r="AF13" i="22"/>
  <c r="AF43" i="20"/>
  <c r="AF33" i="20"/>
  <c r="AF13" i="20"/>
  <c r="AF69" i="19"/>
  <c r="AF44" i="19"/>
  <c r="AF13" i="19"/>
  <c r="AF47" i="15"/>
  <c r="AF30" i="15"/>
  <c r="AF26" i="15"/>
  <c r="AF14" i="15"/>
  <c r="AF54" i="17"/>
  <c r="AF30" i="17"/>
  <c r="AF13" i="17"/>
  <c r="AF37" i="16"/>
  <c r="AF28" i="16"/>
  <c r="AF13" i="16"/>
  <c r="AF53" i="14"/>
  <c r="AF31" i="14"/>
  <c r="AF13" i="14"/>
  <c r="AF52" i="13"/>
  <c r="AE52" i="13"/>
  <c r="AF33" i="13"/>
  <c r="AF14" i="13"/>
  <c r="AF37" i="12"/>
  <c r="AF27" i="12"/>
  <c r="AF13" i="12"/>
  <c r="AF61" i="11"/>
  <c r="AF36" i="11"/>
  <c r="AF13" i="11"/>
  <c r="AF50" i="10"/>
  <c r="AF39" i="10"/>
  <c r="AF13" i="10"/>
  <c r="AF59" i="9"/>
  <c r="AF35" i="9"/>
  <c r="AF14" i="9"/>
  <c r="AF56" i="8"/>
  <c r="AF32" i="8"/>
  <c r="AF13" i="8"/>
  <c r="AF37" i="5"/>
  <c r="AF29" i="3"/>
  <c r="AF23" i="3"/>
  <c r="AF40" i="3"/>
  <c r="AF11" i="3"/>
  <c r="AF13" i="7" l="1"/>
  <c r="AF48" i="7" s="1"/>
  <c r="AF37" i="7"/>
  <c r="AF26" i="5"/>
  <c r="AF13" i="5"/>
  <c r="AD12" i="3" l="1"/>
  <c r="Y12" i="3" l="1"/>
  <c r="Y14" i="3"/>
  <c r="AD14" i="3"/>
  <c r="AD15" i="3"/>
  <c r="AD16" i="3"/>
  <c r="Y18" i="3"/>
  <c r="AD18" i="3"/>
  <c r="Y19" i="3"/>
  <c r="AD19" i="3" s="1"/>
  <c r="Y20" i="3"/>
  <c r="AD20" i="3"/>
  <c r="Y21" i="3"/>
  <c r="AD21" i="3" s="1"/>
  <c r="AE21" i="3" s="1"/>
  <c r="Y22" i="3"/>
  <c r="AD22" i="3"/>
  <c r="Y24" i="3"/>
  <c r="AD24" i="3" s="1"/>
  <c r="Y25" i="3"/>
  <c r="AD25" i="3"/>
  <c r="AE25" i="3" s="1"/>
  <c r="Y27" i="3"/>
  <c r="AD27" i="3" s="1"/>
  <c r="AD28" i="3"/>
  <c r="Y30" i="3"/>
  <c r="AD30" i="3" s="1"/>
  <c r="AE30" i="3" s="1"/>
  <c r="Y31" i="3"/>
  <c r="AD31" i="3" s="1"/>
  <c r="AE31" i="3" s="1"/>
  <c r="Y32" i="3"/>
  <c r="AD32" i="3" s="1"/>
  <c r="Y33" i="3"/>
  <c r="AD33" i="3" s="1"/>
  <c r="Y34" i="3"/>
  <c r="AD34" i="3" s="1"/>
  <c r="AE34" i="3" s="1"/>
  <c r="AD35" i="3"/>
  <c r="Y37" i="3"/>
  <c r="AD37" i="3"/>
  <c r="AD38" i="3"/>
  <c r="Y11" i="20"/>
  <c r="AD11" i="20" s="1"/>
  <c r="Y12" i="20"/>
  <c r="AD12" i="20"/>
  <c r="Y13" i="20"/>
  <c r="AD13" i="20" s="1"/>
  <c r="AE13" i="20" s="1"/>
  <c r="Y14" i="20"/>
  <c r="AD14" i="20"/>
  <c r="Y15" i="20"/>
  <c r="AD15" i="20" s="1"/>
  <c r="Y16" i="20"/>
  <c r="AD16" i="20"/>
  <c r="Y17" i="20"/>
  <c r="AD17" i="20" s="1"/>
  <c r="Y18" i="20"/>
  <c r="AD18" i="20"/>
  <c r="Y19" i="20"/>
  <c r="AD19" i="20" s="1"/>
  <c r="Y20" i="20"/>
  <c r="AD20" i="20"/>
  <c r="Y21" i="20"/>
  <c r="AD21" i="20" s="1"/>
  <c r="AE21" i="20" s="1"/>
  <c r="Y22" i="20"/>
  <c r="AD22" i="20"/>
  <c r="Y23" i="20"/>
  <c r="AD23" i="20" s="1"/>
  <c r="Y24" i="20"/>
  <c r="AD24" i="20"/>
  <c r="AD25" i="20"/>
  <c r="Y26" i="20"/>
  <c r="AD26" i="20" s="1"/>
  <c r="Y27" i="20"/>
  <c r="AD27" i="20" s="1"/>
  <c r="AE27" i="20" s="1"/>
  <c r="Y28" i="20"/>
  <c r="AD28" i="20" s="1"/>
  <c r="Y29" i="20"/>
  <c r="AD29" i="20" s="1"/>
  <c r="Y30" i="20"/>
  <c r="AD30" i="20" s="1"/>
  <c r="Y31" i="20"/>
  <c r="AD31" i="20" s="1"/>
  <c r="Y32" i="20"/>
  <c r="AD32" i="20" s="1"/>
  <c r="Y33" i="20"/>
  <c r="AD33" i="20" s="1"/>
  <c r="Y34" i="20"/>
  <c r="AD34" i="20" s="1"/>
  <c r="Y35" i="20"/>
  <c r="AD35" i="20" s="1"/>
  <c r="AE35" i="20" s="1"/>
  <c r="Y36" i="20"/>
  <c r="AD36" i="20" s="1"/>
  <c r="Y37" i="20"/>
  <c r="AD37" i="20" s="1"/>
  <c r="AE37" i="20" s="1"/>
  <c r="AD38" i="20"/>
  <c r="Y39" i="20"/>
  <c r="AD39" i="20"/>
  <c r="Y40" i="20"/>
  <c r="AD40" i="20" s="1"/>
  <c r="Y41" i="20"/>
  <c r="AD41" i="20"/>
  <c r="Y11" i="12"/>
  <c r="AD11" i="12"/>
  <c r="Y12" i="12"/>
  <c r="AD12" i="12"/>
  <c r="Y13" i="12"/>
  <c r="AD13" i="12"/>
  <c r="Y14" i="12"/>
  <c r="AD14" i="12"/>
  <c r="Y18" i="12"/>
  <c r="AD18" i="12"/>
  <c r="Y19" i="12"/>
  <c r="AD19" i="12"/>
  <c r="Y20" i="12"/>
  <c r="AD20" i="12"/>
  <c r="Y21" i="12"/>
  <c r="AD21" i="12"/>
  <c r="Y22" i="12"/>
  <c r="AD22" i="12"/>
  <c r="Y23" i="12"/>
  <c r="AD23" i="12"/>
  <c r="Y24" i="12"/>
  <c r="AD24" i="12"/>
  <c r="Y25" i="12"/>
  <c r="AD25" i="12"/>
  <c r="Y26" i="12"/>
  <c r="AD26" i="12"/>
  <c r="Y27" i="12"/>
  <c r="AD27" i="12"/>
  <c r="AD28" i="12"/>
  <c r="AE28" i="12" s="1"/>
  <c r="AD29" i="12"/>
  <c r="AD30" i="12"/>
  <c r="Y31" i="12"/>
  <c r="AD31" i="12" s="1"/>
  <c r="Y32" i="12"/>
  <c r="AD32" i="12" s="1"/>
  <c r="Y33" i="12"/>
  <c r="AD33" i="12" s="1"/>
  <c r="Y34" i="12"/>
  <c r="AD34" i="12" s="1"/>
  <c r="Y35" i="12"/>
  <c r="AD35" i="12" s="1"/>
  <c r="AE35" i="12" s="1"/>
  <c r="Y36" i="12"/>
  <c r="AD36" i="12" s="1"/>
  <c r="Y37" i="12"/>
  <c r="AD37" i="12" s="1"/>
  <c r="Y38" i="12"/>
  <c r="AD38" i="12" s="1"/>
  <c r="Y39" i="12"/>
  <c r="AD39" i="12" s="1"/>
  <c r="AE39" i="12" s="1"/>
  <c r="Y40" i="12"/>
  <c r="AD40" i="12" s="1"/>
  <c r="AE40" i="12" s="1"/>
  <c r="Y41" i="12"/>
  <c r="AD41" i="12" s="1"/>
  <c r="AD42" i="12"/>
  <c r="Y43" i="12"/>
  <c r="AD43" i="12"/>
  <c r="AD44" i="12"/>
  <c r="AD45" i="12"/>
  <c r="AD46" i="12"/>
  <c r="AD47" i="12"/>
  <c r="Y48" i="12"/>
  <c r="AD48" i="12"/>
  <c r="Y49" i="12"/>
  <c r="AD49" i="12"/>
  <c r="Y50" i="12"/>
  <c r="AD50" i="12"/>
  <c r="Y51" i="12"/>
  <c r="AD51" i="12"/>
  <c r="Y52" i="12"/>
  <c r="AD52" i="12"/>
  <c r="Y53" i="12"/>
  <c r="AD53" i="12"/>
  <c r="Y54" i="12"/>
  <c r="AD54" i="12"/>
  <c r="Y55" i="12"/>
  <c r="AD55" i="12"/>
  <c r="Y56" i="12"/>
  <c r="AD56" i="12"/>
  <c r="AD57" i="12"/>
  <c r="AD58" i="12"/>
  <c r="AD59" i="12"/>
  <c r="AD60" i="12"/>
  <c r="AD61" i="12"/>
  <c r="Y11" i="15"/>
  <c r="AD11" i="15" s="1"/>
  <c r="Y12" i="15"/>
  <c r="AD12" i="15"/>
  <c r="Y13" i="15"/>
  <c r="AD13" i="15" s="1"/>
  <c r="Y14" i="15"/>
  <c r="AD14" i="15"/>
  <c r="Y15" i="15"/>
  <c r="AD15" i="15" s="1"/>
  <c r="Y16" i="15"/>
  <c r="AD16" i="15"/>
  <c r="Y17" i="15"/>
  <c r="AD17" i="15" s="1"/>
  <c r="Y18" i="15"/>
  <c r="AD18" i="15"/>
  <c r="AE18" i="15" s="1"/>
  <c r="Y19" i="15"/>
  <c r="AD19" i="15" s="1"/>
  <c r="Y20" i="15"/>
  <c r="AD20" i="15"/>
  <c r="Y21" i="15"/>
  <c r="AD21" i="15" s="1"/>
  <c r="AE21" i="15" s="1"/>
  <c r="Y22" i="15"/>
  <c r="AD22" i="15"/>
  <c r="Y23" i="15"/>
  <c r="AD23" i="15" s="1"/>
  <c r="Y24" i="15"/>
  <c r="AD24" i="15"/>
  <c r="Y25" i="15"/>
  <c r="AD25" i="15" s="1"/>
  <c r="AD26" i="15"/>
  <c r="AE26" i="15" s="1"/>
  <c r="Y27" i="15"/>
  <c r="Y28" i="15"/>
  <c r="AD28" i="15"/>
  <c r="Y29" i="15"/>
  <c r="Y30" i="15"/>
  <c r="AD30" i="15"/>
  <c r="Y31" i="15"/>
  <c r="Y32" i="15"/>
  <c r="AD32" i="15"/>
  <c r="AD33" i="15"/>
  <c r="Y34" i="15"/>
  <c r="AD34" i="15" s="1"/>
  <c r="Y35" i="15"/>
  <c r="AD35" i="15"/>
  <c r="AE35" i="15" s="1"/>
  <c r="Y36" i="15"/>
  <c r="AD36" i="15" s="1"/>
  <c r="Y37" i="15"/>
  <c r="AD37" i="15"/>
  <c r="Y38" i="15"/>
  <c r="AD38" i="15" s="1"/>
  <c r="AE38" i="15" s="1"/>
  <c r="Y39" i="15"/>
  <c r="AD39" i="15"/>
  <c r="Y40" i="15"/>
  <c r="AD40" i="15" s="1"/>
  <c r="AD41" i="15"/>
  <c r="AD42" i="15"/>
  <c r="AD43" i="15"/>
  <c r="AD44" i="15"/>
  <c r="AD45" i="15"/>
  <c r="Y11" i="18"/>
  <c r="AD11" i="18"/>
  <c r="Y12" i="18"/>
  <c r="Y14" i="18"/>
  <c r="AD14" i="18"/>
  <c r="Y16" i="18"/>
  <c r="AD17" i="18"/>
  <c r="AD18" i="18"/>
  <c r="AD19" i="18"/>
  <c r="Y20" i="18"/>
  <c r="AD20" i="18" s="1"/>
  <c r="Y21" i="18"/>
  <c r="AB21" i="18" s="1"/>
  <c r="AD21" i="18"/>
  <c r="Y22" i="18"/>
  <c r="AD22" i="18" s="1"/>
  <c r="Y23" i="18"/>
  <c r="AD23" i="18"/>
  <c r="Y24" i="18"/>
  <c r="AD24" i="18" s="1"/>
  <c r="Y25" i="18"/>
  <c r="AB25" i="18" s="1"/>
  <c r="AD25" i="18"/>
  <c r="Y26" i="18"/>
  <c r="AD26" i="18" s="1"/>
  <c r="Y27" i="18"/>
  <c r="AD27" i="18"/>
  <c r="Y28" i="18"/>
  <c r="AD28" i="18" s="1"/>
  <c r="Y29" i="18"/>
  <c r="AB29" i="18" s="1"/>
  <c r="AD29" i="18"/>
  <c r="Y30" i="18"/>
  <c r="AD30" i="18" s="1"/>
  <c r="Y31" i="18"/>
  <c r="AD31" i="18"/>
  <c r="Y32" i="18"/>
  <c r="AD32" i="18" s="1"/>
  <c r="Y33" i="18"/>
  <c r="AB33" i="18" s="1"/>
  <c r="AD33" i="18"/>
  <c r="Y34" i="18"/>
  <c r="AD34" i="18" s="1"/>
  <c r="Y35" i="18"/>
  <c r="AD35" i="18"/>
  <c r="Y36" i="18"/>
  <c r="AD36" i="18" s="1"/>
  <c r="Y37" i="18"/>
  <c r="AB37" i="18" s="1"/>
  <c r="AD37" i="18"/>
  <c r="AD38" i="18"/>
  <c r="Y39" i="18"/>
  <c r="AD39" i="18"/>
  <c r="Y40" i="18"/>
  <c r="Y41" i="18"/>
  <c r="AD41" i="18"/>
  <c r="Y42" i="18"/>
  <c r="Y43" i="18"/>
  <c r="AD43" i="18"/>
  <c r="Y44" i="18"/>
  <c r="Y45" i="18"/>
  <c r="AD45" i="18"/>
  <c r="AD46" i="18"/>
  <c r="AD47" i="18"/>
  <c r="Y48" i="18"/>
  <c r="AD48" i="18"/>
  <c r="Y49" i="18"/>
  <c r="Y50" i="18"/>
  <c r="AD50" i="18"/>
  <c r="Y51" i="18"/>
  <c r="AD51" i="18" s="1"/>
  <c r="Y52" i="18"/>
  <c r="AD52" i="18"/>
  <c r="Y53" i="18"/>
  <c r="Y54" i="18"/>
  <c r="AD54" i="18"/>
  <c r="Y55" i="18"/>
  <c r="AD55" i="18" s="1"/>
  <c r="Y56" i="18"/>
  <c r="AD56" i="18"/>
  <c r="Y57" i="18"/>
  <c r="Y58" i="18"/>
  <c r="AD58" i="18"/>
  <c r="Y59" i="18"/>
  <c r="AD59" i="18" s="1"/>
  <c r="Y60" i="18"/>
  <c r="AD60" i="18"/>
  <c r="Y61" i="18"/>
  <c r="Y62" i="18"/>
  <c r="AD62" i="18"/>
  <c r="AD63" i="18"/>
  <c r="AD64" i="18"/>
  <c r="AD65" i="18"/>
  <c r="AD66" i="18"/>
  <c r="AD67" i="18"/>
  <c r="AB12" i="3"/>
  <c r="AE12" i="3" s="1"/>
  <c r="AB14" i="3"/>
  <c r="AB15" i="3"/>
  <c r="AB16" i="3"/>
  <c r="AB18" i="3"/>
  <c r="AB19" i="3"/>
  <c r="AB20" i="3"/>
  <c r="AB21" i="3"/>
  <c r="AB22" i="3"/>
  <c r="AB24" i="3"/>
  <c r="AE24" i="3" s="1"/>
  <c r="AB25" i="3"/>
  <c r="AB27" i="3"/>
  <c r="AB28" i="3"/>
  <c r="AB30" i="3"/>
  <c r="AB31" i="3"/>
  <c r="AB32" i="3"/>
  <c r="AB33" i="3"/>
  <c r="AB34" i="3"/>
  <c r="AB35" i="3"/>
  <c r="AB37" i="3"/>
  <c r="AB38" i="3"/>
  <c r="AB14" i="12"/>
  <c r="AB11" i="12"/>
  <c r="AB12" i="12"/>
  <c r="AB13" i="12"/>
  <c r="AB18" i="12"/>
  <c r="AB19" i="12"/>
  <c r="AB20" i="12"/>
  <c r="AB21" i="12"/>
  <c r="AB22" i="12"/>
  <c r="AB23" i="12"/>
  <c r="AB24" i="12"/>
  <c r="AB25" i="12"/>
  <c r="AB26" i="12"/>
  <c r="AB27" i="12"/>
  <c r="AB28" i="12"/>
  <c r="AB29" i="12"/>
  <c r="AB30" i="12"/>
  <c r="AB31" i="12"/>
  <c r="AB32" i="12"/>
  <c r="AB33" i="12"/>
  <c r="AB34" i="12"/>
  <c r="AB35" i="12"/>
  <c r="AB36" i="12"/>
  <c r="AB37" i="12"/>
  <c r="AB38" i="12"/>
  <c r="AB39" i="12"/>
  <c r="AB40" i="12"/>
  <c r="AB41" i="12"/>
  <c r="AB42" i="12"/>
  <c r="AB43" i="12"/>
  <c r="AB44" i="12"/>
  <c r="AB45" i="12"/>
  <c r="AB46" i="12"/>
  <c r="AB47" i="12"/>
  <c r="AB48" i="12"/>
  <c r="AB49" i="12"/>
  <c r="AB50" i="12"/>
  <c r="AB51" i="12"/>
  <c r="AB52" i="12"/>
  <c r="AB53" i="12"/>
  <c r="AB54" i="12"/>
  <c r="AB55" i="12"/>
  <c r="AB56" i="12"/>
  <c r="AB57" i="12"/>
  <c r="AB58" i="12"/>
  <c r="AB59" i="12"/>
  <c r="AB60" i="12"/>
  <c r="AB61" i="12"/>
  <c r="AB14" i="15"/>
  <c r="AB11" i="15"/>
  <c r="AB12" i="15"/>
  <c r="AB13" i="15"/>
  <c r="AB15" i="15"/>
  <c r="AB16" i="15"/>
  <c r="AB17" i="15"/>
  <c r="AB18" i="15"/>
  <c r="AB19" i="15"/>
  <c r="AB20" i="15"/>
  <c r="AB21" i="15"/>
  <c r="AB22" i="15"/>
  <c r="AB23" i="15"/>
  <c r="AB24" i="15"/>
  <c r="AB25" i="15"/>
  <c r="AB26" i="15"/>
  <c r="AB28" i="15"/>
  <c r="AB30" i="15"/>
  <c r="AE30" i="15" s="1"/>
  <c r="AB32" i="15"/>
  <c r="AB33" i="15"/>
  <c r="AB34" i="15"/>
  <c r="AB35" i="15"/>
  <c r="AB37" i="15"/>
  <c r="AB38" i="15"/>
  <c r="AB39" i="15"/>
  <c r="AB41" i="15"/>
  <c r="AB42" i="15"/>
  <c r="AB43" i="15"/>
  <c r="AB44" i="15"/>
  <c r="AB45" i="15"/>
  <c r="AB14" i="18"/>
  <c r="AB11" i="18"/>
  <c r="AB12" i="18"/>
  <c r="AB17" i="18"/>
  <c r="AB18" i="18"/>
  <c r="AB19" i="18"/>
  <c r="AB20" i="18"/>
  <c r="AB22" i="18"/>
  <c r="AB23" i="18"/>
  <c r="AB24" i="18"/>
  <c r="AB26" i="18"/>
  <c r="AB27" i="18"/>
  <c r="AB28" i="18"/>
  <c r="AB30" i="18"/>
  <c r="AB31" i="18"/>
  <c r="AB32" i="18"/>
  <c r="AB34" i="18"/>
  <c r="AB35" i="18"/>
  <c r="AB36" i="18"/>
  <c r="AB38" i="18"/>
  <c r="AB39" i="18"/>
  <c r="AB41" i="18"/>
  <c r="AB43" i="18"/>
  <c r="AB45" i="18"/>
  <c r="AB46" i="18"/>
  <c r="AB47" i="18"/>
  <c r="AB48" i="18"/>
  <c r="AB50" i="18"/>
  <c r="AB51" i="18"/>
  <c r="AB52" i="18"/>
  <c r="AB54" i="18"/>
  <c r="AB55" i="18"/>
  <c r="AB56" i="18"/>
  <c r="AB58" i="18"/>
  <c r="AB59" i="18"/>
  <c r="AB60" i="18"/>
  <c r="AB62" i="18"/>
  <c r="AB63" i="18"/>
  <c r="AB64" i="18"/>
  <c r="AB65" i="18"/>
  <c r="AB66" i="18"/>
  <c r="AB67" i="18"/>
  <c r="AB14" i="20"/>
  <c r="AB11" i="20"/>
  <c r="AB12" i="20"/>
  <c r="AB13" i="20"/>
  <c r="AB15" i="20"/>
  <c r="AB16" i="20"/>
  <c r="AB17" i="20"/>
  <c r="AB18" i="20"/>
  <c r="AB19" i="20"/>
  <c r="AB20" i="20"/>
  <c r="AB21" i="20"/>
  <c r="AB22" i="20"/>
  <c r="AB23" i="20"/>
  <c r="AB24" i="20"/>
  <c r="AB25" i="20"/>
  <c r="AB26" i="20"/>
  <c r="AB27" i="20"/>
  <c r="AB28" i="20"/>
  <c r="AB29" i="20"/>
  <c r="AB30" i="20"/>
  <c r="AB31" i="20"/>
  <c r="AB32" i="20"/>
  <c r="AB33" i="20"/>
  <c r="AB34" i="20"/>
  <c r="AB35" i="20"/>
  <c r="AB36" i="20"/>
  <c r="AB37" i="20"/>
  <c r="AB38" i="20"/>
  <c r="AB39" i="20"/>
  <c r="AB40" i="20"/>
  <c r="AB41" i="20"/>
  <c r="AB14" i="24"/>
  <c r="AE14" i="24" s="1"/>
  <c r="Y17" i="21"/>
  <c r="Y16" i="21"/>
  <c r="AB16" i="21" s="1"/>
  <c r="Y37" i="21"/>
  <c r="Y38" i="21"/>
  <c r="Y39" i="21"/>
  <c r="Y40" i="21"/>
  <c r="AD40" i="21" s="1"/>
  <c r="Y28" i="21"/>
  <c r="Y29" i="21"/>
  <c r="Y30" i="21"/>
  <c r="Y31" i="21"/>
  <c r="Y32" i="21"/>
  <c r="Y33" i="21"/>
  <c r="Y34" i="21"/>
  <c r="Y35" i="21"/>
  <c r="Y46" i="21"/>
  <c r="Y47" i="21"/>
  <c r="Y48" i="21"/>
  <c r="Y49" i="21"/>
  <c r="AB49" i="21" s="1"/>
  <c r="D89" i="26"/>
  <c r="D90" i="26" s="1"/>
  <c r="D86" i="26"/>
  <c r="D80" i="26"/>
  <c r="D81" i="26" s="1"/>
  <c r="D71" i="26"/>
  <c r="D72" i="26"/>
  <c r="D73" i="26"/>
  <c r="S45" i="26"/>
  <c r="S11" i="26"/>
  <c r="S12" i="26"/>
  <c r="S14" i="26"/>
  <c r="S16" i="26"/>
  <c r="S17" i="26"/>
  <c r="S18" i="26"/>
  <c r="S20" i="26"/>
  <c r="S21" i="26"/>
  <c r="S22" i="26"/>
  <c r="S23" i="26"/>
  <c r="S27" i="26"/>
  <c r="S29" i="26"/>
  <c r="S31" i="26"/>
  <c r="S41" i="26"/>
  <c r="S42" i="26"/>
  <c r="S43" i="26"/>
  <c r="S44" i="26"/>
  <c r="S46" i="26"/>
  <c r="S47" i="26"/>
  <c r="U47" i="26" s="1"/>
  <c r="S48" i="26"/>
  <c r="S49" i="26"/>
  <c r="S50" i="26"/>
  <c r="Y40" i="3"/>
  <c r="I9" i="1"/>
  <c r="Y11" i="25"/>
  <c r="Y12" i="25"/>
  <c r="Y13" i="25"/>
  <c r="Y14" i="25"/>
  <c r="Y15" i="25"/>
  <c r="Y16" i="25"/>
  <c r="Y17" i="25"/>
  <c r="Y18" i="25"/>
  <c r="Y19" i="25"/>
  <c r="Y20" i="25"/>
  <c r="Y21" i="25"/>
  <c r="Y22" i="25"/>
  <c r="Y23" i="25"/>
  <c r="Y24" i="25"/>
  <c r="Y25" i="25"/>
  <c r="Y26" i="25"/>
  <c r="Y27" i="25"/>
  <c r="Y28" i="25"/>
  <c r="Y29" i="25"/>
  <c r="Y30" i="25"/>
  <c r="Y31" i="25"/>
  <c r="Y32" i="25"/>
  <c r="Y33" i="25"/>
  <c r="Y35" i="25"/>
  <c r="Y36" i="25"/>
  <c r="Y37" i="25"/>
  <c r="Y38" i="25"/>
  <c r="Y39" i="25"/>
  <c r="Y40" i="25"/>
  <c r="Y41" i="25"/>
  <c r="Y11" i="4"/>
  <c r="Y12" i="4"/>
  <c r="Y15" i="4"/>
  <c r="Y16" i="4"/>
  <c r="Y17" i="4"/>
  <c r="Y18" i="4"/>
  <c r="Y19" i="4"/>
  <c r="Y20" i="4"/>
  <c r="Y21" i="4"/>
  <c r="Y22" i="4"/>
  <c r="Y23" i="4"/>
  <c r="Y24" i="4"/>
  <c r="Y25" i="4"/>
  <c r="Y26" i="4"/>
  <c r="Y27" i="4"/>
  <c r="Y39" i="4"/>
  <c r="Y40" i="4"/>
  <c r="Y41" i="4"/>
  <c r="Y42" i="4"/>
  <c r="Y43" i="4"/>
  <c r="Y44" i="4"/>
  <c r="Y45" i="4"/>
  <c r="Y46" i="4"/>
  <c r="Y47" i="4"/>
  <c r="Y48" i="4"/>
  <c r="Y49" i="4"/>
  <c r="Y50" i="4"/>
  <c r="Y11" i="21"/>
  <c r="Y12" i="21"/>
  <c r="Y13" i="21"/>
  <c r="Y14" i="21"/>
  <c r="Y19" i="21"/>
  <c r="Y20" i="21"/>
  <c r="Y21" i="21"/>
  <c r="Y22" i="21"/>
  <c r="Y23" i="21"/>
  <c r="Y24" i="21"/>
  <c r="Y25" i="21"/>
  <c r="Y26" i="21"/>
  <c r="Y27" i="21"/>
  <c r="Y41" i="21"/>
  <c r="Y42" i="21"/>
  <c r="Y43" i="21"/>
  <c r="Y44" i="21"/>
  <c r="Y45" i="21"/>
  <c r="Y51" i="21"/>
  <c r="Y52" i="21"/>
  <c r="Y53" i="21"/>
  <c r="Y54" i="21"/>
  <c r="Y55" i="21"/>
  <c r="Y56" i="21"/>
  <c r="Y57" i="21"/>
  <c r="Y58" i="21"/>
  <c r="Y59" i="21"/>
  <c r="Y60" i="21"/>
  <c r="Y61" i="21"/>
  <c r="Y11" i="8"/>
  <c r="Y12" i="8"/>
  <c r="Y13" i="8"/>
  <c r="Y14" i="8"/>
  <c r="AB14" i="8" s="1"/>
  <c r="Y18" i="8"/>
  <c r="Y19" i="8"/>
  <c r="AB19" i="8" s="1"/>
  <c r="Y20" i="8"/>
  <c r="Y21" i="8"/>
  <c r="Y22" i="8"/>
  <c r="Y23" i="8"/>
  <c r="AB23" i="8" s="1"/>
  <c r="Y24" i="8"/>
  <c r="Y25" i="8"/>
  <c r="Y26" i="8"/>
  <c r="Y27" i="8"/>
  <c r="AB27" i="8" s="1"/>
  <c r="Y28" i="8"/>
  <c r="Y29" i="8"/>
  <c r="Y30" i="8"/>
  <c r="Y31" i="8"/>
  <c r="AB31" i="8" s="1"/>
  <c r="Y32" i="8"/>
  <c r="Y33" i="8"/>
  <c r="Y34" i="8"/>
  <c r="Y35" i="8"/>
  <c r="AB35" i="8" s="1"/>
  <c r="Y36" i="8"/>
  <c r="Y38" i="8"/>
  <c r="Y39" i="8"/>
  <c r="Y40" i="8"/>
  <c r="Y41" i="8"/>
  <c r="Y42" i="8"/>
  <c r="Y43" i="8"/>
  <c r="Y44" i="8"/>
  <c r="Y45" i="8"/>
  <c r="Y46" i="8"/>
  <c r="Y47" i="8"/>
  <c r="Y48" i="8"/>
  <c r="Y49" i="8"/>
  <c r="Y11" i="13"/>
  <c r="Y12" i="13"/>
  <c r="Y13" i="13"/>
  <c r="Y14" i="13"/>
  <c r="AB14" i="13" s="1"/>
  <c r="Y15" i="13"/>
  <c r="AB15" i="13" s="1"/>
  <c r="Y16" i="13"/>
  <c r="Y17" i="13"/>
  <c r="Y18" i="13"/>
  <c r="Y19" i="13"/>
  <c r="AB19" i="13" s="1"/>
  <c r="Y20" i="13"/>
  <c r="Y21" i="13"/>
  <c r="Y22" i="13"/>
  <c r="Y23" i="13"/>
  <c r="AB23" i="13" s="1"/>
  <c r="Y24" i="13"/>
  <c r="Y25" i="13"/>
  <c r="Y26" i="13"/>
  <c r="Y27" i="13"/>
  <c r="AB27" i="13" s="1"/>
  <c r="Y28" i="13"/>
  <c r="Y29" i="13"/>
  <c r="Y30" i="13"/>
  <c r="Y31" i="13"/>
  <c r="AB31" i="13" s="1"/>
  <c r="Y32" i="13"/>
  <c r="Y33" i="13"/>
  <c r="Y34" i="13"/>
  <c r="Y35" i="13"/>
  <c r="AB35" i="13" s="1"/>
  <c r="Y36" i="13"/>
  <c r="Y37" i="13"/>
  <c r="Y39" i="13"/>
  <c r="Y41" i="13"/>
  <c r="AB41" i="13" s="1"/>
  <c r="Y42" i="13"/>
  <c r="Y43" i="13"/>
  <c r="Y44" i="13"/>
  <c r="Y45" i="13"/>
  <c r="Y13" i="18"/>
  <c r="Y15" i="18"/>
  <c r="Y11" i="22"/>
  <c r="Y12" i="22"/>
  <c r="Y13" i="22"/>
  <c r="Y14" i="22"/>
  <c r="AB14" i="22" s="1"/>
  <c r="Y15" i="22"/>
  <c r="Y16" i="22"/>
  <c r="Y19" i="22"/>
  <c r="Y20" i="22"/>
  <c r="Y21" i="22"/>
  <c r="Y22" i="22"/>
  <c r="Y23" i="22"/>
  <c r="Y24" i="22"/>
  <c r="Y25" i="22"/>
  <c r="Y26" i="22"/>
  <c r="Y28" i="22"/>
  <c r="Y29" i="22"/>
  <c r="Y30" i="22"/>
  <c r="Y31" i="22"/>
  <c r="Y32" i="22"/>
  <c r="Y33" i="22"/>
  <c r="Y34" i="22"/>
  <c r="Y35" i="22"/>
  <c r="Y36" i="22"/>
  <c r="Y38" i="22"/>
  <c r="Y39" i="22"/>
  <c r="Y40" i="22"/>
  <c r="Y41" i="22"/>
  <c r="Y42" i="22"/>
  <c r="Y44" i="22"/>
  <c r="Y45" i="22"/>
  <c r="Y46" i="22"/>
  <c r="Y11" i="24"/>
  <c r="Y12" i="24"/>
  <c r="Y13" i="24"/>
  <c r="Y14" i="24"/>
  <c r="Y16" i="24"/>
  <c r="Y17" i="24"/>
  <c r="Y18" i="24"/>
  <c r="Y19" i="24"/>
  <c r="Y21" i="24"/>
  <c r="Y22" i="24"/>
  <c r="Y23" i="24"/>
  <c r="Y24" i="24"/>
  <c r="Y25" i="24"/>
  <c r="Y26" i="24"/>
  <c r="Y30" i="24"/>
  <c r="Y31" i="24"/>
  <c r="Y32" i="24"/>
  <c r="Y33" i="24"/>
  <c r="Y34" i="24"/>
  <c r="Y35" i="24"/>
  <c r="Y39" i="24"/>
  <c r="Y40" i="24"/>
  <c r="Y41" i="24"/>
  <c r="Y42" i="24"/>
  <c r="Y43" i="24"/>
  <c r="Y44" i="24"/>
  <c r="Y45" i="24"/>
  <c r="Y46" i="24"/>
  <c r="Y47" i="24"/>
  <c r="Y48" i="24"/>
  <c r="Y11" i="23"/>
  <c r="Y12" i="23"/>
  <c r="Y13" i="23"/>
  <c r="Y14" i="23"/>
  <c r="AB14" i="23" s="1"/>
  <c r="Y15" i="23"/>
  <c r="Y16" i="23"/>
  <c r="Y17" i="23"/>
  <c r="Y19" i="23"/>
  <c r="Y20" i="23"/>
  <c r="Y21" i="23"/>
  <c r="Y22" i="23"/>
  <c r="Y23" i="23"/>
  <c r="Y24" i="23"/>
  <c r="Y25" i="23"/>
  <c r="Y26" i="23"/>
  <c r="Y27" i="23"/>
  <c r="Y28" i="23"/>
  <c r="Y29" i="23"/>
  <c r="Y30" i="23"/>
  <c r="Y31" i="23"/>
  <c r="Y32" i="23"/>
  <c r="Y33" i="23"/>
  <c r="Y34" i="23"/>
  <c r="Y35" i="23"/>
  <c r="Y36" i="23"/>
  <c r="Y37" i="23"/>
  <c r="Y38" i="23"/>
  <c r="Y39" i="23"/>
  <c r="Y40" i="23"/>
  <c r="Y41" i="23"/>
  <c r="Y42" i="23"/>
  <c r="Y43" i="23"/>
  <c r="Y44" i="23"/>
  <c r="Y46" i="23"/>
  <c r="Y47" i="23"/>
  <c r="Y48" i="23"/>
  <c r="Y49" i="23"/>
  <c r="Y50" i="23"/>
  <c r="Y52" i="23"/>
  <c r="Y53" i="23"/>
  <c r="Y54" i="23"/>
  <c r="Y55" i="23"/>
  <c r="Y56" i="23"/>
  <c r="Y57" i="23"/>
  <c r="Y58" i="23"/>
  <c r="Y59" i="23"/>
  <c r="Y60" i="23"/>
  <c r="Y61" i="23"/>
  <c r="Y62" i="23"/>
  <c r="Y43" i="20"/>
  <c r="I26" i="1"/>
  <c r="Y63" i="12"/>
  <c r="I18" i="1" s="1"/>
  <c r="B3" i="4"/>
  <c r="B3" i="5"/>
  <c r="B3" i="6"/>
  <c r="B3" i="7"/>
  <c r="B3" i="8"/>
  <c r="B3" i="9"/>
  <c r="B3" i="10"/>
  <c r="B3" i="11"/>
  <c r="B3" i="12"/>
  <c r="B3" i="13"/>
  <c r="B3" i="14"/>
  <c r="B3" i="16"/>
  <c r="B3" i="17"/>
  <c r="B3" i="15"/>
  <c r="B3" i="18"/>
  <c r="B3" i="19"/>
  <c r="B3" i="20"/>
  <c r="B3" i="21"/>
  <c r="B3" i="22"/>
  <c r="B3" i="23"/>
  <c r="B3" i="24"/>
  <c r="B3" i="25"/>
  <c r="B3" i="3"/>
  <c r="B1" i="4"/>
  <c r="B1" i="5"/>
  <c r="B1" i="6"/>
  <c r="B1" i="7"/>
  <c r="B1" i="8"/>
  <c r="B1" i="9"/>
  <c r="B1" i="10"/>
  <c r="B1" i="11"/>
  <c r="B1" i="12"/>
  <c r="B1" i="13"/>
  <c r="B1" i="14"/>
  <c r="B1" i="16"/>
  <c r="B1" i="17"/>
  <c r="B1" i="15"/>
  <c r="B1" i="18"/>
  <c r="B1" i="19"/>
  <c r="B1" i="20"/>
  <c r="B1" i="21"/>
  <c r="B1" i="22"/>
  <c r="B1" i="23"/>
  <c r="B1" i="24"/>
  <c r="B1" i="25"/>
  <c r="B1" i="3"/>
  <c r="D67" i="26"/>
  <c r="D68" i="26"/>
  <c r="P19" i="26" s="1"/>
  <c r="S19" i="26" s="1"/>
  <c r="P13" i="26"/>
  <c r="S13" i="26" s="1"/>
  <c r="P21" i="26"/>
  <c r="P25" i="26"/>
  <c r="S25" i="26" s="1"/>
  <c r="P30" i="26"/>
  <c r="S30" i="26" s="1"/>
  <c r="P31" i="26"/>
  <c r="P34" i="26"/>
  <c r="S34" i="26" s="1"/>
  <c r="P35" i="26"/>
  <c r="S35" i="26" s="1"/>
  <c r="P38" i="26"/>
  <c r="S38" i="26" s="1"/>
  <c r="P40" i="26"/>
  <c r="S40" i="26" s="1"/>
  <c r="T49" i="26"/>
  <c r="U49" i="26" s="1"/>
  <c r="U41" i="26"/>
  <c r="U43" i="26"/>
  <c r="U44" i="26"/>
  <c r="U45" i="26"/>
  <c r="U46" i="26"/>
  <c r="U50" i="26"/>
  <c r="Y38" i="7"/>
  <c r="AB38" i="7" s="1"/>
  <c r="Y39" i="7"/>
  <c r="AB39" i="7" s="1"/>
  <c r="Y40" i="7"/>
  <c r="AB40" i="7" s="1"/>
  <c r="Y41" i="7"/>
  <c r="AB41" i="7" s="1"/>
  <c r="Y11" i="7"/>
  <c r="AB11" i="7" s="1"/>
  <c r="Y12" i="7"/>
  <c r="AB12" i="7" s="1"/>
  <c r="Y14" i="7"/>
  <c r="AB14" i="7" s="1"/>
  <c r="AE14" i="7" s="1"/>
  <c r="Y18" i="7"/>
  <c r="AB18" i="7"/>
  <c r="Y19" i="7"/>
  <c r="AB19" i="7"/>
  <c r="Y20" i="7"/>
  <c r="AB20" i="7"/>
  <c r="Y21" i="7"/>
  <c r="AB21" i="7"/>
  <c r="Y22" i="7"/>
  <c r="AB22" i="7"/>
  <c r="Y23" i="7"/>
  <c r="AB23" i="7"/>
  <c r="Y24" i="7"/>
  <c r="AB24" i="7"/>
  <c r="Y25" i="7"/>
  <c r="AB25" i="7"/>
  <c r="AB26" i="7"/>
  <c r="AB27" i="7"/>
  <c r="Y28" i="7"/>
  <c r="AB28" i="7"/>
  <c r="Y29" i="7"/>
  <c r="AB29" i="7"/>
  <c r="Y30" i="7"/>
  <c r="AB30" i="7"/>
  <c r="AB31" i="7"/>
  <c r="AB32" i="7"/>
  <c r="Y33" i="7"/>
  <c r="AB33" i="7"/>
  <c r="Y34" i="7"/>
  <c r="AB34" i="7"/>
  <c r="Y35" i="7"/>
  <c r="AB35" i="7"/>
  <c r="Y36" i="7"/>
  <c r="AB36" i="7"/>
  <c r="Y37" i="7"/>
  <c r="AB37" i="7"/>
  <c r="AB42" i="7"/>
  <c r="Y43" i="7"/>
  <c r="AB43" i="7" s="1"/>
  <c r="Y44" i="7"/>
  <c r="AB44" i="7" s="1"/>
  <c r="Y45" i="7"/>
  <c r="AB46" i="7"/>
  <c r="AB33" i="8"/>
  <c r="AB34" i="8"/>
  <c r="AB36" i="8"/>
  <c r="AB11" i="8"/>
  <c r="AB12" i="8"/>
  <c r="AB13" i="8"/>
  <c r="AB18" i="8"/>
  <c r="AB20" i="8"/>
  <c r="AB21" i="8"/>
  <c r="AB22" i="8"/>
  <c r="AB24" i="8"/>
  <c r="AE24" i="8" s="1"/>
  <c r="AB25" i="8"/>
  <c r="AB26" i="8"/>
  <c r="AB28" i="8"/>
  <c r="AB29" i="8"/>
  <c r="AB30" i="8"/>
  <c r="AB32" i="8"/>
  <c r="AB37" i="8"/>
  <c r="AB38" i="8"/>
  <c r="AB39" i="8"/>
  <c r="AB40" i="8"/>
  <c r="AB41" i="8"/>
  <c r="AB42" i="8"/>
  <c r="AB43" i="8"/>
  <c r="AB44" i="8"/>
  <c r="AB45" i="8"/>
  <c r="AB46" i="8"/>
  <c r="AB47" i="8"/>
  <c r="AB48" i="8"/>
  <c r="AB49" i="8"/>
  <c r="AB50" i="8"/>
  <c r="AB51" i="8"/>
  <c r="AB52" i="8"/>
  <c r="AB53" i="8"/>
  <c r="AB54" i="8"/>
  <c r="Y40" i="10"/>
  <c r="AB40" i="10"/>
  <c r="Y41" i="10"/>
  <c r="AB41" i="10"/>
  <c r="Y42" i="10"/>
  <c r="AB42" i="10"/>
  <c r="Y43" i="10"/>
  <c r="AB43" i="10"/>
  <c r="Y11" i="10"/>
  <c r="AB11" i="10"/>
  <c r="Y12" i="10"/>
  <c r="AB12" i="10"/>
  <c r="Y14" i="10"/>
  <c r="AB14" i="10" s="1"/>
  <c r="Y16" i="10"/>
  <c r="AB16" i="10" s="1"/>
  <c r="AB17" i="10"/>
  <c r="AB18" i="10"/>
  <c r="Y20" i="10"/>
  <c r="AB20" i="10" s="1"/>
  <c r="Y21" i="10"/>
  <c r="AB21" i="10" s="1"/>
  <c r="Y22" i="10"/>
  <c r="AB22" i="10" s="1"/>
  <c r="Y23" i="10"/>
  <c r="AB23" i="10" s="1"/>
  <c r="AE23" i="10" s="1"/>
  <c r="Y24" i="10"/>
  <c r="AB24" i="10" s="1"/>
  <c r="Y25" i="10"/>
  <c r="AB25" i="10" s="1"/>
  <c r="Y26" i="10"/>
  <c r="AB26" i="10" s="1"/>
  <c r="AB27" i="10"/>
  <c r="Y28" i="10"/>
  <c r="AB28" i="10"/>
  <c r="Y29" i="10"/>
  <c r="AB29" i="10"/>
  <c r="Y30" i="10"/>
  <c r="AB30" i="10"/>
  <c r="Y31" i="10"/>
  <c r="AB31" i="10"/>
  <c r="Y32" i="10"/>
  <c r="AB32" i="10"/>
  <c r="Y33" i="10"/>
  <c r="AB33" i="10"/>
  <c r="AB34" i="10"/>
  <c r="Y35" i="10"/>
  <c r="AB35" i="10" s="1"/>
  <c r="Y36" i="10"/>
  <c r="AB36" i="10" s="1"/>
  <c r="Y37" i="10"/>
  <c r="Y50" i="10" s="1"/>
  <c r="I16" i="1" s="1"/>
  <c r="Y38" i="10"/>
  <c r="AB38" i="10" s="1"/>
  <c r="Y39" i="10"/>
  <c r="AB39" i="10" s="1"/>
  <c r="AB44" i="10"/>
  <c r="Y45" i="10"/>
  <c r="AB45" i="10"/>
  <c r="Y46" i="10"/>
  <c r="AB46" i="10"/>
  <c r="Y47" i="10"/>
  <c r="AB47" i="10"/>
  <c r="AB48" i="10"/>
  <c r="Y38" i="11"/>
  <c r="AB38" i="11" s="1"/>
  <c r="Y39" i="11"/>
  <c r="Y40" i="11"/>
  <c r="AB40" i="11" s="1"/>
  <c r="Y41" i="11"/>
  <c r="AB41" i="11" s="1"/>
  <c r="Y37" i="11"/>
  <c r="AB37" i="11" s="1"/>
  <c r="Y11" i="11"/>
  <c r="Y12" i="11"/>
  <c r="AB12" i="11" s="1"/>
  <c r="Y14" i="11"/>
  <c r="AB14" i="11" s="1"/>
  <c r="Y18" i="11"/>
  <c r="AB18" i="11"/>
  <c r="Y19" i="11"/>
  <c r="AB19" i="11"/>
  <c r="Y20" i="11"/>
  <c r="AB20" i="11"/>
  <c r="Y21" i="11"/>
  <c r="AB21" i="11"/>
  <c r="Y22" i="11"/>
  <c r="AB22" i="11"/>
  <c r="Y23" i="11"/>
  <c r="AB23" i="11"/>
  <c r="Y24" i="11"/>
  <c r="AB24" i="11"/>
  <c r="Y25" i="11"/>
  <c r="AB25" i="11"/>
  <c r="Y26" i="11"/>
  <c r="AB26" i="11"/>
  <c r="Y27" i="11"/>
  <c r="AB27" i="11"/>
  <c r="Y28" i="11"/>
  <c r="AB28" i="11"/>
  <c r="Y29" i="11"/>
  <c r="AB29" i="11"/>
  <c r="Y30" i="11"/>
  <c r="AB30" i="11"/>
  <c r="Y31" i="11"/>
  <c r="AB31" i="11"/>
  <c r="Y32" i="11"/>
  <c r="AB32" i="11"/>
  <c r="Y33" i="11"/>
  <c r="AB33" i="11"/>
  <c r="Y34" i="11"/>
  <c r="AB34" i="11"/>
  <c r="Y35" i="11"/>
  <c r="AB35" i="11"/>
  <c r="Y36" i="11"/>
  <c r="AB36" i="11"/>
  <c r="AB42" i="11"/>
  <c r="Y43" i="11"/>
  <c r="AB43" i="11" s="1"/>
  <c r="Y44" i="11"/>
  <c r="AB44" i="11" s="1"/>
  <c r="Y45" i="11"/>
  <c r="Y46" i="11"/>
  <c r="AB46" i="11" s="1"/>
  <c r="Y47" i="11"/>
  <c r="AB47" i="11" s="1"/>
  <c r="Y48" i="11"/>
  <c r="AB48" i="11" s="1"/>
  <c r="Y49" i="11"/>
  <c r="Y50" i="11"/>
  <c r="AB50" i="11" s="1"/>
  <c r="Y51" i="11"/>
  <c r="AB51" i="11" s="1"/>
  <c r="Y52" i="11"/>
  <c r="AB52" i="11" s="1"/>
  <c r="Y53" i="11"/>
  <c r="Y54" i="11"/>
  <c r="AB54" i="11" s="1"/>
  <c r="Y55" i="11"/>
  <c r="AB55" i="11" s="1"/>
  <c r="Y56" i="11"/>
  <c r="AB56" i="11" s="1"/>
  <c r="Y57" i="11"/>
  <c r="Y58" i="11"/>
  <c r="AB58" i="11" s="1"/>
  <c r="Y59" i="11"/>
  <c r="AB59" i="11" s="1"/>
  <c r="AB34" i="13"/>
  <c r="AB36" i="13"/>
  <c r="AB37" i="13"/>
  <c r="AB12" i="13"/>
  <c r="AB13" i="13"/>
  <c r="AB16" i="13"/>
  <c r="AB17" i="13"/>
  <c r="AB18" i="13"/>
  <c r="AB20" i="13"/>
  <c r="AB21" i="13"/>
  <c r="AB22" i="13"/>
  <c r="AB24" i="13"/>
  <c r="AB25" i="13"/>
  <c r="AB26" i="13"/>
  <c r="AB28" i="13"/>
  <c r="AB29" i="13"/>
  <c r="AB30" i="13"/>
  <c r="AB32" i="13"/>
  <c r="AE32" i="13" s="1"/>
  <c r="AB33" i="13"/>
  <c r="AB38" i="13"/>
  <c r="AB39" i="13"/>
  <c r="AB40" i="13"/>
  <c r="AE40" i="13" s="1"/>
  <c r="AB42" i="13"/>
  <c r="AB43" i="13"/>
  <c r="AB44" i="13"/>
  <c r="AB45" i="13"/>
  <c r="AE45" i="13" s="1"/>
  <c r="AB46" i="13"/>
  <c r="AB47" i="13"/>
  <c r="AB48" i="13"/>
  <c r="AB49" i="13"/>
  <c r="AE49" i="13" s="1"/>
  <c r="AB50" i="13"/>
  <c r="Y32" i="14"/>
  <c r="AB32" i="14"/>
  <c r="Y33" i="14"/>
  <c r="AB33" i="14" s="1"/>
  <c r="Y34" i="14"/>
  <c r="AB34" i="14"/>
  <c r="Y11" i="14"/>
  <c r="Y12" i="14"/>
  <c r="AB12" i="14"/>
  <c r="Y13" i="14"/>
  <c r="AB13" i="14" s="1"/>
  <c r="Y14" i="14"/>
  <c r="AB14" i="14" s="1"/>
  <c r="Y15" i="14"/>
  <c r="AB15" i="14"/>
  <c r="Y16" i="14"/>
  <c r="AB16" i="14"/>
  <c r="Y17" i="14"/>
  <c r="AB17" i="14"/>
  <c r="Y18" i="14"/>
  <c r="AB18" i="14"/>
  <c r="Y19" i="14"/>
  <c r="AB19" i="14"/>
  <c r="Y20" i="14"/>
  <c r="AB20" i="14"/>
  <c r="Y21" i="14"/>
  <c r="AB21" i="14"/>
  <c r="Y22" i="14"/>
  <c r="AB22" i="14"/>
  <c r="Y23" i="14"/>
  <c r="AB23" i="14"/>
  <c r="Y24" i="14"/>
  <c r="AB24" i="14"/>
  <c r="Y25" i="14"/>
  <c r="AB25" i="14"/>
  <c r="Y26" i="14"/>
  <c r="AB26" i="14"/>
  <c r="Y27" i="14"/>
  <c r="AB27" i="14"/>
  <c r="Y28" i="14"/>
  <c r="AB28" i="14"/>
  <c r="Y29" i="14"/>
  <c r="AB29" i="14"/>
  <c r="Y30" i="14"/>
  <c r="AB30" i="14"/>
  <c r="Y31" i="14"/>
  <c r="AB31" i="14"/>
  <c r="AB35" i="14"/>
  <c r="Y36" i="14"/>
  <c r="AB36" i="14"/>
  <c r="Y37" i="14"/>
  <c r="AB37" i="14" s="1"/>
  <c r="Y38" i="14"/>
  <c r="AB38" i="14"/>
  <c r="Y39" i="14"/>
  <c r="Y40" i="14"/>
  <c r="AB40" i="14"/>
  <c r="Y41" i="14"/>
  <c r="AB41" i="14" s="1"/>
  <c r="Y42" i="14"/>
  <c r="AB42" i="14"/>
  <c r="Y43" i="14"/>
  <c r="Y44" i="14"/>
  <c r="AB44" i="14"/>
  <c r="Y45" i="14"/>
  <c r="AB45" i="14" s="1"/>
  <c r="Y46" i="14"/>
  <c r="AB46" i="14"/>
  <c r="AB47" i="14"/>
  <c r="AE47" i="14" s="1"/>
  <c r="AB48" i="14"/>
  <c r="AB49" i="14"/>
  <c r="AB50" i="14"/>
  <c r="AB51" i="14"/>
  <c r="AE51" i="14" s="1"/>
  <c r="Y29" i="16"/>
  <c r="AB29" i="16"/>
  <c r="Y30" i="16"/>
  <c r="AB30" i="16"/>
  <c r="Y31" i="16"/>
  <c r="AB31" i="16"/>
  <c r="Y32" i="16"/>
  <c r="AB32" i="16"/>
  <c r="Y11" i="16"/>
  <c r="AB11" i="16"/>
  <c r="Y12" i="16"/>
  <c r="AB12" i="16"/>
  <c r="AE12" i="16" s="1"/>
  <c r="Y13" i="16"/>
  <c r="AB13" i="16"/>
  <c r="Y14" i="16"/>
  <c r="AB14" i="16" s="1"/>
  <c r="Y17" i="16"/>
  <c r="Y18" i="16"/>
  <c r="AB18" i="16"/>
  <c r="Y19" i="16"/>
  <c r="Y20" i="16"/>
  <c r="AB20" i="16"/>
  <c r="Y21" i="16"/>
  <c r="AB21" i="16" s="1"/>
  <c r="Y22" i="16"/>
  <c r="AB22" i="16"/>
  <c r="Y23" i="16"/>
  <c r="Y24" i="16"/>
  <c r="AB24" i="16"/>
  <c r="Y25" i="16"/>
  <c r="AB25" i="16" s="1"/>
  <c r="Y26" i="16"/>
  <c r="AB26" i="16"/>
  <c r="Y27" i="16"/>
  <c r="Y28" i="16"/>
  <c r="AB28" i="16"/>
  <c r="AB33" i="16"/>
  <c r="Y34" i="16"/>
  <c r="AB34" i="16"/>
  <c r="Y35" i="16"/>
  <c r="AB35" i="16"/>
  <c r="Y31" i="17"/>
  <c r="AB31" i="17"/>
  <c r="Y32" i="17"/>
  <c r="AB32" i="17"/>
  <c r="Y34" i="17"/>
  <c r="AB34" i="17"/>
  <c r="Y33" i="17"/>
  <c r="AB33" i="17"/>
  <c r="Y11" i="17"/>
  <c r="AB11" i="17"/>
  <c r="Y12" i="17"/>
  <c r="AB12" i="17"/>
  <c r="AE12" i="17" s="1"/>
  <c r="Y13" i="17"/>
  <c r="AB13" i="17"/>
  <c r="Y14" i="17"/>
  <c r="AB14" i="17" s="1"/>
  <c r="Y15" i="17"/>
  <c r="AB15" i="17" s="1"/>
  <c r="Y16" i="17"/>
  <c r="AB16" i="17"/>
  <c r="Y17" i="17"/>
  <c r="Y18" i="17"/>
  <c r="AB18" i="17"/>
  <c r="Y19" i="17"/>
  <c r="AB19" i="17" s="1"/>
  <c r="Y20" i="17"/>
  <c r="AB20" i="17"/>
  <c r="Y21" i="17"/>
  <c r="Y22" i="17"/>
  <c r="AB22" i="17"/>
  <c r="Y23" i="17"/>
  <c r="AB23" i="17" s="1"/>
  <c r="Y24" i="17"/>
  <c r="AB24" i="17"/>
  <c r="Y25" i="17"/>
  <c r="Y26" i="17"/>
  <c r="AB26" i="17"/>
  <c r="Y27" i="17"/>
  <c r="AB27" i="17" s="1"/>
  <c r="AE27" i="17" s="1"/>
  <c r="Y28" i="17"/>
  <c r="AB28" i="17"/>
  <c r="Y29" i="17"/>
  <c r="Y30" i="17"/>
  <c r="AB30" i="17"/>
  <c r="AB35" i="17"/>
  <c r="Y36" i="17"/>
  <c r="AB36" i="17"/>
  <c r="Y37" i="17"/>
  <c r="AB37" i="17"/>
  <c r="Y38" i="17"/>
  <c r="AB38" i="17"/>
  <c r="Y39" i="17"/>
  <c r="AB39" i="17"/>
  <c r="AB40" i="17"/>
  <c r="Y41" i="17"/>
  <c r="AB41" i="17"/>
  <c r="Y42" i="17"/>
  <c r="Y43" i="17"/>
  <c r="AB43" i="17"/>
  <c r="Y44" i="17"/>
  <c r="Y45" i="17"/>
  <c r="AB45" i="17"/>
  <c r="Y46" i="17"/>
  <c r="Y47" i="17"/>
  <c r="AB47" i="17"/>
  <c r="AB48" i="17"/>
  <c r="AE48" i="17" s="1"/>
  <c r="AB49" i="17"/>
  <c r="AB50" i="17"/>
  <c r="AB51" i="17"/>
  <c r="AB52" i="17"/>
  <c r="AE52" i="17" s="1"/>
  <c r="Y45" i="19"/>
  <c r="AB45" i="19"/>
  <c r="Y46" i="19"/>
  <c r="AB46" i="19"/>
  <c r="Y47" i="19"/>
  <c r="AB47" i="19"/>
  <c r="Y48" i="19"/>
  <c r="AB48" i="19"/>
  <c r="Y11" i="19"/>
  <c r="AB11" i="19"/>
  <c r="Y12" i="19"/>
  <c r="AB12" i="19"/>
  <c r="Y14" i="19"/>
  <c r="AB14" i="19" s="1"/>
  <c r="Y16" i="19"/>
  <c r="AB16" i="19"/>
  <c r="Y17" i="19"/>
  <c r="Y18" i="19"/>
  <c r="AB18" i="19"/>
  <c r="AB19" i="19"/>
  <c r="Y21" i="19"/>
  <c r="AB21" i="19"/>
  <c r="Y22" i="19"/>
  <c r="AB22" i="19"/>
  <c r="Y23" i="19"/>
  <c r="AB23" i="19"/>
  <c r="Y24" i="19"/>
  <c r="AB24" i="19"/>
  <c r="AE24" i="19" s="1"/>
  <c r="Y25" i="19"/>
  <c r="AB25" i="19"/>
  <c r="Y26" i="19"/>
  <c r="AB26" i="19"/>
  <c r="Y27" i="19"/>
  <c r="AB27" i="19"/>
  <c r="Y28" i="19"/>
  <c r="AB28" i="19"/>
  <c r="AE28" i="19" s="1"/>
  <c r="Y29" i="19"/>
  <c r="AB29" i="19"/>
  <c r="Y30" i="19"/>
  <c r="AB30" i="19"/>
  <c r="AB31" i="19"/>
  <c r="Y33" i="19"/>
  <c r="AB33" i="19"/>
  <c r="Y34" i="19"/>
  <c r="Y35" i="19"/>
  <c r="AB35" i="19"/>
  <c r="Y36" i="19"/>
  <c r="AB36" i="19" s="1"/>
  <c r="Y37" i="19"/>
  <c r="AB37" i="19"/>
  <c r="AB38" i="19"/>
  <c r="AE38" i="19" s="1"/>
  <c r="AB39" i="19"/>
  <c r="Y41" i="19"/>
  <c r="AB41" i="19"/>
  <c r="Y42" i="19"/>
  <c r="Y43" i="19"/>
  <c r="AB43" i="19"/>
  <c r="Y44" i="19"/>
  <c r="AB49" i="19"/>
  <c r="Y50" i="19"/>
  <c r="AB50" i="19"/>
  <c r="Y51" i="19"/>
  <c r="AB51" i="19"/>
  <c r="AB52" i="19"/>
  <c r="AB53" i="19"/>
  <c r="AB54" i="19"/>
  <c r="Y55" i="19"/>
  <c r="AB55" i="19"/>
  <c r="Y56" i="19"/>
  <c r="Y57" i="19"/>
  <c r="AB57" i="19"/>
  <c r="Y58" i="19"/>
  <c r="Y59" i="19"/>
  <c r="AB59" i="19"/>
  <c r="Y60" i="19"/>
  <c r="Y61" i="19"/>
  <c r="AB61" i="19"/>
  <c r="Y62" i="19"/>
  <c r="AB63" i="19"/>
  <c r="AB64" i="19"/>
  <c r="AB65" i="19"/>
  <c r="AB66" i="19"/>
  <c r="AB67" i="19"/>
  <c r="AB39" i="22"/>
  <c r="AB40" i="22"/>
  <c r="AB41" i="22"/>
  <c r="AB42" i="22"/>
  <c r="AB11" i="22"/>
  <c r="AB12" i="22"/>
  <c r="AB13" i="22"/>
  <c r="AB15" i="22"/>
  <c r="AB16" i="22"/>
  <c r="AB17" i="22"/>
  <c r="AB18" i="22"/>
  <c r="AB19" i="22"/>
  <c r="AB20" i="22"/>
  <c r="AB21" i="22"/>
  <c r="AB22" i="22"/>
  <c r="AB23" i="22"/>
  <c r="AB24" i="22"/>
  <c r="AB25" i="22"/>
  <c r="AB26" i="22"/>
  <c r="AB27" i="22"/>
  <c r="AB28" i="22"/>
  <c r="AB29" i="22"/>
  <c r="AB30" i="22"/>
  <c r="AB31" i="22"/>
  <c r="AB32" i="22"/>
  <c r="AB33" i="22"/>
  <c r="AB34" i="22"/>
  <c r="AB35" i="22"/>
  <c r="AB36" i="22"/>
  <c r="AB37" i="22"/>
  <c r="AB38" i="22"/>
  <c r="AB43" i="22"/>
  <c r="AB44" i="22"/>
  <c r="AB45" i="22"/>
  <c r="AB46" i="22"/>
  <c r="AB47" i="22"/>
  <c r="AB33" i="24"/>
  <c r="AB34" i="24"/>
  <c r="AB35" i="24"/>
  <c r="AB11" i="24"/>
  <c r="AB12" i="24"/>
  <c r="AB16" i="24"/>
  <c r="AB17" i="24"/>
  <c r="AB18" i="24"/>
  <c r="AB19" i="24"/>
  <c r="AB21" i="24"/>
  <c r="AB22" i="24"/>
  <c r="AB23" i="24"/>
  <c r="AB24" i="24"/>
  <c r="AB25" i="24"/>
  <c r="AB26" i="24"/>
  <c r="AB30" i="24"/>
  <c r="AB31" i="24"/>
  <c r="AB36" i="24"/>
  <c r="AB39" i="24"/>
  <c r="AB40" i="24"/>
  <c r="AB41" i="24"/>
  <c r="AB42" i="24"/>
  <c r="AB43" i="24"/>
  <c r="AB44" i="24"/>
  <c r="AB45" i="24"/>
  <c r="AB46" i="24"/>
  <c r="AB47" i="24"/>
  <c r="AB48" i="24"/>
  <c r="AB49" i="24"/>
  <c r="AB50" i="24"/>
  <c r="AB51" i="24"/>
  <c r="AB52" i="24"/>
  <c r="AB53" i="24"/>
  <c r="Y28" i="5"/>
  <c r="AB28" i="5" s="1"/>
  <c r="Y29" i="5"/>
  <c r="AB29" i="5"/>
  <c r="Y32" i="5"/>
  <c r="Y30" i="5"/>
  <c r="AB30" i="5"/>
  <c r="Y31" i="5"/>
  <c r="Y33" i="5"/>
  <c r="AB33" i="5"/>
  <c r="Y11" i="5"/>
  <c r="Y12" i="5"/>
  <c r="AB12" i="5"/>
  <c r="Y14" i="5"/>
  <c r="Y15" i="5"/>
  <c r="AB15" i="5" s="1"/>
  <c r="AB16" i="5"/>
  <c r="AB17" i="5"/>
  <c r="Y18" i="5"/>
  <c r="AB18" i="5"/>
  <c r="Y19" i="5"/>
  <c r="AB19" i="5"/>
  <c r="AB20" i="5"/>
  <c r="AB21" i="5"/>
  <c r="AB22" i="5"/>
  <c r="AB23" i="5"/>
  <c r="AB24" i="5"/>
  <c r="AB25" i="5"/>
  <c r="AB27" i="5"/>
  <c r="AB34" i="5"/>
  <c r="AB35" i="5"/>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E37" i="4" s="1"/>
  <c r="AB38" i="4"/>
  <c r="AB39" i="4"/>
  <c r="AB40" i="4"/>
  <c r="AB41" i="4"/>
  <c r="AE41" i="4" s="1"/>
  <c r="AB42" i="4"/>
  <c r="AB43" i="4"/>
  <c r="AB44" i="4"/>
  <c r="AB45" i="4"/>
  <c r="AE45" i="4" s="1"/>
  <c r="AB46" i="4"/>
  <c r="AE46" i="4" s="1"/>
  <c r="AB47" i="4"/>
  <c r="AB48" i="4"/>
  <c r="AB49" i="4"/>
  <c r="AE49" i="4" s="1"/>
  <c r="AB50" i="4"/>
  <c r="AB51" i="4"/>
  <c r="AB52" i="4"/>
  <c r="AB54" i="4"/>
  <c r="C9" i="27" s="1"/>
  <c r="Y11" i="6"/>
  <c r="AB11" i="6"/>
  <c r="Y15" i="6"/>
  <c r="AB15" i="6"/>
  <c r="Y16" i="6"/>
  <c r="AB16" i="6"/>
  <c r="Y17" i="6"/>
  <c r="AB17" i="6"/>
  <c r="Y18" i="6"/>
  <c r="AB18" i="6"/>
  <c r="Y19" i="6"/>
  <c r="AB19" i="6"/>
  <c r="Y20" i="6"/>
  <c r="AB20" i="6"/>
  <c r="Y21" i="6"/>
  <c r="AB21" i="6"/>
  <c r="Y22" i="6"/>
  <c r="AB22" i="6"/>
  <c r="Y23" i="6"/>
  <c r="AB23" i="6"/>
  <c r="Y24" i="6"/>
  <c r="AB24" i="6"/>
  <c r="Y25" i="6"/>
  <c r="AB25" i="6"/>
  <c r="AB26" i="6"/>
  <c r="Y27" i="6"/>
  <c r="AB27" i="6"/>
  <c r="Y28" i="6"/>
  <c r="AB28" i="6" s="1"/>
  <c r="Y29" i="6"/>
  <c r="AB29" i="6"/>
  <c r="Y30" i="6"/>
  <c r="Y31" i="6"/>
  <c r="AB31" i="6"/>
  <c r="Y32" i="6"/>
  <c r="AB32" i="6" s="1"/>
  <c r="Y33" i="6"/>
  <c r="AB33" i="6"/>
  <c r="Y34" i="6"/>
  <c r="Y35" i="6"/>
  <c r="AB35" i="6"/>
  <c r="Y36" i="6"/>
  <c r="AB36" i="6" s="1"/>
  <c r="Y37" i="6"/>
  <c r="AB37" i="6"/>
  <c r="Y38" i="6"/>
  <c r="Y39" i="6"/>
  <c r="AB39" i="6"/>
  <c r="Y40" i="6"/>
  <c r="AB40" i="6" s="1"/>
  <c r="Y41" i="6"/>
  <c r="AB41" i="6"/>
  <c r="Y42" i="6"/>
  <c r="Y43" i="6"/>
  <c r="AB43" i="6"/>
  <c r="Y44" i="6"/>
  <c r="AB44" i="6" s="1"/>
  <c r="Y45" i="6"/>
  <c r="AB45" i="6"/>
  <c r="Y46" i="6"/>
  <c r="Y47" i="6"/>
  <c r="AB47" i="6"/>
  <c r="Y48" i="6"/>
  <c r="AB48" i="6" s="1"/>
  <c r="Y49" i="6"/>
  <c r="AB49" i="6"/>
  <c r="AB50" i="6"/>
  <c r="Y51" i="6"/>
  <c r="AB51" i="6"/>
  <c r="Y52" i="6"/>
  <c r="AB52" i="6"/>
  <c r="AB53" i="6"/>
  <c r="AB54" i="6"/>
  <c r="Y11" i="9"/>
  <c r="Y12" i="9"/>
  <c r="AB12" i="9"/>
  <c r="Y13" i="9"/>
  <c r="Y14" i="9"/>
  <c r="AB14" i="9" s="1"/>
  <c r="AB15" i="9"/>
  <c r="Y16" i="9"/>
  <c r="AB16" i="9" s="1"/>
  <c r="Y17" i="9"/>
  <c r="AB17" i="9"/>
  <c r="Y18" i="9"/>
  <c r="Y19" i="9"/>
  <c r="AB19" i="9"/>
  <c r="Y20" i="9"/>
  <c r="AB20" i="9" s="1"/>
  <c r="Y21" i="9"/>
  <c r="AB21" i="9"/>
  <c r="Y22" i="9"/>
  <c r="Y23" i="9"/>
  <c r="AB23" i="9"/>
  <c r="Y24" i="9"/>
  <c r="AB24" i="9" s="1"/>
  <c r="Y25" i="9"/>
  <c r="AB25" i="9"/>
  <c r="Y26" i="9"/>
  <c r="Y27" i="9"/>
  <c r="AB27" i="9"/>
  <c r="Y28" i="9"/>
  <c r="AB28" i="9" s="1"/>
  <c r="Y29" i="9"/>
  <c r="AB29" i="9"/>
  <c r="Y30" i="9"/>
  <c r="Y31" i="9"/>
  <c r="AB31" i="9"/>
  <c r="Y32" i="9"/>
  <c r="AB32" i="9" s="1"/>
  <c r="Y33" i="9"/>
  <c r="AB33" i="9"/>
  <c r="Y34" i="9"/>
  <c r="Y35" i="9"/>
  <c r="AB35" i="9"/>
  <c r="Y36" i="9"/>
  <c r="AB36" i="9" s="1"/>
  <c r="Y37" i="9"/>
  <c r="AB37" i="9"/>
  <c r="Y38" i="9"/>
  <c r="Y39" i="9"/>
  <c r="AB39" i="9"/>
  <c r="AB40" i="9"/>
  <c r="Y41" i="9"/>
  <c r="AB41" i="9"/>
  <c r="AB42" i="9"/>
  <c r="Y43" i="9"/>
  <c r="Y44" i="9"/>
  <c r="AB44" i="9"/>
  <c r="Y45" i="9"/>
  <c r="Y46" i="9"/>
  <c r="AB46" i="9"/>
  <c r="Y47" i="9"/>
  <c r="Y48" i="9"/>
  <c r="AB48" i="9"/>
  <c r="Y49" i="9"/>
  <c r="Y50" i="9"/>
  <c r="AB50" i="9"/>
  <c r="Y51" i="9"/>
  <c r="Y52" i="9"/>
  <c r="AB52" i="9"/>
  <c r="AB53" i="9"/>
  <c r="AB54" i="9"/>
  <c r="AB55" i="9"/>
  <c r="AB56" i="9"/>
  <c r="AB57" i="9"/>
  <c r="AB11" i="21"/>
  <c r="AB12" i="21"/>
  <c r="AB13" i="21"/>
  <c r="AB14" i="21"/>
  <c r="AB17" i="21"/>
  <c r="AB19" i="21"/>
  <c r="AB20" i="21"/>
  <c r="AB21" i="21"/>
  <c r="AB22" i="21"/>
  <c r="AB23" i="21"/>
  <c r="AB24" i="21"/>
  <c r="AB25" i="21"/>
  <c r="AB26" i="21"/>
  <c r="AB27" i="21"/>
  <c r="AB28" i="21"/>
  <c r="AB29" i="21"/>
  <c r="AB30" i="21"/>
  <c r="AB32" i="21"/>
  <c r="AE32" i="21" s="1"/>
  <c r="AB33" i="21"/>
  <c r="AB34" i="21"/>
  <c r="AB36" i="21"/>
  <c r="AB37" i="21"/>
  <c r="AB38" i="21"/>
  <c r="AB39" i="21"/>
  <c r="AB40" i="21"/>
  <c r="AB41" i="21"/>
  <c r="AB42" i="21"/>
  <c r="AB43" i="21"/>
  <c r="AB44" i="21"/>
  <c r="AB45" i="21"/>
  <c r="AB46" i="21"/>
  <c r="AB47" i="21"/>
  <c r="AB48" i="21"/>
  <c r="AB51" i="21"/>
  <c r="AB52" i="21"/>
  <c r="AB53" i="21"/>
  <c r="AE53" i="21" s="1"/>
  <c r="AB54" i="21"/>
  <c r="AB55" i="21"/>
  <c r="AB56" i="21"/>
  <c r="AB57" i="21"/>
  <c r="AE57" i="21" s="1"/>
  <c r="AB58" i="21"/>
  <c r="AB59" i="21"/>
  <c r="AB60" i="21"/>
  <c r="AB61" i="21"/>
  <c r="AE61" i="21" s="1"/>
  <c r="AB11" i="23"/>
  <c r="AB12" i="23"/>
  <c r="AB13" i="23"/>
  <c r="AE13" i="23" s="1"/>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64" i="23"/>
  <c r="AB65" i="23"/>
  <c r="AB66" i="23"/>
  <c r="AB67" i="23"/>
  <c r="AB11" i="25"/>
  <c r="AB12" i="25"/>
  <c r="AB48" i="25" s="1"/>
  <c r="C30" i="27" s="1"/>
  <c r="E30" i="27" s="1"/>
  <c r="AB13" i="25"/>
  <c r="AB14" i="25"/>
  <c r="AB15" i="25"/>
  <c r="AB16" i="25"/>
  <c r="AB17" i="25"/>
  <c r="AB18" i="25"/>
  <c r="AB19" i="25"/>
  <c r="AB20" i="25"/>
  <c r="AB21" i="25"/>
  <c r="AB22" i="25"/>
  <c r="AB23" i="25"/>
  <c r="AB24" i="25"/>
  <c r="AB25" i="25"/>
  <c r="AB26" i="25"/>
  <c r="AB27" i="25"/>
  <c r="AB28" i="25"/>
  <c r="AB29" i="25"/>
  <c r="AB30" i="25"/>
  <c r="AB31" i="25"/>
  <c r="AB32" i="25"/>
  <c r="AB33" i="25"/>
  <c r="AB34" i="25"/>
  <c r="AB35" i="25"/>
  <c r="AB36" i="25"/>
  <c r="AB37" i="25"/>
  <c r="AB38" i="25"/>
  <c r="AB39" i="25"/>
  <c r="AB40" i="25"/>
  <c r="AB41" i="25"/>
  <c r="AB42" i="25"/>
  <c r="AB43" i="25"/>
  <c r="AB44" i="25"/>
  <c r="AB45" i="25"/>
  <c r="AB46" i="25"/>
  <c r="AD28" i="5"/>
  <c r="AE28" i="5" s="1"/>
  <c r="AD29" i="5"/>
  <c r="AD30" i="5"/>
  <c r="AD33" i="5"/>
  <c r="AD12" i="5"/>
  <c r="AD15" i="5"/>
  <c r="AE15" i="5" s="1"/>
  <c r="AD16" i="5"/>
  <c r="AD17" i="5"/>
  <c r="AD18" i="5"/>
  <c r="AD19" i="5"/>
  <c r="AE19" i="5" s="1"/>
  <c r="AD20" i="5"/>
  <c r="AD21" i="5"/>
  <c r="AD22" i="5"/>
  <c r="AD23" i="5"/>
  <c r="AE23" i="5" s="1"/>
  <c r="AD24" i="5"/>
  <c r="AD25" i="5"/>
  <c r="AD27" i="5"/>
  <c r="AD34" i="5"/>
  <c r="AE34" i="5" s="1"/>
  <c r="AD35" i="5"/>
  <c r="AD11" i="4"/>
  <c r="AD54" i="4" s="1"/>
  <c r="D9" i="27" s="1"/>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11" i="6"/>
  <c r="AD15" i="6"/>
  <c r="AD16" i="6"/>
  <c r="AD17" i="6"/>
  <c r="AD18" i="6"/>
  <c r="AD19" i="6"/>
  <c r="AD20" i="6"/>
  <c r="AD21" i="6"/>
  <c r="AD22" i="6"/>
  <c r="AD23" i="6"/>
  <c r="AD24" i="6"/>
  <c r="AD25" i="6"/>
  <c r="AD26" i="6"/>
  <c r="AD27" i="6"/>
  <c r="AD28" i="6"/>
  <c r="AD29" i="6"/>
  <c r="AD31" i="6"/>
  <c r="AD32" i="6"/>
  <c r="AD33" i="6"/>
  <c r="AD35" i="6"/>
  <c r="AD36" i="6"/>
  <c r="AE36" i="6" s="1"/>
  <c r="AD37" i="6"/>
  <c r="AD39" i="6"/>
  <c r="AD40" i="6"/>
  <c r="AD41" i="6"/>
  <c r="AD43" i="6"/>
  <c r="AD44" i="6"/>
  <c r="AD45" i="6"/>
  <c r="AD47" i="6"/>
  <c r="AD48" i="6"/>
  <c r="AD49" i="6"/>
  <c r="AD50" i="6"/>
  <c r="AD51" i="6"/>
  <c r="AD52" i="6"/>
  <c r="AD53" i="6"/>
  <c r="AD54" i="6"/>
  <c r="AD11" i="7"/>
  <c r="AD12" i="7"/>
  <c r="AD14" i="7"/>
  <c r="AD18" i="7"/>
  <c r="AD19" i="7"/>
  <c r="AD20" i="7"/>
  <c r="AD21" i="7"/>
  <c r="AD22" i="7"/>
  <c r="AD23" i="7"/>
  <c r="AD24" i="7"/>
  <c r="AD25" i="7"/>
  <c r="AD26" i="7"/>
  <c r="AD27" i="7"/>
  <c r="AD28" i="7"/>
  <c r="AD29" i="7"/>
  <c r="AD30" i="7"/>
  <c r="AD31" i="7"/>
  <c r="AD32" i="7"/>
  <c r="AD33" i="7"/>
  <c r="AD34" i="7"/>
  <c r="AD35" i="7"/>
  <c r="AD36" i="7"/>
  <c r="AD37" i="7"/>
  <c r="AD38" i="7"/>
  <c r="AE38" i="7" s="1"/>
  <c r="AD39" i="7"/>
  <c r="AE39" i="7" s="1"/>
  <c r="AD40" i="7"/>
  <c r="AD41" i="7"/>
  <c r="AD42" i="7"/>
  <c r="AD43" i="7"/>
  <c r="AD44" i="7"/>
  <c r="AD46" i="7"/>
  <c r="AD11" i="8"/>
  <c r="AD12" i="8"/>
  <c r="AD13" i="8"/>
  <c r="AD14" i="8"/>
  <c r="AD18" i="8"/>
  <c r="AD19" i="8"/>
  <c r="AD20" i="8"/>
  <c r="AD21" i="8"/>
  <c r="AD22" i="8"/>
  <c r="AD23" i="8"/>
  <c r="AD24" i="8"/>
  <c r="AD25" i="8"/>
  <c r="AD26" i="8"/>
  <c r="AD27" i="8"/>
  <c r="AD28" i="8"/>
  <c r="AD29" i="8"/>
  <c r="AD30" i="8"/>
  <c r="AD31" i="8"/>
  <c r="AD32" i="8"/>
  <c r="AD33" i="8"/>
  <c r="AD34" i="8"/>
  <c r="AE34" i="8" s="1"/>
  <c r="AD35" i="8"/>
  <c r="AD36" i="8"/>
  <c r="AE36" i="8" s="1"/>
  <c r="AD37" i="8"/>
  <c r="AD38" i="8"/>
  <c r="AD39" i="8"/>
  <c r="AD40" i="8"/>
  <c r="AD41" i="8"/>
  <c r="AD42" i="8"/>
  <c r="AD43" i="8"/>
  <c r="AD44" i="8"/>
  <c r="AD45" i="8"/>
  <c r="AD46" i="8"/>
  <c r="AD47" i="8"/>
  <c r="AD48" i="8"/>
  <c r="AD49" i="8"/>
  <c r="AD50" i="8"/>
  <c r="AD51" i="8"/>
  <c r="AD52" i="8"/>
  <c r="AD53" i="8"/>
  <c r="AD54" i="8"/>
  <c r="AD12" i="9"/>
  <c r="AD14" i="9"/>
  <c r="AD15" i="9"/>
  <c r="AD16" i="9"/>
  <c r="AE16" i="9" s="1"/>
  <c r="AD17" i="9"/>
  <c r="AD19" i="9"/>
  <c r="AD20" i="9"/>
  <c r="AD21" i="9"/>
  <c r="AD23" i="9"/>
  <c r="AD24" i="9"/>
  <c r="AD25" i="9"/>
  <c r="AD27" i="9"/>
  <c r="AD28" i="9"/>
  <c r="AD29" i="9"/>
  <c r="AD31" i="9"/>
  <c r="AD32" i="9"/>
  <c r="AE32" i="9" s="1"/>
  <c r="AD33" i="9"/>
  <c r="AD35" i="9"/>
  <c r="AD36" i="9"/>
  <c r="AD37" i="9"/>
  <c r="AD39" i="9"/>
  <c r="AE39" i="9" s="1"/>
  <c r="AD40" i="9"/>
  <c r="AD41" i="9"/>
  <c r="AD42" i="9"/>
  <c r="AD44" i="9"/>
  <c r="AD46" i="9"/>
  <c r="AD48" i="9"/>
  <c r="AD50" i="9"/>
  <c r="AD52" i="9"/>
  <c r="AD53" i="9"/>
  <c r="AD54" i="9"/>
  <c r="AD55" i="9"/>
  <c r="AD56" i="9"/>
  <c r="AD57" i="9"/>
  <c r="AD11" i="10"/>
  <c r="AD12" i="10"/>
  <c r="AD14" i="10"/>
  <c r="AD16" i="10"/>
  <c r="AD17" i="10"/>
  <c r="AD18" i="10"/>
  <c r="AE18" i="10" s="1"/>
  <c r="AD20" i="10"/>
  <c r="AD21" i="10"/>
  <c r="AD22" i="10"/>
  <c r="AD23" i="10"/>
  <c r="AD24" i="10"/>
  <c r="AD25" i="10"/>
  <c r="AD26" i="10"/>
  <c r="AD27" i="10"/>
  <c r="AE27" i="10" s="1"/>
  <c r="AD28" i="10"/>
  <c r="AD29" i="10"/>
  <c r="AD30" i="10"/>
  <c r="AD31" i="10"/>
  <c r="AE31" i="10" s="1"/>
  <c r="AD32" i="10"/>
  <c r="AD33" i="10"/>
  <c r="AD34" i="10"/>
  <c r="AD35" i="10"/>
  <c r="AE35" i="10" s="1"/>
  <c r="AD36" i="10"/>
  <c r="AD38" i="10"/>
  <c r="AD39" i="10"/>
  <c r="AD40" i="10"/>
  <c r="AD41" i="10"/>
  <c r="AD42" i="10"/>
  <c r="AE42" i="10" s="1"/>
  <c r="AD43" i="10"/>
  <c r="AE43" i="10" s="1"/>
  <c r="AD44" i="10"/>
  <c r="AD45" i="10"/>
  <c r="AD46" i="10"/>
  <c r="AD47" i="10"/>
  <c r="AD48" i="10"/>
  <c r="AD12" i="11"/>
  <c r="AD14" i="11"/>
  <c r="AE14" i="11" s="1"/>
  <c r="AD18" i="11"/>
  <c r="AD19" i="11"/>
  <c r="AD20" i="11"/>
  <c r="AD21" i="11"/>
  <c r="AD22" i="11"/>
  <c r="AD23" i="11"/>
  <c r="AD24" i="11"/>
  <c r="AD25" i="11"/>
  <c r="AD26" i="11"/>
  <c r="AD27" i="11"/>
  <c r="AD28" i="11"/>
  <c r="AD29" i="11"/>
  <c r="AD30" i="11"/>
  <c r="AD31" i="11"/>
  <c r="AD32" i="11"/>
  <c r="AD33" i="11"/>
  <c r="AD34" i="11"/>
  <c r="AD35" i="11"/>
  <c r="AD36" i="11"/>
  <c r="AD37" i="11"/>
  <c r="AD38" i="11"/>
  <c r="AD40" i="11"/>
  <c r="AE40" i="11" s="1"/>
  <c r="AD41" i="11"/>
  <c r="AE41" i="11" s="1"/>
  <c r="AD42" i="11"/>
  <c r="AD43" i="11"/>
  <c r="AD44" i="11"/>
  <c r="AE44" i="11" s="1"/>
  <c r="AD46" i="11"/>
  <c r="AD47" i="11"/>
  <c r="AD48" i="11"/>
  <c r="AD50" i="11"/>
  <c r="AD51" i="11"/>
  <c r="AD52" i="11"/>
  <c r="AD54" i="11"/>
  <c r="AD55" i="11"/>
  <c r="AD56" i="11"/>
  <c r="AD58" i="11"/>
  <c r="AD59" i="11"/>
  <c r="AD11" i="13"/>
  <c r="AD12" i="13"/>
  <c r="AD13" i="13"/>
  <c r="AD14" i="13"/>
  <c r="AE14" i="13" s="1"/>
  <c r="AD15" i="13"/>
  <c r="AD16" i="13"/>
  <c r="AD17" i="13"/>
  <c r="AD18" i="13"/>
  <c r="AE18" i="13" s="1"/>
  <c r="AD19" i="13"/>
  <c r="AD20" i="13"/>
  <c r="AD21" i="13"/>
  <c r="AD22" i="13"/>
  <c r="AE22" i="13" s="1"/>
  <c r="AD23" i="13"/>
  <c r="AD24" i="13"/>
  <c r="AD25" i="13"/>
  <c r="AD26" i="13"/>
  <c r="AD27" i="13"/>
  <c r="AD28" i="13"/>
  <c r="AD29" i="13"/>
  <c r="AD30" i="13"/>
  <c r="AD31" i="13"/>
  <c r="AD32" i="13"/>
  <c r="AD33" i="13"/>
  <c r="AD34" i="13"/>
  <c r="AE34" i="13" s="1"/>
  <c r="AD35" i="13"/>
  <c r="AD36" i="13"/>
  <c r="AD37" i="13"/>
  <c r="AE37" i="13" s="1"/>
  <c r="AD38" i="13"/>
  <c r="AD39" i="13"/>
  <c r="AD40" i="13"/>
  <c r="AD41" i="13"/>
  <c r="AD42" i="13"/>
  <c r="AD43" i="13"/>
  <c r="AD44" i="13"/>
  <c r="AD45" i="13"/>
  <c r="AD46" i="13"/>
  <c r="AD47" i="13"/>
  <c r="AD48" i="13"/>
  <c r="AD49" i="13"/>
  <c r="AD50" i="13"/>
  <c r="AD12" i="14"/>
  <c r="AD13" i="14"/>
  <c r="AD14" i="14"/>
  <c r="AD15" i="14"/>
  <c r="AD16" i="14"/>
  <c r="AD17" i="14"/>
  <c r="AD18" i="14"/>
  <c r="AD19" i="14"/>
  <c r="AD20" i="14"/>
  <c r="AD21" i="14"/>
  <c r="AD22" i="14"/>
  <c r="AD23" i="14"/>
  <c r="AD24" i="14"/>
  <c r="AD25" i="14"/>
  <c r="AD26" i="14"/>
  <c r="AD27" i="14"/>
  <c r="AD28" i="14"/>
  <c r="AD29" i="14"/>
  <c r="AD30" i="14"/>
  <c r="AD31" i="14"/>
  <c r="AD32" i="14"/>
  <c r="AD34" i="14"/>
  <c r="AE34" i="14" s="1"/>
  <c r="AD35" i="14"/>
  <c r="AD36" i="14"/>
  <c r="AD37" i="14"/>
  <c r="AD38" i="14"/>
  <c r="AD40" i="14"/>
  <c r="AD41" i="14"/>
  <c r="AD42" i="14"/>
  <c r="AD44" i="14"/>
  <c r="AD45" i="14"/>
  <c r="AE45" i="14" s="1"/>
  <c r="AD46" i="14"/>
  <c r="AD47" i="14"/>
  <c r="AD48" i="14"/>
  <c r="AD49" i="14"/>
  <c r="AE49" i="14" s="1"/>
  <c r="AD50" i="14"/>
  <c r="AD51" i="14"/>
  <c r="AD11" i="16"/>
  <c r="AD12" i="16"/>
  <c r="AD13" i="16"/>
  <c r="AD14" i="16"/>
  <c r="AE14" i="16" s="1"/>
  <c r="AD18" i="16"/>
  <c r="AD20" i="16"/>
  <c r="AD21" i="16"/>
  <c r="AD22" i="16"/>
  <c r="AD24" i="16"/>
  <c r="AD26" i="16"/>
  <c r="AD28" i="16"/>
  <c r="AD29" i="16"/>
  <c r="AE29" i="16" s="1"/>
  <c r="AD30" i="16"/>
  <c r="AD31" i="16"/>
  <c r="AE31" i="16" s="1"/>
  <c r="AD32" i="16"/>
  <c r="AD33" i="16"/>
  <c r="AD34" i="16"/>
  <c r="AD35" i="16"/>
  <c r="AD11" i="17"/>
  <c r="AD12" i="17"/>
  <c r="AD13" i="17"/>
  <c r="AD14" i="17"/>
  <c r="AE14" i="17" s="1"/>
  <c r="AD15" i="17"/>
  <c r="AD16" i="17"/>
  <c r="AD18" i="17"/>
  <c r="AD20" i="17"/>
  <c r="AD22" i="17"/>
  <c r="AD23" i="17"/>
  <c r="AD24" i="17"/>
  <c r="AD26" i="17"/>
  <c r="AD27" i="17"/>
  <c r="AD28" i="17"/>
  <c r="AD30" i="17"/>
  <c r="AD31" i="17"/>
  <c r="AE31" i="17" s="1"/>
  <c r="AD32" i="17"/>
  <c r="AD33" i="17"/>
  <c r="AD34" i="17"/>
  <c r="AD35" i="17"/>
  <c r="AD36" i="17"/>
  <c r="AD37" i="17"/>
  <c r="AD38" i="17"/>
  <c r="AD39" i="17"/>
  <c r="AD40" i="17"/>
  <c r="AD41" i="17"/>
  <c r="AD43" i="17"/>
  <c r="AD45" i="17"/>
  <c r="AD47" i="17"/>
  <c r="AD48" i="17"/>
  <c r="AD49" i="17"/>
  <c r="AD50" i="17"/>
  <c r="AD51" i="17"/>
  <c r="AE51" i="17" s="1"/>
  <c r="AD52" i="17"/>
  <c r="AD11" i="19"/>
  <c r="AD12" i="19"/>
  <c r="AD14" i="19"/>
  <c r="AD16" i="19"/>
  <c r="AD18" i="19"/>
  <c r="AD19" i="19"/>
  <c r="AD21" i="19"/>
  <c r="AD22" i="19"/>
  <c r="AD23" i="19"/>
  <c r="AD24" i="19"/>
  <c r="AD25" i="19"/>
  <c r="AD26" i="19"/>
  <c r="AD27" i="19"/>
  <c r="AD28" i="19"/>
  <c r="AD29" i="19"/>
  <c r="AD30" i="19"/>
  <c r="AD31" i="19"/>
  <c r="AD33" i="19"/>
  <c r="AD35" i="19"/>
  <c r="AD36" i="19"/>
  <c r="AD37" i="19"/>
  <c r="AD38" i="19"/>
  <c r="AD39" i="19"/>
  <c r="AD41" i="19"/>
  <c r="AE41" i="19" s="1"/>
  <c r="AD43" i="19"/>
  <c r="AD45" i="19"/>
  <c r="AE45" i="19" s="1"/>
  <c r="AD46" i="19"/>
  <c r="AE46" i="19" s="1"/>
  <c r="AD47" i="19"/>
  <c r="AE47" i="19" s="1"/>
  <c r="AD48" i="19"/>
  <c r="AD49" i="19"/>
  <c r="AE49" i="19" s="1"/>
  <c r="AD50" i="19"/>
  <c r="AD51" i="19"/>
  <c r="AD52" i="19"/>
  <c r="AD53" i="19"/>
  <c r="AD54" i="19"/>
  <c r="AD55" i="19"/>
  <c r="AD57" i="19"/>
  <c r="AE57" i="19" s="1"/>
  <c r="AD59" i="19"/>
  <c r="AD61" i="19"/>
  <c r="AE61" i="19" s="1"/>
  <c r="AD63" i="19"/>
  <c r="AD64" i="19"/>
  <c r="AD65" i="19"/>
  <c r="AD66" i="19"/>
  <c r="AD67" i="19"/>
  <c r="AD11" i="21"/>
  <c r="AD12" i="21"/>
  <c r="AD13" i="21"/>
  <c r="AD14" i="21"/>
  <c r="AD16" i="21"/>
  <c r="AD17" i="21"/>
  <c r="AD19" i="21"/>
  <c r="AD20" i="21"/>
  <c r="AD21" i="21"/>
  <c r="AE21" i="21" s="1"/>
  <c r="AD22" i="21"/>
  <c r="AD23" i="21"/>
  <c r="AD24" i="21"/>
  <c r="AD25" i="21"/>
  <c r="AE25" i="21" s="1"/>
  <c r="AD26" i="21"/>
  <c r="AD27" i="21"/>
  <c r="AD28" i="21"/>
  <c r="AD29" i="21"/>
  <c r="AE29" i="21" s="1"/>
  <c r="AD30" i="21"/>
  <c r="AD32" i="21"/>
  <c r="AD33" i="21"/>
  <c r="AE33" i="21" s="1"/>
  <c r="AD34" i="21"/>
  <c r="AD36" i="21"/>
  <c r="AD37" i="21"/>
  <c r="AE37" i="21" s="1"/>
  <c r="AD38" i="21"/>
  <c r="AD39" i="21"/>
  <c r="AD41" i="21"/>
  <c r="AE41" i="21" s="1"/>
  <c r="AD42" i="21"/>
  <c r="AD43" i="21"/>
  <c r="AD44" i="21"/>
  <c r="AD45" i="21"/>
  <c r="AE45" i="21" s="1"/>
  <c r="AD46" i="21"/>
  <c r="AD47" i="21"/>
  <c r="AD48" i="21"/>
  <c r="AD49" i="21"/>
  <c r="AD51" i="21"/>
  <c r="AD52" i="21"/>
  <c r="AD53" i="21"/>
  <c r="AD54" i="21"/>
  <c r="AD55" i="21"/>
  <c r="AD56" i="21"/>
  <c r="AD57" i="21"/>
  <c r="AD58" i="21"/>
  <c r="AD59" i="21"/>
  <c r="AD60" i="21"/>
  <c r="AD61" i="21"/>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E39" i="22" s="1"/>
  <c r="AD40" i="22"/>
  <c r="AD41" i="22"/>
  <c r="AD42" i="22"/>
  <c r="AD43" i="22"/>
  <c r="AD44" i="22"/>
  <c r="AD45" i="22"/>
  <c r="AD46" i="22"/>
  <c r="AD47" i="22"/>
  <c r="AD11" i="23"/>
  <c r="AD12" i="23"/>
  <c r="AD13" i="23"/>
  <c r="AD14" i="23"/>
  <c r="AD15" i="23"/>
  <c r="AD16" i="23"/>
  <c r="AD17" i="23"/>
  <c r="AD18" i="23"/>
  <c r="AD19" i="23"/>
  <c r="AD20" i="23"/>
  <c r="AD21" i="23"/>
  <c r="AD22" i="23"/>
  <c r="AD23" i="23"/>
  <c r="AD24" i="23"/>
  <c r="AD25" i="23"/>
  <c r="AD26" i="23"/>
  <c r="AD27" i="23"/>
  <c r="AD28" i="23"/>
  <c r="AD29" i="23"/>
  <c r="AD30" i="23"/>
  <c r="AD31" i="23"/>
  <c r="AD32" i="23"/>
  <c r="AD33" i="23"/>
  <c r="AD34" i="23"/>
  <c r="AD35" i="23"/>
  <c r="AD36" i="23"/>
  <c r="AD37" i="23"/>
  <c r="AD38" i="23"/>
  <c r="AD39" i="23"/>
  <c r="AD40" i="23"/>
  <c r="AD41" i="23"/>
  <c r="AE41" i="23" s="1"/>
  <c r="AD42" i="23"/>
  <c r="AE42" i="23" s="1"/>
  <c r="AD43" i="23"/>
  <c r="AD44" i="23"/>
  <c r="AD45" i="23"/>
  <c r="AD46" i="23"/>
  <c r="AD47" i="23"/>
  <c r="AD48" i="23"/>
  <c r="AD49" i="23"/>
  <c r="AD50" i="23"/>
  <c r="AD51" i="23"/>
  <c r="AD52" i="23"/>
  <c r="AD53" i="23"/>
  <c r="AD54" i="23"/>
  <c r="AD55" i="23"/>
  <c r="AD56" i="23"/>
  <c r="AD57" i="23"/>
  <c r="AD58" i="23"/>
  <c r="AD59" i="23"/>
  <c r="AD60" i="23"/>
  <c r="AD61" i="23"/>
  <c r="AD62" i="23"/>
  <c r="AD63" i="23"/>
  <c r="AD64" i="23"/>
  <c r="AD65" i="23"/>
  <c r="AD66" i="23"/>
  <c r="AD67" i="23"/>
  <c r="AD11" i="24"/>
  <c r="AD12" i="24"/>
  <c r="AD14" i="24"/>
  <c r="AD16" i="24"/>
  <c r="AD17" i="24"/>
  <c r="AD18" i="24"/>
  <c r="AE18" i="24" s="1"/>
  <c r="AD19" i="24"/>
  <c r="AD21" i="24"/>
  <c r="AD22" i="24"/>
  <c r="AD23" i="24"/>
  <c r="AD24" i="24"/>
  <c r="AD25" i="24"/>
  <c r="AD26" i="24"/>
  <c r="AD30" i="24"/>
  <c r="AE30" i="24" s="1"/>
  <c r="AD31" i="24"/>
  <c r="AD33" i="24"/>
  <c r="AE33" i="24" s="1"/>
  <c r="AD34" i="24"/>
  <c r="AD35" i="24"/>
  <c r="AE35" i="24" s="1"/>
  <c r="AD36" i="24"/>
  <c r="AD39" i="24"/>
  <c r="AD40" i="24"/>
  <c r="AD41" i="24"/>
  <c r="AE41" i="24" s="1"/>
  <c r="AD42" i="24"/>
  <c r="AD43" i="24"/>
  <c r="AE43" i="24" s="1"/>
  <c r="AD44" i="24"/>
  <c r="AD45" i="24"/>
  <c r="AE45" i="24" s="1"/>
  <c r="AD46" i="24"/>
  <c r="AD47" i="24"/>
  <c r="AD48" i="24"/>
  <c r="AD49" i="24"/>
  <c r="AE49" i="24" s="1"/>
  <c r="AD50" i="24"/>
  <c r="AD51" i="24"/>
  <c r="AD52" i="24"/>
  <c r="AD53" i="24"/>
  <c r="AE53" i="24" s="1"/>
  <c r="AD11" i="25"/>
  <c r="AD12" i="25"/>
  <c r="AD13" i="25"/>
  <c r="AD14" i="25"/>
  <c r="AE14" i="25" s="1"/>
  <c r="AD15" i="25"/>
  <c r="AD16" i="25"/>
  <c r="AD17" i="25"/>
  <c r="AD18" i="25"/>
  <c r="AE18" i="25" s="1"/>
  <c r="AD19" i="25"/>
  <c r="AD20" i="25"/>
  <c r="AD21" i="25"/>
  <c r="AD22" i="25"/>
  <c r="AE22" i="25" s="1"/>
  <c r="AD23" i="25"/>
  <c r="AD24" i="25"/>
  <c r="AD25" i="25"/>
  <c r="AD26" i="25"/>
  <c r="AE26" i="25" s="1"/>
  <c r="AD27" i="25"/>
  <c r="AD28" i="25"/>
  <c r="AD29" i="25"/>
  <c r="AD30" i="25"/>
  <c r="AE30" i="25" s="1"/>
  <c r="AD31" i="25"/>
  <c r="AD32" i="25"/>
  <c r="AD33" i="25"/>
  <c r="AD34" i="25"/>
  <c r="AE34" i="25" s="1"/>
  <c r="AD35" i="25"/>
  <c r="AD36" i="25"/>
  <c r="AD37" i="25"/>
  <c r="AD38" i="25"/>
  <c r="AE38" i="25" s="1"/>
  <c r="AD39" i="25"/>
  <c r="AD40" i="25"/>
  <c r="AD41" i="25"/>
  <c r="AD42" i="25"/>
  <c r="AE42" i="25" s="1"/>
  <c r="AD43" i="25"/>
  <c r="AD44" i="25"/>
  <c r="AD45" i="25"/>
  <c r="AD46" i="25"/>
  <c r="AE46" i="25" s="1"/>
  <c r="AD48" i="25"/>
  <c r="D30" i="27" s="1"/>
  <c r="W11" i="26"/>
  <c r="W12" i="26"/>
  <c r="W14" i="26"/>
  <c r="W16" i="26"/>
  <c r="W18" i="26"/>
  <c r="W19" i="26"/>
  <c r="W20" i="26"/>
  <c r="W21" i="26"/>
  <c r="W22" i="26"/>
  <c r="W23" i="26"/>
  <c r="W25" i="26"/>
  <c r="W27" i="26"/>
  <c r="W29" i="26"/>
  <c r="W30" i="26"/>
  <c r="W31" i="26"/>
  <c r="W35" i="26"/>
  <c r="W38" i="26"/>
  <c r="W40" i="26"/>
  <c r="W41" i="26"/>
  <c r="W42" i="26"/>
  <c r="W43" i="26"/>
  <c r="W44" i="26"/>
  <c r="W45" i="26"/>
  <c r="W46" i="26"/>
  <c r="W47" i="26"/>
  <c r="W48" i="26"/>
  <c r="W49" i="26"/>
  <c r="W50" i="26"/>
  <c r="D62" i="26"/>
  <c r="D63" i="26" s="1"/>
  <c r="M49" i="26"/>
  <c r="M48" i="26"/>
  <c r="M47" i="26"/>
  <c r="M46" i="26"/>
  <c r="M45" i="26"/>
  <c r="M44" i="26"/>
  <c r="M43" i="26"/>
  <c r="M42" i="26"/>
  <c r="M41" i="26"/>
  <c r="M40" i="26"/>
  <c r="M38" i="26"/>
  <c r="M37" i="26"/>
  <c r="M36" i="26"/>
  <c r="M35" i="26"/>
  <c r="M34" i="26"/>
  <c r="M33" i="26"/>
  <c r="M32" i="26"/>
  <c r="M31" i="26"/>
  <c r="M30" i="26"/>
  <c r="M29" i="26"/>
  <c r="M28" i="26"/>
  <c r="M27" i="26"/>
  <c r="M26" i="26"/>
  <c r="M25" i="26"/>
  <c r="M23" i="26"/>
  <c r="M22" i="26"/>
  <c r="M21" i="26"/>
  <c r="M20" i="26"/>
  <c r="M19" i="26"/>
  <c r="M18" i="26"/>
  <c r="M17" i="26"/>
  <c r="M16" i="26"/>
  <c r="M15" i="26"/>
  <c r="M14" i="26"/>
  <c r="M13" i="26"/>
  <c r="M12" i="26"/>
  <c r="M11" i="26"/>
  <c r="M57" i="26"/>
  <c r="D35" i="1"/>
  <c r="E35" i="1"/>
  <c r="F35" i="1"/>
  <c r="C35" i="1"/>
  <c r="Y61" i="11"/>
  <c r="I17" i="1" s="1"/>
  <c r="Y13" i="7"/>
  <c r="Y48" i="7" s="1"/>
  <c r="I13" i="1" s="1"/>
  <c r="Y37" i="5"/>
  <c r="I11" i="1" s="1"/>
  <c r="J35" i="1"/>
  <c r="AE11" i="25"/>
  <c r="AE48" i="25" s="1"/>
  <c r="AE12" i="25"/>
  <c r="AE13" i="25"/>
  <c r="AE15" i="25"/>
  <c r="AE16" i="25"/>
  <c r="AE17" i="25"/>
  <c r="AE19" i="25"/>
  <c r="AE20" i="25"/>
  <c r="AE21" i="25"/>
  <c r="AE23" i="25"/>
  <c r="AE24" i="25"/>
  <c r="AE25" i="25"/>
  <c r="AE27" i="25"/>
  <c r="AE28" i="25"/>
  <c r="AE29" i="25"/>
  <c r="AE31" i="25"/>
  <c r="AE32" i="25"/>
  <c r="AE33" i="25"/>
  <c r="AE35" i="25"/>
  <c r="AE36" i="25"/>
  <c r="AE37" i="25"/>
  <c r="AE39" i="25"/>
  <c r="AE40" i="25"/>
  <c r="AE41" i="25"/>
  <c r="AE43" i="25"/>
  <c r="AE44" i="25"/>
  <c r="AE45" i="25"/>
  <c r="AE11" i="24"/>
  <c r="AE12" i="24"/>
  <c r="AE13" i="24"/>
  <c r="AE15" i="24"/>
  <c r="AE16" i="24"/>
  <c r="AE17" i="24"/>
  <c r="AE19" i="24"/>
  <c r="AE20" i="24"/>
  <c r="AE21" i="24"/>
  <c r="AE22" i="24"/>
  <c r="AE23" i="24"/>
  <c r="AE24" i="24"/>
  <c r="AE25" i="24"/>
  <c r="AE26" i="24"/>
  <c r="AE27" i="24"/>
  <c r="AE28" i="24"/>
  <c r="AE29" i="24"/>
  <c r="AE31" i="24"/>
  <c r="AE32" i="24"/>
  <c r="AE36" i="24"/>
  <c r="AE37" i="24"/>
  <c r="AE38" i="24"/>
  <c r="AE39" i="24"/>
  <c r="AE40" i="24"/>
  <c r="AE42" i="24"/>
  <c r="AE44" i="24"/>
  <c r="AE46" i="24"/>
  <c r="AE47" i="24"/>
  <c r="AE48" i="24"/>
  <c r="AE50" i="24"/>
  <c r="AE51" i="24"/>
  <c r="AE52" i="24"/>
  <c r="AE11" i="23"/>
  <c r="AE12" i="23"/>
  <c r="AE14" i="23"/>
  <c r="AE15" i="23"/>
  <c r="AE16" i="23"/>
  <c r="AE17" i="23"/>
  <c r="AE18" i="23"/>
  <c r="AE19" i="23"/>
  <c r="AE20" i="23"/>
  <c r="AE21" i="23"/>
  <c r="AE22" i="23"/>
  <c r="AE23" i="23"/>
  <c r="AE24" i="23"/>
  <c r="AE25" i="23"/>
  <c r="AE26" i="23"/>
  <c r="AE27" i="23"/>
  <c r="AE28" i="23"/>
  <c r="AE29" i="23"/>
  <c r="AE30" i="23"/>
  <c r="AE31" i="23"/>
  <c r="AE32" i="23"/>
  <c r="AE33" i="23"/>
  <c r="AE34" i="23"/>
  <c r="AE35" i="23"/>
  <c r="AE36" i="23"/>
  <c r="AE37" i="23"/>
  <c r="AE38" i="23"/>
  <c r="AE39" i="23"/>
  <c r="AE40" i="23"/>
  <c r="AE43" i="23"/>
  <c r="AE44" i="23"/>
  <c r="AE45" i="23"/>
  <c r="AE46" i="23"/>
  <c r="AE47" i="23"/>
  <c r="AE48" i="23"/>
  <c r="AE49" i="23"/>
  <c r="AE50" i="23"/>
  <c r="AE51" i="23"/>
  <c r="AE52" i="23"/>
  <c r="AE53" i="23"/>
  <c r="AE54" i="23"/>
  <c r="AE55" i="23"/>
  <c r="AE56" i="23"/>
  <c r="AE57" i="23"/>
  <c r="AE58" i="23"/>
  <c r="AE59" i="23"/>
  <c r="AE60" i="23"/>
  <c r="AE61" i="23"/>
  <c r="AE62" i="23"/>
  <c r="AE63" i="23"/>
  <c r="AE64" i="23"/>
  <c r="AE65" i="23"/>
  <c r="AE66" i="23"/>
  <c r="AE67" i="23"/>
  <c r="AE40" i="22"/>
  <c r="AE41" i="22"/>
  <c r="AE42" i="22"/>
  <c r="AE11" i="22"/>
  <c r="AE12" i="22"/>
  <c r="AE13" i="22"/>
  <c r="AE14" i="22"/>
  <c r="AE15" i="22"/>
  <c r="AE16" i="22"/>
  <c r="AE17" i="22"/>
  <c r="AE18" i="22"/>
  <c r="AE19" i="22"/>
  <c r="AE20" i="22"/>
  <c r="AE21" i="22"/>
  <c r="AE22" i="22"/>
  <c r="AE23" i="22"/>
  <c r="AE24" i="22"/>
  <c r="AE25" i="22"/>
  <c r="AE26" i="22"/>
  <c r="AE27" i="22"/>
  <c r="AE28" i="22"/>
  <c r="AE29" i="22"/>
  <c r="AE30" i="22"/>
  <c r="AE31" i="22"/>
  <c r="AE32" i="22"/>
  <c r="AE33" i="22"/>
  <c r="AE34" i="22"/>
  <c r="AE35" i="22"/>
  <c r="AE36" i="22"/>
  <c r="AE37" i="22"/>
  <c r="AE38" i="22"/>
  <c r="AE43" i="22"/>
  <c r="AE44" i="22"/>
  <c r="AE45" i="22"/>
  <c r="AE46" i="22"/>
  <c r="AE47" i="22"/>
  <c r="AE16" i="21"/>
  <c r="AE11" i="21"/>
  <c r="AE12" i="21"/>
  <c r="AE13" i="21"/>
  <c r="AE14" i="21"/>
  <c r="AE15" i="21"/>
  <c r="AE17" i="21"/>
  <c r="AE18" i="21"/>
  <c r="AE19" i="21"/>
  <c r="AE20" i="21"/>
  <c r="AE22" i="21"/>
  <c r="AE23" i="21"/>
  <c r="AE24" i="21"/>
  <c r="AE26" i="21"/>
  <c r="AE27" i="21"/>
  <c r="AE28" i="21"/>
  <c r="AE30" i="21"/>
  <c r="AE34" i="21"/>
  <c r="AE36" i="21"/>
  <c r="AE38" i="21"/>
  <c r="AE39" i="21"/>
  <c r="AE40" i="21"/>
  <c r="AE42" i="21"/>
  <c r="AE43" i="21"/>
  <c r="AE44" i="21"/>
  <c r="AE46" i="21"/>
  <c r="AE47" i="21"/>
  <c r="AE48" i="21"/>
  <c r="AE50" i="21"/>
  <c r="AE51" i="21"/>
  <c r="AE52" i="21"/>
  <c r="AE54" i="21"/>
  <c r="AE55" i="21"/>
  <c r="AE56" i="21"/>
  <c r="AE58" i="21"/>
  <c r="AE59" i="21"/>
  <c r="AE60" i="21"/>
  <c r="AE34" i="20"/>
  <c r="AE36" i="20"/>
  <c r="AE11" i="20"/>
  <c r="AE12" i="20"/>
  <c r="AE14" i="20"/>
  <c r="AE15" i="20"/>
  <c r="AE16" i="20"/>
  <c r="AE17" i="20"/>
  <c r="AE18" i="20"/>
  <c r="AE19" i="20"/>
  <c r="AE20" i="20"/>
  <c r="AE22" i="20"/>
  <c r="AE23" i="20"/>
  <c r="AE24" i="20"/>
  <c r="AE25" i="20"/>
  <c r="AE26" i="20"/>
  <c r="AE28" i="20"/>
  <c r="AE29" i="20"/>
  <c r="AE30" i="20"/>
  <c r="AE31" i="20"/>
  <c r="AE32" i="20"/>
  <c r="AE33" i="20"/>
  <c r="AE38" i="20"/>
  <c r="AE39" i="20"/>
  <c r="AE40" i="20"/>
  <c r="AE41" i="20"/>
  <c r="AE11" i="19"/>
  <c r="AE29" i="19"/>
  <c r="AE48" i="19"/>
  <c r="AE13" i="19"/>
  <c r="AE14" i="19"/>
  <c r="AE15" i="19"/>
  <c r="AE16" i="19"/>
  <c r="AE18" i="19"/>
  <c r="AE19" i="19"/>
  <c r="AE20" i="19"/>
  <c r="AE21" i="19"/>
  <c r="AE22" i="19"/>
  <c r="AE23" i="19"/>
  <c r="AE25" i="19"/>
  <c r="AE26" i="19"/>
  <c r="AE27" i="19"/>
  <c r="AE30" i="19"/>
  <c r="AE31" i="19"/>
  <c r="AE32" i="19"/>
  <c r="AE33" i="19"/>
  <c r="AE35" i="19"/>
  <c r="AE36" i="19"/>
  <c r="AE37" i="19"/>
  <c r="AE39" i="19"/>
  <c r="AE40" i="19"/>
  <c r="AE43" i="19"/>
  <c r="AE50" i="19"/>
  <c r="AE51" i="19"/>
  <c r="AE52" i="19"/>
  <c r="AE54" i="19"/>
  <c r="AE55" i="19"/>
  <c r="AE59" i="19"/>
  <c r="AE63" i="19"/>
  <c r="AE64" i="19"/>
  <c r="AE66" i="19"/>
  <c r="AE67" i="19"/>
  <c r="AE11" i="18"/>
  <c r="AE13" i="18"/>
  <c r="AE14" i="18"/>
  <c r="AE15" i="18"/>
  <c r="AE17" i="18"/>
  <c r="AE18" i="18"/>
  <c r="AE19" i="18"/>
  <c r="AE20" i="18"/>
  <c r="AE21" i="18"/>
  <c r="AE22" i="18"/>
  <c r="AE23" i="18"/>
  <c r="AE24" i="18"/>
  <c r="AE25" i="18"/>
  <c r="AE26" i="18"/>
  <c r="AE27" i="18"/>
  <c r="AE28" i="18"/>
  <c r="AE29" i="18"/>
  <c r="AE30" i="18"/>
  <c r="AE31" i="18"/>
  <c r="AE32" i="18"/>
  <c r="AE33" i="18"/>
  <c r="AE34" i="18"/>
  <c r="AE35" i="18"/>
  <c r="AE36" i="18"/>
  <c r="AE37" i="18"/>
  <c r="AE38" i="18"/>
  <c r="AE39" i="18"/>
  <c r="AE41" i="18"/>
  <c r="AE43" i="18"/>
  <c r="AE45" i="18"/>
  <c r="AE46" i="18"/>
  <c r="AE47" i="18"/>
  <c r="AE48" i="18"/>
  <c r="AE50" i="18"/>
  <c r="AE51" i="18"/>
  <c r="AE52" i="18"/>
  <c r="AE54" i="18"/>
  <c r="AE55" i="18"/>
  <c r="AE56" i="18"/>
  <c r="AE58" i="18"/>
  <c r="AE59" i="18"/>
  <c r="AE60" i="18"/>
  <c r="AE62" i="18"/>
  <c r="AE63" i="18"/>
  <c r="AE64" i="18"/>
  <c r="AE65" i="18"/>
  <c r="AE66" i="18"/>
  <c r="AE67" i="18"/>
  <c r="AE12" i="15"/>
  <c r="AE14" i="15"/>
  <c r="AE15" i="15"/>
  <c r="AE16" i="15"/>
  <c r="AE17" i="15"/>
  <c r="AE19" i="15"/>
  <c r="AE20" i="15"/>
  <c r="AE22" i="15"/>
  <c r="AE23" i="15"/>
  <c r="AE24" i="15"/>
  <c r="AE25" i="15"/>
  <c r="AE28" i="15"/>
  <c r="AE32" i="15"/>
  <c r="AE33" i="15"/>
  <c r="AE34" i="15"/>
  <c r="AE37" i="15"/>
  <c r="AE39" i="15"/>
  <c r="AE41" i="15"/>
  <c r="AE42" i="15"/>
  <c r="AE43" i="15"/>
  <c r="AE44" i="15"/>
  <c r="AE45" i="15"/>
  <c r="AE34" i="17"/>
  <c r="AE33" i="17"/>
  <c r="AE11" i="17"/>
  <c r="AE13" i="17"/>
  <c r="AE15" i="17"/>
  <c r="AE16" i="17"/>
  <c r="AE18" i="17"/>
  <c r="AE20" i="17"/>
  <c r="AE22" i="17"/>
  <c r="AE23" i="17"/>
  <c r="AE24" i="17"/>
  <c r="AE26" i="17"/>
  <c r="AE28" i="17"/>
  <c r="AE30" i="17"/>
  <c r="AE35" i="17"/>
  <c r="AE36" i="17"/>
  <c r="AE37" i="17"/>
  <c r="AE38" i="17"/>
  <c r="AE39" i="17"/>
  <c r="AE40" i="17"/>
  <c r="AE41" i="17"/>
  <c r="AE43" i="17"/>
  <c r="AE45" i="17"/>
  <c r="AE47" i="17"/>
  <c r="AE49" i="17"/>
  <c r="AE50" i="17"/>
  <c r="AE32" i="16"/>
  <c r="AE11" i="16"/>
  <c r="AE13" i="16"/>
  <c r="AE15" i="16"/>
  <c r="AE16" i="16"/>
  <c r="AE18" i="16"/>
  <c r="AE20" i="16"/>
  <c r="AE22" i="16"/>
  <c r="AE24" i="16"/>
  <c r="AE26" i="16"/>
  <c r="AE28" i="16"/>
  <c r="AE34" i="16"/>
  <c r="AE35" i="16"/>
  <c r="AE32" i="14"/>
  <c r="AE12" i="14"/>
  <c r="AE13" i="14"/>
  <c r="AE14" i="14"/>
  <c r="AE15" i="14"/>
  <c r="AE16" i="14"/>
  <c r="AE17" i="14"/>
  <c r="AE18" i="14"/>
  <c r="AE19" i="14"/>
  <c r="AE20" i="14"/>
  <c r="AE21" i="14"/>
  <c r="AE22" i="14"/>
  <c r="AE23" i="14"/>
  <c r="AE24" i="14"/>
  <c r="AE25" i="14"/>
  <c r="AE26" i="14"/>
  <c r="AE27" i="14"/>
  <c r="AE28" i="14"/>
  <c r="AE29" i="14"/>
  <c r="AE30" i="14"/>
  <c r="AE31" i="14"/>
  <c r="AE35" i="14"/>
  <c r="AE36" i="14"/>
  <c r="AE37" i="14"/>
  <c r="AE38" i="14"/>
  <c r="AE40" i="14"/>
  <c r="AE41" i="14"/>
  <c r="AE42" i="14"/>
  <c r="AE44" i="14"/>
  <c r="AE46" i="14"/>
  <c r="AE48" i="14"/>
  <c r="AE50" i="14"/>
  <c r="AE25" i="13"/>
  <c r="AE35" i="13"/>
  <c r="AE12" i="13"/>
  <c r="AE13" i="13"/>
  <c r="AE15" i="13"/>
  <c r="AE16" i="13"/>
  <c r="AE17" i="13"/>
  <c r="AE19" i="13"/>
  <c r="AE20" i="13"/>
  <c r="AE21" i="13"/>
  <c r="AE23" i="13"/>
  <c r="AE24" i="13"/>
  <c r="AE26" i="13"/>
  <c r="AE27" i="13"/>
  <c r="AE28" i="13"/>
  <c r="AE29" i="13"/>
  <c r="AE30" i="13"/>
  <c r="AE31" i="13"/>
  <c r="AE33" i="13"/>
  <c r="AE38" i="13"/>
  <c r="AE39" i="13"/>
  <c r="AE41" i="13"/>
  <c r="AE42" i="13"/>
  <c r="AE43" i="13"/>
  <c r="AE44" i="13"/>
  <c r="AE46" i="13"/>
  <c r="AE47" i="13"/>
  <c r="AE48" i="13"/>
  <c r="AE50" i="13"/>
  <c r="AE56" i="12"/>
  <c r="AE38" i="12"/>
  <c r="AE41" i="12"/>
  <c r="AE11" i="12"/>
  <c r="AE12" i="12"/>
  <c r="AE13" i="12"/>
  <c r="AE14" i="12"/>
  <c r="AE15" i="12"/>
  <c r="AE16" i="12"/>
  <c r="AE17" i="12"/>
  <c r="AE18" i="12"/>
  <c r="AE19" i="12"/>
  <c r="AE20" i="12"/>
  <c r="AE21" i="12"/>
  <c r="AE22" i="12"/>
  <c r="AE23" i="12"/>
  <c r="AE24" i="12"/>
  <c r="AE25" i="12"/>
  <c r="AE26" i="12"/>
  <c r="AE27" i="12"/>
  <c r="AE29" i="12"/>
  <c r="AE30" i="12"/>
  <c r="AE32" i="12"/>
  <c r="AE33" i="12"/>
  <c r="AE34" i="12"/>
  <c r="AE36" i="12"/>
  <c r="AE37" i="12"/>
  <c r="AE42" i="12"/>
  <c r="AE43" i="12"/>
  <c r="AE44" i="12"/>
  <c r="AE45" i="12"/>
  <c r="AE46" i="12"/>
  <c r="AE47" i="12"/>
  <c r="AE48" i="12"/>
  <c r="AE49" i="12"/>
  <c r="AE50" i="12"/>
  <c r="AE51" i="12"/>
  <c r="AE52" i="12"/>
  <c r="AE53" i="12"/>
  <c r="AE54" i="12"/>
  <c r="AE55" i="12"/>
  <c r="AE57" i="12"/>
  <c r="AE58" i="12"/>
  <c r="AE59" i="12"/>
  <c r="AE60" i="12"/>
  <c r="AE61" i="12"/>
  <c r="AE56" i="11"/>
  <c r="AE12" i="11"/>
  <c r="AE13" i="11"/>
  <c r="AE15" i="11"/>
  <c r="AE16" i="11"/>
  <c r="AE17" i="11"/>
  <c r="AE18" i="11"/>
  <c r="AE19" i="11"/>
  <c r="AE20" i="11"/>
  <c r="AE21" i="11"/>
  <c r="AE22" i="11"/>
  <c r="AE23" i="11"/>
  <c r="AE24" i="11"/>
  <c r="AE25" i="11"/>
  <c r="AE26" i="11"/>
  <c r="AE27" i="11"/>
  <c r="AE28" i="11"/>
  <c r="AE29" i="11"/>
  <c r="AE30" i="11"/>
  <c r="AE31" i="11"/>
  <c r="AE32" i="11"/>
  <c r="AE33" i="11"/>
  <c r="AE34" i="11"/>
  <c r="AE35" i="11"/>
  <c r="AE36" i="11"/>
  <c r="AE38" i="11"/>
  <c r="AE42" i="11"/>
  <c r="AE43" i="11"/>
  <c r="AE46" i="11"/>
  <c r="AE47" i="11"/>
  <c r="AE48" i="11"/>
  <c r="AE50" i="11"/>
  <c r="AE51" i="11"/>
  <c r="AE52" i="11"/>
  <c r="AE54" i="11"/>
  <c r="AE55" i="11"/>
  <c r="AE58" i="11"/>
  <c r="AE59" i="11"/>
  <c r="AE11" i="10"/>
  <c r="AE40" i="10"/>
  <c r="AE41" i="10"/>
  <c r="AE13" i="10"/>
  <c r="AE14" i="10"/>
  <c r="AE15" i="10"/>
  <c r="AE16" i="10"/>
  <c r="AE17" i="10"/>
  <c r="AE19" i="10"/>
  <c r="AE20" i="10"/>
  <c r="AE21" i="10"/>
  <c r="AE22" i="10"/>
  <c r="AE24" i="10"/>
  <c r="AE25" i="10"/>
  <c r="AE26" i="10"/>
  <c r="AE28" i="10"/>
  <c r="AE29" i="10"/>
  <c r="AE30" i="10"/>
  <c r="AE32" i="10"/>
  <c r="AE33" i="10"/>
  <c r="AE34" i="10"/>
  <c r="AE36" i="10"/>
  <c r="AE38" i="10"/>
  <c r="AE39" i="10"/>
  <c r="AE44" i="10"/>
  <c r="AE45" i="10"/>
  <c r="AE46" i="10"/>
  <c r="AE47" i="10"/>
  <c r="AE48" i="10"/>
  <c r="AE12" i="9"/>
  <c r="AE14" i="9"/>
  <c r="AE15" i="9"/>
  <c r="AE17" i="9"/>
  <c r="AE19" i="9"/>
  <c r="AE20" i="9"/>
  <c r="AE21" i="9"/>
  <c r="AE23" i="9"/>
  <c r="AE24" i="9"/>
  <c r="AE25" i="9"/>
  <c r="AE27" i="9"/>
  <c r="AE28" i="9"/>
  <c r="AE29" i="9"/>
  <c r="AE31" i="9"/>
  <c r="AE33" i="9"/>
  <c r="AE35" i="9"/>
  <c r="AE36" i="9"/>
  <c r="AE37" i="9"/>
  <c r="AE40" i="9"/>
  <c r="AE41" i="9"/>
  <c r="AE42" i="9"/>
  <c r="AE44" i="9"/>
  <c r="AE46" i="9"/>
  <c r="AE48" i="9"/>
  <c r="AE50" i="9"/>
  <c r="AE52" i="9"/>
  <c r="AE53" i="9"/>
  <c r="AE54" i="9"/>
  <c r="AE55" i="9"/>
  <c r="AE56" i="9"/>
  <c r="AE57" i="9"/>
  <c r="AE33" i="8"/>
  <c r="AE35" i="8"/>
  <c r="AE11" i="8"/>
  <c r="AE12" i="8"/>
  <c r="AE13" i="8"/>
  <c r="AE14" i="8"/>
  <c r="AE15" i="8"/>
  <c r="AE16" i="8"/>
  <c r="AE17" i="8"/>
  <c r="AE18" i="8"/>
  <c r="AE19" i="8"/>
  <c r="AE20" i="8"/>
  <c r="AE21" i="8"/>
  <c r="AE22" i="8"/>
  <c r="AE23" i="8"/>
  <c r="AE25" i="8"/>
  <c r="AE26" i="8"/>
  <c r="AE27" i="8"/>
  <c r="AE28" i="8"/>
  <c r="AE29" i="8"/>
  <c r="AE30" i="8"/>
  <c r="AE31" i="8"/>
  <c r="AE32" i="8"/>
  <c r="AE37" i="8"/>
  <c r="AE38" i="8"/>
  <c r="AE39" i="8"/>
  <c r="AE40" i="8"/>
  <c r="AE41" i="8"/>
  <c r="AE42" i="8"/>
  <c r="AE43" i="8"/>
  <c r="AE44" i="8"/>
  <c r="AE45" i="8"/>
  <c r="AE46" i="8"/>
  <c r="AE47" i="8"/>
  <c r="AE48" i="8"/>
  <c r="AE49" i="8"/>
  <c r="AE50" i="8"/>
  <c r="AE51" i="8"/>
  <c r="AE52" i="8"/>
  <c r="AE53" i="8"/>
  <c r="AE54" i="8"/>
  <c r="AE25" i="6"/>
  <c r="AE12" i="7"/>
  <c r="AE41" i="7"/>
  <c r="AE18" i="7"/>
  <c r="AE19" i="7"/>
  <c r="AE20" i="7"/>
  <c r="AE21" i="7"/>
  <c r="AE22" i="7"/>
  <c r="AE23" i="7"/>
  <c r="AE24" i="7"/>
  <c r="AE25" i="7"/>
  <c r="AE26" i="7"/>
  <c r="AE27" i="7"/>
  <c r="AE28" i="7"/>
  <c r="AE29" i="7"/>
  <c r="AE30" i="7"/>
  <c r="AE31" i="7"/>
  <c r="AE32" i="7"/>
  <c r="AE33" i="7"/>
  <c r="AE34" i="7"/>
  <c r="AE35" i="7"/>
  <c r="AE36" i="7"/>
  <c r="AE37" i="7"/>
  <c r="AE42" i="7"/>
  <c r="AE43" i="7"/>
  <c r="AE44" i="7"/>
  <c r="AE46" i="7"/>
  <c r="AE37" i="6"/>
  <c r="AE39" i="6"/>
  <c r="AE40" i="6"/>
  <c r="AE41" i="6"/>
  <c r="AE43" i="6"/>
  <c r="AE44" i="6"/>
  <c r="AE45" i="6"/>
  <c r="AE47" i="6"/>
  <c r="AE48" i="6"/>
  <c r="AE49" i="6"/>
  <c r="AE50" i="6"/>
  <c r="AE51" i="6"/>
  <c r="AE52" i="6"/>
  <c r="AE53" i="6"/>
  <c r="AE29" i="5"/>
  <c r="AE30" i="5"/>
  <c r="AE33" i="5"/>
  <c r="AE16" i="5"/>
  <c r="AE17" i="5"/>
  <c r="AE18" i="5"/>
  <c r="AE20" i="5"/>
  <c r="AE21" i="5"/>
  <c r="AE22" i="5"/>
  <c r="AE24" i="5"/>
  <c r="AE25" i="5"/>
  <c r="AE27" i="5"/>
  <c r="AE35" i="5"/>
  <c r="AE35" i="6"/>
  <c r="AE33" i="6"/>
  <c r="AE32" i="6"/>
  <c r="AE31" i="6"/>
  <c r="AE29" i="6"/>
  <c r="AE28" i="6"/>
  <c r="AE27" i="6"/>
  <c r="AE26" i="6"/>
  <c r="AE24" i="6"/>
  <c r="AE23" i="6"/>
  <c r="AE22" i="6"/>
  <c r="AE21" i="6"/>
  <c r="AE20" i="6"/>
  <c r="AE19" i="6"/>
  <c r="AE18" i="6"/>
  <c r="AE17" i="6"/>
  <c r="AE16" i="6"/>
  <c r="AE15" i="6"/>
  <c r="AE11" i="6"/>
  <c r="AE11" i="15"/>
  <c r="AE52" i="4"/>
  <c r="AE36" i="4"/>
  <c r="AE35" i="4"/>
  <c r="AE34" i="4"/>
  <c r="AE33" i="4"/>
  <c r="AE32" i="4"/>
  <c r="AE31" i="4"/>
  <c r="AE30" i="4"/>
  <c r="AE29" i="4"/>
  <c r="AE28" i="4"/>
  <c r="AE27" i="4"/>
  <c r="AE26" i="4"/>
  <c r="AE25" i="4"/>
  <c r="AE24" i="4"/>
  <c r="AE23" i="4"/>
  <c r="AE22" i="4"/>
  <c r="AE21" i="4"/>
  <c r="AE20" i="4"/>
  <c r="AE19" i="4"/>
  <c r="AE18" i="4"/>
  <c r="AE17" i="4"/>
  <c r="AE16" i="4"/>
  <c r="AE15" i="4"/>
  <c r="AE14" i="4"/>
  <c r="AE11" i="4"/>
  <c r="AE13" i="4"/>
  <c r="AE14" i="3"/>
  <c r="AE15" i="3"/>
  <c r="AE16" i="3"/>
  <c r="AE17" i="3"/>
  <c r="AE18" i="3"/>
  <c r="AE19" i="3"/>
  <c r="AE20" i="3"/>
  <c r="AE22" i="3"/>
  <c r="AE23" i="3"/>
  <c r="AE26" i="3"/>
  <c r="AE27" i="3"/>
  <c r="AE28" i="3"/>
  <c r="AE29" i="3"/>
  <c r="AE32" i="3"/>
  <c r="AE33" i="3"/>
  <c r="AE35" i="3"/>
  <c r="AE36" i="3"/>
  <c r="AE37" i="3"/>
  <c r="AE38" i="3"/>
  <c r="T46" i="25"/>
  <c r="Q46" i="25"/>
  <c r="T45" i="25"/>
  <c r="Q45" i="25"/>
  <c r="T44" i="25"/>
  <c r="Q44" i="25"/>
  <c r="T43" i="25"/>
  <c r="Q43" i="25"/>
  <c r="T42" i="25"/>
  <c r="Q42" i="25"/>
  <c r="Q41" i="25"/>
  <c r="T40" i="25"/>
  <c r="Q40" i="25"/>
  <c r="Q39" i="25"/>
  <c r="T38" i="25"/>
  <c r="Q38" i="25"/>
  <c r="Q37" i="25"/>
  <c r="Q34" i="25"/>
  <c r="Q33" i="25"/>
  <c r="Q32" i="25"/>
  <c r="Q31" i="25"/>
  <c r="T30" i="25"/>
  <c r="Q30" i="25"/>
  <c r="Q28" i="25"/>
  <c r="Q27" i="25"/>
  <c r="Q23" i="25"/>
  <c r="Q22" i="25"/>
  <c r="Q21" i="25"/>
  <c r="Q20" i="25"/>
  <c r="Q19" i="25"/>
  <c r="T18" i="25"/>
  <c r="Q18" i="25"/>
  <c r="Q16" i="25"/>
  <c r="Q14" i="25"/>
  <c r="Q12" i="25"/>
  <c r="N12" i="25"/>
  <c r="Q11" i="25"/>
  <c r="S53" i="24"/>
  <c r="T53" i="24"/>
  <c r="Q53" i="24"/>
  <c r="T52" i="24"/>
  <c r="Q52" i="24"/>
  <c r="T51" i="24"/>
  <c r="Q51" i="24"/>
  <c r="T50" i="24"/>
  <c r="Q50" i="24"/>
  <c r="T49" i="24"/>
  <c r="Q49" i="24"/>
  <c r="Q48" i="24"/>
  <c r="T47" i="24"/>
  <c r="Q47" i="24"/>
  <c r="Q46" i="24"/>
  <c r="T45" i="24"/>
  <c r="Q45" i="24"/>
  <c r="Q44" i="24"/>
  <c r="T43" i="24"/>
  <c r="Q43" i="24"/>
  <c r="T42" i="24"/>
  <c r="Q42" i="24"/>
  <c r="Q41" i="24"/>
  <c r="Q40" i="24"/>
  <c r="T39" i="24"/>
  <c r="Q39" i="24"/>
  <c r="Q36" i="24"/>
  <c r="T35" i="24"/>
  <c r="Q35" i="24"/>
  <c r="T34" i="24"/>
  <c r="Q34" i="24"/>
  <c r="Q33" i="24"/>
  <c r="T31" i="24"/>
  <c r="Q31" i="24"/>
  <c r="Q30" i="24"/>
  <c r="T26" i="24"/>
  <c r="Q26" i="24"/>
  <c r="Q25" i="24"/>
  <c r="Q24" i="24"/>
  <c r="T23" i="24"/>
  <c r="Q23" i="24"/>
  <c r="T22" i="24"/>
  <c r="Q22" i="24"/>
  <c r="Q21" i="24"/>
  <c r="T19" i="24"/>
  <c r="Q19" i="24"/>
  <c r="Q18" i="24"/>
  <c r="T17" i="24"/>
  <c r="Q17" i="24"/>
  <c r="Q16" i="24"/>
  <c r="Q14" i="24"/>
  <c r="T12" i="24"/>
  <c r="Q12" i="24"/>
  <c r="N12" i="24"/>
  <c r="T67" i="23"/>
  <c r="Q67" i="23"/>
  <c r="T66" i="23"/>
  <c r="Q66" i="23"/>
  <c r="T65" i="23"/>
  <c r="Q65" i="23"/>
  <c r="T64" i="23"/>
  <c r="Q64" i="23"/>
  <c r="T63" i="23"/>
  <c r="Q63" i="23"/>
  <c r="T62" i="23"/>
  <c r="Q62" i="23"/>
  <c r="T61" i="23"/>
  <c r="Q61" i="23"/>
  <c r="Q60" i="23"/>
  <c r="T59" i="23"/>
  <c r="Q59" i="23"/>
  <c r="T58" i="23"/>
  <c r="Q58" i="23"/>
  <c r="T57" i="23"/>
  <c r="Q57" i="23"/>
  <c r="Q56" i="23"/>
  <c r="T55" i="23"/>
  <c r="Q55" i="23"/>
  <c r="T54" i="23"/>
  <c r="Q54" i="23"/>
  <c r="T53" i="23"/>
  <c r="Q53" i="23"/>
  <c r="T51" i="23"/>
  <c r="Q51" i="23"/>
  <c r="T50" i="23"/>
  <c r="Q50" i="23"/>
  <c r="Q49" i="23"/>
  <c r="T48" i="23"/>
  <c r="Q48" i="23"/>
  <c r="Q47" i="23"/>
  <c r="Q45" i="23"/>
  <c r="T44" i="23"/>
  <c r="Q44" i="23"/>
  <c r="T43" i="23"/>
  <c r="T42" i="23"/>
  <c r="Q42" i="23"/>
  <c r="Q41" i="23"/>
  <c r="T40" i="23"/>
  <c r="Q40" i="23"/>
  <c r="Q37" i="23"/>
  <c r="Q35" i="23"/>
  <c r="T34" i="23"/>
  <c r="Q34" i="23"/>
  <c r="T33" i="23"/>
  <c r="Q32" i="23"/>
  <c r="T31" i="23"/>
  <c r="Q31" i="23"/>
  <c r="T29" i="23"/>
  <c r="Q29" i="23"/>
  <c r="T27" i="23"/>
  <c r="Q27" i="23"/>
  <c r="T26" i="23"/>
  <c r="Q26" i="23"/>
  <c r="Q25" i="23"/>
  <c r="T24" i="23"/>
  <c r="T23" i="23"/>
  <c r="Q23" i="23"/>
  <c r="Q22" i="23"/>
  <c r="T21" i="23"/>
  <c r="Q21" i="23"/>
  <c r="T18" i="23"/>
  <c r="Q18" i="23"/>
  <c r="Q17" i="23"/>
  <c r="T16" i="23"/>
  <c r="Q16" i="23"/>
  <c r="T14" i="23"/>
  <c r="Q12" i="23"/>
  <c r="N12" i="23"/>
  <c r="T11" i="23"/>
  <c r="Q11" i="23"/>
  <c r="T47" i="22"/>
  <c r="Q47" i="22"/>
  <c r="Q46" i="22"/>
  <c r="T45" i="22"/>
  <c r="Q45" i="22"/>
  <c r="Q43" i="22"/>
  <c r="Q42" i="22"/>
  <c r="Q41" i="22"/>
  <c r="Q40" i="22"/>
  <c r="Q39" i="22"/>
  <c r="T37" i="22"/>
  <c r="Q37" i="22"/>
  <c r="T36" i="22"/>
  <c r="Q36" i="22"/>
  <c r="T35" i="22"/>
  <c r="Q35" i="22"/>
  <c r="T34" i="22"/>
  <c r="Q34" i="22"/>
  <c r="Q32" i="22"/>
  <c r="T31" i="22"/>
  <c r="Q31" i="22"/>
  <c r="T30" i="22"/>
  <c r="Q30" i="22"/>
  <c r="T29" i="22"/>
  <c r="Q29" i="22"/>
  <c r="T27" i="22"/>
  <c r="Q27" i="22"/>
  <c r="Q26" i="22"/>
  <c r="Q25" i="22"/>
  <c r="Q24" i="22"/>
  <c r="Q23" i="22"/>
  <c r="Q22" i="22"/>
  <c r="Q21" i="22"/>
  <c r="Q20" i="22"/>
  <c r="T18" i="22"/>
  <c r="Q18" i="22"/>
  <c r="T17" i="22"/>
  <c r="Q17" i="22"/>
  <c r="Q16" i="22"/>
  <c r="T14" i="22"/>
  <c r="Q14" i="22"/>
  <c r="T12" i="22"/>
  <c r="Q12" i="22"/>
  <c r="N12" i="22"/>
  <c r="Q11" i="22"/>
  <c r="T61" i="21"/>
  <c r="Q61" i="21"/>
  <c r="T60" i="21"/>
  <c r="Q60" i="21"/>
  <c r="T59" i="21"/>
  <c r="Q59" i="21"/>
  <c r="T58" i="21"/>
  <c r="Q58" i="21"/>
  <c r="Q56" i="21"/>
  <c r="T55" i="21"/>
  <c r="Q55" i="21"/>
  <c r="T54" i="21"/>
  <c r="T53" i="21"/>
  <c r="Q53" i="21"/>
  <c r="T52" i="21"/>
  <c r="Q52" i="21"/>
  <c r="T51" i="21"/>
  <c r="Q51" i="21"/>
  <c r="T49" i="21"/>
  <c r="Q49" i="21"/>
  <c r="T48" i="21"/>
  <c r="Q48" i="21"/>
  <c r="T47" i="21"/>
  <c r="Q47" i="21"/>
  <c r="T46" i="21"/>
  <c r="Q46" i="21"/>
  <c r="Q44" i="21"/>
  <c r="Q43" i="21"/>
  <c r="T42" i="21"/>
  <c r="Q42" i="21"/>
  <c r="T40" i="21"/>
  <c r="Q40" i="21"/>
  <c r="T39" i="21"/>
  <c r="Q39" i="21"/>
  <c r="T38" i="21"/>
  <c r="Q38" i="21"/>
  <c r="T37" i="21"/>
  <c r="Q37" i="21"/>
  <c r="T35" i="21"/>
  <c r="Q35" i="21"/>
  <c r="T34" i="21"/>
  <c r="Q34" i="21"/>
  <c r="T33" i="21"/>
  <c r="Q33" i="21"/>
  <c r="T32" i="21"/>
  <c r="Q32" i="21"/>
  <c r="T31" i="21"/>
  <c r="Q31" i="21"/>
  <c r="T30" i="21"/>
  <c r="Q30" i="21"/>
  <c r="T29" i="21"/>
  <c r="Q29" i="21"/>
  <c r="T28" i="21"/>
  <c r="Q28" i="21"/>
  <c r="Q27" i="21"/>
  <c r="T26" i="21"/>
  <c r="Q26" i="21"/>
  <c r="Q25" i="21"/>
  <c r="T24" i="21"/>
  <c r="Q24" i="21"/>
  <c r="T23" i="21"/>
  <c r="Q23" i="21"/>
  <c r="Q22" i="21"/>
  <c r="Q21" i="21"/>
  <c r="T20" i="21"/>
  <c r="Q20" i="21"/>
  <c r="Q19" i="21"/>
  <c r="T17" i="21"/>
  <c r="Q17" i="21"/>
  <c r="T16" i="21"/>
  <c r="Q16" i="21"/>
  <c r="T14" i="21"/>
  <c r="Q14" i="21"/>
  <c r="Q12" i="21"/>
  <c r="N12" i="21"/>
  <c r="T11" i="21"/>
  <c r="Q11" i="21"/>
  <c r="Q41" i="20"/>
  <c r="Q40" i="20"/>
  <c r="Q38" i="20"/>
  <c r="Q37" i="20"/>
  <c r="Q36" i="20"/>
  <c r="Q35" i="20"/>
  <c r="Q34" i="20"/>
  <c r="T32" i="20"/>
  <c r="Q32" i="20"/>
  <c r="Q31" i="20"/>
  <c r="T30" i="20"/>
  <c r="Q30" i="20"/>
  <c r="Q29" i="20"/>
  <c r="Q27" i="20"/>
  <c r="T25" i="20"/>
  <c r="Q25" i="20"/>
  <c r="Q24" i="20"/>
  <c r="Q23" i="20"/>
  <c r="Q22" i="20"/>
  <c r="Q21" i="20"/>
  <c r="Q20" i="20"/>
  <c r="Q19" i="20"/>
  <c r="Q17" i="20"/>
  <c r="Q16" i="20"/>
  <c r="Q14" i="20"/>
  <c r="Q12" i="20"/>
  <c r="N12" i="20"/>
  <c r="T11" i="20"/>
  <c r="Q11" i="20"/>
  <c r="T67" i="19"/>
  <c r="Q67" i="19"/>
  <c r="T66" i="19"/>
  <c r="Q66" i="19"/>
  <c r="T65" i="19"/>
  <c r="Q65" i="19"/>
  <c r="T64" i="19"/>
  <c r="Q64" i="19"/>
  <c r="T63" i="19"/>
  <c r="Q63" i="19"/>
  <c r="T62" i="19"/>
  <c r="Q62" i="19"/>
  <c r="T61" i="19"/>
  <c r="Q61" i="19"/>
  <c r="Q60" i="19"/>
  <c r="T59" i="19"/>
  <c r="Q59" i="19"/>
  <c r="T58" i="19"/>
  <c r="Q58" i="19"/>
  <c r="T57" i="19"/>
  <c r="Q57" i="19"/>
  <c r="Q56" i="19"/>
  <c r="T54" i="19"/>
  <c r="Q54" i="19"/>
  <c r="T53" i="19"/>
  <c r="Q53" i="19"/>
  <c r="T52" i="19"/>
  <c r="Q52" i="19"/>
  <c r="Q51" i="19"/>
  <c r="Q49" i="19"/>
  <c r="T48" i="19"/>
  <c r="Q48" i="19"/>
  <c r="Q47" i="19"/>
  <c r="T46" i="19"/>
  <c r="Q46" i="19"/>
  <c r="Q45" i="19"/>
  <c r="T43" i="19"/>
  <c r="Q43" i="19"/>
  <c r="Q42" i="19"/>
  <c r="T41" i="19"/>
  <c r="Q41" i="19"/>
  <c r="T39" i="19"/>
  <c r="Q39" i="19"/>
  <c r="T38" i="19"/>
  <c r="Q38" i="19"/>
  <c r="Q37" i="19"/>
  <c r="T36" i="19"/>
  <c r="Q36" i="19"/>
  <c r="Q35" i="19"/>
  <c r="T34" i="19"/>
  <c r="Q34" i="19"/>
  <c r="T33" i="19"/>
  <c r="Q33" i="19"/>
  <c r="T31" i="19"/>
  <c r="Q31" i="19"/>
  <c r="Q30" i="19"/>
  <c r="T29" i="19"/>
  <c r="Q29" i="19"/>
  <c r="Q28" i="19"/>
  <c r="T27" i="19"/>
  <c r="Q27" i="19"/>
  <c r="Q26" i="19"/>
  <c r="T25" i="19"/>
  <c r="Q25" i="19"/>
  <c r="T24" i="19"/>
  <c r="Q24" i="19"/>
  <c r="Q23" i="19"/>
  <c r="Q22" i="19"/>
  <c r="T21" i="19"/>
  <c r="Q21" i="19"/>
  <c r="T19" i="19"/>
  <c r="Q19" i="19"/>
  <c r="Q18" i="19"/>
  <c r="T17" i="19"/>
  <c r="Q17" i="19"/>
  <c r="T16" i="19"/>
  <c r="Q16" i="19"/>
  <c r="Q14" i="19"/>
  <c r="T12" i="19"/>
  <c r="T69" i="19" s="1"/>
  <c r="Q12" i="19"/>
  <c r="N12" i="19"/>
  <c r="T11" i="19"/>
  <c r="Q11" i="19"/>
  <c r="T67" i="18"/>
  <c r="Q67" i="18"/>
  <c r="T66" i="18"/>
  <c r="Q66" i="18"/>
  <c r="T65" i="18"/>
  <c r="Q65" i="18"/>
  <c r="T64" i="18"/>
  <c r="Q64" i="18"/>
  <c r="T63" i="18"/>
  <c r="Q63" i="18"/>
  <c r="T62" i="18"/>
  <c r="Q62" i="18"/>
  <c r="T61" i="18"/>
  <c r="Q61" i="18"/>
  <c r="Q60" i="18"/>
  <c r="T59" i="18"/>
  <c r="Q59" i="18"/>
  <c r="T58" i="18"/>
  <c r="Q58" i="18"/>
  <c r="T57" i="18"/>
  <c r="Q57" i="18"/>
  <c r="Q56" i="18"/>
  <c r="T55" i="18"/>
  <c r="Q55" i="18"/>
  <c r="T54" i="18"/>
  <c r="Q54" i="18"/>
  <c r="T53" i="18"/>
  <c r="Q53" i="18"/>
  <c r="Q52" i="18"/>
  <c r="T51" i="18"/>
  <c r="Q51" i="18"/>
  <c r="T50" i="18"/>
  <c r="Q50" i="18"/>
  <c r="T49" i="18"/>
  <c r="Q49" i="18"/>
  <c r="T47" i="18"/>
  <c r="Q47" i="18"/>
  <c r="T46" i="18"/>
  <c r="Q46" i="18"/>
  <c r="Q45" i="18"/>
  <c r="T44" i="18"/>
  <c r="Q44" i="18"/>
  <c r="Q43" i="18"/>
  <c r="T42" i="18"/>
  <c r="Q42" i="18"/>
  <c r="Q41" i="18"/>
  <c r="T40" i="18"/>
  <c r="Q40" i="18"/>
  <c r="Q38" i="18"/>
  <c r="Q37" i="18"/>
  <c r="T36" i="18"/>
  <c r="Q36" i="18"/>
  <c r="Q35" i="18"/>
  <c r="T34" i="18"/>
  <c r="T32" i="18"/>
  <c r="Q32" i="18"/>
  <c r="T30" i="18"/>
  <c r="Q30" i="18"/>
  <c r="T29" i="18"/>
  <c r="T27" i="18"/>
  <c r="T26" i="18"/>
  <c r="Q26" i="18"/>
  <c r="T25" i="18"/>
  <c r="Q25" i="18"/>
  <c r="T24" i="18"/>
  <c r="T23" i="18"/>
  <c r="T22" i="18"/>
  <c r="Q22" i="18"/>
  <c r="T21" i="18"/>
  <c r="Q21" i="18"/>
  <c r="T19" i="18"/>
  <c r="Q19" i="18"/>
  <c r="T18" i="18"/>
  <c r="Q18" i="18"/>
  <c r="T17" i="18"/>
  <c r="Q17" i="18"/>
  <c r="T16" i="18"/>
  <c r="Q16" i="18"/>
  <c r="Q12" i="18"/>
  <c r="N12" i="18"/>
  <c r="T11" i="18"/>
  <c r="Q11" i="18"/>
  <c r="T45" i="15"/>
  <c r="Q45" i="15"/>
  <c r="T44" i="15"/>
  <c r="Q44" i="15"/>
  <c r="T43" i="15"/>
  <c r="Q43" i="15"/>
  <c r="T42" i="15"/>
  <c r="Q42" i="15"/>
  <c r="T41" i="15"/>
  <c r="Q41" i="15"/>
  <c r="Q40" i="15"/>
  <c r="T39" i="15"/>
  <c r="Q39" i="15"/>
  <c r="Q38" i="15"/>
  <c r="T37" i="15"/>
  <c r="Q37" i="15"/>
  <c r="Q36" i="15"/>
  <c r="Q33" i="15"/>
  <c r="Q32" i="15"/>
  <c r="Q31" i="15"/>
  <c r="Q29" i="15"/>
  <c r="Q28" i="15"/>
  <c r="T26" i="15"/>
  <c r="Q26" i="15"/>
  <c r="Q24" i="15"/>
  <c r="T23" i="15"/>
  <c r="Q23" i="15"/>
  <c r="T22" i="15"/>
  <c r="T20" i="15"/>
  <c r="Q20" i="15"/>
  <c r="Q19" i="15"/>
  <c r="T18" i="15"/>
  <c r="Q12" i="15"/>
  <c r="N12" i="15"/>
  <c r="T52" i="17"/>
  <c r="Q52" i="17"/>
  <c r="T51" i="17"/>
  <c r="Q51" i="17"/>
  <c r="T50" i="17"/>
  <c r="Q50" i="17"/>
  <c r="T49" i="17"/>
  <c r="Q49" i="17"/>
  <c r="T48" i="17"/>
  <c r="Q48" i="17"/>
  <c r="T47" i="17"/>
  <c r="Q47" i="17"/>
  <c r="T46" i="17"/>
  <c r="Q46" i="17"/>
  <c r="Q45" i="17"/>
  <c r="T44" i="17"/>
  <c r="Q44" i="17"/>
  <c r="T43" i="17"/>
  <c r="Q43" i="17"/>
  <c r="T42" i="17"/>
  <c r="Q42" i="17"/>
  <c r="T40" i="17"/>
  <c r="Q40" i="17"/>
  <c r="T39" i="17"/>
  <c r="Q39" i="17"/>
  <c r="Q38" i="17"/>
  <c r="T37" i="17"/>
  <c r="Q37" i="17"/>
  <c r="Q35" i="17"/>
  <c r="Q34" i="17"/>
  <c r="T33" i="17"/>
  <c r="Q33" i="17"/>
  <c r="Q32" i="17"/>
  <c r="T31" i="17"/>
  <c r="Q31" i="17"/>
  <c r="Q29" i="17"/>
  <c r="T27" i="17"/>
  <c r="Q27" i="17"/>
  <c r="Q25" i="17"/>
  <c r="T24" i="17"/>
  <c r="Q24" i="17"/>
  <c r="Q23" i="17"/>
  <c r="Q22" i="17"/>
  <c r="Q21" i="17"/>
  <c r="T20" i="17"/>
  <c r="Q20" i="17"/>
  <c r="Q19" i="17"/>
  <c r="T17" i="17"/>
  <c r="Q17" i="17"/>
  <c r="Q16" i="17"/>
  <c r="Q14" i="17"/>
  <c r="T12" i="17"/>
  <c r="Q12" i="17"/>
  <c r="N12" i="17"/>
  <c r="Q11" i="17"/>
  <c r="Q35" i="16"/>
  <c r="Q33" i="16"/>
  <c r="Q32" i="16"/>
  <c r="Q31" i="16"/>
  <c r="Q30" i="16"/>
  <c r="Q29" i="16"/>
  <c r="Q27" i="16"/>
  <c r="T26" i="16"/>
  <c r="Q26" i="16"/>
  <c r="Q24" i="16"/>
  <c r="Q23" i="16"/>
  <c r="Q21" i="16"/>
  <c r="Q20" i="16"/>
  <c r="Q19" i="16"/>
  <c r="Q18" i="16"/>
  <c r="Q17" i="16"/>
  <c r="T14" i="16"/>
  <c r="Q14" i="16"/>
  <c r="Q12" i="16"/>
  <c r="N12" i="16"/>
  <c r="Q11" i="16"/>
  <c r="T51" i="14"/>
  <c r="Q51" i="14"/>
  <c r="T50" i="14"/>
  <c r="Q50" i="14"/>
  <c r="T49" i="14"/>
  <c r="Q49" i="14"/>
  <c r="T48" i="14"/>
  <c r="Q48" i="14"/>
  <c r="T47" i="14"/>
  <c r="Q47" i="14"/>
  <c r="Q46" i="14"/>
  <c r="T45" i="14"/>
  <c r="Q45" i="14"/>
  <c r="Q44" i="14"/>
  <c r="Q43" i="14"/>
  <c r="T42" i="14"/>
  <c r="Q42" i="14"/>
  <c r="Q41" i="14"/>
  <c r="Q40" i="14"/>
  <c r="Q39" i="14"/>
  <c r="Q38" i="14"/>
  <c r="Q35" i="14"/>
  <c r="Q34" i="14"/>
  <c r="Q33" i="14"/>
  <c r="T32" i="14"/>
  <c r="Q32" i="14"/>
  <c r="Q30" i="14"/>
  <c r="Q29" i="14"/>
  <c r="Q25" i="14"/>
  <c r="Q24" i="14"/>
  <c r="Q23" i="14"/>
  <c r="Q22" i="14"/>
  <c r="Q21" i="14"/>
  <c r="T20" i="14"/>
  <c r="Q20" i="14"/>
  <c r="Q19" i="14"/>
  <c r="Q17" i="14"/>
  <c r="Q16" i="14"/>
  <c r="Q14" i="14"/>
  <c r="Q12" i="14"/>
  <c r="N12" i="14"/>
  <c r="T11" i="14"/>
  <c r="Q11" i="14"/>
  <c r="S50" i="13"/>
  <c r="T50" i="13" s="1"/>
  <c r="Q50" i="13"/>
  <c r="T49" i="13"/>
  <c r="Q49" i="13"/>
  <c r="T48" i="13"/>
  <c r="Q48" i="13"/>
  <c r="T47" i="13"/>
  <c r="Q47" i="13"/>
  <c r="T46" i="13"/>
  <c r="Q46" i="13"/>
  <c r="Q45" i="13"/>
  <c r="T44" i="13"/>
  <c r="Q44" i="13"/>
  <c r="Q43" i="13"/>
  <c r="T42" i="13"/>
  <c r="Q42" i="13"/>
  <c r="T40" i="13"/>
  <c r="Q40" i="13"/>
  <c r="Q38" i="13"/>
  <c r="Q37" i="13"/>
  <c r="Q36" i="13"/>
  <c r="T35" i="13"/>
  <c r="Q35" i="13"/>
  <c r="Q34" i="13"/>
  <c r="T32" i="13"/>
  <c r="Q32" i="13"/>
  <c r="Q31" i="13"/>
  <c r="Q29" i="13"/>
  <c r="T28" i="13"/>
  <c r="Q28" i="13"/>
  <c r="Q27" i="13"/>
  <c r="Q25" i="13"/>
  <c r="Q24" i="13"/>
  <c r="Q23" i="13"/>
  <c r="T22" i="13"/>
  <c r="Q22" i="13"/>
  <c r="Q21" i="13"/>
  <c r="Q19" i="13"/>
  <c r="Q18" i="13"/>
  <c r="T17" i="13"/>
  <c r="Q17" i="13"/>
  <c r="Q16" i="13"/>
  <c r="T14" i="13"/>
  <c r="Q14" i="13"/>
  <c r="Q12" i="13"/>
  <c r="N12" i="13"/>
  <c r="Q11" i="13"/>
  <c r="T61" i="12"/>
  <c r="Q61" i="12"/>
  <c r="T60" i="12"/>
  <c r="Q60" i="12"/>
  <c r="T59" i="12"/>
  <c r="Q59" i="12"/>
  <c r="T58" i="12"/>
  <c r="Q58" i="12"/>
  <c r="T57" i="12"/>
  <c r="Q57" i="12"/>
  <c r="Q56" i="12"/>
  <c r="T55" i="12"/>
  <c r="Q55" i="12"/>
  <c r="T54" i="12"/>
  <c r="Q54" i="12"/>
  <c r="T53" i="12"/>
  <c r="Q53" i="12"/>
  <c r="Q52" i="12"/>
  <c r="T51" i="12"/>
  <c r="Q51" i="12"/>
  <c r="T50" i="12"/>
  <c r="Q50" i="12"/>
  <c r="T49" i="12"/>
  <c r="Q49" i="12"/>
  <c r="T47" i="12"/>
  <c r="Q47" i="12"/>
  <c r="T46" i="12"/>
  <c r="Q46" i="12"/>
  <c r="T45" i="12"/>
  <c r="Q45" i="12"/>
  <c r="T44" i="12"/>
  <c r="Q44" i="12"/>
  <c r="Q42" i="12"/>
  <c r="Q41" i="12"/>
  <c r="T40" i="12"/>
  <c r="Q40" i="12"/>
  <c r="Q39" i="12"/>
  <c r="T38" i="12"/>
  <c r="Q38" i="12"/>
  <c r="Q36" i="12"/>
  <c r="Q35" i="12"/>
  <c r="T34" i="12"/>
  <c r="Q34" i="12"/>
  <c r="T33" i="12"/>
  <c r="Q33" i="12"/>
  <c r="Q32" i="12"/>
  <c r="T30" i="12"/>
  <c r="Q30" i="12"/>
  <c r="T29" i="12"/>
  <c r="Q29" i="12"/>
  <c r="T28" i="12"/>
  <c r="Q28" i="12"/>
  <c r="T26" i="12"/>
  <c r="T25" i="12"/>
  <c r="Q25" i="12"/>
  <c r="Q24" i="12"/>
  <c r="T23" i="12"/>
  <c r="Q23" i="12"/>
  <c r="Q21" i="12"/>
  <c r="Q20" i="12"/>
  <c r="T19" i="12"/>
  <c r="Q19" i="12"/>
  <c r="T18" i="12"/>
  <c r="Q14" i="12"/>
  <c r="T12" i="12"/>
  <c r="Q12" i="12"/>
  <c r="N12" i="12"/>
  <c r="T59" i="11"/>
  <c r="Q59" i="11"/>
  <c r="T58" i="11"/>
  <c r="Q58" i="11"/>
  <c r="T57" i="11"/>
  <c r="Q57" i="11"/>
  <c r="T56" i="11"/>
  <c r="Q56" i="11"/>
  <c r="T55" i="11"/>
  <c r="Q55" i="11"/>
  <c r="T54" i="11"/>
  <c r="Q54" i="11"/>
  <c r="T53" i="11"/>
  <c r="Q53" i="11"/>
  <c r="Q52" i="11"/>
  <c r="T51" i="11"/>
  <c r="Q51" i="11"/>
  <c r="T50" i="11"/>
  <c r="Q50" i="11"/>
  <c r="T49" i="11"/>
  <c r="Q49" i="11"/>
  <c r="Q48" i="11"/>
  <c r="T47" i="11"/>
  <c r="Q47" i="11"/>
  <c r="T46" i="11"/>
  <c r="Q46" i="11"/>
  <c r="T44" i="11"/>
  <c r="Q44" i="11"/>
  <c r="Q42" i="11"/>
  <c r="T41" i="11"/>
  <c r="Q41" i="11"/>
  <c r="T40" i="11"/>
  <c r="Q40" i="11"/>
  <c r="Q39" i="11"/>
  <c r="Q37" i="11"/>
  <c r="T35" i="11"/>
  <c r="Q35" i="11"/>
  <c r="T34" i="11"/>
  <c r="Q34" i="11"/>
  <c r="Q33" i="11"/>
  <c r="Q32" i="11"/>
  <c r="T31" i="11"/>
  <c r="Q31" i="11"/>
  <c r="T29" i="11"/>
  <c r="Q28" i="11"/>
  <c r="T27" i="11"/>
  <c r="Q27" i="11"/>
  <c r="T25" i="11"/>
  <c r="Q25" i="11"/>
  <c r="T24" i="11"/>
  <c r="T23" i="11"/>
  <c r="Q23" i="11"/>
  <c r="T22" i="11"/>
  <c r="Q22" i="11"/>
  <c r="T21" i="11"/>
  <c r="Q21" i="11"/>
  <c r="T20" i="11"/>
  <c r="T19" i="11"/>
  <c r="T61" i="11" s="1"/>
  <c r="Q19" i="11"/>
  <c r="Q18" i="11"/>
  <c r="T14" i="11"/>
  <c r="Q14" i="11"/>
  <c r="N12" i="11"/>
  <c r="Q11" i="11"/>
  <c r="T48" i="10"/>
  <c r="Q48" i="10"/>
  <c r="Q47" i="10"/>
  <c r="Q46" i="10"/>
  <c r="Q44" i="10"/>
  <c r="Q43" i="10"/>
  <c r="T42" i="10"/>
  <c r="Q42" i="10"/>
  <c r="Q41" i="10"/>
  <c r="T40" i="10"/>
  <c r="Q40" i="10"/>
  <c r="Q38" i="10"/>
  <c r="T37" i="10"/>
  <c r="Q37" i="10"/>
  <c r="Q36" i="10"/>
  <c r="T34" i="10"/>
  <c r="Q34" i="10"/>
  <c r="Q33" i="10"/>
  <c r="T32" i="10"/>
  <c r="Q32" i="10"/>
  <c r="T30" i="10"/>
  <c r="Q29" i="10"/>
  <c r="T27" i="10"/>
  <c r="Q27" i="10"/>
  <c r="Q24" i="10"/>
  <c r="T23" i="10"/>
  <c r="Q23" i="10"/>
  <c r="T21" i="10"/>
  <c r="Q20" i="10"/>
  <c r="T18" i="10"/>
  <c r="Q18" i="10"/>
  <c r="T17" i="10"/>
  <c r="Q17" i="10"/>
  <c r="Q16" i="10"/>
  <c r="Q14" i="10"/>
  <c r="T12" i="10"/>
  <c r="Q12" i="10"/>
  <c r="N12" i="10"/>
  <c r="T11" i="10"/>
  <c r="Q11" i="10"/>
  <c r="T57" i="9"/>
  <c r="Q57" i="9"/>
  <c r="T56" i="9"/>
  <c r="Q56" i="9"/>
  <c r="T55" i="9"/>
  <c r="Q55" i="9"/>
  <c r="T54" i="9"/>
  <c r="Q54" i="9"/>
  <c r="T53" i="9"/>
  <c r="Q53" i="9"/>
  <c r="Q52" i="9"/>
  <c r="Q51" i="9"/>
  <c r="Q50" i="9"/>
  <c r="Q49" i="9"/>
  <c r="Q48" i="9"/>
  <c r="T47" i="9"/>
  <c r="Q47" i="9"/>
  <c r="Q46" i="9"/>
  <c r="T45" i="9"/>
  <c r="Q45" i="9"/>
  <c r="Q44" i="9"/>
  <c r="T42" i="9"/>
  <c r="Q42" i="9"/>
  <c r="Q40" i="9"/>
  <c r="Q39" i="9"/>
  <c r="T38" i="9"/>
  <c r="Q38" i="9"/>
  <c r="Q37" i="9"/>
  <c r="Q36" i="9"/>
  <c r="Q34" i="9"/>
  <c r="T33" i="9"/>
  <c r="Q33" i="9"/>
  <c r="Q31" i="9"/>
  <c r="T30" i="9"/>
  <c r="Q30" i="9"/>
  <c r="Q29" i="9"/>
  <c r="T28" i="9"/>
  <c r="Q28" i="9"/>
  <c r="Q26" i="9"/>
  <c r="Q25" i="9"/>
  <c r="Q24" i="9"/>
  <c r="T23" i="9"/>
  <c r="Q23" i="9"/>
  <c r="Q22" i="9"/>
  <c r="T20" i="9"/>
  <c r="Q20" i="9"/>
  <c r="Q19" i="9"/>
  <c r="T18" i="9"/>
  <c r="Q18" i="9"/>
  <c r="Q17" i="9"/>
  <c r="T15" i="9"/>
  <c r="Q15" i="9"/>
  <c r="Q14" i="9"/>
  <c r="Q12" i="9"/>
  <c r="N12" i="9"/>
  <c r="T11" i="9"/>
  <c r="Q11" i="9"/>
  <c r="T54" i="8"/>
  <c r="Q54" i="8"/>
  <c r="T53" i="8"/>
  <c r="Q53" i="8"/>
  <c r="T52" i="8"/>
  <c r="Q52" i="8"/>
  <c r="T51" i="8"/>
  <c r="Q51" i="8"/>
  <c r="T50" i="8"/>
  <c r="Q50" i="8"/>
  <c r="T49" i="8"/>
  <c r="Q49" i="8"/>
  <c r="Q48" i="8"/>
  <c r="Q46" i="8"/>
  <c r="T45" i="8"/>
  <c r="Q45" i="8"/>
  <c r="Q44" i="8"/>
  <c r="T43" i="8"/>
  <c r="T42" i="8"/>
  <c r="Q42" i="8"/>
  <c r="Q40" i="8"/>
  <c r="T39" i="8"/>
  <c r="Q39" i="8"/>
  <c r="Q37" i="8"/>
  <c r="Q36" i="8"/>
  <c r="Q35" i="8"/>
  <c r="T34" i="8"/>
  <c r="T33" i="8"/>
  <c r="Q33" i="8"/>
  <c r="Q31" i="8"/>
  <c r="Q30" i="8"/>
  <c r="Q27" i="8"/>
  <c r="T26" i="8"/>
  <c r="Q26" i="8"/>
  <c r="T25" i="8"/>
  <c r="Q25" i="8"/>
  <c r="T23" i="8"/>
  <c r="T22" i="8"/>
  <c r="Q22" i="8"/>
  <c r="Q21" i="8"/>
  <c r="T20" i="8"/>
  <c r="Q20" i="8"/>
  <c r="T18" i="8"/>
  <c r="Q18" i="8"/>
  <c r="Q14" i="8"/>
  <c r="T12" i="8"/>
  <c r="Q12" i="8"/>
  <c r="N12" i="8"/>
  <c r="Q11" i="8"/>
  <c r="T46" i="7"/>
  <c r="Q46" i="7"/>
  <c r="Q45" i="7"/>
  <c r="Q44" i="7"/>
  <c r="Q42" i="7"/>
  <c r="Q41" i="7"/>
  <c r="Q40" i="7"/>
  <c r="Q39" i="7"/>
  <c r="Q38" i="7"/>
  <c r="Q36" i="7"/>
  <c r="Q35" i="7"/>
  <c r="Q34" i="7"/>
  <c r="T32" i="7"/>
  <c r="Q32" i="7"/>
  <c r="T31" i="7"/>
  <c r="Q31" i="7"/>
  <c r="T30" i="7"/>
  <c r="Q30" i="7"/>
  <c r="Q29" i="7"/>
  <c r="T28" i="7"/>
  <c r="Q28" i="7"/>
  <c r="T26" i="7"/>
  <c r="Q26" i="7"/>
  <c r="T25" i="7"/>
  <c r="Q25" i="7"/>
  <c r="Q24" i="7"/>
  <c r="T23" i="7"/>
  <c r="Q23" i="7"/>
  <c r="Q22" i="7"/>
  <c r="T21" i="7"/>
  <c r="Q21" i="7"/>
  <c r="Q20" i="7"/>
  <c r="T19" i="7"/>
  <c r="Q19" i="7"/>
  <c r="Q18" i="7"/>
  <c r="T14" i="7"/>
  <c r="Q14" i="7"/>
  <c r="Q12" i="7"/>
  <c r="N12" i="7"/>
  <c r="T11" i="7"/>
  <c r="T48" i="7" s="1"/>
  <c r="Q54" i="6"/>
  <c r="Q53" i="6"/>
  <c r="Q52" i="6"/>
  <c r="T51" i="6"/>
  <c r="Q51" i="6"/>
  <c r="T50" i="6"/>
  <c r="Q50" i="6"/>
  <c r="Q48" i="6"/>
  <c r="Q47" i="6"/>
  <c r="Q46" i="6"/>
  <c r="Q44" i="6"/>
  <c r="Q43" i="6"/>
  <c r="Q42" i="6"/>
  <c r="Q41" i="6"/>
  <c r="Q39" i="6"/>
  <c r="Q38" i="6"/>
  <c r="Q37" i="6"/>
  <c r="Q36" i="6"/>
  <c r="Q35" i="6"/>
  <c r="Q34" i="6"/>
  <c r="Q33" i="6"/>
  <c r="Q32" i="6"/>
  <c r="Q31" i="6"/>
  <c r="Q30" i="6"/>
  <c r="Q29" i="6"/>
  <c r="Q28" i="6"/>
  <c r="Q27" i="6"/>
  <c r="Q25" i="6"/>
  <c r="Q24" i="6"/>
  <c r="Q23" i="6"/>
  <c r="Q22" i="6"/>
  <c r="Q21" i="6"/>
  <c r="Q20" i="6"/>
  <c r="Q19" i="6"/>
  <c r="Q18" i="6"/>
  <c r="Q17" i="6"/>
  <c r="Q16" i="6"/>
  <c r="Q15" i="6"/>
  <c r="Q11" i="6"/>
  <c r="Q35" i="5"/>
  <c r="T35" i="5"/>
  <c r="Q34" i="5"/>
  <c r="B34" i="5"/>
  <c r="Q33" i="5"/>
  <c r="T32" i="5"/>
  <c r="Q32" i="5"/>
  <c r="Q31" i="5"/>
  <c r="T30" i="5"/>
  <c r="Q30" i="5"/>
  <c r="Q29" i="5"/>
  <c r="Q28" i="5"/>
  <c r="T23" i="5"/>
  <c r="Q23" i="5"/>
  <c r="T22" i="5"/>
  <c r="Q22" i="5"/>
  <c r="T20" i="5"/>
  <c r="Q20" i="5"/>
  <c r="Q19" i="5"/>
  <c r="Q18" i="5"/>
  <c r="Q15" i="5"/>
  <c r="Q12" i="5"/>
  <c r="N12" i="5"/>
  <c r="Q11" i="5"/>
  <c r="Q52" i="4"/>
  <c r="T52" i="4"/>
  <c r="Q51" i="4"/>
  <c r="Q50" i="4"/>
  <c r="Q49" i="4"/>
  <c r="T48" i="4"/>
  <c r="Q48" i="4"/>
  <c r="T46" i="4"/>
  <c r="Q46" i="4"/>
  <c r="Q45" i="4"/>
  <c r="Q44" i="4"/>
  <c r="Q41" i="4"/>
  <c r="Q40" i="4"/>
  <c r="T39" i="4"/>
  <c r="Q39" i="4"/>
  <c r="T37" i="4"/>
  <c r="Q37" i="4"/>
  <c r="T36" i="4"/>
  <c r="Q36" i="4"/>
  <c r="T35" i="4"/>
  <c r="Q35" i="4"/>
  <c r="T34" i="4"/>
  <c r="Q34" i="4"/>
  <c r="T33" i="4"/>
  <c r="Q33" i="4"/>
  <c r="T32" i="4"/>
  <c r="Q32" i="4"/>
  <c r="T31" i="4"/>
  <c r="Q31" i="4"/>
  <c r="T30" i="4"/>
  <c r="Q30" i="4"/>
  <c r="T28" i="4"/>
  <c r="Q28" i="4"/>
  <c r="Q27" i="4"/>
  <c r="Q26" i="4"/>
  <c r="T25" i="4"/>
  <c r="Q25" i="4"/>
  <c r="Q23" i="4"/>
  <c r="T22" i="4"/>
  <c r="Q22" i="4"/>
  <c r="Q21" i="4"/>
  <c r="T20" i="4"/>
  <c r="T19" i="4"/>
  <c r="Q19" i="4"/>
  <c r="Q18" i="4"/>
  <c r="Q17" i="4"/>
  <c r="T14" i="4"/>
  <c r="Q14" i="4"/>
  <c r="T13" i="4"/>
  <c r="Q13" i="4"/>
  <c r="Q11" i="4"/>
  <c r="T15" i="6"/>
  <c r="T19" i="6"/>
  <c r="T21" i="6"/>
  <c r="T23" i="6"/>
  <c r="T28" i="6"/>
  <c r="T30" i="6"/>
  <c r="T32" i="6"/>
  <c r="T36" i="6"/>
  <c r="T38" i="6"/>
  <c r="T41" i="6"/>
  <c r="T46" i="6"/>
  <c r="T29" i="7"/>
  <c r="T44" i="7"/>
  <c r="T35" i="18"/>
  <c r="T28" i="23"/>
  <c r="T47" i="23"/>
  <c r="T16" i="24"/>
  <c r="T25" i="24"/>
  <c r="T44" i="24"/>
  <c r="T14" i="14"/>
  <c r="T25" i="14"/>
  <c r="T19" i="16"/>
  <c r="T21" i="16"/>
  <c r="T31" i="16"/>
  <c r="T48" i="11"/>
  <c r="T52" i="11"/>
  <c r="T21" i="12"/>
  <c r="T24" i="12"/>
  <c r="T39" i="12"/>
  <c r="T52" i="12"/>
  <c r="T56" i="12"/>
  <c r="T18" i="13"/>
  <c r="T24" i="13"/>
  <c r="T27" i="13"/>
  <c r="T45" i="13"/>
  <c r="T34" i="14"/>
  <c r="T39" i="14"/>
  <c r="T46" i="14"/>
  <c r="T19" i="17"/>
  <c r="T45" i="17"/>
  <c r="T19" i="15"/>
  <c r="T29" i="15"/>
  <c r="T32" i="15"/>
  <c r="T12" i="18"/>
  <c r="Q23" i="18"/>
  <c r="Q27" i="18"/>
  <c r="Q34" i="18"/>
  <c r="T52" i="18"/>
  <c r="T56" i="18"/>
  <c r="T60" i="18"/>
  <c r="T23" i="19"/>
  <c r="T28" i="19"/>
  <c r="T37" i="19"/>
  <c r="T56" i="23"/>
  <c r="T60" i="23"/>
  <c r="T18" i="24"/>
  <c r="T30" i="24"/>
  <c r="T41" i="24"/>
  <c r="T46" i="24"/>
  <c r="T12" i="25"/>
  <c r="T19" i="25"/>
  <c r="T21" i="25"/>
  <c r="T48" i="25" s="1"/>
  <c r="T23" i="25"/>
  <c r="T31" i="25"/>
  <c r="T33" i="25"/>
  <c r="T11" i="4"/>
  <c r="T21" i="4"/>
  <c r="T26" i="4"/>
  <c r="T12" i="5"/>
  <c r="T18" i="5"/>
  <c r="T17" i="9"/>
  <c r="T26" i="9"/>
  <c r="T37" i="9"/>
  <c r="T49" i="9"/>
  <c r="T11" i="11"/>
  <c r="T37" i="11"/>
  <c r="T36" i="12"/>
  <c r="T11" i="17"/>
  <c r="T16" i="17"/>
  <c r="T25" i="17"/>
  <c r="T32" i="17"/>
  <c r="T43" i="18"/>
  <c r="T26" i="19"/>
  <c r="T35" i="19"/>
  <c r="T45" i="19"/>
  <c r="T51" i="19"/>
  <c r="T14" i="20"/>
  <c r="T25" i="21"/>
  <c r="T39" i="22"/>
  <c r="T41" i="22"/>
  <c r="T23" i="4"/>
  <c r="T50" i="4"/>
  <c r="T21" i="8"/>
  <c r="T46" i="8"/>
  <c r="T48" i="8"/>
  <c r="T12" i="9"/>
  <c r="T14" i="10"/>
  <c r="T46" i="10"/>
  <c r="T18" i="11"/>
  <c r="T33" i="11"/>
  <c r="T38" i="11"/>
  <c r="T39" i="11"/>
  <c r="T56" i="19"/>
  <c r="T60" i="19"/>
  <c r="T22" i="20"/>
  <c r="T24" i="20"/>
  <c r="T19" i="21"/>
  <c r="T22" i="21"/>
  <c r="T27" i="21"/>
  <c r="T44" i="21"/>
  <c r="T16" i="22"/>
  <c r="T32" i="22"/>
  <c r="T22" i="23"/>
  <c r="T25" i="23"/>
  <c r="T37" i="23"/>
  <c r="T41" i="23"/>
  <c r="T17" i="4"/>
  <c r="T24" i="4"/>
  <c r="T49" i="4"/>
  <c r="T11" i="6"/>
  <c r="T18" i="6"/>
  <c r="T22" i="6"/>
  <c r="T27" i="6"/>
  <c r="T31" i="6"/>
  <c r="T35" i="6"/>
  <c r="T39" i="6"/>
  <c r="T44" i="6"/>
  <c r="T52" i="6"/>
  <c r="Q11" i="7"/>
  <c r="T35" i="7"/>
  <c r="T38" i="7"/>
  <c r="T40" i="7"/>
  <c r="T30" i="8"/>
  <c r="T36" i="8"/>
  <c r="T22" i="9"/>
  <c r="T25" i="9"/>
  <c r="T31" i="9"/>
  <c r="T36" i="9"/>
  <c r="T50" i="9"/>
  <c r="T25" i="10"/>
  <c r="T12" i="11"/>
  <c r="T28" i="11"/>
  <c r="T32" i="11"/>
  <c r="Q38" i="11"/>
  <c r="T11" i="12"/>
  <c r="T14" i="12"/>
  <c r="T20" i="12"/>
  <c r="T22" i="12"/>
  <c r="T32" i="12"/>
  <c r="T35" i="12"/>
  <c r="T41" i="12"/>
  <c r="T16" i="14"/>
  <c r="T22" i="14"/>
  <c r="T38" i="14"/>
  <c r="T20" i="16"/>
  <c r="T23" i="16"/>
  <c r="T30" i="16"/>
  <c r="T32" i="16"/>
  <c r="T35" i="16"/>
  <c r="T14" i="17"/>
  <c r="T21" i="17"/>
  <c r="T23" i="17"/>
  <c r="T29" i="17"/>
  <c r="T34" i="17"/>
  <c r="T38" i="17"/>
  <c r="T11" i="15"/>
  <c r="T47" i="15" s="1"/>
  <c r="T24" i="15"/>
  <c r="T14" i="18"/>
  <c r="T37" i="18"/>
  <c r="T41" i="18"/>
  <c r="T45" i="18"/>
  <c r="T14" i="19"/>
  <c r="T18" i="19"/>
  <c r="T22" i="19"/>
  <c r="T30" i="19"/>
  <c r="T42" i="19"/>
  <c r="T47" i="19"/>
  <c r="T16" i="20"/>
  <c r="T19" i="20"/>
  <c r="T34" i="20"/>
  <c r="T36" i="20"/>
  <c r="T12" i="21"/>
  <c r="T63" i="21" s="1"/>
  <c r="T21" i="21"/>
  <c r="T43" i="21"/>
  <c r="T45" i="21"/>
  <c r="T20" i="22"/>
  <c r="T22" i="22"/>
  <c r="T24" i="22"/>
  <c r="T26" i="22"/>
  <c r="T12" i="23"/>
  <c r="T69" i="23" s="1"/>
  <c r="T17" i="23"/>
  <c r="T20" i="23"/>
  <c r="T32" i="23"/>
  <c r="T35" i="23"/>
  <c r="T38" i="23"/>
  <c r="T49" i="23"/>
  <c r="T11" i="24"/>
  <c r="T14" i="24"/>
  <c r="T21" i="24"/>
  <c r="T24" i="24"/>
  <c r="T33" i="24"/>
  <c r="T40" i="24"/>
  <c r="T48" i="24"/>
  <c r="T11" i="25"/>
  <c r="T16" i="25"/>
  <c r="T22" i="25"/>
  <c r="T28" i="25"/>
  <c r="T39" i="25"/>
  <c r="T14" i="25"/>
  <c r="T27" i="25"/>
  <c r="T41" i="25"/>
  <c r="T20" i="25"/>
  <c r="T32" i="25"/>
  <c r="T37" i="25"/>
  <c r="T21" i="22"/>
  <c r="T25" i="22"/>
  <c r="T42" i="22"/>
  <c r="T11" i="22"/>
  <c r="T23" i="22"/>
  <c r="T40" i="22"/>
  <c r="T46" i="22"/>
  <c r="T21" i="20"/>
  <c r="T29" i="20"/>
  <c r="T12" i="20"/>
  <c r="T17" i="20"/>
  <c r="T23" i="20"/>
  <c r="T31" i="20"/>
  <c r="T37" i="20"/>
  <c r="T41" i="20"/>
  <c r="T20" i="20"/>
  <c r="T27" i="20"/>
  <c r="T40" i="20"/>
  <c r="T31" i="15"/>
  <c r="T38" i="15"/>
  <c r="T12" i="15"/>
  <c r="T21" i="15"/>
  <c r="T14" i="15"/>
  <c r="Q21" i="15"/>
  <c r="T28" i="15"/>
  <c r="T36" i="15"/>
  <c r="T40" i="15"/>
  <c r="T18" i="16"/>
  <c r="T12" i="16"/>
  <c r="T24" i="16"/>
  <c r="T29" i="16"/>
  <c r="T11" i="16"/>
  <c r="T37" i="16" s="1"/>
  <c r="T17" i="16"/>
  <c r="T27" i="16"/>
  <c r="T19" i="14"/>
  <c r="T30" i="14"/>
  <c r="T44" i="14"/>
  <c r="T21" i="14"/>
  <c r="T24" i="14"/>
  <c r="T33" i="14"/>
  <c r="T41" i="14"/>
  <c r="T12" i="14"/>
  <c r="T17" i="14"/>
  <c r="T23" i="14"/>
  <c r="T29" i="14"/>
  <c r="T40" i="14"/>
  <c r="T43" i="14"/>
  <c r="T43" i="13"/>
  <c r="T31" i="13"/>
  <c r="T23" i="13"/>
  <c r="T34" i="13"/>
  <c r="T21" i="13"/>
  <c r="T12" i="13"/>
  <c r="T37" i="13"/>
  <c r="T11" i="13"/>
  <c r="T16" i="13"/>
  <c r="T19" i="13"/>
  <c r="T25" i="13"/>
  <c r="T29" i="13"/>
  <c r="T36" i="13"/>
  <c r="Q25" i="10"/>
  <c r="T36" i="10"/>
  <c r="T41" i="10"/>
  <c r="Q21" i="10"/>
  <c r="Q30" i="10"/>
  <c r="T16" i="10"/>
  <c r="T20" i="10"/>
  <c r="T22" i="10"/>
  <c r="T24" i="10"/>
  <c r="T26" i="10"/>
  <c r="T29" i="10"/>
  <c r="T31" i="10"/>
  <c r="T33" i="10"/>
  <c r="T38" i="10"/>
  <c r="T43" i="10"/>
  <c r="T47" i="10"/>
  <c r="T44" i="9"/>
  <c r="T52" i="9"/>
  <c r="T14" i="9"/>
  <c r="T59" i="9" s="1"/>
  <c r="T19" i="9"/>
  <c r="T24" i="9"/>
  <c r="T29" i="9"/>
  <c r="T34" i="9"/>
  <c r="T39" i="9"/>
  <c r="T46" i="9"/>
  <c r="T48" i="9"/>
  <c r="T51" i="9"/>
  <c r="T14" i="8"/>
  <c r="T19" i="8"/>
  <c r="T47" i="8"/>
  <c r="T27" i="8"/>
  <c r="T31" i="8"/>
  <c r="T35" i="8"/>
  <c r="T40" i="8"/>
  <c r="T44" i="8"/>
  <c r="T11" i="8"/>
  <c r="T28" i="8"/>
  <c r="T12" i="7"/>
  <c r="T20" i="7"/>
  <c r="T24" i="7"/>
  <c r="T36" i="7"/>
  <c r="T41" i="7"/>
  <c r="T45" i="7"/>
  <c r="T18" i="7"/>
  <c r="T22" i="7"/>
  <c r="T34" i="7"/>
  <c r="T39" i="7"/>
  <c r="T48" i="6"/>
  <c r="T20" i="6"/>
  <c r="T29" i="6"/>
  <c r="T37" i="6"/>
  <c r="T47" i="6"/>
  <c r="T49" i="6"/>
  <c r="T17" i="6"/>
  <c r="T25" i="6"/>
  <c r="T34" i="6"/>
  <c r="T43" i="6"/>
  <c r="T16" i="6"/>
  <c r="T24" i="6"/>
  <c r="T33" i="6"/>
  <c r="T42" i="6"/>
  <c r="T31" i="5"/>
  <c r="T15" i="5"/>
  <c r="T37" i="5" s="1"/>
  <c r="T29" i="5"/>
  <c r="T19" i="5"/>
  <c r="T11" i="5"/>
  <c r="T28" i="5"/>
  <c r="T33" i="5"/>
  <c r="Q11" i="24"/>
  <c r="Q20" i="23"/>
  <c r="Q28" i="23"/>
  <c r="Q43" i="23"/>
  <c r="Q14" i="23"/>
  <c r="Q24" i="23"/>
  <c r="Q33" i="23"/>
  <c r="Q38" i="23"/>
  <c r="Q54" i="21"/>
  <c r="Q45" i="21"/>
  <c r="T35" i="20"/>
  <c r="Q24" i="18"/>
  <c r="Q29" i="18"/>
  <c r="Q14" i="18"/>
  <c r="Q11" i="15"/>
  <c r="Q18" i="15"/>
  <c r="Q22" i="15"/>
  <c r="Q14" i="15"/>
  <c r="T22" i="17"/>
  <c r="Q11" i="12"/>
  <c r="Q18" i="12"/>
  <c r="Q26" i="12"/>
  <c r="Q22" i="12"/>
  <c r="Q20" i="11"/>
  <c r="Q24" i="11"/>
  <c r="Q12" i="11"/>
  <c r="Q29" i="11"/>
  <c r="Q22" i="10"/>
  <c r="Q26" i="10"/>
  <c r="Q31" i="10"/>
  <c r="Q23" i="8"/>
  <c r="Q43" i="8"/>
  <c r="Q47" i="8"/>
  <c r="Q19" i="8"/>
  <c r="Q28" i="8"/>
  <c r="Q34" i="8"/>
  <c r="Q49" i="6"/>
  <c r="T18" i="4"/>
  <c r="T16" i="4"/>
  <c r="T27" i="4"/>
  <c r="T41" i="4"/>
  <c r="T45" i="4"/>
  <c r="T47" i="4"/>
  <c r="T40" i="4"/>
  <c r="T42" i="4"/>
  <c r="T44" i="4"/>
  <c r="Q16" i="4"/>
  <c r="Q20" i="4"/>
  <c r="Q42" i="4"/>
  <c r="Q47" i="4"/>
  <c r="Q24" i="4"/>
  <c r="AE37" i="11"/>
  <c r="AE54" i="6"/>
  <c r="T38" i="3"/>
  <c r="Q38" i="3"/>
  <c r="Q37" i="3"/>
  <c r="Q35" i="3"/>
  <c r="Q34" i="3"/>
  <c r="Q33" i="3"/>
  <c r="Q32" i="3"/>
  <c r="Q31" i="3"/>
  <c r="Q30" i="3"/>
  <c r="T28" i="3"/>
  <c r="Q28" i="3"/>
  <c r="Q27" i="3"/>
  <c r="Q25" i="3"/>
  <c r="Q24" i="3"/>
  <c r="Q22" i="3"/>
  <c r="Q21" i="3"/>
  <c r="Q20" i="3"/>
  <c r="Q19" i="3"/>
  <c r="Q18" i="3"/>
  <c r="T16" i="3"/>
  <c r="Q16" i="3"/>
  <c r="T15" i="3"/>
  <c r="T40" i="3" s="1"/>
  <c r="Q15" i="3"/>
  <c r="Q14" i="3"/>
  <c r="Q12" i="3"/>
  <c r="T14" i="3"/>
  <c r="T12" i="3"/>
  <c r="T33" i="3"/>
  <c r="T18" i="3"/>
  <c r="T20" i="3"/>
  <c r="T22" i="3"/>
  <c r="T25" i="3"/>
  <c r="T31" i="3"/>
  <c r="T19" i="3"/>
  <c r="T24" i="3"/>
  <c r="T30" i="3"/>
  <c r="T34" i="3"/>
  <c r="T21" i="3"/>
  <c r="T27" i="3"/>
  <c r="T32" i="3"/>
  <c r="T37" i="3"/>
  <c r="G9" i="1"/>
  <c r="G14" i="1"/>
  <c r="G22" i="1"/>
  <c r="G26" i="1"/>
  <c r="G13" i="1"/>
  <c r="G17" i="1"/>
  <c r="G21" i="1"/>
  <c r="G11" i="1"/>
  <c r="G15" i="1"/>
  <c r="G19" i="1"/>
  <c r="G23" i="1"/>
  <c r="G27" i="1"/>
  <c r="G31" i="1"/>
  <c r="G29" i="1"/>
  <c r="G25" i="1"/>
  <c r="G24" i="1"/>
  <c r="G18" i="1"/>
  <c r="G20" i="1"/>
  <c r="G10" i="1"/>
  <c r="G35" i="1" s="1"/>
  <c r="G30" i="1"/>
  <c r="G16" i="1"/>
  <c r="G28" i="1"/>
  <c r="G12" i="1"/>
  <c r="T34" i="25"/>
  <c r="T36" i="24"/>
  <c r="T55" i="24"/>
  <c r="T45" i="23"/>
  <c r="T43" i="22"/>
  <c r="T49" i="22"/>
  <c r="T56" i="21"/>
  <c r="T38" i="20"/>
  <c r="T43" i="20"/>
  <c r="T49" i="19"/>
  <c r="T38" i="18"/>
  <c r="T69" i="18"/>
  <c r="T33" i="15"/>
  <c r="T35" i="17"/>
  <c r="T54" i="17"/>
  <c r="T33" i="16"/>
  <c r="T35" i="14"/>
  <c r="T53" i="14"/>
  <c r="T38" i="13"/>
  <c r="T42" i="12"/>
  <c r="T63" i="12"/>
  <c r="T42" i="11"/>
  <c r="T44" i="10"/>
  <c r="T50" i="10"/>
  <c r="T40" i="9"/>
  <c r="T37" i="8"/>
  <c r="T56" i="8"/>
  <c r="T42" i="7"/>
  <c r="T53" i="6"/>
  <c r="T56" i="6"/>
  <c r="T34" i="5"/>
  <c r="T51" i="4"/>
  <c r="T54" i="4"/>
  <c r="T35" i="3"/>
  <c r="D91" i="26" l="1"/>
  <c r="AD69" i="23"/>
  <c r="D28" i="27" s="1"/>
  <c r="AE69" i="23"/>
  <c r="AE34" i="24"/>
  <c r="AE49" i="22"/>
  <c r="AE43" i="20"/>
  <c r="AE32" i="17"/>
  <c r="AE30" i="16"/>
  <c r="AE36" i="13"/>
  <c r="AD63" i="12"/>
  <c r="D17" i="27" s="1"/>
  <c r="AE40" i="7"/>
  <c r="AE40" i="3"/>
  <c r="AD48" i="7"/>
  <c r="D12" i="27" s="1"/>
  <c r="T52" i="13"/>
  <c r="AE56" i="8"/>
  <c r="AE55" i="24"/>
  <c r="AD63" i="21"/>
  <c r="D26" i="27" s="1"/>
  <c r="AB49" i="9"/>
  <c r="AE49" i="9" s="1"/>
  <c r="AD49" i="9"/>
  <c r="AB13" i="9"/>
  <c r="AD13" i="9"/>
  <c r="AD46" i="6"/>
  <c r="AB46" i="6"/>
  <c r="AD31" i="5"/>
  <c r="AB31" i="5"/>
  <c r="AE31" i="5" s="1"/>
  <c r="AB42" i="19"/>
  <c r="AE42" i="19" s="1"/>
  <c r="AD42" i="19"/>
  <c r="AB17" i="16"/>
  <c r="Y37" i="16"/>
  <c r="I21" i="1" s="1"/>
  <c r="AB57" i="11"/>
  <c r="AE57" i="11" s="1"/>
  <c r="AD57" i="11"/>
  <c r="AB53" i="11"/>
  <c r="AD53" i="11"/>
  <c r="AB11" i="11"/>
  <c r="AD11" i="11"/>
  <c r="AB45" i="7"/>
  <c r="AD45" i="7"/>
  <c r="W17" i="26"/>
  <c r="AD27" i="15"/>
  <c r="AD47" i="15" s="1"/>
  <c r="D22" i="27" s="1"/>
  <c r="AB27" i="15"/>
  <c r="AE27" i="15" s="1"/>
  <c r="Y47" i="15"/>
  <c r="I23" i="1" s="1"/>
  <c r="AE11" i="7"/>
  <c r="Y69" i="19"/>
  <c r="I25" i="1" s="1"/>
  <c r="AD25" i="16"/>
  <c r="AD47" i="9"/>
  <c r="AB47" i="9"/>
  <c r="AE47" i="9" s="1"/>
  <c r="AD11" i="9"/>
  <c r="AB11" i="9"/>
  <c r="Y59" i="9"/>
  <c r="I15" i="1" s="1"/>
  <c r="E9" i="27"/>
  <c r="AD32" i="5"/>
  <c r="AB32" i="5"/>
  <c r="AE32" i="5" s="1"/>
  <c r="AB49" i="22"/>
  <c r="C27" i="27" s="1"/>
  <c r="AB58" i="19"/>
  <c r="AE58" i="19" s="1"/>
  <c r="AD58" i="19"/>
  <c r="AB44" i="17"/>
  <c r="AD44" i="17"/>
  <c r="AD25" i="17"/>
  <c r="AB25" i="17"/>
  <c r="AE25" i="17" s="1"/>
  <c r="AD17" i="17"/>
  <c r="AB17" i="17"/>
  <c r="AE17" i="17" s="1"/>
  <c r="AD23" i="16"/>
  <c r="AB23" i="16"/>
  <c r="AE23" i="16" s="1"/>
  <c r="T38" i="26"/>
  <c r="T34" i="26"/>
  <c r="U34" i="26" s="1"/>
  <c r="T30" i="26"/>
  <c r="T26" i="26"/>
  <c r="T21" i="26"/>
  <c r="T17" i="26"/>
  <c r="U17" i="26" s="1"/>
  <c r="T12" i="26"/>
  <c r="U12" i="26" s="1"/>
  <c r="T37" i="26"/>
  <c r="T32" i="26"/>
  <c r="T27" i="26"/>
  <c r="U27" i="26" s="1"/>
  <c r="T20" i="26"/>
  <c r="U20" i="26" s="1"/>
  <c r="T15" i="26"/>
  <c r="T48" i="26"/>
  <c r="U48" i="26" s="1"/>
  <c r="T36" i="26"/>
  <c r="T31" i="26"/>
  <c r="T25" i="26"/>
  <c r="U25" i="26" s="1"/>
  <c r="T19" i="26"/>
  <c r="T14" i="26"/>
  <c r="U14" i="26" s="1"/>
  <c r="T13" i="26"/>
  <c r="T42" i="26"/>
  <c r="T33" i="26"/>
  <c r="T28" i="26"/>
  <c r="T22" i="26"/>
  <c r="U22" i="26" s="1"/>
  <c r="T16" i="26"/>
  <c r="U16" i="26" s="1"/>
  <c r="T29" i="26"/>
  <c r="U29" i="26" s="1"/>
  <c r="T23" i="26"/>
  <c r="U23" i="26" s="1"/>
  <c r="T40" i="26"/>
  <c r="T35" i="26"/>
  <c r="T11" i="26"/>
  <c r="U11" i="26" s="1"/>
  <c r="AD22" i="9"/>
  <c r="AB22" i="9"/>
  <c r="AE22" i="9" s="1"/>
  <c r="AD30" i="6"/>
  <c r="AD56" i="6" s="1"/>
  <c r="D11" i="27" s="1"/>
  <c r="AB30" i="6"/>
  <c r="AD46" i="17"/>
  <c r="AB46" i="17"/>
  <c r="AE46" i="17" s="1"/>
  <c r="AE25" i="16"/>
  <c r="AB45" i="11"/>
  <c r="AD45" i="11"/>
  <c r="AB37" i="10"/>
  <c r="AD37" i="10"/>
  <c r="AD50" i="10" s="1"/>
  <c r="D15" i="27" s="1"/>
  <c r="U31" i="26"/>
  <c r="Y56" i="6"/>
  <c r="I12" i="1" s="1"/>
  <c r="AE12" i="10"/>
  <c r="AE31" i="12"/>
  <c r="AE63" i="12" s="1"/>
  <c r="Y53" i="14"/>
  <c r="I20" i="1" s="1"/>
  <c r="AD49" i="22"/>
  <c r="D27" i="27" s="1"/>
  <c r="AD54" i="17"/>
  <c r="D21" i="27" s="1"/>
  <c r="AD17" i="16"/>
  <c r="AD56" i="8"/>
  <c r="D13" i="27" s="1"/>
  <c r="AD51" i="9"/>
  <c r="AB51" i="9"/>
  <c r="AD43" i="9"/>
  <c r="AB43" i="9"/>
  <c r="AE43" i="9" s="1"/>
  <c r="AB11" i="5"/>
  <c r="AD11" i="5"/>
  <c r="AB62" i="19"/>
  <c r="AD62" i="19"/>
  <c r="AD44" i="19"/>
  <c r="AB44" i="19"/>
  <c r="AD17" i="19"/>
  <c r="AB17" i="19"/>
  <c r="AE17" i="19" s="1"/>
  <c r="AE12" i="19"/>
  <c r="AD29" i="17"/>
  <c r="AB29" i="17"/>
  <c r="AE29" i="17" s="1"/>
  <c r="AD21" i="17"/>
  <c r="AB21" i="17"/>
  <c r="AE21" i="17" s="1"/>
  <c r="AD27" i="16"/>
  <c r="AB27" i="16"/>
  <c r="AE27" i="16" s="1"/>
  <c r="AD19" i="16"/>
  <c r="AD37" i="16" s="1"/>
  <c r="D20" i="27" s="1"/>
  <c r="AB19" i="16"/>
  <c r="AE19" i="16" s="1"/>
  <c r="AD11" i="14"/>
  <c r="AB11" i="14"/>
  <c r="W34" i="26"/>
  <c r="AE49" i="21"/>
  <c r="AD35" i="21"/>
  <c r="AB35" i="21"/>
  <c r="AE35" i="21" s="1"/>
  <c r="AD31" i="21"/>
  <c r="AB31" i="21"/>
  <c r="AE31" i="21" s="1"/>
  <c r="AE63" i="21" s="1"/>
  <c r="AD38" i="9"/>
  <c r="AB38" i="9"/>
  <c r="AD30" i="9"/>
  <c r="AB30" i="9"/>
  <c r="AE30" i="9" s="1"/>
  <c r="AD38" i="6"/>
  <c r="AB38" i="6"/>
  <c r="AD60" i="19"/>
  <c r="AB60" i="19"/>
  <c r="AE60" i="19" s="1"/>
  <c r="AD39" i="14"/>
  <c r="AB39" i="14"/>
  <c r="AB49" i="11"/>
  <c r="AD49" i="11"/>
  <c r="AB39" i="11"/>
  <c r="AD39" i="11"/>
  <c r="U35" i="26"/>
  <c r="AE13" i="15"/>
  <c r="Y54" i="17"/>
  <c r="I22" i="1" s="1"/>
  <c r="AD55" i="24"/>
  <c r="D29" i="27" s="1"/>
  <c r="AD19" i="17"/>
  <c r="AE19" i="17" s="1"/>
  <c r="AD33" i="14"/>
  <c r="AE33" i="14" s="1"/>
  <c r="AD52" i="13"/>
  <c r="D18" i="27" s="1"/>
  <c r="AB45" i="9"/>
  <c r="AD45" i="9"/>
  <c r="AD34" i="9"/>
  <c r="AB34" i="9"/>
  <c r="AD26" i="9"/>
  <c r="AB26" i="9"/>
  <c r="AE26" i="9" s="1"/>
  <c r="AD18" i="9"/>
  <c r="AB18" i="9"/>
  <c r="AD42" i="6"/>
  <c r="AB42" i="6"/>
  <c r="AE42" i="6" s="1"/>
  <c r="AD34" i="6"/>
  <c r="AB34" i="6"/>
  <c r="AD14" i="5"/>
  <c r="AB14" i="5"/>
  <c r="AE14" i="5" s="1"/>
  <c r="AE65" i="19"/>
  <c r="AD56" i="19"/>
  <c r="AB56" i="19"/>
  <c r="AE56" i="19" s="1"/>
  <c r="AE53" i="19"/>
  <c r="AD34" i="19"/>
  <c r="AD69" i="19" s="1"/>
  <c r="D24" i="27" s="1"/>
  <c r="AB34" i="19"/>
  <c r="AD42" i="17"/>
  <c r="AB42" i="17"/>
  <c r="AE42" i="17" s="1"/>
  <c r="AE33" i="16"/>
  <c r="AE21" i="16"/>
  <c r="AD43" i="14"/>
  <c r="AB43" i="14"/>
  <c r="AE43" i="14" s="1"/>
  <c r="AB56" i="8"/>
  <c r="C13" i="27" s="1"/>
  <c r="U13" i="26"/>
  <c r="W13" i="26"/>
  <c r="T18" i="26"/>
  <c r="U18" i="26" s="1"/>
  <c r="AE50" i="4"/>
  <c r="AE42" i="4"/>
  <c r="AE38" i="4"/>
  <c r="AE54" i="4" s="1"/>
  <c r="Y55" i="24"/>
  <c r="I30" i="1" s="1"/>
  <c r="Y56" i="8"/>
  <c r="I14" i="1" s="1"/>
  <c r="Y54" i="4"/>
  <c r="I10" i="1" s="1"/>
  <c r="AE48" i="4"/>
  <c r="AE44" i="4"/>
  <c r="AE40" i="4"/>
  <c r="U40" i="26"/>
  <c r="Y69" i="23"/>
  <c r="I29" i="1" s="1"/>
  <c r="Y49" i="22"/>
  <c r="I28" i="1" s="1"/>
  <c r="AB11" i="13"/>
  <c r="Y52" i="13"/>
  <c r="I19" i="1" s="1"/>
  <c r="Y63" i="21"/>
  <c r="I27" i="1" s="1"/>
  <c r="Y48" i="25"/>
  <c r="I31" i="1" s="1"/>
  <c r="U42" i="26"/>
  <c r="U21" i="26"/>
  <c r="AB63" i="12"/>
  <c r="C17" i="27" s="1"/>
  <c r="E17" i="27" s="1"/>
  <c r="AD61" i="18"/>
  <c r="AB61" i="18"/>
  <c r="AE61" i="18" s="1"/>
  <c r="AD53" i="18"/>
  <c r="AB53" i="18"/>
  <c r="AE53" i="18" s="1"/>
  <c r="AB42" i="18"/>
  <c r="AD42" i="18"/>
  <c r="AD12" i="18"/>
  <c r="Y69" i="18"/>
  <c r="I24" i="1" s="1"/>
  <c r="AB69" i="23"/>
  <c r="C28" i="27" s="1"/>
  <c r="E28" i="27" s="1"/>
  <c r="AE51" i="4"/>
  <c r="AE47" i="4"/>
  <c r="AE43" i="4"/>
  <c r="AE39" i="4"/>
  <c r="AB55" i="24"/>
  <c r="C29" i="27" s="1"/>
  <c r="AB37" i="16"/>
  <c r="C20" i="27" s="1"/>
  <c r="AB50" i="10"/>
  <c r="C15" i="27" s="1"/>
  <c r="AB48" i="7"/>
  <c r="C12" i="27" s="1"/>
  <c r="U38" i="26"/>
  <c r="U30" i="26"/>
  <c r="U19" i="26"/>
  <c r="P36" i="26"/>
  <c r="S36" i="26" s="1"/>
  <c r="P32" i="26"/>
  <c r="S32" i="26" s="1"/>
  <c r="P26" i="26"/>
  <c r="S26" i="26" s="1"/>
  <c r="P15" i="26"/>
  <c r="S15" i="26" s="1"/>
  <c r="AD40" i="18"/>
  <c r="AB40" i="18"/>
  <c r="AD43" i="20"/>
  <c r="D25" i="27" s="1"/>
  <c r="AB43" i="20"/>
  <c r="C25" i="27" s="1"/>
  <c r="AB40" i="3"/>
  <c r="C8" i="27" s="1"/>
  <c r="AD44" i="18"/>
  <c r="AB44" i="18"/>
  <c r="AE44" i="18" s="1"/>
  <c r="AD16" i="18"/>
  <c r="AB16" i="18"/>
  <c r="AE16" i="18" s="1"/>
  <c r="AB29" i="15"/>
  <c r="AD29" i="15"/>
  <c r="P37" i="26"/>
  <c r="S37" i="26" s="1"/>
  <c r="P33" i="26"/>
  <c r="S33" i="26" s="1"/>
  <c r="P28" i="26"/>
  <c r="S28" i="26" s="1"/>
  <c r="AD57" i="18"/>
  <c r="AB57" i="18"/>
  <c r="AE57" i="18" s="1"/>
  <c r="AD49" i="18"/>
  <c r="AB49" i="18"/>
  <c r="AD31" i="15"/>
  <c r="AB31" i="15"/>
  <c r="AE31" i="15" s="1"/>
  <c r="AD40" i="3"/>
  <c r="D8" i="27" s="1"/>
  <c r="AB40" i="15"/>
  <c r="AE40" i="15" s="1"/>
  <c r="AB36" i="15"/>
  <c r="AE36" i="15" s="1"/>
  <c r="E29" i="27" l="1"/>
  <c r="E25" i="27"/>
  <c r="AE39" i="11"/>
  <c r="E13" i="27"/>
  <c r="E8" i="27"/>
  <c r="AB37" i="5"/>
  <c r="C10" i="27" s="1"/>
  <c r="AE11" i="5"/>
  <c r="AE37" i="5" s="1"/>
  <c r="U15" i="26"/>
  <c r="W15" i="26"/>
  <c r="AB47" i="15"/>
  <c r="C22" i="27" s="1"/>
  <c r="E22" i="27" s="1"/>
  <c r="U26" i="26"/>
  <c r="W26" i="26"/>
  <c r="AE49" i="18"/>
  <c r="U28" i="26"/>
  <c r="W28" i="26"/>
  <c r="AE29" i="15"/>
  <c r="AE40" i="18"/>
  <c r="U32" i="26"/>
  <c r="W32" i="26"/>
  <c r="E15" i="27"/>
  <c r="AE42" i="18"/>
  <c r="AB52" i="13"/>
  <c r="C18" i="27" s="1"/>
  <c r="E18" i="27" s="1"/>
  <c r="AE11" i="13"/>
  <c r="S57" i="26"/>
  <c r="AE34" i="19"/>
  <c r="AE69" i="19" s="1"/>
  <c r="AE34" i="6"/>
  <c r="AE18" i="9"/>
  <c r="AE34" i="9"/>
  <c r="AE39" i="14"/>
  <c r="AE38" i="6"/>
  <c r="AE38" i="9"/>
  <c r="AD53" i="14"/>
  <c r="D19" i="27" s="1"/>
  <c r="AE44" i="19"/>
  <c r="AD37" i="5"/>
  <c r="D10" i="27" s="1"/>
  <c r="AE51" i="9"/>
  <c r="AE45" i="11"/>
  <c r="AE30" i="6"/>
  <c r="AE56" i="6" s="1"/>
  <c r="AB63" i="21"/>
  <c r="C26" i="27" s="1"/>
  <c r="E26" i="27" s="1"/>
  <c r="AB59" i="9"/>
  <c r="C14" i="27" s="1"/>
  <c r="AE11" i="9"/>
  <c r="AD61" i="11"/>
  <c r="D16" i="27" s="1"/>
  <c r="AE46" i="6"/>
  <c r="E20" i="27"/>
  <c r="U37" i="26"/>
  <c r="W37" i="26"/>
  <c r="AE47" i="15"/>
  <c r="AE37" i="10"/>
  <c r="AE50" i="10" s="1"/>
  <c r="AE44" i="17"/>
  <c r="AE54" i="17" s="1"/>
  <c r="E27" i="27"/>
  <c r="AB56" i="6"/>
  <c r="C11" i="27" s="1"/>
  <c r="E11" i="27" s="1"/>
  <c r="U33" i="26"/>
  <c r="U57" i="26" s="1"/>
  <c r="C32" i="27" s="1"/>
  <c r="W33" i="26"/>
  <c r="U36" i="26"/>
  <c r="W36" i="26"/>
  <c r="AD59" i="9"/>
  <c r="D14" i="27" s="1"/>
  <c r="AB61" i="11"/>
  <c r="C16" i="27" s="1"/>
  <c r="AE11" i="11"/>
  <c r="AB54" i="17"/>
  <c r="C21" i="27" s="1"/>
  <c r="E21" i="27" s="1"/>
  <c r="AD69" i="18"/>
  <c r="D23" i="27" s="1"/>
  <c r="AE12" i="18"/>
  <c r="AB69" i="18"/>
  <c r="C23" i="27" s="1"/>
  <c r="E23" i="27" s="1"/>
  <c r="E12" i="27"/>
  <c r="I33" i="1"/>
  <c r="I35" i="1" s="1"/>
  <c r="AE45" i="9"/>
  <c r="AE49" i="11"/>
  <c r="AB53" i="14"/>
  <c r="C19" i="27" s="1"/>
  <c r="AE11" i="14"/>
  <c r="AE53" i="14" s="1"/>
  <c r="AE62" i="19"/>
  <c r="AB69" i="19"/>
  <c r="C24" i="27" s="1"/>
  <c r="E24" i="27" s="1"/>
  <c r="AE45" i="7"/>
  <c r="AE48" i="7" s="1"/>
  <c r="AE53" i="11"/>
  <c r="AE17" i="16"/>
  <c r="AE37" i="16" s="1"/>
  <c r="AE13" i="9"/>
  <c r="W57" i="26" l="1"/>
  <c r="E19" i="27"/>
  <c r="AE61" i="11"/>
  <c r="E10" i="27"/>
  <c r="K33" i="1"/>
  <c r="L33" i="1" s="1"/>
  <c r="M33" i="1" s="1"/>
  <c r="K30" i="1"/>
  <c r="K28" i="1"/>
  <c r="K26" i="1"/>
  <c r="K24" i="1"/>
  <c r="K22" i="1"/>
  <c r="K20" i="1"/>
  <c r="K18" i="1"/>
  <c r="K16" i="1"/>
  <c r="K14" i="1"/>
  <c r="K12" i="1"/>
  <c r="K10" i="1"/>
  <c r="K31" i="1"/>
  <c r="K29" i="1"/>
  <c r="K27" i="1"/>
  <c r="K25" i="1"/>
  <c r="K23" i="1"/>
  <c r="K21" i="1"/>
  <c r="K19" i="1"/>
  <c r="K17" i="1"/>
  <c r="K15" i="1"/>
  <c r="K13" i="1"/>
  <c r="K11" i="1"/>
  <c r="K9" i="1"/>
  <c r="C34" i="27"/>
  <c r="C36" i="27" s="1"/>
  <c r="C40" i="27" s="1"/>
  <c r="AE69" i="18"/>
  <c r="E16" i="27"/>
  <c r="AE59" i="9"/>
  <c r="E14" i="27"/>
  <c r="D32" i="27" l="1"/>
  <c r="E32" i="27" s="1"/>
  <c r="L11" i="1"/>
  <c r="M11" i="1" s="1"/>
  <c r="L12" i="1"/>
  <c r="M12" i="1" s="1"/>
  <c r="L9" i="1"/>
  <c r="M9" i="1" s="1"/>
  <c r="K35" i="1"/>
  <c r="L17" i="1"/>
  <c r="M17" i="1" s="1"/>
  <c r="L25" i="1"/>
  <c r="M25" i="1" s="1"/>
  <c r="L10" i="1"/>
  <c r="M10" i="1" s="1"/>
  <c r="L18" i="1"/>
  <c r="M18" i="1" s="1"/>
  <c r="L26" i="1"/>
  <c r="M26" i="1" s="1"/>
  <c r="L27" i="1"/>
  <c r="M27" i="1" s="1"/>
  <c r="L13" i="1"/>
  <c r="M13" i="1" s="1"/>
  <c r="L21" i="1"/>
  <c r="M21" i="1" s="1"/>
  <c r="L29" i="1"/>
  <c r="M29" i="1" s="1"/>
  <c r="L14" i="1"/>
  <c r="M14" i="1" s="1"/>
  <c r="L22" i="1"/>
  <c r="M22" i="1" s="1"/>
  <c r="L30" i="1"/>
  <c r="M30" i="1" s="1"/>
  <c r="L19" i="1"/>
  <c r="M19" i="1" s="1"/>
  <c r="L20" i="1"/>
  <c r="M20" i="1" s="1"/>
  <c r="L28" i="1"/>
  <c r="M28" i="1" s="1"/>
  <c r="L15" i="1"/>
  <c r="M15" i="1" s="1"/>
  <c r="L23" i="1"/>
  <c r="M23" i="1" s="1"/>
  <c r="L31" i="1"/>
  <c r="M31" i="1" s="1"/>
  <c r="L16" i="1"/>
  <c r="M16" i="1" s="1"/>
  <c r="L24" i="1"/>
  <c r="M24" i="1" s="1"/>
  <c r="D34" i="27" l="1"/>
  <c r="D36" i="27" s="1"/>
  <c r="D40" i="27" s="1"/>
  <c r="M35" i="1"/>
  <c r="L35" i="1"/>
  <c r="E34" i="27" l="1"/>
  <c r="E36" i="27" s="1"/>
</calcChain>
</file>

<file path=xl/sharedStrings.xml><?xml version="1.0" encoding="utf-8"?>
<sst xmlns="http://schemas.openxmlformats.org/spreadsheetml/2006/main" count="7516" uniqueCount="618">
  <si>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</si>
  <si>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</si>
  <si>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</si>
  <si>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</si>
  <si>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</si>
  <si>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</si>
  <si>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</si>
  <si>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</si>
  <si>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</si>
  <si>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</si>
  <si>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</si>
  <si>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</si>
  <si>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</si>
  <si>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</si>
  <si>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</si>
  <si>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</si>
  <si>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</si>
  <si>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</si>
  <si>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</si>
  <si>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</si>
  <si>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</si>
  <si>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</si>
  <si>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</si>
  <si>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</si>
  <si>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</si>
  <si>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</si>
  <si>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</si>
  <si>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</si>
  <si>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</si>
  <si>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</si>
  <si>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</si>
  <si>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</si>
  <si>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</si>
  <si>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</si>
  <si>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</si>
  <si>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</si>
  <si>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</si>
  <si>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</si>
  <si>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</si>
  <si>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</si>
  <si>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</si>
  <si>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</si>
  <si>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</si>
  <si>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</si>
  <si>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</si>
  <si>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</si>
  <si>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</si>
  <si>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</si>
  <si>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</si>
  <si>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</si>
  <si>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</si>
  <si>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</si>
  <si>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</si>
  <si>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</si>
  <si>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</si>
  <si>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</si>
  <si>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</si>
  <si>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</si>
  <si>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</si>
  <si>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</si>
  <si>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</si>
  <si>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</si>
  <si>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</si>
  <si>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</si>
  <si>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</si>
  <si>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</si>
  <si>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</si>
  <si>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</si>
  <si>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</si>
  <si>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</si>
  <si>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</si>
  <si>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</si>
  <si>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</si>
  <si>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</si>
  <si>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</si>
  <si>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</si>
  <si>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</si>
  <si>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</si>
  <si>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</si>
  <si>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</si>
  <si>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</si>
  <si>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</si>
  <si>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</si>
  <si>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</si>
  <si>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</si>
  <si>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</si>
  <si>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</si>
  <si>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</si>
  <si>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</si>
  <si>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</si>
  <si>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</si>
  <si>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</si>
  <si>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</si>
  <si>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</si>
  <si>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</si>
  <si>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</si>
  <si>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</si>
  <si>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</si>
  <si>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</si>
  <si>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</si>
  <si>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</si>
  <si>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</si>
  <si>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</si>
  <si>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</si>
  <si>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</si>
  <si>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</si>
  <si>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</si>
  <si>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</si>
  <si>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</si>
  <si>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</si>
  <si>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</si>
  <si>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</si>
  <si>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</si>
  <si>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</si>
  <si>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</si>
  <si>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</si>
  <si>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</si>
  <si>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</si>
  <si>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</si>
  <si>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</si>
  <si>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</si>
  <si>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</si>
  <si>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</si>
  <si>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</si>
  <si>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</si>
  <si>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</si>
  <si>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</si>
  <si>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</si>
  <si>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</si>
  <si>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</si>
  <si>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</si>
  <si>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</si>
  <si>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</si>
  <si>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</si>
  <si>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</si>
  <si>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</si>
  <si>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</si>
  <si>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</si>
  <si>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</si>
  <si>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</si>
  <si>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</si>
  <si>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</si>
  <si>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</si>
  <si>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</si>
  <si>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</si>
  <si>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</si>
  <si>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</si>
  <si>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</si>
  <si>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</si>
  <si>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</si>
  <si>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</si>
  <si>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</si>
  <si>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</si>
  <si>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</si>
  <si>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</si>
  <si>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</si>
  <si>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</si>
  <si>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</si>
  <si>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</si>
  <si>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</si>
  <si>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</si>
  <si>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</si>
  <si>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</si>
  <si>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</si>
  <si>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</si>
  <si>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</si>
  <si>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</si>
  <si>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</si>
  <si>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</si>
  <si>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</si>
  <si>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</si>
  <si>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</si>
  <si>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</si>
  <si>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</si>
  <si>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</si>
  <si>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</si>
  <si>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</si>
  <si>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</si>
  <si>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</si>
  <si>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</si>
  <si>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</si>
  <si>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</si>
  <si>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</si>
  <si>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</si>
  <si>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</si>
  <si>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</si>
  <si>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</si>
  <si>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</si>
  <si>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</si>
  <si>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</si>
  <si>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</si>
  <si>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</si>
  <si>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</si>
  <si>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</si>
  <si>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</si>
  <si>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</si>
  <si>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</si>
  <si>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</si>
  <si>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</si>
  <si>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</si>
  <si>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</si>
  <si>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</si>
  <si>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</si>
  <si>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</si>
  <si>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</si>
  <si>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</si>
  <si>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</si>
  <si>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</si>
  <si>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</si>
  <si>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</si>
  <si>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</si>
  <si>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</si>
  <si>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</si>
  <si>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</si>
  <si>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</si>
  <si>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</si>
  <si>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</si>
  <si>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</si>
  <si>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</si>
  <si>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</si>
  <si>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</si>
  <si>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</si>
  <si>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</si>
  <si>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</si>
  <si>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</si>
  <si>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</si>
  <si>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</si>
  <si>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</si>
  <si>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</si>
  <si>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</si>
  <si>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</si>
  <si>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</si>
  <si>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</si>
  <si>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</si>
  <si>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</si>
  <si>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</si>
  <si>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</si>
  <si>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</si>
  <si>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</si>
  <si>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</si>
  <si>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</si>
  <si>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</si>
  <si>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</si>
  <si>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</si>
  <si>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</si>
  <si>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</si>
  <si>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</si>
  <si>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</si>
  <si>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</si>
  <si>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</si>
  <si>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</si>
  <si>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</si>
  <si>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</si>
  <si>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</si>
  <si>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</si>
  <si>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</si>
  <si>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</si>
  <si>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</si>
  <si>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</si>
  <si>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</si>
  <si>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</si>
  <si>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</si>
  <si>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</si>
  <si>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</si>
  <si>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</si>
  <si>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</si>
  <si>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</si>
  <si>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</si>
  <si>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</si>
  <si>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</si>
  <si>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</si>
  <si>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</si>
  <si>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</si>
  <si>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</si>
  <si>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</si>
  <si>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</si>
  <si>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</si>
  <si>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</si>
  <si>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</si>
  <si>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</si>
  <si>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</si>
  <si>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</si>
  <si>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</si>
  <si>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</si>
  <si>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</si>
  <si>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</si>
  <si>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</si>
  <si>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</si>
  <si>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</si>
  <si>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</si>
  <si>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</si>
  <si>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</si>
  <si>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</si>
  <si>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</si>
  <si>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</si>
  <si>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</si>
  <si>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</si>
  <si>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</si>
  <si>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</si>
  <si>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</si>
  <si>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</si>
  <si>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</si>
  <si>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</si>
  <si>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</si>
  <si>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</si>
  <si>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</si>
  <si>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</si>
  <si>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</si>
  <si>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</si>
  <si>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</si>
  <si>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</si>
  <si>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</si>
  <si>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</si>
  <si>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</si>
  <si>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</si>
  <si>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</si>
  <si>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</si>
  <si>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</si>
  <si>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</si>
  <si>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</si>
  <si>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</si>
  <si>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</si>
  <si>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</si>
  <si>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</si>
  <si>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</si>
  <si>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</si>
  <si>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</si>
  <si>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</si>
  <si>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</si>
  <si>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</si>
  <si>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</si>
  <si>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</si>
  <si>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</si>
  <si>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</si>
  <si>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</si>
  <si>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</si>
  <si>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</si>
  <si>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</si>
  <si>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</si>
  <si>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</si>
  <si>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</si>
  <si>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</si>
  <si>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</si>
  <si>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</si>
  <si>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</si>
  <si>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</si>
  <si>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</si>
  <si>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</si>
  <si>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</si>
  <si>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</si>
  <si>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</si>
  <si>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</si>
  <si>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</si>
  <si>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</si>
  <si>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</si>
  <si>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</si>
  <si>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</si>
  <si>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</si>
  <si>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</si>
  <si>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</si>
  <si>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</si>
  <si>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</si>
  <si>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</si>
  <si>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</si>
  <si>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</si>
  <si>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</si>
  <si>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</si>
  <si>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</si>
  <si>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</si>
  <si>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</si>
  <si>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</si>
  <si>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</si>
  <si>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</si>
  <si>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</si>
  <si>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</si>
  <si>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</si>
  <si>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</si>
  <si>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</si>
  <si>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</si>
  <si>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</si>
  <si>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</si>
  <si>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</si>
  <si>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</si>
  <si>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</si>
  <si>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</si>
  <si>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</si>
  <si>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</si>
  <si>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</si>
  <si>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</si>
  <si>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</si>
  <si>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</si>
  <si>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</si>
  <si>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</si>
  <si>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</si>
  <si>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</si>
  <si>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</si>
  <si>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</si>
  <si>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</si>
  <si>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</si>
  <si>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</si>
  <si>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</si>
  <si>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</si>
  <si>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</si>
  <si>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</si>
  <si>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</si>
  <si>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</si>
  <si>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</si>
  <si>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</si>
  <si>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</si>
  <si>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</si>
  <si>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</si>
  <si>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</si>
  <si>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</si>
  <si>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</si>
  <si>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</si>
  <si>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</si>
  <si>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</si>
  <si>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</si>
  <si>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</si>
  <si>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</si>
  <si>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</si>
  <si>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</si>
  <si>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</si>
  <si>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</si>
  <si>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</si>
  <si>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</si>
  <si>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</si>
  <si>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</si>
  <si>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</si>
  <si>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</si>
  <si>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</si>
  <si>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</si>
  <si>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</si>
  <si>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</si>
  <si>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</si>
  <si>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</si>
  <si>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</si>
  <si>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</si>
  <si>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</si>
  <si>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</si>
  <si>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</si>
  <si>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</si>
  <si>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</si>
  <si>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</si>
  <si>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</si>
  <si>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</si>
  <si>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</si>
  <si>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</si>
  <si>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</si>
  <si>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</si>
  <si>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</si>
  <si>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</si>
  <si>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r>
  </si>
  <si>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</si>
  <si>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</si>
  <si>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</si>
  <si>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</si>
  <si>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</si>
  <si>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</si>
  <si>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</si>
  <si>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</si>
  <si>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</si>
  <si>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</si>
  <si>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</si>
  <si>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</si>
  <si>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</si>
  <si>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</si>
  <si>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</si>
  <si>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</si>
  <si>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</si>
  <si>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</si>
  <si>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</si>
  <si>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</si>
  <si>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</si>
  <si>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</si>
  <si>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</si>
  <si>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</si>
  <si>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</si>
  <si>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</si>
  <si>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</si>
  <si>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</si>
  <si>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</si>
  <si>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</si>
  <si>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</si>
  <si>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</si>
  <si>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</si>
  <si>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</si>
  <si>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</si>
  <si>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</si>
  <si>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</si>
  <si>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</si>
  <si>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</si>
  <si>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</si>
  <si>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</si>
  <si>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</si>
  <si>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</si>
  <si>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</si>
  <si>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</si>
  <si>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</si>
  <si>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</si>
  <si>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</si>
  <si>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</si>
  <si>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</si>
  <si>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</si>
  <si>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</si>
  <si>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</si>
  <si>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</si>
  <si>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</si>
  <si>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</si>
  <si>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</si>
  <si>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</si>
  <si>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</si>
  <si>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</si>
  <si>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</si>
  <si>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</si>
  <si>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</si>
  <si>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</si>
  <si>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</si>
  <si>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</si>
  <si>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</si>
  <si>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</si>
  <si>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</si>
  <si>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</si>
  <si>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</si>
  <si>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</si>
  <si>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</si>
  <si>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</si>
  <si>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</si>
  <si>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</si>
  <si>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</si>
  <si>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</si>
  <si>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</si>
  <si>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</si>
  <si>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</si>
  <si>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</si>
  <si>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</si>
  <si>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</si>
  <si>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</si>
  <si>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</si>
  <si>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</si>
  <si>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</si>
  <si>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</si>
  <si>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</si>
  <si>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</si>
  <si>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</si>
  <si>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</si>
  <si>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</si>
  <si>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</si>
  <si>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</si>
  <si>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</si>
  <si>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</si>
  <si>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</si>
  <si>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</si>
  <si>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</si>
  <si>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</si>
  <si>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</si>
  <si>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</si>
  <si>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</si>
  <si>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</si>
  <si>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</si>
  <si>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</si>
  <si>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</si>
  <si>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</si>
  <si>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</si>
  <si>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</si>
  <si>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</si>
  <si>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</si>
  <si>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</si>
  <si>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</si>
  <si>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</si>
  <si>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</si>
  <si>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</si>
  <si>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</si>
  <si>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</si>
  <si>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</si>
  <si>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</si>
  <si>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</si>
  <si>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</si>
  <si>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</si>
  <si>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</si>
  <si>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</si>
  <si>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</si>
  <si>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</si>
  <si>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</si>
  <si>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</si>
  <si>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</si>
  <si>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</si>
  <si>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</si>
  <si>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</si>
  <si>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</si>
  <si>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</si>
  <si>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</si>
  <si>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</si>
  <si>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</si>
  <si>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</si>
  <si>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</si>
  <si>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Contingency for Scope Creep</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</si>
  <si>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</si>
  <si>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</si>
  <si>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</si>
  <si>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</si>
  <si>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</si>
  <si>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</si>
  <si>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</si>
  <si>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</si>
  <si>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</si>
  <si>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</si>
  <si>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</si>
  <si>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</si>
  <si>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</si>
  <si>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</si>
  <si>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</si>
  <si>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</si>
  <si>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</si>
  <si>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Valuation No.4 - Project Overheads &amp; Scaffold</t>
  </si>
  <si>
    <t>Valuation No.4 - Summary</t>
  </si>
  <si>
    <t>Less Previous Certificate</t>
  </si>
  <si>
    <t>HEADER ROW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</si>
</sst>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7" formatCode="&quot;£&quot;#,##0.00;\-&quot;£&quot;#,##0.00"/>
    <numFmt numFmtId="44" formatCode="_-&quot;£&quot;* #,##0.00_-;\-&quot;£&quot;* #,##0.00_-;_-&quot;£&quot;* &quot;-&quot;??_-;_-@_-"/>
    <numFmt numFmtId="164" formatCode="&quot;£&quot;#,##0.00"/>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s>
  <fills count="12">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s>
  <borders count="46">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cellStyleXfs>
  <cellXfs count="412">
    <xf numFmtId="0" fontId="0" fillId="0" borderId="0" xfId="0"/>
    <xf numFmtId="0" fontId="5" fillId="0" borderId="0" xfId="0" applyFont="1" applyAlignment="1">
      <alignment vertical="top" wrapText="1"/>
    </xf>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7" fontId="2" fillId="0" borderId="7" xfId="0" applyNumberFormat="1" applyFon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7" fontId="0" fillId="0" borderId="0" xfId="0" applyNumberFormat="1" applyFill="1" applyAlignment="1">
      <alignment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21" xfId="0" applyFont="1" applyBorder="1" applyAlignment="1">
      <alignment horizontal="center" vertical="center"/>
    </xf>
    <xf numFmtId="0" fontId="2" fillId="0" borderId="21" xfId="0" applyFont="1" applyBorder="1"/>
    <xf numFmtId="0" fontId="2" fillId="0" borderId="21" xfId="0" applyFont="1" applyBorder="1" applyAlignment="1">
      <alignment horizontal="center" vertical="center" wrapText="1"/>
    </xf>
    <xf numFmtId="164" fontId="2" fillId="0" borderId="21" xfId="0" applyNumberFormat="1" applyFont="1" applyBorder="1" applyAlignment="1">
      <alignment horizontal="center" vertical="center"/>
    </xf>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32" xfId="0" applyBorder="1"/>
    <xf numFmtId="0" fontId="0" fillId="0" borderId="32" xfId="0" applyBorder="1" applyAlignment="1">
      <alignment horizontal="left" vertical="center"/>
    </xf>
    <xf numFmtId="0" fontId="0" fillId="0" borderId="32" xfId="0" applyBorder="1" applyAlignment="1">
      <alignment horizontal="center" vertical="center"/>
    </xf>
    <xf numFmtId="164" fontId="0" fillId="0" borderId="32" xfId="0" applyNumberForma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2" fillId="0" borderId="21"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32" xfId="0" applyNumberFormat="1" applyBorder="1" applyAlignment="1">
      <alignment horizontal="center" vertical="center"/>
    </xf>
    <xf numFmtId="10" fontId="0" fillId="0" borderId="0" xfId="0" applyNumberFormat="1" applyBorder="1" applyAlignment="1">
      <alignment horizontal="center" vertical="center"/>
    </xf>
    <xf numFmtId="0" fontId="6" fillId="3" borderId="37" xfId="0" applyFont="1" applyFill="1" applyBorder="1" applyAlignment="1">
      <alignment horizontal="left" vertical="top" wrapText="1"/>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6" fillId="3" borderId="1" xfId="0" applyNumberFormat="1" applyFont="1" applyFill="1" applyBorder="1" applyAlignment="1">
      <alignment horizontal="center" vertical="top" wrapText="1"/>
    </xf>
    <xf numFmtId="44" fontId="6" fillId="3" borderId="34" xfId="0" applyNumberFormat="1" applyFont="1" applyFill="1" applyBorder="1" applyAlignment="1">
      <alignment horizontal="center" vertical="top" wrapText="1"/>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2" fillId="0" borderId="21" xfId="0" applyNumberFormat="1" applyFont="1" applyBorder="1" applyAlignment="1">
      <alignment horizontal="center" vertical="center"/>
    </xf>
    <xf numFmtId="2" fontId="0" fillId="0" borderId="32" xfId="0" applyNumberFormat="1" applyBorder="1" applyAlignment="1">
      <alignment horizontal="center" vertical="center"/>
    </xf>
    <xf numFmtId="2" fontId="0" fillId="0" borderId="0" xfId="0" applyNumberFormat="1" applyBorder="1" applyAlignment="1">
      <alignment horizontal="center" vertical="center"/>
    </xf>
    <xf numFmtId="10" fontId="2" fillId="0" borderId="21"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10" fontId="16" fillId="0" borderId="10"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left" vertical="top" wrapText="1"/>
    </xf>
    <xf numFmtId="2" fontId="16" fillId="0" borderId="15" xfId="0" applyNumberFormat="1" applyFont="1" applyFill="1" applyBorder="1" applyAlignment="1">
      <alignment horizontal="center" vertical="center" wrapText="1"/>
    </xf>
    <xf numFmtId="0" fontId="16" fillId="0" borderId="15" xfId="0" applyFont="1" applyFill="1" applyBorder="1" applyAlignment="1">
      <alignment vertical="center" wrapText="1"/>
    </xf>
    <xf numFmtId="4" fontId="16" fillId="0" borderId="15" xfId="0" applyNumberFormat="1" applyFont="1" applyFill="1" applyBorder="1" applyAlignment="1">
      <alignment vertical="center" wrapText="1"/>
    </xf>
    <xf numFmtId="7" fontId="16" fillId="0" borderId="15" xfId="0" applyNumberFormat="1" applyFont="1" applyFill="1" applyBorder="1" applyAlignment="1">
      <alignment vertical="center"/>
    </xf>
    <xf numFmtId="4" fontId="16" fillId="0" borderId="15" xfId="0" applyNumberFormat="1" applyFont="1" applyFill="1" applyBorder="1" applyAlignment="1">
      <alignment vertical="center"/>
    </xf>
    <xf numFmtId="0" fontId="17" fillId="0" borderId="0" xfId="0" applyFont="1" applyFill="1" applyAlignment="1">
      <alignment vertical="center"/>
    </xf>
    <xf numFmtId="44" fontId="16" fillId="0" borderId="11" xfId="0" applyNumberFormat="1" applyFont="1" applyFill="1" applyBorder="1" applyAlignment="1">
      <alignment vertical="center"/>
    </xf>
    <xf numFmtId="44" fontId="16" fillId="0" borderId="12" xfId="0" applyNumberFormat="1" applyFont="1" applyFill="1" applyBorder="1" applyAlignment="1">
      <alignment horizontal="center" vertical="center"/>
    </xf>
    <xf numFmtId="44" fontId="16" fillId="0" borderId="13" xfId="0" applyNumberFormat="1" applyFont="1" applyFill="1" applyBorder="1" applyAlignment="1" applyProtection="1">
      <alignment vertical="center"/>
      <protection locked="0"/>
    </xf>
    <xf numFmtId="44" fontId="16" fillId="0" borderId="11" xfId="0" applyNumberFormat="1" applyFont="1" applyFill="1" applyBorder="1" applyAlignment="1" applyProtection="1">
      <alignment vertical="center"/>
      <protection locked="0"/>
    </xf>
    <xf numFmtId="0" fontId="16" fillId="0" borderId="0" xfId="0" applyFont="1"/>
    <xf numFmtId="44" fontId="16" fillId="0" borderId="10" xfId="0" applyNumberFormat="1" applyFont="1" applyFill="1" applyBorder="1" applyAlignment="1">
      <alignment vertical="center"/>
    </xf>
    <xf numFmtId="9" fontId="16" fillId="2" borderId="10" xfId="0" applyNumberFormat="1" applyFont="1" applyFill="1" applyBorder="1" applyAlignment="1">
      <alignment horizontal="center" vertical="center"/>
    </xf>
    <xf numFmtId="44" fontId="16" fillId="2" borderId="10" xfId="0" applyNumberFormat="1" applyFont="1" applyFill="1" applyBorder="1" applyAlignment="1">
      <alignment horizontal="center" vertical="center"/>
    </xf>
    <xf numFmtId="9" fontId="16" fillId="6" borderId="10" xfId="0" applyNumberFormat="1" applyFont="1" applyFill="1" applyBorder="1" applyAlignment="1">
      <alignment horizontal="center" vertical="center"/>
    </xf>
    <xf numFmtId="44" fontId="16" fillId="6" borderId="10" xfId="0" applyNumberFormat="1" applyFont="1" applyFill="1" applyBorder="1" applyAlignment="1">
      <alignment horizontal="center" vertical="center"/>
    </xf>
    <xf numFmtId="44" fontId="16" fillId="7" borderId="27" xfId="0" applyNumberFormat="1" applyFont="1" applyFill="1" applyBorder="1" applyAlignment="1">
      <alignment horizontal="center" vertical="center"/>
    </xf>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0" fontId="21" fillId="4" borderId="38" xfId="0" applyFont="1" applyFill="1" applyBorder="1" applyAlignment="1">
      <alignment horizontal="left"/>
    </xf>
    <xf numFmtId="44" fontId="21" fillId="0" borderId="35"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9" xfId="0" applyNumberFormat="1" applyFont="1" applyFill="1" applyBorder="1"/>
    <xf numFmtId="44" fontId="21" fillId="6" borderId="29" xfId="0" applyNumberFormat="1" applyFont="1" applyFill="1" applyBorder="1"/>
    <xf numFmtId="44" fontId="21" fillId="7" borderId="29"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18" fillId="0" borderId="10" xfId="0" applyNumberFormat="1" applyFont="1" applyFill="1" applyBorder="1" applyAlignment="1">
      <alignment horizontal="left"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42" xfId="0" applyNumberFormat="1" applyFill="1" applyBorder="1" applyAlignment="1">
      <alignment horizontal="center"/>
    </xf>
    <xf numFmtId="10" fontId="0" fillId="6" borderId="21" xfId="0" applyNumberFormat="1" applyFill="1" applyBorder="1" applyAlignment="1">
      <alignment horizontal="center" vertical="center"/>
    </xf>
    <xf numFmtId="44" fontId="6" fillId="0" borderId="42"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10" fontId="0" fillId="9" borderId="10" xfId="0" applyNumberFormat="1" applyFont="1" applyFill="1" applyBorder="1" applyAlignment="1">
      <alignment horizontal="left" vertical="center"/>
    </xf>
    <xf numFmtId="0" fontId="0" fillId="9" borderId="10" xfId="0" applyFont="1" applyFill="1" applyBorder="1" applyAlignment="1">
      <alignment horizontal="left" vertical="center" wrapText="1"/>
    </xf>
    <xf numFmtId="0" fontId="0" fillId="9" borderId="10" xfId="0" applyFont="1" applyFill="1" applyBorder="1" applyAlignment="1">
      <alignment horizontal="center" vertical="center" wrapText="1"/>
    </xf>
    <xf numFmtId="0" fontId="0" fillId="9" borderId="10" xfId="0" applyFill="1" applyBorder="1" applyAlignment="1">
      <alignment horizontal="left" vertical="top" wrapText="1"/>
    </xf>
    <xf numFmtId="0" fontId="0" fillId="9" borderId="0" xfId="0" applyFill="1" applyBorder="1" applyAlignment="1">
      <alignment horizontal="center" vertical="center" wrapText="1"/>
    </xf>
    <xf numFmtId="2" fontId="0" fillId="9" borderId="10" xfId="0" applyNumberFormat="1" applyFill="1" applyBorder="1" applyAlignment="1">
      <alignment horizontal="center" vertical="center" wrapText="1"/>
    </xf>
    <xf numFmtId="0" fontId="0" fillId="9" borderId="10" xfId="0" applyFill="1" applyBorder="1" applyAlignment="1">
      <alignment vertical="center" wrapText="1"/>
    </xf>
    <xf numFmtId="0" fontId="8" fillId="9" borderId="0" xfId="0" applyFont="1" applyFill="1" applyAlignment="1">
      <alignment vertical="center"/>
    </xf>
    <xf numFmtId="0" fontId="0" fillId="9" borderId="0" xfId="0" applyFill="1" applyAlignment="1">
      <alignment vertical="center"/>
    </xf>
    <xf numFmtId="0" fontId="0" fillId="9" borderId="0" xfId="0" applyFill="1" applyAlignment="1">
      <alignment vertical="top"/>
    </xf>
    <xf numFmtId="0" fontId="0" fillId="9" borderId="0" xfId="0" applyFill="1"/>
    <xf numFmtId="0" fontId="18" fillId="0" borderId="0" xfId="0" applyFont="1" applyAlignment="1">
      <alignment vertical="center" wrapText="1"/>
    </xf>
    <xf numFmtId="10" fontId="0" fillId="10" borderId="10" xfId="0" applyNumberFormat="1" applyFont="1" applyFill="1" applyBorder="1" applyAlignment="1">
      <alignment horizontal="left" vertical="center"/>
    </xf>
    <xf numFmtId="0" fontId="0" fillId="10" borderId="10" xfId="0" applyFont="1" applyFill="1" applyBorder="1" applyAlignment="1">
      <alignment horizontal="left" vertical="center" wrapText="1"/>
    </xf>
    <xf numFmtId="0" fontId="0" fillId="10" borderId="10" xfId="0" applyFont="1" applyFill="1" applyBorder="1" applyAlignment="1">
      <alignment horizontal="center" vertical="center" wrapText="1"/>
    </xf>
    <xf numFmtId="0" fontId="0" fillId="10" borderId="10" xfId="0" applyFill="1" applyBorder="1" applyAlignment="1">
      <alignment horizontal="left" vertical="top" wrapText="1"/>
    </xf>
    <xf numFmtId="0" fontId="0" fillId="10" borderId="0" xfId="0" applyFill="1" applyBorder="1" applyAlignment="1">
      <alignment horizontal="center" vertical="center" wrapText="1"/>
    </xf>
    <xf numFmtId="2" fontId="0" fillId="10" borderId="10" xfId="0" applyNumberFormat="1" applyFill="1" applyBorder="1" applyAlignment="1">
      <alignment horizontal="center" vertical="center" wrapText="1"/>
    </xf>
    <xf numFmtId="0" fontId="0" fillId="10" borderId="10" xfId="0" applyFill="1" applyBorder="1" applyAlignment="1">
      <alignment vertical="center" wrapText="1"/>
    </xf>
    <xf numFmtId="0" fontId="0" fillId="10" borderId="10" xfId="0" applyFill="1" applyBorder="1" applyAlignment="1">
      <alignment horizontal="center" vertical="center" wrapText="1"/>
    </xf>
    <xf numFmtId="4" fontId="0" fillId="10" borderId="10" xfId="0" applyNumberFormat="1" applyFill="1" applyBorder="1" applyAlignment="1">
      <alignment vertical="center" wrapText="1"/>
    </xf>
    <xf numFmtId="7" fontId="0" fillId="10" borderId="10" xfId="0" applyNumberFormat="1" applyFill="1" applyBorder="1" applyAlignment="1">
      <alignment vertical="center" wrapText="1"/>
    </xf>
    <xf numFmtId="0" fontId="8" fillId="10" borderId="0" xfId="0" applyFont="1" applyFill="1" applyAlignment="1">
      <alignment vertical="center"/>
    </xf>
    <xf numFmtId="44" fontId="0" fillId="10" borderId="0" xfId="0" applyNumberFormat="1" applyFill="1" applyBorder="1" applyAlignment="1">
      <alignment vertical="center"/>
    </xf>
    <xf numFmtId="44" fontId="0" fillId="10" borderId="0" xfId="0" applyNumberFormat="1" applyFill="1" applyBorder="1" applyAlignment="1">
      <alignment horizontal="center" vertical="center"/>
    </xf>
    <xf numFmtId="44" fontId="0" fillId="10" borderId="0" xfId="0" applyNumberFormat="1" applyFill="1" applyBorder="1" applyAlignment="1" applyProtection="1">
      <alignment vertical="center"/>
      <protection locked="0"/>
    </xf>
    <xf numFmtId="0" fontId="0" fillId="10" borderId="0" xfId="0" applyFill="1"/>
    <xf numFmtId="44" fontId="0" fillId="10" borderId="10" xfId="0" applyNumberFormat="1" applyFill="1" applyBorder="1" applyAlignment="1">
      <alignment vertical="center"/>
    </xf>
    <xf numFmtId="9" fontId="0" fillId="10" borderId="10" xfId="0" applyNumberFormat="1" applyFill="1" applyBorder="1" applyAlignment="1">
      <alignment horizontal="center" vertical="center"/>
    </xf>
    <xf numFmtId="44" fontId="0" fillId="10" borderId="10" xfId="0" applyNumberFormat="1" applyFill="1" applyBorder="1" applyAlignment="1">
      <alignment horizontal="center" vertical="center"/>
    </xf>
    <xf numFmtId="44" fontId="0" fillId="10" borderId="27" xfId="0" applyNumberFormat="1" applyFont="1" applyFill="1" applyBorder="1" applyAlignment="1">
      <alignment horizontal="center" vertical="center"/>
    </xf>
    <xf numFmtId="44" fontId="0" fillId="10" borderId="0" xfId="0" applyNumberFormat="1" applyFill="1"/>
    <xf numFmtId="0" fontId="2" fillId="10" borderId="10" xfId="0" applyFont="1" applyFill="1" applyBorder="1" applyAlignment="1">
      <alignment horizontal="left" vertical="center" wrapText="1"/>
    </xf>
    <xf numFmtId="0" fontId="0" fillId="10" borderId="14" xfId="0" applyFont="1" applyFill="1" applyBorder="1" applyAlignment="1">
      <alignment horizontal="left" vertical="center"/>
    </xf>
    <xf numFmtId="0" fontId="0" fillId="10" borderId="14" xfId="0" applyFont="1" applyFill="1" applyBorder="1" applyAlignment="1">
      <alignment horizontal="center" vertical="center" wrapText="1"/>
    </xf>
    <xf numFmtId="0" fontId="0" fillId="10" borderId="14" xfId="0" applyFill="1" applyBorder="1" applyAlignment="1">
      <alignment horizontal="left" vertical="top" wrapText="1"/>
    </xf>
    <xf numFmtId="14" fontId="0" fillId="10" borderId="14" xfId="0" applyNumberFormat="1" applyFill="1" applyBorder="1" applyAlignment="1">
      <alignment horizontal="center" vertical="center" wrapText="1"/>
    </xf>
    <xf numFmtId="2" fontId="0" fillId="10" borderId="14" xfId="0" applyNumberFormat="1" applyFill="1" applyBorder="1" applyAlignment="1">
      <alignment horizontal="center" vertical="center" wrapText="1"/>
    </xf>
    <xf numFmtId="0" fontId="0" fillId="10" borderId="14" xfId="0" applyFill="1" applyBorder="1" applyAlignment="1">
      <alignment vertical="center" wrapText="1"/>
    </xf>
    <xf numFmtId="0" fontId="0" fillId="10" borderId="14" xfId="0" applyFill="1" applyBorder="1" applyAlignment="1">
      <alignment horizontal="center" vertical="center" wrapText="1"/>
    </xf>
    <xf numFmtId="4" fontId="0" fillId="10" borderId="14" xfId="0" applyNumberFormat="1" applyFill="1" applyBorder="1" applyAlignment="1">
      <alignment vertical="center" wrapText="1"/>
    </xf>
    <xf numFmtId="7" fontId="0" fillId="10" borderId="14" xfId="0" applyNumberFormat="1" applyFill="1" applyBorder="1" applyAlignment="1">
      <alignment vertical="center" wrapText="1"/>
    </xf>
    <xf numFmtId="0" fontId="8" fillId="10" borderId="0" xfId="0" applyFont="1" applyFill="1" applyAlignment="1">
      <alignment vertical="center" wrapText="1"/>
    </xf>
    <xf numFmtId="0" fontId="0" fillId="10" borderId="0" xfId="0" applyFill="1" applyAlignment="1">
      <alignment vertical="center" wrapText="1"/>
    </xf>
    <xf numFmtId="0" fontId="0" fillId="10" borderId="0" xfId="0" applyFill="1" applyAlignment="1">
      <alignment vertical="top" wrapText="1"/>
    </xf>
    <xf numFmtId="0" fontId="2" fillId="10" borderId="14" xfId="0" applyFont="1" applyFill="1" applyBorder="1" applyAlignment="1">
      <alignment horizontal="left" vertical="center"/>
    </xf>
    <xf numFmtId="14" fontId="0" fillId="10" borderId="10" xfId="0" applyNumberFormat="1" applyFill="1" applyBorder="1" applyAlignment="1">
      <alignment horizontal="center" vertical="center" wrapText="1"/>
    </xf>
    <xf numFmtId="4" fontId="0" fillId="10" borderId="10" xfId="0" applyNumberFormat="1" applyFill="1" applyBorder="1" applyAlignment="1">
      <alignment vertical="center"/>
    </xf>
    <xf numFmtId="0" fontId="0" fillId="10" borderId="0" xfId="0" applyFill="1" applyAlignment="1">
      <alignment vertical="center"/>
    </xf>
    <xf numFmtId="0" fontId="0" fillId="10" borderId="0" xfId="0" applyFill="1" applyAlignment="1">
      <alignment vertical="top"/>
    </xf>
    <xf numFmtId="10" fontId="0" fillId="10" borderId="14" xfId="0" applyNumberFormat="1" applyFont="1" applyFill="1" applyBorder="1" applyAlignment="1">
      <alignment horizontal="left" vertical="center"/>
    </xf>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xf numFmtId="2" fontId="2" fillId="0" borderId="0" xfId="0" applyNumberFormat="1" applyFont="1"/>
    <xf numFmtId="2" fontId="0" fillId="10" borderId="0" xfId="0" applyNumberFormat="1" applyFill="1"/>
    <xf numFmtId="44" fontId="0" fillId="0" borderId="0" xfId="0" applyNumberFormat="1" applyFont="1"/>
    <xf numFmtId="44" fontId="2" fillId="11" borderId="7" xfId="0" applyNumberFormat="1" applyFont="1" applyFill="1" applyBorder="1" applyAlignment="1">
      <alignment horizontal="center" vertical="center"/>
    </xf>
    <xf numFmtId="0" fontId="2" fillId="0" borderId="0" xfId="0" applyFont="1" applyAlignment="1">
      <alignment vertical="top" wrapText="1"/>
    </xf>
    <xf numFmtId="0" fontId="18" fillId="0" borderId="0" xfId="0" applyFont="1" applyAlignment="1">
      <alignment horizontal="center" vertical="center" wrapText="1"/>
    </xf>
    <xf numFmtId="0" fontId="2" fillId="0" borderId="0" xfId="0" applyFont="1" applyAlignment="1">
      <alignment horizontal="center" wrapText="1"/>
    </xf>
    <xf numFmtId="44" fontId="0" fillId="0" borderId="0" xfId="0" applyNumberFormat="1" applyAlignment="1">
      <alignment vertical="center"/>
    </xf>
  </cellXfs>
  <cellStyles count="8">
    <cellStyle name="Currency" xfId="1" builtinId="4"/>
    <cellStyle name="Currency 4 5" xfId="6"/>
    <cellStyle name="Normal" xfId="0" builtinId="0"/>
    <cellStyle name="Normal 16 32" xfId="3"/>
    <cellStyle name="Normal 2" xfId="5"/>
    <cellStyle name="Normal 2 3" xfId="4"/>
    <cellStyle name="Normal 3 33" xfId="2"/>
    <cellStyle name="Normal 4 3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ow r="1">
          <cell r="I1">
            <v>0</v>
          </cell>
        </row>
      </sheetData>
      <sheetData sheetId="1"/>
      <sheetData sheetId="2">
        <row r="1">
          <cell r="AH1">
            <v>0</v>
          </cell>
        </row>
      </sheetData>
      <sheetData sheetId="3"/>
      <sheetData sheetId="4">
        <row r="1">
          <cell r="J1">
            <v>0</v>
          </cell>
        </row>
        <row r="7">
          <cell r="V7" t="str">
            <v xml:space="preserve">1-44 Denyer House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M35"/>
  <sheetViews>
    <sheetView zoomScale="80" zoomScaleNormal="80" workbookViewId="0">
      <selection activeCell="D40" sqref="D40"/>
    </sheetView>
  </sheetViews>
  <sheetFormatPr defaultRowHeight="15" x14ac:dyDescent="0.25"/>
  <cols>
    <col min="1" max="1" width="3.85546875" customWidth="1"/>
    <col min="2" max="2" width="34.42578125" customWidth="1"/>
    <col min="3" max="7" width="16.7109375" style="176" customWidth="1"/>
    <col min="8" max="8" width="2.28515625" style="176" customWidth="1"/>
    <col min="9" max="9" width="18.7109375" style="176" customWidth="1"/>
    <col min="10" max="12" width="16.7109375" style="176" customWidth="1"/>
    <col min="13" max="13" width="18.5703125" style="176" customWidth="1"/>
  </cols>
  <sheetData>
    <row r="1" spans="1:13" x14ac:dyDescent="0.25">
      <c r="B1" s="146" t="s">
        <v>593</v>
      </c>
    </row>
    <row r="2" spans="1:13" x14ac:dyDescent="0.25">
      <c r="B2" s="146"/>
    </row>
    <row r="3" spans="1:13" x14ac:dyDescent="0.25">
      <c r="B3" s="146" t="s">
        <v>594</v>
      </c>
    </row>
    <row r="4" spans="1:13" x14ac:dyDescent="0.25">
      <c r="B4" s="146"/>
    </row>
    <row r="5" spans="1:13" x14ac:dyDescent="0.25">
      <c r="B5" s="146" t="s">
        <v>595</v>
      </c>
      <c r="C5" s="183"/>
      <c r="I5" s="183"/>
    </row>
    <row r="6" spans="1:13" ht="15.75" thickBot="1" x14ac:dyDescent="0.3"/>
    <row r="7" spans="1:13" ht="28.9" customHeight="1" thickBot="1" x14ac:dyDescent="0.3">
      <c r="C7" s="385" t="s">
        <v>388</v>
      </c>
      <c r="D7" s="386"/>
      <c r="E7" s="386"/>
      <c r="F7" s="386"/>
      <c r="G7" s="387"/>
      <c r="H7" s="175"/>
      <c r="I7" s="385" t="s">
        <v>389</v>
      </c>
      <c r="J7" s="386"/>
      <c r="K7" s="386"/>
      <c r="L7" s="386"/>
      <c r="M7" s="387"/>
    </row>
    <row r="8" spans="1:13" ht="48" thickBot="1" x14ac:dyDescent="0.3">
      <c r="A8" s="1"/>
      <c r="B8" s="172" t="s">
        <v>0</v>
      </c>
      <c r="C8" s="184" t="s">
        <v>1</v>
      </c>
      <c r="D8" s="184" t="s">
        <v>2</v>
      </c>
      <c r="E8" s="184" t="s">
        <v>3</v>
      </c>
      <c r="F8" s="184" t="s">
        <v>4</v>
      </c>
      <c r="G8" s="185" t="s">
        <v>5</v>
      </c>
      <c r="I8" s="184" t="s">
        <v>1</v>
      </c>
      <c r="J8" s="184" t="s">
        <v>2</v>
      </c>
      <c r="K8" s="184" t="s">
        <v>3</v>
      </c>
      <c r="L8" s="184" t="s">
        <v>4</v>
      </c>
      <c r="M8" s="185" t="s">
        <v>5</v>
      </c>
    </row>
    <row r="9" spans="1:13" ht="15.75" thickTop="1" x14ac:dyDescent="0.25">
      <c r="A9">
        <v>0</v>
      </c>
      <c r="B9" s="173" t="s">
        <v>502</v>
      </c>
      <c r="C9" s="186">
        <v>181652.97072399998</v>
      </c>
      <c r="D9" s="187">
        <v>4000</v>
      </c>
      <c r="E9" s="188">
        <v>56865.033872080712</v>
      </c>
      <c r="F9" s="188">
        <v>9540.7201838432284</v>
      </c>
      <c r="G9" s="189">
        <f>IF(C9="","",C9+E9+F9)</f>
        <v>248058.72477992391</v>
      </c>
      <c r="I9" s="186">
        <f>'1-44 Denyer House'!Y40</f>
        <v>109045.800724</v>
      </c>
      <c r="J9" s="187">
        <v>0</v>
      </c>
      <c r="K9" s="188">
        <f>'Project Overheads &amp; Scaffold'!$S$57*(I9/$I$35)</f>
        <v>37144.68085188335</v>
      </c>
      <c r="L9" s="188">
        <f>SUM(I9:K9)*0.04</f>
        <v>5847.6192630353335</v>
      </c>
      <c r="M9" s="189">
        <f>IF(I9="","",I9+K9+L9)</f>
        <v>152038.10083891868</v>
      </c>
    </row>
    <row r="10" spans="1:13" x14ac:dyDescent="0.25">
      <c r="A10">
        <v>1</v>
      </c>
      <c r="B10" s="173" t="s">
        <v>503</v>
      </c>
      <c r="C10" s="186">
        <v>75420.793435000014</v>
      </c>
      <c r="D10" s="187">
        <v>30235.16</v>
      </c>
      <c r="E10" s="188">
        <v>23609.886236635281</v>
      </c>
      <c r="F10" s="188">
        <v>3961.227186865412</v>
      </c>
      <c r="G10" s="190">
        <f>IF(C10="","",C10+E10+F10)</f>
        <v>102991.9068585007</v>
      </c>
      <c r="I10" s="186">
        <f>'1-10 Lissenden Mansions'!Y54</f>
        <v>75420.793435000014</v>
      </c>
      <c r="J10" s="187">
        <v>0</v>
      </c>
      <c r="K10" s="188">
        <f>'Project Overheads &amp; Scaffold'!$S$57*(I10/$I$35)</f>
        <v>25690.868269467563</v>
      </c>
      <c r="L10" s="188">
        <f t="shared" ref="L10:L31" si="0">SUM(I10:K10)*0.04</f>
        <v>4044.4664681787035</v>
      </c>
      <c r="M10" s="190">
        <f>IF(I10="","",I10+K10+L10)</f>
        <v>105156.12817264628</v>
      </c>
    </row>
    <row r="11" spans="1:13" x14ac:dyDescent="0.25">
      <c r="A11">
        <v>2</v>
      </c>
      <c r="B11" s="173" t="s">
        <v>504</v>
      </c>
      <c r="C11" s="186">
        <v>85991.809319999986</v>
      </c>
      <c r="D11" s="187">
        <v>68200</v>
      </c>
      <c r="E11" s="188">
        <v>26919.059623489262</v>
      </c>
      <c r="F11" s="188">
        <v>4516.4347577395702</v>
      </c>
      <c r="G11" s="190">
        <f t="shared" ref="G11:G31" si="1">IF(C11="","",C11+E11+F11)</f>
        <v>117427.30370122881</v>
      </c>
      <c r="I11" s="186">
        <f>'25 Troyes House'!Y37</f>
        <v>85426.735520000002</v>
      </c>
      <c r="J11" s="187">
        <v>0</v>
      </c>
      <c r="K11" s="188">
        <f>'Project Overheads &amp; Scaffold'!$S$57*(I11/$I$35)</f>
        <v>29099.229920279417</v>
      </c>
      <c r="L11" s="188">
        <f t="shared" si="0"/>
        <v>4581.038617611177</v>
      </c>
      <c r="M11" s="190">
        <f t="shared" ref="M11:M31" si="2">IF(I11="","",I11+K11+L11)</f>
        <v>119107.0040578906</v>
      </c>
    </row>
    <row r="12" spans="1:13" x14ac:dyDescent="0.25">
      <c r="A12">
        <v>3</v>
      </c>
      <c r="B12" s="173" t="s">
        <v>505</v>
      </c>
      <c r="C12" s="186">
        <v>75381.307449999993</v>
      </c>
      <c r="D12" s="187">
        <v>0</v>
      </c>
      <c r="E12" s="188">
        <v>23597.525459569264</v>
      </c>
      <c r="F12" s="188">
        <v>3959.1533163827703</v>
      </c>
      <c r="G12" s="190">
        <f t="shared" si="1"/>
        <v>102937.98622595203</v>
      </c>
      <c r="I12" s="186">
        <f>'11-20 Lissenden Mansions'!Y56</f>
        <v>75381.307449999993</v>
      </c>
      <c r="J12" s="187">
        <v>0</v>
      </c>
      <c r="K12" s="188">
        <f>'Project Overheads &amp; Scaffold'!$S$57*(I12/$I$35)</f>
        <v>25677.418010024194</v>
      </c>
      <c r="L12" s="188">
        <f t="shared" si="0"/>
        <v>4042.3490184009675</v>
      </c>
      <c r="M12" s="190">
        <f t="shared" si="2"/>
        <v>105101.07447842516</v>
      </c>
    </row>
    <row r="13" spans="1:13" x14ac:dyDescent="0.25">
      <c r="A13">
        <v>4</v>
      </c>
      <c r="B13" s="173" t="s">
        <v>506</v>
      </c>
      <c r="C13" s="186">
        <v>7001.8316509999995</v>
      </c>
      <c r="D13" s="187">
        <v>1050</v>
      </c>
      <c r="E13" s="188">
        <v>2191.8683323141327</v>
      </c>
      <c r="F13" s="188">
        <v>367.74799933256531</v>
      </c>
      <c r="G13" s="190">
        <f t="shared" si="1"/>
        <v>9561.4479826466977</v>
      </c>
      <c r="I13" s="186">
        <f>'5 Gillies Street'!Y48</f>
        <v>7001.8316509999995</v>
      </c>
      <c r="J13" s="187">
        <v>0</v>
      </c>
      <c r="K13" s="188">
        <f>'Project Overheads &amp; Scaffold'!$S$57*(I13/$I$35)</f>
        <v>2385.060225411954</v>
      </c>
      <c r="L13" s="188">
        <f t="shared" si="0"/>
        <v>375.47567505647817</v>
      </c>
      <c r="M13" s="190">
        <f t="shared" si="2"/>
        <v>9762.367551468431</v>
      </c>
    </row>
    <row r="14" spans="1:13" x14ac:dyDescent="0.25">
      <c r="A14">
        <v>5</v>
      </c>
      <c r="B14" s="173" t="s">
        <v>507</v>
      </c>
      <c r="C14" s="186">
        <v>10788.96679</v>
      </c>
      <c r="D14" s="187">
        <v>2150</v>
      </c>
      <c r="E14" s="188">
        <v>3377.4012035854166</v>
      </c>
      <c r="F14" s="188">
        <v>566.65471974341665</v>
      </c>
      <c r="G14" s="190">
        <f t="shared" si="1"/>
        <v>14733.022713328834</v>
      </c>
      <c r="I14" s="186">
        <f>'8 Dale Street'!Y56</f>
        <v>10788.96679</v>
      </c>
      <c r="J14" s="187">
        <v>0</v>
      </c>
      <c r="K14" s="188">
        <f>'Project Overheads &amp; Scaffold'!$S$57*(I14/$I$35)</f>
        <v>3675.0862983751408</v>
      </c>
      <c r="L14" s="188">
        <f t="shared" si="0"/>
        <v>578.56212353500564</v>
      </c>
      <c r="M14" s="190">
        <f t="shared" si="2"/>
        <v>15042.615211910148</v>
      </c>
    </row>
    <row r="15" spans="1:13" x14ac:dyDescent="0.25">
      <c r="A15">
        <v>6</v>
      </c>
      <c r="B15" s="173" t="s">
        <v>508</v>
      </c>
      <c r="C15" s="186">
        <v>17176.160334</v>
      </c>
      <c r="D15" s="187">
        <v>3650</v>
      </c>
      <c r="E15" s="188">
        <v>5376.8619103356878</v>
      </c>
      <c r="F15" s="188">
        <v>902.12088977342751</v>
      </c>
      <c r="G15" s="190">
        <f t="shared" si="1"/>
        <v>23455.143134109116</v>
      </c>
      <c r="I15" s="186">
        <f>'11 Gillies Street'!Y59</f>
        <v>17176.160334</v>
      </c>
      <c r="J15" s="187">
        <v>0</v>
      </c>
      <c r="K15" s="188">
        <f>'Project Overheads &amp; Scaffold'!$S$57*(I15/$I$35)</f>
        <v>5850.7800358312143</v>
      </c>
      <c r="L15" s="188">
        <f t="shared" si="0"/>
        <v>921.0776147932487</v>
      </c>
      <c r="M15" s="190">
        <f t="shared" si="2"/>
        <v>23948.017984624465</v>
      </c>
    </row>
    <row r="16" spans="1:13" x14ac:dyDescent="0.25">
      <c r="A16">
        <v>7</v>
      </c>
      <c r="B16" s="173" t="s">
        <v>509</v>
      </c>
      <c r="C16" s="186">
        <v>14003.534678000002</v>
      </c>
      <c r="D16" s="187">
        <v>1700</v>
      </c>
      <c r="E16" s="188">
        <v>4383.6963998966321</v>
      </c>
      <c r="F16" s="188">
        <v>735.48924311586541</v>
      </c>
      <c r="G16" s="190">
        <f t="shared" si="1"/>
        <v>19122.720321012501</v>
      </c>
      <c r="I16" s="186">
        <f>'30 Grove Terrace'!Y50</f>
        <v>14003.534678000002</v>
      </c>
      <c r="J16" s="187">
        <v>0</v>
      </c>
      <c r="K16" s="188">
        <f>'Project Overheads &amp; Scaffold'!$S$57*(I16/$I$35)</f>
        <v>4770.076637147471</v>
      </c>
      <c r="L16" s="188">
        <f t="shared" si="0"/>
        <v>750.94445260589885</v>
      </c>
      <c r="M16" s="190">
        <f t="shared" si="2"/>
        <v>19524.555767753369</v>
      </c>
    </row>
    <row r="17" spans="1:13" x14ac:dyDescent="0.25">
      <c r="A17">
        <v>8</v>
      </c>
      <c r="B17" s="173" t="s">
        <v>510</v>
      </c>
      <c r="C17" s="186">
        <v>15466.562183000002</v>
      </c>
      <c r="D17" s="187">
        <v>2150</v>
      </c>
      <c r="E17" s="188">
        <v>4841.6856543306576</v>
      </c>
      <c r="F17" s="188">
        <v>812.3299134932264</v>
      </c>
      <c r="G17" s="190">
        <f t="shared" si="1"/>
        <v>21120.577750823886</v>
      </c>
      <c r="I17" s="186">
        <f>'25 Elaine Grove'!Y61</f>
        <v>15466.562183000002</v>
      </c>
      <c r="J17" s="187">
        <v>0</v>
      </c>
      <c r="K17" s="188">
        <f>'Project Overheads &amp; Scaffold'!$S$57*(I17/$I$35)</f>
        <v>5268.4331936580566</v>
      </c>
      <c r="L17" s="188">
        <f t="shared" si="0"/>
        <v>829.39981506632239</v>
      </c>
      <c r="M17" s="190">
        <f t="shared" si="2"/>
        <v>21564.395191724379</v>
      </c>
    </row>
    <row r="18" spans="1:13" x14ac:dyDescent="0.25">
      <c r="A18">
        <v>9</v>
      </c>
      <c r="B18" s="173" t="s">
        <v>511</v>
      </c>
      <c r="C18" s="186">
        <v>16297.967547</v>
      </c>
      <c r="D18" s="187">
        <v>8390</v>
      </c>
      <c r="E18" s="188">
        <v>5101.9505649283637</v>
      </c>
      <c r="F18" s="188">
        <v>855.99672447713453</v>
      </c>
      <c r="G18" s="190">
        <f t="shared" si="1"/>
        <v>22255.9148364055</v>
      </c>
      <c r="I18" s="186">
        <f>'130 POW Road'!Y63</f>
        <v>16297.967547</v>
      </c>
      <c r="J18" s="187">
        <v>0</v>
      </c>
      <c r="K18" s="188">
        <f>'Project Overheads &amp; Scaffold'!$S$57*(I18/$I$35)</f>
        <v>5551.6379268920155</v>
      </c>
      <c r="L18" s="188">
        <f t="shared" si="0"/>
        <v>873.9842189556806</v>
      </c>
      <c r="M18" s="190">
        <f t="shared" si="2"/>
        <v>22723.589692847694</v>
      </c>
    </row>
    <row r="19" spans="1:13" x14ac:dyDescent="0.25">
      <c r="A19">
        <v>10</v>
      </c>
      <c r="B19" s="173" t="s">
        <v>512</v>
      </c>
      <c r="C19" s="186">
        <v>8164.8633579999996</v>
      </c>
      <c r="D19" s="187">
        <v>2550</v>
      </c>
      <c r="E19" s="188">
        <v>2555.9462615066277</v>
      </c>
      <c r="F19" s="188">
        <v>428.83238478026516</v>
      </c>
      <c r="G19" s="190">
        <f t="shared" si="1"/>
        <v>11149.642004286894</v>
      </c>
      <c r="I19" s="186">
        <f>'25 Herbert Street '!Y52</f>
        <v>8164.8633579999996</v>
      </c>
      <c r="J19" s="187">
        <v>0</v>
      </c>
      <c r="K19" s="188">
        <f>'Project Overheads &amp; Scaffold'!$S$57*(I19/$I$35)</f>
        <v>2781.2280859834809</v>
      </c>
      <c r="L19" s="188">
        <f t="shared" si="0"/>
        <v>437.84365775933929</v>
      </c>
      <c r="M19" s="190">
        <f t="shared" si="2"/>
        <v>11383.93510174282</v>
      </c>
    </row>
    <row r="20" spans="1:13" x14ac:dyDescent="0.25">
      <c r="A20">
        <v>11</v>
      </c>
      <c r="B20" s="173" t="s">
        <v>513</v>
      </c>
      <c r="C20" s="186">
        <v>8106.5147470000011</v>
      </c>
      <c r="D20" s="187">
        <v>2150</v>
      </c>
      <c r="E20" s="188">
        <v>2537.6806877167828</v>
      </c>
      <c r="F20" s="188">
        <v>425.7678173886714</v>
      </c>
      <c r="G20" s="190">
        <f t="shared" si="1"/>
        <v>11069.963252105455</v>
      </c>
      <c r="I20" s="186">
        <f>'128 POW Road'!Y53</f>
        <v>8106.5147470000011</v>
      </c>
      <c r="J20" s="187">
        <v>0</v>
      </c>
      <c r="K20" s="188">
        <f>'Project Overheads &amp; Scaffold'!$S$57*(I20/$I$35)</f>
        <v>2761.3525793674007</v>
      </c>
      <c r="L20" s="188">
        <f t="shared" si="0"/>
        <v>434.71469305469611</v>
      </c>
      <c r="M20" s="190">
        <f t="shared" si="2"/>
        <v>11302.5820194221</v>
      </c>
    </row>
    <row r="21" spans="1:13" x14ac:dyDescent="0.25">
      <c r="A21">
        <v>12</v>
      </c>
      <c r="B21" s="173" t="s">
        <v>514</v>
      </c>
      <c r="C21" s="186">
        <v>6106.8111509999999</v>
      </c>
      <c r="D21" s="187">
        <v>0</v>
      </c>
      <c r="E21" s="188">
        <v>1911.6892036940121</v>
      </c>
      <c r="F21" s="188">
        <v>320.74001418776049</v>
      </c>
      <c r="G21" s="190">
        <f t="shared" si="1"/>
        <v>8339.2403688817722</v>
      </c>
      <c r="I21" s="186">
        <f>'10 Gillies Street'!Y37</f>
        <v>6106.8111509999999</v>
      </c>
      <c r="J21" s="187">
        <v>0</v>
      </c>
      <c r="K21" s="188">
        <f>'Project Overheads &amp; Scaffold'!$S$57*(I21/$I$35)</f>
        <v>2080.1860293616328</v>
      </c>
      <c r="L21" s="188">
        <f t="shared" si="0"/>
        <v>327.47988721446529</v>
      </c>
      <c r="M21" s="190">
        <f t="shared" si="2"/>
        <v>8514.4770675760974</v>
      </c>
    </row>
    <row r="22" spans="1:13" x14ac:dyDescent="0.25">
      <c r="A22">
        <v>13</v>
      </c>
      <c r="B22" s="173" t="s">
        <v>515</v>
      </c>
      <c r="C22" s="186">
        <v>12170.914517000001</v>
      </c>
      <c r="D22" s="187">
        <v>2550</v>
      </c>
      <c r="E22" s="188">
        <v>3810.0090711699208</v>
      </c>
      <c r="F22" s="188">
        <v>639.23694352679695</v>
      </c>
      <c r="G22" s="190">
        <f t="shared" si="1"/>
        <v>16620.160531696718</v>
      </c>
      <c r="I22" s="186">
        <f>'17 Ascham Street'!Y54</f>
        <v>12170.914517000001</v>
      </c>
      <c r="J22" s="187">
        <v>0</v>
      </c>
      <c r="K22" s="188">
        <f>'Project Overheads &amp; Scaffold'!$S$57*(I22/$I$35)</f>
        <v>4145.8243454396434</v>
      </c>
      <c r="L22" s="188">
        <f t="shared" si="0"/>
        <v>652.66955449758575</v>
      </c>
      <c r="M22" s="190">
        <f t="shared" si="2"/>
        <v>16969.408416937229</v>
      </c>
    </row>
    <row r="23" spans="1:13" x14ac:dyDescent="0.25">
      <c r="A23">
        <v>14</v>
      </c>
      <c r="B23" s="173" t="s">
        <v>516</v>
      </c>
      <c r="C23" s="186">
        <v>7669.4020049999999</v>
      </c>
      <c r="D23" s="187">
        <v>3066.8</v>
      </c>
      <c r="E23" s="188">
        <v>2400.845981514733</v>
      </c>
      <c r="F23" s="188">
        <v>402.8099194605893</v>
      </c>
      <c r="G23" s="190">
        <f t="shared" si="1"/>
        <v>10473.057905975322</v>
      </c>
      <c r="I23" s="186">
        <f>'13 Doynton Street'!Y47</f>
        <v>7669.4020049999999</v>
      </c>
      <c r="J23" s="187">
        <v>0</v>
      </c>
      <c r="K23" s="188">
        <f>'Project Overheads &amp; Scaffold'!$S$57*(I23/$I$35)</f>
        <v>2612.4572235620285</v>
      </c>
      <c r="L23" s="188">
        <f t="shared" si="0"/>
        <v>411.27436914248119</v>
      </c>
      <c r="M23" s="190">
        <f t="shared" si="2"/>
        <v>10693.133597704509</v>
      </c>
    </row>
    <row r="24" spans="1:13" x14ac:dyDescent="0.25">
      <c r="A24">
        <v>15</v>
      </c>
      <c r="B24" s="173" t="s">
        <v>517</v>
      </c>
      <c r="C24" s="186">
        <v>29788.850418999995</v>
      </c>
      <c r="D24" s="187">
        <v>3530</v>
      </c>
      <c r="E24" s="188">
        <v>9325.1653487160766</v>
      </c>
      <c r="F24" s="188">
        <v>1564.560630708643</v>
      </c>
      <c r="G24" s="190">
        <f t="shared" si="1"/>
        <v>40678.576398424717</v>
      </c>
      <c r="I24" s="186">
        <f>'111 Chetwynd Road'!Y69</f>
        <v>29788.850418999995</v>
      </c>
      <c r="J24" s="187">
        <v>0</v>
      </c>
      <c r="K24" s="188">
        <f>'Project Overheads &amp; Scaffold'!$S$57*(I24/$I$35)</f>
        <v>10147.088053017675</v>
      </c>
      <c r="L24" s="188">
        <f t="shared" si="0"/>
        <v>1597.4375388807068</v>
      </c>
      <c r="M24" s="190">
        <f t="shared" si="2"/>
        <v>41533.376010898377</v>
      </c>
    </row>
    <row r="25" spans="1:13" x14ac:dyDescent="0.25">
      <c r="A25">
        <v>16</v>
      </c>
      <c r="B25" s="173" t="s">
        <v>518</v>
      </c>
      <c r="C25" s="186">
        <v>13016.509659000001</v>
      </c>
      <c r="D25" s="187">
        <v>5100</v>
      </c>
      <c r="E25" s="188">
        <v>4074.7159801747616</v>
      </c>
      <c r="F25" s="188">
        <v>683.64902556699042</v>
      </c>
      <c r="G25" s="190">
        <f t="shared" si="1"/>
        <v>17774.87466474175</v>
      </c>
      <c r="I25" s="186">
        <f>'19 Ascham Street'!Y69</f>
        <v>13016.509659000001</v>
      </c>
      <c r="J25" s="187">
        <v>0</v>
      </c>
      <c r="K25" s="188">
        <f>'Project Overheads &amp; Scaffold'!$S$57*(I25/$I$35)</f>
        <v>4433.8625960733525</v>
      </c>
      <c r="L25" s="188">
        <f t="shared" si="0"/>
        <v>698.01489020293423</v>
      </c>
      <c r="M25" s="190">
        <f t="shared" si="2"/>
        <v>18148.387145276291</v>
      </c>
    </row>
    <row r="26" spans="1:13" x14ac:dyDescent="0.25">
      <c r="A26">
        <v>17</v>
      </c>
      <c r="B26" s="173" t="s">
        <v>568</v>
      </c>
      <c r="C26" s="186">
        <v>17284.392635999997</v>
      </c>
      <c r="D26" s="187">
        <v>500</v>
      </c>
      <c r="E26" s="188">
        <v>5410.7431812818932</v>
      </c>
      <c r="F26" s="188">
        <v>907.80543269127566</v>
      </c>
      <c r="G26" s="190">
        <f t="shared" si="1"/>
        <v>23602.941249973166</v>
      </c>
      <c r="I26" s="186">
        <f>'66 Leverton Street'!Y43</f>
        <v>17284.392635999997</v>
      </c>
      <c r="J26" s="187">
        <v>0</v>
      </c>
      <c r="K26" s="188">
        <f>'Project Overheads &amp; Scaffold'!$S$57*(I26/$I$35)</f>
        <v>5887.6476115559317</v>
      </c>
      <c r="L26" s="188">
        <f t="shared" si="0"/>
        <v>926.88160990223707</v>
      </c>
      <c r="M26" s="190">
        <f t="shared" si="2"/>
        <v>24098.921857458165</v>
      </c>
    </row>
    <row r="27" spans="1:13" s="217" customFormat="1" x14ac:dyDescent="0.25">
      <c r="A27" s="217">
        <v>18</v>
      </c>
      <c r="B27" s="272" t="s">
        <v>519</v>
      </c>
      <c r="C27" s="273">
        <v>13331.414815</v>
      </c>
      <c r="D27" s="274">
        <v>6720</v>
      </c>
      <c r="E27" s="275">
        <v>4173.294562683277</v>
      </c>
      <c r="F27" s="275">
        <v>700.18837510733113</v>
      </c>
      <c r="G27" s="276">
        <f t="shared" si="1"/>
        <v>18204.89775279061</v>
      </c>
      <c r="H27" s="277"/>
      <c r="I27" s="273">
        <f>'13 Oseney Street'!Y63</f>
        <v>0</v>
      </c>
      <c r="J27" s="274">
        <v>0</v>
      </c>
      <c r="K27" s="275">
        <f>'Project Overheads &amp; Scaffold'!$S$57*(I27/$I$35)</f>
        <v>0</v>
      </c>
      <c r="L27" s="275">
        <f t="shared" si="0"/>
        <v>0</v>
      </c>
      <c r="M27" s="276">
        <f t="shared" si="2"/>
        <v>0</v>
      </c>
    </row>
    <row r="28" spans="1:13" x14ac:dyDescent="0.25">
      <c r="A28">
        <v>19</v>
      </c>
      <c r="B28" s="173" t="s">
        <v>520</v>
      </c>
      <c r="C28" s="186">
        <v>13952.164913000002</v>
      </c>
      <c r="D28" s="187">
        <v>2100</v>
      </c>
      <c r="E28" s="188">
        <v>4367.6154989618262</v>
      </c>
      <c r="F28" s="188">
        <v>732.79121647847319</v>
      </c>
      <c r="G28" s="190">
        <f t="shared" si="1"/>
        <v>19052.571628440302</v>
      </c>
      <c r="I28" s="186">
        <f>'29 Grove Terrace'!Y49</f>
        <v>13952.164913000002</v>
      </c>
      <c r="J28" s="187">
        <v>0</v>
      </c>
      <c r="K28" s="188">
        <f>'Project Overheads &amp; Scaffold'!$S$57*(I28/$I$35)</f>
        <v>4752.578361068131</v>
      </c>
      <c r="L28" s="188">
        <f t="shared" si="0"/>
        <v>748.18973096272532</v>
      </c>
      <c r="M28" s="190">
        <f t="shared" si="2"/>
        <v>19452.933005030856</v>
      </c>
    </row>
    <row r="29" spans="1:13" x14ac:dyDescent="0.25">
      <c r="A29">
        <v>20</v>
      </c>
      <c r="B29" s="173" t="s">
        <v>521</v>
      </c>
      <c r="C29" s="186">
        <v>17108.690870999999</v>
      </c>
      <c r="D29" s="187">
        <v>2750</v>
      </c>
      <c r="E29" s="188">
        <v>5355.7411255583465</v>
      </c>
      <c r="F29" s="188">
        <v>898.57727986233385</v>
      </c>
      <c r="G29" s="190">
        <f t="shared" si="1"/>
        <v>23363.009276420678</v>
      </c>
      <c r="I29" s="186">
        <f>'28 Leighton Road'!Y69</f>
        <v>17108.690870999999</v>
      </c>
      <c r="J29" s="187">
        <v>0</v>
      </c>
      <c r="K29" s="188">
        <f>'Project Overheads &amp; Scaffold'!$S$57*(I29/$I$35)</f>
        <v>5827.7976591257957</v>
      </c>
      <c r="L29" s="188">
        <f t="shared" si="0"/>
        <v>917.45954120503188</v>
      </c>
      <c r="M29" s="190">
        <f>IF(I29="","",I29+K29+L29)</f>
        <v>23853.948071330829</v>
      </c>
    </row>
    <row r="30" spans="1:13" x14ac:dyDescent="0.25">
      <c r="A30">
        <v>21</v>
      </c>
      <c r="B30" s="173" t="s">
        <v>522</v>
      </c>
      <c r="C30" s="186">
        <v>9517.274093</v>
      </c>
      <c r="D30" s="187">
        <v>2150</v>
      </c>
      <c r="E30" s="188">
        <v>2979.3078060397384</v>
      </c>
      <c r="F30" s="188">
        <v>499.86327596158952</v>
      </c>
      <c r="G30" s="190">
        <f t="shared" si="1"/>
        <v>12996.445175001329</v>
      </c>
      <c r="I30" s="186">
        <f>'13 Mortimer Terrace'!Y55</f>
        <v>9517.274093</v>
      </c>
      <c r="J30" s="187">
        <v>0</v>
      </c>
      <c r="K30" s="188">
        <f>'Project Overheads &amp; Scaffold'!$S$57*(I30/$I$35)</f>
        <v>3241.9048364746141</v>
      </c>
      <c r="L30" s="188">
        <f t="shared" si="0"/>
        <v>510.3671571789846</v>
      </c>
      <c r="M30" s="190">
        <f t="shared" si="2"/>
        <v>13269.546086653598</v>
      </c>
    </row>
    <row r="31" spans="1:13" s="217" customFormat="1" x14ac:dyDescent="0.25">
      <c r="A31" s="217">
        <v>22</v>
      </c>
      <c r="B31" s="272" t="s">
        <v>523</v>
      </c>
      <c r="C31" s="273">
        <v>7955.151245</v>
      </c>
      <c r="D31" s="274">
        <v>2150</v>
      </c>
      <c r="E31" s="275">
        <v>2490.2975338166762</v>
      </c>
      <c r="F31" s="275">
        <v>417.81795115266709</v>
      </c>
      <c r="G31" s="276">
        <f t="shared" si="1"/>
        <v>10863.266729969344</v>
      </c>
      <c r="H31" s="277"/>
      <c r="I31" s="273">
        <f>'13 Winscombe Terrace'!Y48</f>
        <v>0</v>
      </c>
      <c r="J31" s="274">
        <v>0</v>
      </c>
      <c r="K31" s="275">
        <f>'Project Overheads &amp; Scaffold'!$S$57*(I31/$I$35)</f>
        <v>0</v>
      </c>
      <c r="L31" s="275">
        <f t="shared" si="0"/>
        <v>0</v>
      </c>
      <c r="M31" s="276">
        <f t="shared" si="2"/>
        <v>0</v>
      </c>
    </row>
    <row r="32" spans="1:13" x14ac:dyDescent="0.25">
      <c r="B32" s="173"/>
      <c r="C32" s="186"/>
      <c r="D32" s="187"/>
      <c r="E32" s="188"/>
      <c r="F32" s="188"/>
      <c r="G32" s="190"/>
      <c r="I32" s="186"/>
      <c r="J32" s="187"/>
      <c r="K32" s="188"/>
      <c r="L32" s="188"/>
      <c r="M32" s="190"/>
    </row>
    <row r="33" spans="2:13" x14ac:dyDescent="0.25">
      <c r="B33" s="173" t="s">
        <v>596</v>
      </c>
      <c r="C33" s="186"/>
      <c r="D33" s="187"/>
      <c r="E33" s="188"/>
      <c r="F33" s="188"/>
      <c r="G33" s="190"/>
      <c r="I33" s="186">
        <f>SUM(I9:I32)</f>
        <v>568896.04868099978</v>
      </c>
      <c r="J33" s="187"/>
      <c r="K33" s="188">
        <f>'Project Overheads &amp; Scaffold'!$S$57*(I33/$I$35)</f>
        <v>193785.19874999998</v>
      </c>
      <c r="L33" s="188">
        <f t="shared" ref="L33" si="3">SUM(I33:K33)*0.04</f>
        <v>30507.249897239992</v>
      </c>
      <c r="M33" s="190">
        <f t="shared" ref="M33" si="4">IF(I33="","",I33+K33+L33)</f>
        <v>793188.49732823973</v>
      </c>
    </row>
    <row r="34" spans="2:13" ht="15.75" thickBot="1" x14ac:dyDescent="0.3">
      <c r="B34" s="173"/>
      <c r="C34" s="186"/>
      <c r="D34" s="187"/>
      <c r="E34" s="188"/>
      <c r="F34" s="188"/>
      <c r="G34" s="190"/>
      <c r="I34" s="186"/>
      <c r="J34" s="187"/>
      <c r="K34" s="188"/>
      <c r="L34" s="188"/>
      <c r="M34" s="190"/>
    </row>
    <row r="35" spans="2:13" ht="17.25" thickTop="1" thickBot="1" x14ac:dyDescent="0.3">
      <c r="B35" s="174" t="s">
        <v>5</v>
      </c>
      <c r="C35" s="191">
        <f>SUM(C9:C31)</f>
        <v>663354.85854099982</v>
      </c>
      <c r="D35" s="192">
        <f>SUM(D9:D31)</f>
        <v>156841.96</v>
      </c>
      <c r="E35" s="192">
        <f>SUM(E9:E31)</f>
        <v>207658.02150000006</v>
      </c>
      <c r="F35" s="192">
        <f>SUM(F9:F31)</f>
        <v>34840.515201640002</v>
      </c>
      <c r="G35" s="192">
        <f>SUM(G9:G31)</f>
        <v>905853.39524263993</v>
      </c>
      <c r="I35" s="191">
        <f>SUM(I9:I34)</f>
        <v>1137792.0973619996</v>
      </c>
      <c r="J35" s="192">
        <f>SUM(J9:J34)</f>
        <v>0</v>
      </c>
      <c r="K35" s="192">
        <f>SUM(K9:K34)</f>
        <v>387570.39750000008</v>
      </c>
      <c r="L35" s="192">
        <f>SUM(L9:L34)</f>
        <v>61014.499794479983</v>
      </c>
      <c r="M35" s="192">
        <f>SUM(M9:M34)</f>
        <v>1586376.9946564799</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formula1>#REF!</formula1>
    </dataValidation>
  </dataValidations>
  <pageMargins left="0.7" right="0.7" top="0.75" bottom="0.75" header="0.3" footer="0.3"/>
  <pageSetup paperSize="9" scale="6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59"/>
  <sheetViews>
    <sheetView topLeftCell="B1" zoomScale="70" zoomScaleNormal="70" workbookViewId="0">
      <pane xSplit="9" ySplit="8" topLeftCell="S45" activePane="bottomRight" state="frozen"/>
      <selection activeCell="S45" sqref="S45"/>
      <selection pane="topRight" activeCell="S45" sqref="S45"/>
      <selection pane="bottomLeft" activeCell="S45" sqref="S45"/>
      <selection pane="bottomRight" activeCell="AF36" sqref="AF3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9.285156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602</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408" t="s">
        <v>617</v>
      </c>
    </row>
    <row r="8" spans="1:32" s="318" customFormat="1" ht="75.75" thickBot="1" x14ac:dyDescent="0.3">
      <c r="A8" s="310" t="s">
        <v>377</v>
      </c>
      <c r="B8" s="311" t="s">
        <v>94</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94</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94</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94</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2" si="0">W12*X12</f>
        <v>399.99552</v>
      </c>
      <c r="Z12" s="19"/>
      <c r="AA12" s="79">
        <v>0</v>
      </c>
      <c r="AB12" s="80">
        <f t="shared" ref="AB12:AB52" si="1">Y12*AA12</f>
        <v>0</v>
      </c>
      <c r="AC12" s="81">
        <v>0</v>
      </c>
      <c r="AD12" s="82">
        <f t="shared" ref="AD12:AD52" si="2">Y12*AC12</f>
        <v>0</v>
      </c>
      <c r="AE12" s="133">
        <f t="shared" ref="AE12:AE57" si="3">AB12-AD12</f>
        <v>0</v>
      </c>
    </row>
    <row r="13" spans="1:32" ht="15.75" thickBot="1" x14ac:dyDescent="0.3">
      <c r="A13" s="16"/>
      <c r="B13" s="3" t="s">
        <v>94</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2" ht="30.75" thickBot="1" x14ac:dyDescent="0.3">
      <c r="A14" s="16"/>
      <c r="B14" s="3" t="s">
        <v>94</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c r="AF14" s="176">
        <f>SUM(AD14)</f>
        <v>222.29999999999998</v>
      </c>
    </row>
    <row r="15" spans="1:32" ht="16.5" thickBot="1" x14ac:dyDescent="0.3">
      <c r="A15" s="16"/>
      <c r="B15" s="3" t="s">
        <v>94</v>
      </c>
      <c r="C15" s="4" t="s">
        <v>308</v>
      </c>
      <c r="D15" s="5" t="s">
        <v>25</v>
      </c>
      <c r="E15" s="6" t="s">
        <v>430</v>
      </c>
      <c r="F15" s="7"/>
      <c r="G15" s="7"/>
      <c r="H15" s="8">
        <v>1.47</v>
      </c>
      <c r="I15" s="7"/>
      <c r="J15" s="9" t="s">
        <v>379</v>
      </c>
      <c r="K15" s="10" t="s">
        <v>380</v>
      </c>
      <c r="L15" s="39">
        <v>1</v>
      </c>
      <c r="M15" s="11">
        <v>1000</v>
      </c>
      <c r="N15" s="12">
        <v>1000</v>
      </c>
      <c r="O15" s="19"/>
      <c r="P15" s="13" t="e">
        <v>#VALUE!</v>
      </c>
      <c r="Q15" s="14">
        <f>IF(J15="PROV SUM",N15,L15*P15)</f>
        <v>1000</v>
      </c>
      <c r="R15" s="40" t="s">
        <v>381</v>
      </c>
      <c r="S15" s="41" t="s">
        <v>381</v>
      </c>
      <c r="T15" s="14">
        <f>IF(J15="SC024",N15,IF(ISERROR(S15),"",IF(J15="PROV SUM",N15,L15*S15)))</f>
        <v>1000</v>
      </c>
      <c r="V15" s="10" t="s">
        <v>380</v>
      </c>
      <c r="W15" s="39">
        <v>1</v>
      </c>
      <c r="X15" s="41" t="s">
        <v>381</v>
      </c>
      <c r="Y15" s="72">
        <v>1000</v>
      </c>
      <c r="Z15" s="19"/>
      <c r="AA15" s="79">
        <v>0</v>
      </c>
      <c r="AB15" s="80">
        <f t="shared" si="1"/>
        <v>0</v>
      </c>
      <c r="AC15" s="81">
        <v>0</v>
      </c>
      <c r="AD15" s="82">
        <f t="shared" si="2"/>
        <v>0</v>
      </c>
      <c r="AE15" s="133">
        <f t="shared" si="3"/>
        <v>0</v>
      </c>
    </row>
    <row r="16" spans="1:32" ht="15.75" thickBot="1" x14ac:dyDescent="0.3">
      <c r="A16" s="16"/>
      <c r="B16" s="3" t="s">
        <v>94</v>
      </c>
      <c r="C16" s="4" t="s">
        <v>285</v>
      </c>
      <c r="D16" s="5" t="s">
        <v>378</v>
      </c>
      <c r="E16" s="6"/>
      <c r="F16" s="7"/>
      <c r="G16" s="7"/>
      <c r="H16" s="8"/>
      <c r="I16" s="7"/>
      <c r="J16" s="9"/>
      <c r="K16" s="10"/>
      <c r="L16" s="39"/>
      <c r="M16" s="9"/>
      <c r="N16" s="12"/>
      <c r="O16" s="19"/>
      <c r="P16" s="17"/>
      <c r="Q16" s="38"/>
      <c r="R16" s="38"/>
      <c r="S16" s="38"/>
      <c r="T16" s="38"/>
      <c r="V16" s="10"/>
      <c r="W16" s="39"/>
      <c r="X16" s="38"/>
      <c r="Y16" s="72">
        <f t="shared" si="0"/>
        <v>0</v>
      </c>
      <c r="Z16" s="19"/>
      <c r="AA16" s="79">
        <v>0</v>
      </c>
      <c r="AB16" s="80">
        <f t="shared" si="1"/>
        <v>0</v>
      </c>
      <c r="AC16" s="81">
        <v>0</v>
      </c>
      <c r="AD16" s="82">
        <f t="shared" si="2"/>
        <v>0</v>
      </c>
      <c r="AE16" s="133">
        <f t="shared" si="3"/>
        <v>0</v>
      </c>
    </row>
    <row r="17" spans="1:31" ht="61.5" thickBot="1" x14ac:dyDescent="0.3">
      <c r="A17" s="16"/>
      <c r="B17" s="3" t="s">
        <v>94</v>
      </c>
      <c r="C17" s="4" t="s">
        <v>285</v>
      </c>
      <c r="D17" s="5" t="s">
        <v>25</v>
      </c>
      <c r="E17" s="129" t="s">
        <v>501</v>
      </c>
      <c r="F17" s="7"/>
      <c r="G17" s="7"/>
      <c r="H17" s="8">
        <v>5.0999999999999996</v>
      </c>
      <c r="I17" s="7"/>
      <c r="J17" s="9" t="s">
        <v>307</v>
      </c>
      <c r="K17" s="10" t="s">
        <v>139</v>
      </c>
      <c r="L17" s="39">
        <v>1</v>
      </c>
      <c r="M17" s="11">
        <v>480</v>
      </c>
      <c r="N17" s="12">
        <v>480</v>
      </c>
      <c r="O17" s="19"/>
      <c r="P17" s="13" t="e">
        <v>#VALUE!</v>
      </c>
      <c r="Q17" s="14" t="e">
        <f>IF(J17="PROV SUM",N17,L17*P17)</f>
        <v>#VALUE!</v>
      </c>
      <c r="R17" s="40">
        <v>0</v>
      </c>
      <c r="S17" s="41">
        <v>408</v>
      </c>
      <c r="T17" s="14">
        <f>IF(J17="SC024",N17,IF(ISERROR(S17),"",IF(J17="PROV SUM",N17,L17*S17)))</f>
        <v>408</v>
      </c>
      <c r="V17" s="10" t="s">
        <v>139</v>
      </c>
      <c r="W17" s="39">
        <v>1</v>
      </c>
      <c r="X17" s="41">
        <v>408</v>
      </c>
      <c r="Y17" s="72">
        <f t="shared" si="0"/>
        <v>408</v>
      </c>
      <c r="Z17" s="19"/>
      <c r="AA17" s="79">
        <v>0</v>
      </c>
      <c r="AB17" s="80">
        <f t="shared" si="1"/>
        <v>0</v>
      </c>
      <c r="AC17" s="81">
        <v>0</v>
      </c>
      <c r="AD17" s="82">
        <f t="shared" si="2"/>
        <v>0</v>
      </c>
      <c r="AE17" s="133">
        <f t="shared" si="3"/>
        <v>0</v>
      </c>
    </row>
    <row r="18" spans="1:31" ht="45.75" thickBot="1" x14ac:dyDescent="0.3">
      <c r="A18" s="16"/>
      <c r="B18" s="3" t="s">
        <v>94</v>
      </c>
      <c r="C18" s="4" t="s">
        <v>285</v>
      </c>
      <c r="D18" s="5" t="s">
        <v>25</v>
      </c>
      <c r="E18" s="6" t="s">
        <v>290</v>
      </c>
      <c r="F18" s="7"/>
      <c r="G18" s="7"/>
      <c r="H18" s="8">
        <v>5.9099999999999797</v>
      </c>
      <c r="I18" s="7"/>
      <c r="J18" s="9" t="s">
        <v>291</v>
      </c>
      <c r="K18" s="10" t="s">
        <v>104</v>
      </c>
      <c r="L18" s="39">
        <v>2</v>
      </c>
      <c r="M18" s="11">
        <v>14.7</v>
      </c>
      <c r="N18" s="12">
        <v>29.4</v>
      </c>
      <c r="O18" s="19"/>
      <c r="P18" s="13" t="e">
        <v>#VALUE!</v>
      </c>
      <c r="Q18" s="14" t="e">
        <f>IF(J18="PROV SUM",N18,L18*P18)</f>
        <v>#VALUE!</v>
      </c>
      <c r="R18" s="40">
        <v>0</v>
      </c>
      <c r="S18" s="41">
        <v>13.031549999999999</v>
      </c>
      <c r="T18" s="14">
        <f>IF(J18="SC024",N18,IF(ISERROR(S18),"",IF(J18="PROV SUM",N18,L18*S18)))</f>
        <v>26.063099999999999</v>
      </c>
      <c r="V18" s="10" t="s">
        <v>104</v>
      </c>
      <c r="W18" s="39">
        <v>2</v>
      </c>
      <c r="X18" s="41">
        <v>13.031549999999999</v>
      </c>
      <c r="Y18" s="72">
        <f t="shared" si="0"/>
        <v>26.063099999999999</v>
      </c>
      <c r="Z18" s="19"/>
      <c r="AA18" s="79">
        <v>0</v>
      </c>
      <c r="AB18" s="80">
        <f t="shared" si="1"/>
        <v>0</v>
      </c>
      <c r="AC18" s="81">
        <v>0</v>
      </c>
      <c r="AD18" s="82">
        <f t="shared" si="2"/>
        <v>0</v>
      </c>
      <c r="AE18" s="133">
        <f t="shared" si="3"/>
        <v>0</v>
      </c>
    </row>
    <row r="19" spans="1:31" ht="75.75" thickBot="1" x14ac:dyDescent="0.3">
      <c r="A19" s="16"/>
      <c r="B19" s="3" t="s">
        <v>94</v>
      </c>
      <c r="C19" s="4" t="s">
        <v>285</v>
      </c>
      <c r="D19" s="5" t="s">
        <v>25</v>
      </c>
      <c r="E19" s="6" t="s">
        <v>300</v>
      </c>
      <c r="F19" s="7"/>
      <c r="G19" s="7"/>
      <c r="H19" s="8">
        <v>5.1540000000000203</v>
      </c>
      <c r="I19" s="7"/>
      <c r="J19" s="9" t="s">
        <v>301</v>
      </c>
      <c r="K19" s="10" t="s">
        <v>79</v>
      </c>
      <c r="L19" s="39">
        <v>6</v>
      </c>
      <c r="M19" s="11">
        <v>16.28</v>
      </c>
      <c r="N19" s="12">
        <v>97.68</v>
      </c>
      <c r="O19" s="19"/>
      <c r="P19" s="13" t="e">
        <v>#VALUE!</v>
      </c>
      <c r="Q19" s="14" t="e">
        <f>IF(J19="PROV SUM",N19,L19*P19)</f>
        <v>#VALUE!</v>
      </c>
      <c r="R19" s="40">
        <v>0</v>
      </c>
      <c r="S19" s="41">
        <v>13.714272000000001</v>
      </c>
      <c r="T19" s="14">
        <f>IF(J19="SC024",N19,IF(ISERROR(S19),"",IF(J19="PROV SUM",N19,L19*S19)))</f>
        <v>82.285632000000007</v>
      </c>
      <c r="V19" s="10" t="s">
        <v>79</v>
      </c>
      <c r="W19" s="39">
        <v>6</v>
      </c>
      <c r="X19" s="41">
        <v>13.714272000000001</v>
      </c>
      <c r="Y19" s="72">
        <f t="shared" si="0"/>
        <v>82.285632000000007</v>
      </c>
      <c r="Z19" s="19"/>
      <c r="AA19" s="79">
        <v>0</v>
      </c>
      <c r="AB19" s="80">
        <f t="shared" si="1"/>
        <v>0</v>
      </c>
      <c r="AC19" s="81">
        <v>0</v>
      </c>
      <c r="AD19" s="82">
        <f t="shared" si="2"/>
        <v>0</v>
      </c>
      <c r="AE19" s="133">
        <f t="shared" si="3"/>
        <v>0</v>
      </c>
    </row>
    <row r="20" spans="1:31" ht="30.75" thickBot="1" x14ac:dyDescent="0.3">
      <c r="A20" s="16"/>
      <c r="B20" s="3" t="s">
        <v>94</v>
      </c>
      <c r="C20" s="4" t="s">
        <v>285</v>
      </c>
      <c r="D20" s="5" t="s">
        <v>25</v>
      </c>
      <c r="E20" s="6" t="s">
        <v>292</v>
      </c>
      <c r="F20" s="7"/>
      <c r="G20" s="7"/>
      <c r="H20" s="8">
        <v>5.1730000000000196</v>
      </c>
      <c r="I20" s="7"/>
      <c r="J20" s="9" t="s">
        <v>293</v>
      </c>
      <c r="K20" s="10" t="s">
        <v>79</v>
      </c>
      <c r="L20" s="39">
        <v>1</v>
      </c>
      <c r="M20" s="11">
        <v>12.5</v>
      </c>
      <c r="N20" s="12">
        <v>12.5</v>
      </c>
      <c r="O20" s="19"/>
      <c r="P20" s="13" t="e">
        <v>#VALUE!</v>
      </c>
      <c r="Q20" s="14" t="e">
        <f>IF(J20="PROV SUM",N20,L20*P20)</f>
        <v>#VALUE!</v>
      </c>
      <c r="R20" s="40">
        <v>0</v>
      </c>
      <c r="S20" s="41">
        <v>9.0625</v>
      </c>
      <c r="T20" s="14">
        <f>IF(J20="SC024",N20,IF(ISERROR(S20),"",IF(J20="PROV SUM",N20,L20*S20)))</f>
        <v>9.0625</v>
      </c>
      <c r="V20" s="10" t="s">
        <v>79</v>
      </c>
      <c r="W20" s="39">
        <v>1</v>
      </c>
      <c r="X20" s="41">
        <v>9.0625</v>
      </c>
      <c r="Y20" s="72">
        <f t="shared" si="0"/>
        <v>9.0625</v>
      </c>
      <c r="Z20" s="19"/>
      <c r="AA20" s="79">
        <v>0</v>
      </c>
      <c r="AB20" s="80">
        <f t="shared" si="1"/>
        <v>0</v>
      </c>
      <c r="AC20" s="81">
        <v>0</v>
      </c>
      <c r="AD20" s="82">
        <f t="shared" si="2"/>
        <v>0</v>
      </c>
      <c r="AE20" s="133">
        <f t="shared" si="3"/>
        <v>0</v>
      </c>
    </row>
    <row r="21" spans="1:31" ht="15.75" thickBot="1" x14ac:dyDescent="0.3">
      <c r="A21" s="16"/>
      <c r="B21" s="3" t="s">
        <v>94</v>
      </c>
      <c r="C21" s="42" t="s">
        <v>189</v>
      </c>
      <c r="D21" s="5" t="s">
        <v>378</v>
      </c>
      <c r="E21" s="6"/>
      <c r="F21" s="7"/>
      <c r="G21" s="7"/>
      <c r="H21" s="8"/>
      <c r="I21" s="7"/>
      <c r="J21" s="9"/>
      <c r="K21" s="10"/>
      <c r="L21" s="39"/>
      <c r="M21" s="9"/>
      <c r="N21" s="39"/>
      <c r="O21" s="19"/>
      <c r="P21" s="28"/>
      <c r="Q21" s="43"/>
      <c r="R21" s="43"/>
      <c r="S21" s="43"/>
      <c r="T21" s="43"/>
      <c r="V21" s="10"/>
      <c r="W21" s="39"/>
      <c r="X21" s="43"/>
      <c r="Y21" s="72">
        <f t="shared" si="0"/>
        <v>0</v>
      </c>
      <c r="Z21" s="19"/>
      <c r="AA21" s="79">
        <v>0</v>
      </c>
      <c r="AB21" s="80">
        <f t="shared" si="1"/>
        <v>0</v>
      </c>
      <c r="AC21" s="81">
        <v>0</v>
      </c>
      <c r="AD21" s="82">
        <f t="shared" si="2"/>
        <v>0</v>
      </c>
      <c r="AE21" s="133">
        <f t="shared" si="3"/>
        <v>0</v>
      </c>
    </row>
    <row r="22" spans="1:31" ht="30.75" thickBot="1" x14ac:dyDescent="0.3">
      <c r="A22" s="16"/>
      <c r="B22" s="3" t="s">
        <v>94</v>
      </c>
      <c r="C22" s="42" t="s">
        <v>189</v>
      </c>
      <c r="D22" s="5" t="s">
        <v>25</v>
      </c>
      <c r="E22" s="6" t="s">
        <v>337</v>
      </c>
      <c r="F22" s="7"/>
      <c r="G22" s="7"/>
      <c r="H22" s="8">
        <v>6.91</v>
      </c>
      <c r="I22" s="7"/>
      <c r="J22" s="9" t="s">
        <v>338</v>
      </c>
      <c r="K22" s="10" t="s">
        <v>79</v>
      </c>
      <c r="L22" s="39">
        <v>5</v>
      </c>
      <c r="M22" s="11">
        <v>20.13</v>
      </c>
      <c r="N22" s="39">
        <v>100.65</v>
      </c>
      <c r="O22" s="19"/>
      <c r="P22" s="13" t="e">
        <v>#VALUE!</v>
      </c>
      <c r="Q22" s="14" t="e">
        <f>IF(J22="PROV SUM",N22,L22*P22)</f>
        <v>#VALUE!</v>
      </c>
      <c r="R22" s="40">
        <v>0</v>
      </c>
      <c r="S22" s="41">
        <v>14.594249999999999</v>
      </c>
      <c r="T22" s="14">
        <f>IF(J22="SC024",N22,IF(ISERROR(S22),"",IF(J22="PROV SUM",N22,L22*S22)))</f>
        <v>72.971249999999998</v>
      </c>
      <c r="V22" s="10" t="s">
        <v>79</v>
      </c>
      <c r="W22" s="39">
        <v>5</v>
      </c>
      <c r="X22" s="41">
        <v>14.594249999999999</v>
      </c>
      <c r="Y22" s="72">
        <f t="shared" si="0"/>
        <v>72.971249999999998</v>
      </c>
      <c r="Z22" s="19"/>
      <c r="AA22" s="79">
        <v>0</v>
      </c>
      <c r="AB22" s="80">
        <f t="shared" si="1"/>
        <v>0</v>
      </c>
      <c r="AC22" s="81">
        <v>0</v>
      </c>
      <c r="AD22" s="82">
        <f t="shared" si="2"/>
        <v>0</v>
      </c>
      <c r="AE22" s="133">
        <f t="shared" si="3"/>
        <v>0</v>
      </c>
    </row>
    <row r="23" spans="1:31" ht="45.75" thickBot="1" x14ac:dyDescent="0.3">
      <c r="A23" s="16"/>
      <c r="B23" s="3" t="s">
        <v>94</v>
      </c>
      <c r="C23" s="42" t="s">
        <v>189</v>
      </c>
      <c r="D23" s="5" t="s">
        <v>25</v>
      </c>
      <c r="E23" s="6" t="s">
        <v>236</v>
      </c>
      <c r="F23" s="7"/>
      <c r="G23" s="7"/>
      <c r="H23" s="8">
        <v>6.2140000000000404</v>
      </c>
      <c r="I23" s="7"/>
      <c r="J23" s="9" t="s">
        <v>237</v>
      </c>
      <c r="K23" s="10" t="s">
        <v>139</v>
      </c>
      <c r="L23" s="39">
        <v>1</v>
      </c>
      <c r="M23" s="11">
        <v>16.98</v>
      </c>
      <c r="N23" s="39">
        <v>16.98</v>
      </c>
      <c r="O23" s="19"/>
      <c r="P23" s="13" t="e">
        <v>#VALUE!</v>
      </c>
      <c r="Q23" s="14" t="e">
        <f>IF(J23="PROV SUM",N23,L23*P23)</f>
        <v>#VALUE!</v>
      </c>
      <c r="R23" s="40">
        <v>0</v>
      </c>
      <c r="S23" s="41">
        <v>14.433</v>
      </c>
      <c r="T23" s="14">
        <f>IF(J23="SC024",N23,IF(ISERROR(S23),"",IF(J23="PROV SUM",N23,L23*S23)))</f>
        <v>14.433</v>
      </c>
      <c r="V23" s="10" t="s">
        <v>139</v>
      </c>
      <c r="W23" s="39">
        <v>1</v>
      </c>
      <c r="X23" s="41">
        <v>14.433</v>
      </c>
      <c r="Y23" s="72">
        <f t="shared" si="0"/>
        <v>14.433</v>
      </c>
      <c r="Z23" s="19"/>
      <c r="AA23" s="79">
        <v>0</v>
      </c>
      <c r="AB23" s="80">
        <f t="shared" si="1"/>
        <v>0</v>
      </c>
      <c r="AC23" s="81">
        <v>0</v>
      </c>
      <c r="AD23" s="82">
        <f t="shared" si="2"/>
        <v>0</v>
      </c>
      <c r="AE23" s="133">
        <f t="shared" si="3"/>
        <v>0</v>
      </c>
    </row>
    <row r="24" spans="1:31" ht="30.75" thickBot="1" x14ac:dyDescent="0.3">
      <c r="A24" s="16"/>
      <c r="B24" s="3" t="s">
        <v>94</v>
      </c>
      <c r="C24" s="42" t="s">
        <v>189</v>
      </c>
      <c r="D24" s="5" t="s">
        <v>25</v>
      </c>
      <c r="E24" s="6" t="s">
        <v>411</v>
      </c>
      <c r="F24" s="7"/>
      <c r="G24" s="7"/>
      <c r="H24" s="8">
        <v>6.2360000000000504</v>
      </c>
      <c r="I24" s="7"/>
      <c r="J24" s="9" t="s">
        <v>251</v>
      </c>
      <c r="K24" s="10" t="s">
        <v>79</v>
      </c>
      <c r="L24" s="39">
        <v>28</v>
      </c>
      <c r="M24" s="11">
        <v>25.87</v>
      </c>
      <c r="N24" s="39">
        <v>724.36</v>
      </c>
      <c r="O24" s="19"/>
      <c r="P24" s="13" t="e">
        <v>#VALUE!</v>
      </c>
      <c r="Q24" s="14" t="e">
        <f>IF(J24="PROV SUM",N24,L24*P24)</f>
        <v>#VALUE!</v>
      </c>
      <c r="R24" s="40">
        <v>0</v>
      </c>
      <c r="S24" s="41">
        <v>21.9895</v>
      </c>
      <c r="T24" s="14">
        <f>IF(J24="SC024",N24,IF(ISERROR(S24),"",IF(J24="PROV SUM",N24,L24*S24)))</f>
        <v>615.70600000000002</v>
      </c>
      <c r="V24" s="10" t="s">
        <v>79</v>
      </c>
      <c r="W24" s="39">
        <v>28</v>
      </c>
      <c r="X24" s="41">
        <v>21.9895</v>
      </c>
      <c r="Y24" s="72">
        <f t="shared" si="0"/>
        <v>615.70600000000002</v>
      </c>
      <c r="Z24" s="19"/>
      <c r="AA24" s="79">
        <v>0</v>
      </c>
      <c r="AB24" s="80">
        <f t="shared" si="1"/>
        <v>0</v>
      </c>
      <c r="AC24" s="81">
        <v>0</v>
      </c>
      <c r="AD24" s="82">
        <f t="shared" si="2"/>
        <v>0</v>
      </c>
      <c r="AE24" s="133">
        <f t="shared" si="3"/>
        <v>0</v>
      </c>
    </row>
    <row r="25" spans="1:31" ht="30.75" thickBot="1" x14ac:dyDescent="0.3">
      <c r="A25" s="16"/>
      <c r="B25" s="3" t="s">
        <v>94</v>
      </c>
      <c r="C25" s="42" t="s">
        <v>189</v>
      </c>
      <c r="D25" s="5" t="s">
        <v>25</v>
      </c>
      <c r="E25" s="6" t="s">
        <v>412</v>
      </c>
      <c r="F25" s="7"/>
      <c r="G25" s="7"/>
      <c r="H25" s="8">
        <v>6.2370000000000498</v>
      </c>
      <c r="I25" s="7"/>
      <c r="J25" s="9" t="s">
        <v>253</v>
      </c>
      <c r="K25" s="10" t="s">
        <v>104</v>
      </c>
      <c r="L25" s="39">
        <v>6</v>
      </c>
      <c r="M25" s="11">
        <v>6.28</v>
      </c>
      <c r="N25" s="39">
        <v>37.68</v>
      </c>
      <c r="O25" s="19"/>
      <c r="P25" s="13" t="e">
        <v>#VALUE!</v>
      </c>
      <c r="Q25" s="14" t="e">
        <f>IF(J25="PROV SUM",N25,L25*P25)</f>
        <v>#VALUE!</v>
      </c>
      <c r="R25" s="40">
        <v>0</v>
      </c>
      <c r="S25" s="41">
        <v>5.3380000000000001</v>
      </c>
      <c r="T25" s="14">
        <f>IF(J25="SC024",N25,IF(ISERROR(S25),"",IF(J25="PROV SUM",N25,L25*S25)))</f>
        <v>32.027999999999999</v>
      </c>
      <c r="V25" s="10" t="s">
        <v>104</v>
      </c>
      <c r="W25" s="39">
        <v>6</v>
      </c>
      <c r="X25" s="41">
        <v>5.3380000000000001</v>
      </c>
      <c r="Y25" s="72">
        <f t="shared" si="0"/>
        <v>32.027999999999999</v>
      </c>
      <c r="Z25" s="19"/>
      <c r="AA25" s="79">
        <v>0</v>
      </c>
      <c r="AB25" s="80">
        <f t="shared" si="1"/>
        <v>0</v>
      </c>
      <c r="AC25" s="81">
        <v>0</v>
      </c>
      <c r="AD25" s="82">
        <f t="shared" si="2"/>
        <v>0</v>
      </c>
      <c r="AE25" s="133">
        <f t="shared" si="3"/>
        <v>0</v>
      </c>
    </row>
    <row r="26" spans="1:31" ht="45.75" thickBot="1" x14ac:dyDescent="0.3">
      <c r="A26" s="16"/>
      <c r="B26" s="3" t="s">
        <v>94</v>
      </c>
      <c r="C26" s="42" t="s">
        <v>189</v>
      </c>
      <c r="D26" s="5" t="s">
        <v>25</v>
      </c>
      <c r="E26" s="6" t="s">
        <v>258</v>
      </c>
      <c r="F26" s="7"/>
      <c r="G26" s="7"/>
      <c r="H26" s="8">
        <v>6.2410000000000503</v>
      </c>
      <c r="I26" s="7"/>
      <c r="J26" s="9" t="s">
        <v>259</v>
      </c>
      <c r="K26" s="10" t="s">
        <v>139</v>
      </c>
      <c r="L26" s="39">
        <v>2</v>
      </c>
      <c r="M26" s="11">
        <v>45.53</v>
      </c>
      <c r="N26" s="39">
        <v>91.06</v>
      </c>
      <c r="O26" s="19"/>
      <c r="P26" s="13" t="e">
        <v>#VALUE!</v>
      </c>
      <c r="Q26" s="14" t="e">
        <f>IF(J26="PROV SUM",N26,L26*P26)</f>
        <v>#VALUE!</v>
      </c>
      <c r="R26" s="40">
        <v>0</v>
      </c>
      <c r="S26" s="41">
        <v>38.700499999999998</v>
      </c>
      <c r="T26" s="14">
        <f>IF(J26="SC024",N26,IF(ISERROR(S26),"",IF(J26="PROV SUM",N26,L26*S26)))</f>
        <v>77.400999999999996</v>
      </c>
      <c r="V26" s="10" t="s">
        <v>139</v>
      </c>
      <c r="W26" s="39">
        <v>2</v>
      </c>
      <c r="X26" s="41">
        <v>38.700499999999998</v>
      </c>
      <c r="Y26" s="72">
        <f t="shared" si="0"/>
        <v>77.400999999999996</v>
      </c>
      <c r="Z26" s="19"/>
      <c r="AA26" s="79">
        <v>0</v>
      </c>
      <c r="AB26" s="80">
        <f t="shared" si="1"/>
        <v>0</v>
      </c>
      <c r="AC26" s="81">
        <v>0</v>
      </c>
      <c r="AD26" s="82">
        <f t="shared" si="2"/>
        <v>0</v>
      </c>
      <c r="AE26" s="133">
        <f t="shared" si="3"/>
        <v>0</v>
      </c>
    </row>
    <row r="27" spans="1:31" ht="15.75" thickBot="1" x14ac:dyDescent="0.3">
      <c r="A27" s="16"/>
      <c r="B27" s="3" t="s">
        <v>94</v>
      </c>
      <c r="C27" s="42" t="s">
        <v>72</v>
      </c>
      <c r="D27" s="5" t="s">
        <v>378</v>
      </c>
      <c r="E27" s="6"/>
      <c r="F27" s="7"/>
      <c r="G27" s="7"/>
      <c r="H27" s="8"/>
      <c r="I27" s="7"/>
      <c r="J27" s="9"/>
      <c r="K27" s="10"/>
      <c r="L27" s="39"/>
      <c r="M27" s="9"/>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1" ht="60.75" thickBot="1" x14ac:dyDescent="0.3">
      <c r="A28" s="16"/>
      <c r="B28" s="3" t="s">
        <v>94</v>
      </c>
      <c r="C28" s="42" t="s">
        <v>72</v>
      </c>
      <c r="D28" s="5" t="s">
        <v>25</v>
      </c>
      <c r="E28" s="6" t="s">
        <v>130</v>
      </c>
      <c r="F28" s="7"/>
      <c r="G28" s="7"/>
      <c r="H28" s="8">
        <v>3.44</v>
      </c>
      <c r="I28" s="7"/>
      <c r="J28" s="9" t="s">
        <v>131</v>
      </c>
      <c r="K28" s="10" t="s">
        <v>104</v>
      </c>
      <c r="L28" s="39">
        <v>10</v>
      </c>
      <c r="M28" s="11">
        <v>21.94</v>
      </c>
      <c r="N28" s="39">
        <v>219.4</v>
      </c>
      <c r="O28" s="44"/>
      <c r="P28" s="13" t="e">
        <v>#VALUE!</v>
      </c>
      <c r="Q28" s="14" t="e">
        <f>IF(J28="PROV SUM",N28,L28*P28)</f>
        <v>#VALUE!</v>
      </c>
      <c r="R28" s="40">
        <v>0</v>
      </c>
      <c r="S28" s="41">
        <v>19.449809999999999</v>
      </c>
      <c r="T28" s="14">
        <f>IF(J28="SC024",N28,IF(ISERROR(S28),"",IF(J28="PROV SUM",N28,L28*S28)))</f>
        <v>194.49809999999999</v>
      </c>
      <c r="V28" s="10" t="s">
        <v>104</v>
      </c>
      <c r="W28" s="39">
        <v>10</v>
      </c>
      <c r="X28" s="41">
        <v>19.449809999999999</v>
      </c>
      <c r="Y28" s="72">
        <f t="shared" si="0"/>
        <v>194.49809999999999</v>
      </c>
      <c r="Z28" s="19"/>
      <c r="AA28" s="79">
        <v>0</v>
      </c>
      <c r="AB28" s="80">
        <f t="shared" si="1"/>
        <v>0</v>
      </c>
      <c r="AC28" s="81">
        <v>0</v>
      </c>
      <c r="AD28" s="82">
        <f t="shared" si="2"/>
        <v>0</v>
      </c>
      <c r="AE28" s="133">
        <f t="shared" si="3"/>
        <v>0</v>
      </c>
    </row>
    <row r="29" spans="1:31" ht="105.75" thickBot="1" x14ac:dyDescent="0.3">
      <c r="A29" s="16"/>
      <c r="B29" s="3" t="s">
        <v>94</v>
      </c>
      <c r="C29" s="42" t="s">
        <v>72</v>
      </c>
      <c r="D29" s="5" t="s">
        <v>25</v>
      </c>
      <c r="E29" s="6" t="s">
        <v>95</v>
      </c>
      <c r="F29" s="7"/>
      <c r="G29" s="7"/>
      <c r="H29" s="8">
        <v>3.2179999999999902</v>
      </c>
      <c r="I29" s="7"/>
      <c r="J29" s="9" t="s">
        <v>96</v>
      </c>
      <c r="K29" s="10" t="s">
        <v>79</v>
      </c>
      <c r="L29" s="39">
        <v>50</v>
      </c>
      <c r="M29" s="11">
        <v>134.04</v>
      </c>
      <c r="N29" s="39">
        <v>6702</v>
      </c>
      <c r="O29" s="44"/>
      <c r="P29" s="13" t="e">
        <v>#VALUE!</v>
      </c>
      <c r="Q29" s="14" t="e">
        <f>IF(J29="PROV SUM",N29,L29*P29)</f>
        <v>#VALUE!</v>
      </c>
      <c r="R29" s="40">
        <v>0</v>
      </c>
      <c r="S29" s="41">
        <v>107.232</v>
      </c>
      <c r="T29" s="14">
        <f>IF(J29="SC024",N29,IF(ISERROR(S29),"",IF(J29="PROV SUM",N29,L29*S29)))</f>
        <v>5361.6</v>
      </c>
      <c r="V29" s="10" t="s">
        <v>79</v>
      </c>
      <c r="W29" s="39">
        <v>50</v>
      </c>
      <c r="X29" s="41">
        <v>107.232</v>
      </c>
      <c r="Y29" s="72">
        <f t="shared" si="0"/>
        <v>5361.6</v>
      </c>
      <c r="Z29" s="19"/>
      <c r="AA29" s="79">
        <v>0</v>
      </c>
      <c r="AB29" s="80">
        <f t="shared" si="1"/>
        <v>0</v>
      </c>
      <c r="AC29" s="81">
        <v>0</v>
      </c>
      <c r="AD29" s="82">
        <f t="shared" si="2"/>
        <v>0</v>
      </c>
      <c r="AE29" s="133">
        <f t="shared" si="3"/>
        <v>0</v>
      </c>
    </row>
    <row r="30" spans="1:31" ht="45.75" thickBot="1" x14ac:dyDescent="0.3">
      <c r="A30" s="16"/>
      <c r="B30" s="3" t="s">
        <v>94</v>
      </c>
      <c r="C30" s="42" t="s">
        <v>72</v>
      </c>
      <c r="D30" s="5" t="s">
        <v>25</v>
      </c>
      <c r="E30" s="6" t="s">
        <v>102</v>
      </c>
      <c r="F30" s="7"/>
      <c r="G30" s="7"/>
      <c r="H30" s="8">
        <v>3.2209999999999899</v>
      </c>
      <c r="I30" s="7"/>
      <c r="J30" s="9" t="s">
        <v>103</v>
      </c>
      <c r="K30" s="10" t="s">
        <v>104</v>
      </c>
      <c r="L30" s="39">
        <v>5</v>
      </c>
      <c r="M30" s="11">
        <v>61.15</v>
      </c>
      <c r="N30" s="39">
        <v>305.75</v>
      </c>
      <c r="O30" s="44"/>
      <c r="P30" s="13" t="e">
        <v>#VALUE!</v>
      </c>
      <c r="Q30" s="14" t="e">
        <f>IF(J30="PROV SUM",N30,L30*P30)</f>
        <v>#VALUE!</v>
      </c>
      <c r="R30" s="40">
        <v>0</v>
      </c>
      <c r="S30" s="41">
        <v>48.92</v>
      </c>
      <c r="T30" s="14">
        <f>IF(J30="SC024",N30,IF(ISERROR(S30),"",IF(J30="PROV SUM",N30,L30*S30)))</f>
        <v>244.60000000000002</v>
      </c>
      <c r="V30" s="10" t="s">
        <v>104</v>
      </c>
      <c r="W30" s="39">
        <v>5</v>
      </c>
      <c r="X30" s="41">
        <v>48.92</v>
      </c>
      <c r="Y30" s="72">
        <f t="shared" si="0"/>
        <v>244.60000000000002</v>
      </c>
      <c r="Z30" s="19"/>
      <c r="AA30" s="79">
        <v>0</v>
      </c>
      <c r="AB30" s="80">
        <f t="shared" si="1"/>
        <v>0</v>
      </c>
      <c r="AC30" s="81">
        <v>0</v>
      </c>
      <c r="AD30" s="82">
        <f t="shared" si="2"/>
        <v>0</v>
      </c>
      <c r="AE30" s="133">
        <f t="shared" si="3"/>
        <v>0</v>
      </c>
    </row>
    <row r="31" spans="1:31" ht="30.75" thickBot="1" x14ac:dyDescent="0.3">
      <c r="A31" s="16"/>
      <c r="B31" s="3" t="s">
        <v>94</v>
      </c>
      <c r="C31" s="42" t="s">
        <v>72</v>
      </c>
      <c r="D31" s="5" t="s">
        <v>25</v>
      </c>
      <c r="E31" s="6" t="s">
        <v>142</v>
      </c>
      <c r="F31" s="7"/>
      <c r="G31" s="7"/>
      <c r="H31" s="8">
        <v>3.3259999999999899</v>
      </c>
      <c r="I31" s="7"/>
      <c r="J31" s="9" t="s">
        <v>143</v>
      </c>
      <c r="K31" s="10" t="s">
        <v>75</v>
      </c>
      <c r="L31" s="39">
        <v>2</v>
      </c>
      <c r="M31" s="11">
        <v>10.41</v>
      </c>
      <c r="N31" s="39">
        <v>20.82</v>
      </c>
      <c r="O31" s="44"/>
      <c r="P31" s="13" t="e">
        <v>#VALUE!</v>
      </c>
      <c r="Q31" s="14" t="e">
        <f>IF(J31="PROV SUM",N31,L31*P31)</f>
        <v>#VALUE!</v>
      </c>
      <c r="R31" s="40">
        <v>0</v>
      </c>
      <c r="S31" s="41">
        <v>7.7148510000000003</v>
      </c>
      <c r="T31" s="14">
        <f>IF(J31="SC024",N31,IF(ISERROR(S31),"",IF(J31="PROV SUM",N31,L31*S31)))</f>
        <v>15.429702000000001</v>
      </c>
      <c r="V31" s="10" t="s">
        <v>75</v>
      </c>
      <c r="W31" s="39">
        <v>2</v>
      </c>
      <c r="X31" s="41">
        <v>7.7148510000000003</v>
      </c>
      <c r="Y31" s="72">
        <f t="shared" si="0"/>
        <v>15.429702000000001</v>
      </c>
      <c r="Z31" s="19"/>
      <c r="AA31" s="79">
        <v>0</v>
      </c>
      <c r="AB31" s="80">
        <f t="shared" si="1"/>
        <v>0</v>
      </c>
      <c r="AC31" s="81">
        <v>0</v>
      </c>
      <c r="AD31" s="82">
        <f t="shared" si="2"/>
        <v>0</v>
      </c>
      <c r="AE31" s="133">
        <f t="shared" si="3"/>
        <v>0</v>
      </c>
    </row>
    <row r="32" spans="1:31" ht="15.75" thickBot="1" x14ac:dyDescent="0.3">
      <c r="A32" s="16"/>
      <c r="B32" s="3" t="s">
        <v>94</v>
      </c>
      <c r="C32" s="42" t="s">
        <v>164</v>
      </c>
      <c r="D32" s="5" t="s">
        <v>378</v>
      </c>
      <c r="E32" s="6"/>
      <c r="F32" s="7"/>
      <c r="G32" s="7"/>
      <c r="H32" s="8"/>
      <c r="I32" s="7"/>
      <c r="J32" s="9"/>
      <c r="K32" s="10"/>
      <c r="L32" s="39"/>
      <c r="M32" s="9"/>
      <c r="N32" s="39"/>
      <c r="O32" s="44"/>
      <c r="P32" s="28"/>
      <c r="Q32" s="43"/>
      <c r="R32" s="43"/>
      <c r="S32" s="43"/>
      <c r="T32" s="43"/>
      <c r="V32" s="10"/>
      <c r="W32" s="39"/>
      <c r="X32" s="43"/>
      <c r="Y32" s="72">
        <f t="shared" si="0"/>
        <v>0</v>
      </c>
      <c r="Z32" s="19"/>
      <c r="AA32" s="79">
        <v>0</v>
      </c>
      <c r="AB32" s="80">
        <f t="shared" si="1"/>
        <v>0</v>
      </c>
      <c r="AC32" s="81">
        <v>0</v>
      </c>
      <c r="AD32" s="82">
        <f t="shared" si="2"/>
        <v>0</v>
      </c>
      <c r="AE32" s="133">
        <f t="shared" si="3"/>
        <v>0</v>
      </c>
    </row>
    <row r="33" spans="1:32" ht="90.75" thickBot="1" x14ac:dyDescent="0.3">
      <c r="A33" s="16"/>
      <c r="B33" s="3" t="s">
        <v>94</v>
      </c>
      <c r="C33" s="42" t="s">
        <v>164</v>
      </c>
      <c r="D33" s="5" t="s">
        <v>25</v>
      </c>
      <c r="E33" s="6" t="s">
        <v>165</v>
      </c>
      <c r="F33" s="7"/>
      <c r="G33" s="7"/>
      <c r="H33" s="8">
        <v>4.28</v>
      </c>
      <c r="I33" s="7"/>
      <c r="J33" s="9" t="s">
        <v>166</v>
      </c>
      <c r="K33" s="10" t="s">
        <v>79</v>
      </c>
      <c r="L33" s="39">
        <v>2</v>
      </c>
      <c r="M33" s="11">
        <v>434.56</v>
      </c>
      <c r="N33" s="39">
        <v>869.12</v>
      </c>
      <c r="O33" s="44"/>
      <c r="P33" s="13" t="e">
        <v>#VALUE!</v>
      </c>
      <c r="Q33" s="14" t="e">
        <f>IF(J33="PROV SUM",N33,L33*P33)</f>
        <v>#VALUE!</v>
      </c>
      <c r="R33" s="40">
        <v>0</v>
      </c>
      <c r="S33" s="41">
        <v>385.23743999999999</v>
      </c>
      <c r="T33" s="14">
        <f>IF(J33="SC024",N33,IF(ISERROR(S33),"",IF(J33="PROV SUM",N33,L33*S33)))</f>
        <v>770.47487999999998</v>
      </c>
      <c r="V33" s="10" t="s">
        <v>79</v>
      </c>
      <c r="W33" s="39">
        <v>2</v>
      </c>
      <c r="X33" s="41">
        <v>385.23743999999999</v>
      </c>
      <c r="Y33" s="72">
        <f t="shared" si="0"/>
        <v>770.47487999999998</v>
      </c>
      <c r="Z33" s="19"/>
      <c r="AA33" s="79">
        <v>0</v>
      </c>
      <c r="AB33" s="80">
        <f t="shared" si="1"/>
        <v>0</v>
      </c>
      <c r="AC33" s="81">
        <v>0</v>
      </c>
      <c r="AD33" s="82">
        <f t="shared" si="2"/>
        <v>0</v>
      </c>
      <c r="AE33" s="133">
        <f t="shared" si="3"/>
        <v>0</v>
      </c>
    </row>
    <row r="34" spans="1:32" ht="90.75" thickBot="1" x14ac:dyDescent="0.3">
      <c r="A34" s="16"/>
      <c r="B34" s="45" t="s">
        <v>94</v>
      </c>
      <c r="C34" s="46" t="s">
        <v>164</v>
      </c>
      <c r="D34" s="47" t="s">
        <v>25</v>
      </c>
      <c r="E34" s="48" t="s">
        <v>171</v>
      </c>
      <c r="F34" s="49"/>
      <c r="G34" s="49"/>
      <c r="H34" s="50">
        <v>4.8999999999999799</v>
      </c>
      <c r="I34" s="49"/>
      <c r="J34" s="51" t="s">
        <v>172</v>
      </c>
      <c r="K34" s="52" t="s">
        <v>75</v>
      </c>
      <c r="L34" s="53">
        <v>9</v>
      </c>
      <c r="M34" s="54">
        <v>35.61</v>
      </c>
      <c r="N34" s="53">
        <v>320.49</v>
      </c>
      <c r="O34" s="44"/>
      <c r="P34" s="13" t="e">
        <v>#VALUE!</v>
      </c>
      <c r="Q34" s="14" t="e">
        <f>IF(J34="PROV SUM",N34,L34*P34)</f>
        <v>#VALUE!</v>
      </c>
      <c r="R34" s="40">
        <v>0</v>
      </c>
      <c r="S34" s="41">
        <v>31.568264999999997</v>
      </c>
      <c r="T34" s="14">
        <f>IF(J34="SC024",N34,IF(ISERROR(S34),"",IF(J34="PROV SUM",N34,L34*S34)))</f>
        <v>284.11438499999997</v>
      </c>
      <c r="V34" s="52" t="s">
        <v>75</v>
      </c>
      <c r="W34" s="53">
        <v>9</v>
      </c>
      <c r="X34" s="41">
        <v>31.568264999999997</v>
      </c>
      <c r="Y34" s="72">
        <f t="shared" si="0"/>
        <v>284.11438499999997</v>
      </c>
      <c r="Z34" s="19"/>
      <c r="AA34" s="79">
        <v>0</v>
      </c>
      <c r="AB34" s="80">
        <f t="shared" si="1"/>
        <v>0</v>
      </c>
      <c r="AC34" s="81">
        <v>0</v>
      </c>
      <c r="AD34" s="82">
        <f t="shared" si="2"/>
        <v>0</v>
      </c>
      <c r="AE34" s="133">
        <f t="shared" si="3"/>
        <v>0</v>
      </c>
    </row>
    <row r="35" spans="1:32" ht="15.75" thickBot="1" x14ac:dyDescent="0.3">
      <c r="A35" s="16"/>
      <c r="B35" s="45" t="s">
        <v>94</v>
      </c>
      <c r="C35" s="46" t="s">
        <v>24</v>
      </c>
      <c r="D35" s="47" t="s">
        <v>378</v>
      </c>
      <c r="E35" s="48"/>
      <c r="F35" s="49"/>
      <c r="G35" s="49"/>
      <c r="H35" s="50"/>
      <c r="I35" s="49"/>
      <c r="J35" s="51"/>
      <c r="K35" s="52"/>
      <c r="L35" s="53"/>
      <c r="M35" s="51"/>
      <c r="N35" s="53"/>
      <c r="O35" s="44"/>
      <c r="P35" s="28"/>
      <c r="Q35" s="43"/>
      <c r="R35" s="43"/>
      <c r="S35" s="43"/>
      <c r="T35" s="43"/>
      <c r="V35" s="52"/>
      <c r="W35" s="53"/>
      <c r="X35" s="43"/>
      <c r="Y35" s="72">
        <f t="shared" si="0"/>
        <v>0</v>
      </c>
      <c r="Z35" s="19"/>
      <c r="AA35" s="79">
        <v>0</v>
      </c>
      <c r="AB35" s="80">
        <f t="shared" si="1"/>
        <v>0</v>
      </c>
      <c r="AC35" s="81">
        <v>0</v>
      </c>
      <c r="AD35" s="82">
        <f t="shared" si="2"/>
        <v>0</v>
      </c>
      <c r="AE35" s="133">
        <f t="shared" si="3"/>
        <v>0</v>
      </c>
      <c r="AF35" s="176">
        <f>SUM(AD36:AD40)</f>
        <v>2489.8400799999999</v>
      </c>
    </row>
    <row r="36" spans="1:32" ht="120.75" thickBot="1" x14ac:dyDescent="0.3">
      <c r="A36" s="22"/>
      <c r="B36" s="55" t="s">
        <v>94</v>
      </c>
      <c r="C36" s="55" t="s">
        <v>24</v>
      </c>
      <c r="D36" s="56" t="s">
        <v>25</v>
      </c>
      <c r="E36" s="57" t="s">
        <v>26</v>
      </c>
      <c r="F36" s="58"/>
      <c r="G36" s="58"/>
      <c r="H36" s="59">
        <v>2.1</v>
      </c>
      <c r="I36" s="58"/>
      <c r="J36" s="60" t="s">
        <v>27</v>
      </c>
      <c r="K36" s="58" t="s">
        <v>28</v>
      </c>
      <c r="L36" s="61">
        <v>151</v>
      </c>
      <c r="M36" s="62">
        <v>12.92</v>
      </c>
      <c r="N36" s="63">
        <v>1950.92</v>
      </c>
      <c r="O36" s="19"/>
      <c r="P36" s="13" t="e">
        <v>#VALUE!</v>
      </c>
      <c r="Q36" s="14" t="e">
        <f>IF(J36="PROV SUM",N36,L36*P36)</f>
        <v>#VALUE!</v>
      </c>
      <c r="R36" s="40">
        <v>0</v>
      </c>
      <c r="S36" s="41">
        <v>16.4084</v>
      </c>
      <c r="T36" s="14">
        <f>IF(J36="SC024",N36,IF(ISERROR(S36),"",IF(J36="PROV SUM",N36,L36*S36)))</f>
        <v>2477.6684</v>
      </c>
      <c r="V36" s="58" t="s">
        <v>28</v>
      </c>
      <c r="W36" s="61">
        <v>151</v>
      </c>
      <c r="X36" s="41">
        <v>16.4084</v>
      </c>
      <c r="Y36" s="72">
        <f t="shared" si="0"/>
        <v>2477.6684</v>
      </c>
      <c r="Z36" s="19"/>
      <c r="AA36" s="79">
        <v>0.7</v>
      </c>
      <c r="AB36" s="80">
        <f t="shared" si="1"/>
        <v>1734.36788</v>
      </c>
      <c r="AC36" s="81">
        <v>0.7</v>
      </c>
      <c r="AD36" s="82">
        <f t="shared" si="2"/>
        <v>1734.36788</v>
      </c>
      <c r="AE36" s="133">
        <f t="shared" si="3"/>
        <v>0</v>
      </c>
    </row>
    <row r="37" spans="1:32" ht="30.75" thickBot="1" x14ac:dyDescent="0.3">
      <c r="A37" s="22"/>
      <c r="B37" s="55" t="s">
        <v>94</v>
      </c>
      <c r="C37" s="55" t="s">
        <v>24</v>
      </c>
      <c r="D37" s="56" t="s">
        <v>25</v>
      </c>
      <c r="E37" s="57" t="s">
        <v>29</v>
      </c>
      <c r="F37" s="58"/>
      <c r="G37" s="58"/>
      <c r="H37" s="59">
        <v>2.5</v>
      </c>
      <c r="I37" s="58"/>
      <c r="J37" s="60" t="s">
        <v>30</v>
      </c>
      <c r="K37" s="58" t="s">
        <v>31</v>
      </c>
      <c r="L37" s="61">
        <v>1</v>
      </c>
      <c r="M37" s="62">
        <v>420</v>
      </c>
      <c r="N37" s="63">
        <v>420</v>
      </c>
      <c r="O37" s="19"/>
      <c r="P37" s="13" t="e">
        <v>#VALUE!</v>
      </c>
      <c r="Q37" s="14" t="e">
        <f>IF(J37="PROV SUM",N37,L37*P37)</f>
        <v>#VALUE!</v>
      </c>
      <c r="R37" s="40">
        <v>0</v>
      </c>
      <c r="S37" s="41">
        <v>533.4</v>
      </c>
      <c r="T37" s="14">
        <f>IF(J37="SC024",N37,IF(ISERROR(S37),"",IF(J37="PROV SUM",N37,L37*S37)))</f>
        <v>533.4</v>
      </c>
      <c r="V37" s="58" t="s">
        <v>31</v>
      </c>
      <c r="W37" s="61">
        <v>1</v>
      </c>
      <c r="X37" s="41">
        <v>533.4</v>
      </c>
      <c r="Y37" s="72">
        <f t="shared" si="0"/>
        <v>533.4</v>
      </c>
      <c r="Z37" s="19"/>
      <c r="AA37" s="79">
        <v>0.7</v>
      </c>
      <c r="AB37" s="80">
        <f t="shared" si="1"/>
        <v>373.37999999999994</v>
      </c>
      <c r="AC37" s="81">
        <v>0.7</v>
      </c>
      <c r="AD37" s="82">
        <f t="shared" si="2"/>
        <v>373.37999999999994</v>
      </c>
      <c r="AE37" s="133">
        <f t="shared" si="3"/>
        <v>0</v>
      </c>
    </row>
    <row r="38" spans="1:32" ht="15.75" thickBot="1" x14ac:dyDescent="0.3">
      <c r="A38" s="22"/>
      <c r="B38" s="55" t="s">
        <v>94</v>
      </c>
      <c r="C38" s="55" t="s">
        <v>24</v>
      </c>
      <c r="D38" s="56" t="s">
        <v>25</v>
      </c>
      <c r="E38" s="57" t="s">
        <v>32</v>
      </c>
      <c r="F38" s="58"/>
      <c r="G38" s="58"/>
      <c r="H38" s="59">
        <v>2.6</v>
      </c>
      <c r="I38" s="58"/>
      <c r="J38" s="60" t="s">
        <v>33</v>
      </c>
      <c r="K38" s="58" t="s">
        <v>31</v>
      </c>
      <c r="L38" s="61">
        <v>1</v>
      </c>
      <c r="M38" s="62">
        <v>50</v>
      </c>
      <c r="N38" s="63">
        <v>50</v>
      </c>
      <c r="O38" s="19"/>
      <c r="P38" s="13" t="e">
        <v>#VALUE!</v>
      </c>
      <c r="Q38" s="14" t="e">
        <f>IF(J38="PROV SUM",N38,L38*P38)</f>
        <v>#VALUE!</v>
      </c>
      <c r="R38" s="40">
        <v>0</v>
      </c>
      <c r="S38" s="41">
        <v>63.5</v>
      </c>
      <c r="T38" s="14">
        <f>IF(J38="SC024",N38,IF(ISERROR(S38),"",IF(J38="PROV SUM",N38,L38*S38)))</f>
        <v>63.5</v>
      </c>
      <c r="V38" s="58" t="s">
        <v>31</v>
      </c>
      <c r="W38" s="61">
        <v>1</v>
      </c>
      <c r="X38" s="41">
        <v>63.5</v>
      </c>
      <c r="Y38" s="72">
        <f t="shared" si="0"/>
        <v>63.5</v>
      </c>
      <c r="Z38" s="19"/>
      <c r="AA38" s="79">
        <v>0.7</v>
      </c>
      <c r="AB38" s="80">
        <f t="shared" si="1"/>
        <v>44.449999999999996</v>
      </c>
      <c r="AC38" s="81">
        <v>0.7</v>
      </c>
      <c r="AD38" s="82">
        <f t="shared" si="2"/>
        <v>44.449999999999996</v>
      </c>
      <c r="AE38" s="133">
        <f t="shared" si="3"/>
        <v>0</v>
      </c>
    </row>
    <row r="39" spans="1:32" ht="15.75" thickBot="1" x14ac:dyDescent="0.3">
      <c r="A39" s="22"/>
      <c r="B39" s="55" t="s">
        <v>94</v>
      </c>
      <c r="C39" s="55" t="s">
        <v>24</v>
      </c>
      <c r="D39" s="56" t="s">
        <v>25</v>
      </c>
      <c r="E39" s="57" t="s">
        <v>41</v>
      </c>
      <c r="F39" s="58"/>
      <c r="G39" s="58"/>
      <c r="H39" s="59">
        <v>2.16</v>
      </c>
      <c r="I39" s="58"/>
      <c r="J39" s="60" t="s">
        <v>42</v>
      </c>
      <c r="K39" s="58" t="s">
        <v>31</v>
      </c>
      <c r="L39" s="61">
        <v>1</v>
      </c>
      <c r="M39" s="62">
        <v>379.8</v>
      </c>
      <c r="N39" s="63">
        <v>379.8</v>
      </c>
      <c r="O39" s="19"/>
      <c r="P39" s="13" t="e">
        <v>#VALUE!</v>
      </c>
      <c r="Q39" s="14" t="e">
        <f>IF(J39="PROV SUM",N39,L39*P39)</f>
        <v>#VALUE!</v>
      </c>
      <c r="R39" s="40">
        <v>0</v>
      </c>
      <c r="S39" s="41">
        <v>482.346</v>
      </c>
      <c r="T39" s="14">
        <f>IF(J39="SC024",N39,IF(ISERROR(S39),"",IF(J39="PROV SUM",N39,L39*S39)))</f>
        <v>482.346</v>
      </c>
      <c r="V39" s="58" t="s">
        <v>31</v>
      </c>
      <c r="W39" s="61">
        <v>1</v>
      </c>
      <c r="X39" s="41">
        <v>482.346</v>
      </c>
      <c r="Y39" s="72">
        <f t="shared" si="0"/>
        <v>482.346</v>
      </c>
      <c r="Z39" s="19"/>
      <c r="AA39" s="79">
        <v>0.7</v>
      </c>
      <c r="AB39" s="80">
        <f t="shared" si="1"/>
        <v>337.6422</v>
      </c>
      <c r="AC39" s="81">
        <v>0.7</v>
      </c>
      <c r="AD39" s="82">
        <f t="shared" si="2"/>
        <v>337.6422</v>
      </c>
      <c r="AE39" s="133">
        <f t="shared" si="3"/>
        <v>0</v>
      </c>
    </row>
    <row r="40" spans="1:32" ht="60.75" thickBot="1" x14ac:dyDescent="0.3">
      <c r="A40" s="22"/>
      <c r="B40" s="55" t="s">
        <v>94</v>
      </c>
      <c r="C40" s="55" t="s">
        <v>24</v>
      </c>
      <c r="D40" s="56" t="s">
        <v>25</v>
      </c>
      <c r="E40" s="57" t="s">
        <v>382</v>
      </c>
      <c r="F40" s="58"/>
      <c r="G40" s="58"/>
      <c r="H40" s="59"/>
      <c r="I40" s="58"/>
      <c r="J40" s="60" t="s">
        <v>383</v>
      </c>
      <c r="K40" s="58" t="s">
        <v>31</v>
      </c>
      <c r="L40" s="61"/>
      <c r="M40" s="62">
        <v>4.8300000000000003E-2</v>
      </c>
      <c r="N40" s="63">
        <v>0</v>
      </c>
      <c r="O40" s="19"/>
      <c r="P40" s="13" t="e">
        <v>#VALUE!</v>
      </c>
      <c r="Q40" s="14" t="e">
        <f>IF(J40="PROV SUM",N40,L40*P40)</f>
        <v>#VALUE!</v>
      </c>
      <c r="R40" s="40" t="e">
        <v>#N/A</v>
      </c>
      <c r="S40" s="41" t="e">
        <v>#N/A</v>
      </c>
      <c r="T40" s="14">
        <f>IF(J40="SC024",N40,IF(ISERROR(S40),"",IF(J40="PROV SUM",N40,L40*S40)))</f>
        <v>0</v>
      </c>
      <c r="V40" s="58" t="s">
        <v>31</v>
      </c>
      <c r="W40" s="61"/>
      <c r="X40" s="41" t="e">
        <v>#N/A</v>
      </c>
      <c r="Y40" s="72"/>
      <c r="Z40" s="19"/>
      <c r="AA40" s="79">
        <v>0</v>
      </c>
      <c r="AB40" s="80">
        <f t="shared" si="1"/>
        <v>0</v>
      </c>
      <c r="AC40" s="81">
        <v>0</v>
      </c>
      <c r="AD40" s="82">
        <f t="shared" si="2"/>
        <v>0</v>
      </c>
      <c r="AE40" s="133">
        <f t="shared" si="3"/>
        <v>0</v>
      </c>
    </row>
    <row r="41" spans="1:32" ht="15.75" thickBot="1" x14ac:dyDescent="0.3">
      <c r="A41" s="22"/>
      <c r="B41" s="64" t="s">
        <v>94</v>
      </c>
      <c r="C41" s="55" t="s">
        <v>312</v>
      </c>
      <c r="D41" s="56" t="s">
        <v>378</v>
      </c>
      <c r="E41" s="57"/>
      <c r="F41" s="58"/>
      <c r="G41" s="58"/>
      <c r="H41" s="59"/>
      <c r="I41" s="58"/>
      <c r="J41" s="60"/>
      <c r="K41" s="58"/>
      <c r="L41" s="61"/>
      <c r="M41" s="60"/>
      <c r="N41" s="63"/>
      <c r="O41" s="19"/>
      <c r="P41" s="17"/>
      <c r="Q41" s="38"/>
      <c r="R41" s="38"/>
      <c r="S41" s="38"/>
      <c r="T41" s="38"/>
      <c r="V41" s="58"/>
      <c r="W41" s="61"/>
      <c r="X41" s="38"/>
      <c r="Y41" s="72">
        <f t="shared" si="0"/>
        <v>0</v>
      </c>
      <c r="Z41" s="19"/>
      <c r="AA41" s="79">
        <v>0</v>
      </c>
      <c r="AB41" s="80">
        <f t="shared" si="1"/>
        <v>0</v>
      </c>
      <c r="AC41" s="81">
        <v>0</v>
      </c>
      <c r="AD41" s="82">
        <f t="shared" si="2"/>
        <v>0</v>
      </c>
      <c r="AE41" s="133">
        <f t="shared" si="3"/>
        <v>0</v>
      </c>
    </row>
    <row r="42" spans="1:32" ht="16.5" thickBot="1" x14ac:dyDescent="0.3">
      <c r="A42" s="22"/>
      <c r="B42" s="64" t="s">
        <v>94</v>
      </c>
      <c r="C42" s="55" t="s">
        <v>312</v>
      </c>
      <c r="D42" s="56" t="s">
        <v>25</v>
      </c>
      <c r="E42" s="57" t="s">
        <v>431</v>
      </c>
      <c r="F42" s="58"/>
      <c r="G42" s="58"/>
      <c r="H42" s="59">
        <v>7.3159999999999998</v>
      </c>
      <c r="I42" s="58"/>
      <c r="J42" s="60" t="s">
        <v>379</v>
      </c>
      <c r="K42" s="58" t="s">
        <v>380</v>
      </c>
      <c r="L42" s="61">
        <v>1</v>
      </c>
      <c r="M42" s="65">
        <v>500</v>
      </c>
      <c r="N42" s="63">
        <v>500</v>
      </c>
      <c r="O42" s="19"/>
      <c r="P42" s="13" t="e">
        <v>#VALUE!</v>
      </c>
      <c r="Q42" s="14">
        <f>IF(J42="PROV SUM",N42,L42*P42)</f>
        <v>500</v>
      </c>
      <c r="R42" s="40" t="s">
        <v>381</v>
      </c>
      <c r="S42" s="41" t="s">
        <v>381</v>
      </c>
      <c r="T42" s="14">
        <f>IF(J42="SC024",N42,IF(ISERROR(S42),"",IF(J42="PROV SUM",N42,L42*S42)))</f>
        <v>500</v>
      </c>
      <c r="V42" s="58" t="s">
        <v>380</v>
      </c>
      <c r="W42" s="61">
        <v>1</v>
      </c>
      <c r="X42" s="41" t="s">
        <v>381</v>
      </c>
      <c r="Y42" s="72">
        <v>500</v>
      </c>
      <c r="Z42" s="19"/>
      <c r="AA42" s="79">
        <v>0</v>
      </c>
      <c r="AB42" s="80">
        <f t="shared" si="1"/>
        <v>0</v>
      </c>
      <c r="AC42" s="81">
        <v>0</v>
      </c>
      <c r="AD42" s="82">
        <f t="shared" si="2"/>
        <v>0</v>
      </c>
      <c r="AE42" s="133">
        <f t="shared" si="3"/>
        <v>0</v>
      </c>
    </row>
    <row r="43" spans="1:32" ht="16.5" thickBot="1" x14ac:dyDescent="0.3">
      <c r="A43" s="16"/>
      <c r="B43" s="88" t="s">
        <v>94</v>
      </c>
      <c r="C43" s="89" t="s">
        <v>341</v>
      </c>
      <c r="D43" s="90" t="s">
        <v>378</v>
      </c>
      <c r="E43" s="91"/>
      <c r="F43" s="7"/>
      <c r="G43" s="7"/>
      <c r="H43" s="92"/>
      <c r="I43" s="7"/>
      <c r="J43" s="91"/>
      <c r="K43" s="93"/>
      <c r="L43" s="53"/>
      <c r="M43" s="94"/>
      <c r="N43" s="12"/>
      <c r="O43" s="19"/>
      <c r="P43" s="17"/>
      <c r="Q43" s="38"/>
      <c r="R43" s="38"/>
      <c r="S43" s="38"/>
      <c r="T43" s="38"/>
      <c r="V43" s="93"/>
      <c r="W43" s="53"/>
      <c r="X43" s="38"/>
      <c r="Y43" s="72">
        <f t="shared" si="0"/>
        <v>0</v>
      </c>
      <c r="Z43" s="19"/>
      <c r="AA43" s="79">
        <v>0</v>
      </c>
      <c r="AB43" s="80">
        <f t="shared" si="1"/>
        <v>0</v>
      </c>
      <c r="AC43" s="81">
        <v>0</v>
      </c>
      <c r="AD43" s="82">
        <f t="shared" si="2"/>
        <v>0</v>
      </c>
      <c r="AE43" s="133">
        <f t="shared" si="3"/>
        <v>0</v>
      </c>
    </row>
    <row r="44" spans="1:32" ht="105.75" thickBot="1" x14ac:dyDescent="0.3">
      <c r="A44" s="16"/>
      <c r="B44" s="88" t="s">
        <v>94</v>
      </c>
      <c r="C44" s="89" t="s">
        <v>341</v>
      </c>
      <c r="D44" s="90" t="s">
        <v>25</v>
      </c>
      <c r="E44" s="91" t="s">
        <v>350</v>
      </c>
      <c r="F44" s="10"/>
      <c r="G44" s="10"/>
      <c r="H44" s="92">
        <v>13</v>
      </c>
      <c r="I44" s="10"/>
      <c r="J44" s="91" t="s">
        <v>351</v>
      </c>
      <c r="K44" s="10" t="s">
        <v>311</v>
      </c>
      <c r="L44" s="95">
        <v>2</v>
      </c>
      <c r="M44" s="94">
        <v>222.2</v>
      </c>
      <c r="N44" s="96">
        <v>444.4</v>
      </c>
      <c r="O44" s="19"/>
      <c r="P44" s="13" t="e">
        <v>#VALUE!</v>
      </c>
      <c r="Q44" s="14" t="e">
        <f t="shared" ref="Q44:Q57" si="4">IF(J44="PROV SUM",N44,L44*P44)</f>
        <v>#VALUE!</v>
      </c>
      <c r="R44" s="40">
        <v>0</v>
      </c>
      <c r="S44" s="41">
        <v>196.98029999999997</v>
      </c>
      <c r="T44" s="14">
        <f t="shared" ref="T44:T57" si="5">IF(J44="SC024",N44,IF(ISERROR(S44),"",IF(J44="PROV SUM",N44,L44*S44)))</f>
        <v>393.96059999999994</v>
      </c>
      <c r="V44" s="10" t="s">
        <v>311</v>
      </c>
      <c r="W44" s="95">
        <v>2</v>
      </c>
      <c r="X44" s="41">
        <v>196.98029999999997</v>
      </c>
      <c r="Y44" s="72">
        <f t="shared" si="0"/>
        <v>393.96059999999994</v>
      </c>
      <c r="Z44" s="19"/>
      <c r="AA44" s="79">
        <v>0</v>
      </c>
      <c r="AB44" s="80">
        <f t="shared" si="1"/>
        <v>0</v>
      </c>
      <c r="AC44" s="81">
        <v>0</v>
      </c>
      <c r="AD44" s="82">
        <f t="shared" si="2"/>
        <v>0</v>
      </c>
      <c r="AE44" s="133">
        <f t="shared" si="3"/>
        <v>0</v>
      </c>
    </row>
    <row r="45" spans="1:32" ht="105.75" thickBot="1" x14ac:dyDescent="0.3">
      <c r="A45" s="16"/>
      <c r="B45" s="88" t="s">
        <v>94</v>
      </c>
      <c r="C45" s="89" t="s">
        <v>341</v>
      </c>
      <c r="D45" s="90" t="s">
        <v>25</v>
      </c>
      <c r="E45" s="91" t="s">
        <v>356</v>
      </c>
      <c r="F45" s="7"/>
      <c r="G45" s="7"/>
      <c r="H45" s="92">
        <v>27</v>
      </c>
      <c r="I45" s="7"/>
      <c r="J45" s="91" t="s">
        <v>357</v>
      </c>
      <c r="K45" s="93" t="s">
        <v>311</v>
      </c>
      <c r="L45" s="95">
        <v>1</v>
      </c>
      <c r="M45" s="94">
        <v>22.53</v>
      </c>
      <c r="N45" s="96">
        <v>22.53</v>
      </c>
      <c r="O45" s="19"/>
      <c r="P45" s="13" t="e">
        <v>#VALUE!</v>
      </c>
      <c r="Q45" s="14" t="e">
        <f t="shared" si="4"/>
        <v>#VALUE!</v>
      </c>
      <c r="R45" s="40">
        <v>0</v>
      </c>
      <c r="S45" s="41">
        <v>19.150500000000001</v>
      </c>
      <c r="T45" s="14">
        <f t="shared" si="5"/>
        <v>19.150500000000001</v>
      </c>
      <c r="V45" s="93" t="s">
        <v>311</v>
      </c>
      <c r="W45" s="95">
        <v>1</v>
      </c>
      <c r="X45" s="41">
        <v>19.150500000000001</v>
      </c>
      <c r="Y45" s="72">
        <f t="shared" si="0"/>
        <v>19.150500000000001</v>
      </c>
      <c r="Z45" s="19"/>
      <c r="AA45" s="79">
        <v>0</v>
      </c>
      <c r="AB45" s="80">
        <f t="shared" si="1"/>
        <v>0</v>
      </c>
      <c r="AC45" s="81">
        <v>0</v>
      </c>
      <c r="AD45" s="82">
        <f t="shared" si="2"/>
        <v>0</v>
      </c>
      <c r="AE45" s="133">
        <f t="shared" si="3"/>
        <v>0</v>
      </c>
    </row>
    <row r="46" spans="1:32" ht="120.75" thickBot="1" x14ac:dyDescent="0.3">
      <c r="A46" s="16"/>
      <c r="B46" s="88" t="s">
        <v>94</v>
      </c>
      <c r="C46" s="89" t="s">
        <v>341</v>
      </c>
      <c r="D46" s="90" t="s">
        <v>25</v>
      </c>
      <c r="E46" s="91" t="s">
        <v>358</v>
      </c>
      <c r="F46" s="7"/>
      <c r="G46" s="7"/>
      <c r="H46" s="92">
        <v>41</v>
      </c>
      <c r="I46" s="7"/>
      <c r="J46" s="91" t="s">
        <v>359</v>
      </c>
      <c r="K46" s="93" t="s">
        <v>311</v>
      </c>
      <c r="L46" s="95">
        <v>1</v>
      </c>
      <c r="M46" s="94">
        <v>29.34</v>
      </c>
      <c r="N46" s="96">
        <v>29.34</v>
      </c>
      <c r="O46" s="19"/>
      <c r="P46" s="13" t="e">
        <v>#VALUE!</v>
      </c>
      <c r="Q46" s="14" t="e">
        <f t="shared" si="4"/>
        <v>#VALUE!</v>
      </c>
      <c r="R46" s="40">
        <v>0</v>
      </c>
      <c r="S46" s="41">
        <v>24.939</v>
      </c>
      <c r="T46" s="14">
        <f t="shared" si="5"/>
        <v>24.939</v>
      </c>
      <c r="V46" s="93" t="s">
        <v>311</v>
      </c>
      <c r="W46" s="95">
        <v>1</v>
      </c>
      <c r="X46" s="41">
        <v>24.939</v>
      </c>
      <c r="Y46" s="72">
        <f t="shared" si="0"/>
        <v>24.939</v>
      </c>
      <c r="Z46" s="19"/>
      <c r="AA46" s="79">
        <v>0</v>
      </c>
      <c r="AB46" s="80">
        <f t="shared" si="1"/>
        <v>0</v>
      </c>
      <c r="AC46" s="81">
        <v>0</v>
      </c>
      <c r="AD46" s="82">
        <f t="shared" si="2"/>
        <v>0</v>
      </c>
      <c r="AE46" s="133">
        <f t="shared" si="3"/>
        <v>0</v>
      </c>
    </row>
    <row r="47" spans="1:32" ht="45.75" thickBot="1" x14ac:dyDescent="0.3">
      <c r="A47" s="16"/>
      <c r="B47" s="88" t="s">
        <v>94</v>
      </c>
      <c r="C47" s="89" t="s">
        <v>341</v>
      </c>
      <c r="D47" s="90" t="s">
        <v>25</v>
      </c>
      <c r="E47" s="91" t="s">
        <v>364</v>
      </c>
      <c r="F47" s="7"/>
      <c r="G47" s="7"/>
      <c r="H47" s="92">
        <v>93</v>
      </c>
      <c r="I47" s="7"/>
      <c r="J47" s="91" t="s">
        <v>365</v>
      </c>
      <c r="K47" s="93" t="s">
        <v>311</v>
      </c>
      <c r="L47" s="95">
        <v>1</v>
      </c>
      <c r="M47" s="94">
        <v>550</v>
      </c>
      <c r="N47" s="96">
        <v>550</v>
      </c>
      <c r="O47" s="19"/>
      <c r="P47" s="13" t="e">
        <v>#VALUE!</v>
      </c>
      <c r="Q47" s="14" t="e">
        <f t="shared" si="4"/>
        <v>#VALUE!</v>
      </c>
      <c r="R47" s="40">
        <v>0</v>
      </c>
      <c r="S47" s="41">
        <v>440</v>
      </c>
      <c r="T47" s="14">
        <f t="shared" si="5"/>
        <v>440</v>
      </c>
      <c r="V47" s="93" t="s">
        <v>311</v>
      </c>
      <c r="W47" s="95">
        <v>1</v>
      </c>
      <c r="X47" s="41">
        <v>440</v>
      </c>
      <c r="Y47" s="72">
        <f t="shared" si="0"/>
        <v>440</v>
      </c>
      <c r="Z47" s="19"/>
      <c r="AA47" s="79">
        <v>0</v>
      </c>
      <c r="AB47" s="80">
        <f t="shared" si="1"/>
        <v>0</v>
      </c>
      <c r="AC47" s="81">
        <v>0</v>
      </c>
      <c r="AD47" s="82">
        <f t="shared" si="2"/>
        <v>0</v>
      </c>
      <c r="AE47" s="133">
        <f t="shared" si="3"/>
        <v>0</v>
      </c>
    </row>
    <row r="48" spans="1:32" ht="45.75" thickBot="1" x14ac:dyDescent="0.3">
      <c r="A48" s="16"/>
      <c r="B48" s="88" t="s">
        <v>94</v>
      </c>
      <c r="C48" s="89" t="s">
        <v>341</v>
      </c>
      <c r="D48" s="90" t="s">
        <v>25</v>
      </c>
      <c r="E48" s="91" t="s">
        <v>352</v>
      </c>
      <c r="F48" s="7"/>
      <c r="G48" s="7"/>
      <c r="H48" s="92">
        <v>104</v>
      </c>
      <c r="I48" s="7"/>
      <c r="J48" s="91" t="s">
        <v>353</v>
      </c>
      <c r="K48" s="93" t="s">
        <v>311</v>
      </c>
      <c r="L48" s="95">
        <v>2</v>
      </c>
      <c r="M48" s="94">
        <v>3.44</v>
      </c>
      <c r="N48" s="96">
        <v>6.88</v>
      </c>
      <c r="O48" s="19"/>
      <c r="P48" s="13" t="e">
        <v>#VALUE!</v>
      </c>
      <c r="Q48" s="14" t="e">
        <f t="shared" si="4"/>
        <v>#VALUE!</v>
      </c>
      <c r="R48" s="40">
        <v>0</v>
      </c>
      <c r="S48" s="41">
        <v>3.0495599999999996</v>
      </c>
      <c r="T48" s="14">
        <f t="shared" si="5"/>
        <v>6.0991199999999992</v>
      </c>
      <c r="V48" s="93" t="s">
        <v>311</v>
      </c>
      <c r="W48" s="95">
        <v>2</v>
      </c>
      <c r="X48" s="41">
        <v>3.0495599999999996</v>
      </c>
      <c r="Y48" s="72">
        <f t="shared" si="0"/>
        <v>6.0991199999999992</v>
      </c>
      <c r="Z48" s="19"/>
      <c r="AA48" s="79">
        <v>0</v>
      </c>
      <c r="AB48" s="80">
        <f t="shared" si="1"/>
        <v>0</v>
      </c>
      <c r="AC48" s="81">
        <v>0</v>
      </c>
      <c r="AD48" s="82">
        <f t="shared" si="2"/>
        <v>0</v>
      </c>
      <c r="AE48" s="133">
        <f t="shared" si="3"/>
        <v>0</v>
      </c>
    </row>
    <row r="49" spans="1:32" ht="90.75" thickBot="1" x14ac:dyDescent="0.3">
      <c r="A49" s="16"/>
      <c r="B49" s="88" t="s">
        <v>94</v>
      </c>
      <c r="C49" s="89" t="s">
        <v>341</v>
      </c>
      <c r="D49" s="90" t="s">
        <v>25</v>
      </c>
      <c r="E49" s="91" t="s">
        <v>366</v>
      </c>
      <c r="F49" s="7"/>
      <c r="G49" s="7"/>
      <c r="H49" s="92">
        <v>115</v>
      </c>
      <c r="I49" s="7"/>
      <c r="J49" s="91" t="s">
        <v>367</v>
      </c>
      <c r="K49" s="93" t="s">
        <v>311</v>
      </c>
      <c r="L49" s="95">
        <v>2</v>
      </c>
      <c r="M49" s="94">
        <v>70.11</v>
      </c>
      <c r="N49" s="96">
        <v>140.22</v>
      </c>
      <c r="O49" s="19"/>
      <c r="P49" s="13" t="e">
        <v>#VALUE!</v>
      </c>
      <c r="Q49" s="14" t="e">
        <f t="shared" si="4"/>
        <v>#VALUE!</v>
      </c>
      <c r="R49" s="40">
        <v>0</v>
      </c>
      <c r="S49" s="41">
        <v>56.088000000000001</v>
      </c>
      <c r="T49" s="14">
        <f t="shared" si="5"/>
        <v>112.176</v>
      </c>
      <c r="V49" s="93" t="s">
        <v>311</v>
      </c>
      <c r="W49" s="95">
        <v>2</v>
      </c>
      <c r="X49" s="41">
        <v>56.088000000000001</v>
      </c>
      <c r="Y49" s="72">
        <f t="shared" si="0"/>
        <v>112.176</v>
      </c>
      <c r="Z49" s="19"/>
      <c r="AA49" s="79">
        <v>0</v>
      </c>
      <c r="AB49" s="80">
        <f t="shared" si="1"/>
        <v>0</v>
      </c>
      <c r="AC49" s="81">
        <v>0</v>
      </c>
      <c r="AD49" s="82">
        <f t="shared" si="2"/>
        <v>0</v>
      </c>
      <c r="AE49" s="133">
        <f t="shared" si="3"/>
        <v>0</v>
      </c>
    </row>
    <row r="50" spans="1:32" ht="46.5" thickBot="1" x14ac:dyDescent="0.3">
      <c r="A50" s="16"/>
      <c r="B50" s="88" t="s">
        <v>94</v>
      </c>
      <c r="C50" s="89" t="s">
        <v>341</v>
      </c>
      <c r="D50" s="90" t="s">
        <v>25</v>
      </c>
      <c r="E50" s="97" t="s">
        <v>354</v>
      </c>
      <c r="F50" s="7"/>
      <c r="G50" s="7"/>
      <c r="H50" s="92">
        <v>175</v>
      </c>
      <c r="I50" s="7"/>
      <c r="J50" s="104" t="s">
        <v>355</v>
      </c>
      <c r="K50" s="93" t="s">
        <v>311</v>
      </c>
      <c r="L50" s="95">
        <v>2</v>
      </c>
      <c r="M50" s="94">
        <v>9.81</v>
      </c>
      <c r="N50" s="96">
        <v>19.62</v>
      </c>
      <c r="O50" s="19"/>
      <c r="P50" s="13" t="e">
        <v>#VALUE!</v>
      </c>
      <c r="Q50" s="14" t="e">
        <f t="shared" si="4"/>
        <v>#VALUE!</v>
      </c>
      <c r="R50" s="40">
        <v>0</v>
      </c>
      <c r="S50" s="41">
        <v>8.6965649999999997</v>
      </c>
      <c r="T50" s="14">
        <f t="shared" si="5"/>
        <v>17.393129999999999</v>
      </c>
      <c r="V50" s="93" t="s">
        <v>311</v>
      </c>
      <c r="W50" s="95">
        <v>2</v>
      </c>
      <c r="X50" s="41">
        <v>8.6965649999999997</v>
      </c>
      <c r="Y50" s="72">
        <f t="shared" si="0"/>
        <v>17.393129999999999</v>
      </c>
      <c r="Z50" s="19"/>
      <c r="AA50" s="79">
        <v>0</v>
      </c>
      <c r="AB50" s="80">
        <f t="shared" si="1"/>
        <v>0</v>
      </c>
      <c r="AC50" s="81">
        <v>0</v>
      </c>
      <c r="AD50" s="82">
        <f t="shared" si="2"/>
        <v>0</v>
      </c>
      <c r="AE50" s="133">
        <f t="shared" si="3"/>
        <v>0</v>
      </c>
    </row>
    <row r="51" spans="1:32" ht="76.5" thickBot="1" x14ac:dyDescent="0.3">
      <c r="A51" s="16"/>
      <c r="B51" s="88" t="s">
        <v>94</v>
      </c>
      <c r="C51" s="89" t="s">
        <v>341</v>
      </c>
      <c r="D51" s="90" t="s">
        <v>25</v>
      </c>
      <c r="E51" s="97" t="s">
        <v>342</v>
      </c>
      <c r="F51" s="7"/>
      <c r="G51" s="7"/>
      <c r="H51" s="92">
        <v>180</v>
      </c>
      <c r="I51" s="7"/>
      <c r="J51" s="98" t="s">
        <v>343</v>
      </c>
      <c r="K51" s="93" t="s">
        <v>311</v>
      </c>
      <c r="L51" s="95">
        <v>1</v>
      </c>
      <c r="M51" s="94">
        <v>62.11</v>
      </c>
      <c r="N51" s="96">
        <v>62.11</v>
      </c>
      <c r="O51" s="19"/>
      <c r="P51" s="13" t="e">
        <v>#VALUE!</v>
      </c>
      <c r="Q51" s="14" t="e">
        <f t="shared" si="4"/>
        <v>#VALUE!</v>
      </c>
      <c r="R51" s="40">
        <v>0</v>
      </c>
      <c r="S51" s="41">
        <v>55.060514999999995</v>
      </c>
      <c r="T51" s="14">
        <f t="shared" si="5"/>
        <v>55.060514999999995</v>
      </c>
      <c r="V51" s="93" t="s">
        <v>311</v>
      </c>
      <c r="W51" s="95">
        <v>1</v>
      </c>
      <c r="X51" s="41">
        <v>55.060514999999995</v>
      </c>
      <c r="Y51" s="72">
        <f t="shared" si="0"/>
        <v>55.060514999999995</v>
      </c>
      <c r="Z51" s="19"/>
      <c r="AA51" s="79">
        <v>0</v>
      </c>
      <c r="AB51" s="80">
        <f t="shared" si="1"/>
        <v>0</v>
      </c>
      <c r="AC51" s="81">
        <v>0</v>
      </c>
      <c r="AD51" s="82">
        <f t="shared" si="2"/>
        <v>0</v>
      </c>
      <c r="AE51" s="133">
        <f t="shared" si="3"/>
        <v>0</v>
      </c>
    </row>
    <row r="52" spans="1:32" ht="91.5" thickBot="1" x14ac:dyDescent="0.3">
      <c r="A52" s="22"/>
      <c r="B52" s="88" t="s">
        <v>94</v>
      </c>
      <c r="C52" s="89" t="s">
        <v>341</v>
      </c>
      <c r="D52" s="90" t="s">
        <v>25</v>
      </c>
      <c r="E52" s="97" t="s">
        <v>370</v>
      </c>
      <c r="F52" s="30"/>
      <c r="G52" s="30"/>
      <c r="H52" s="92">
        <v>186</v>
      </c>
      <c r="I52" s="30"/>
      <c r="J52" s="99" t="s">
        <v>371</v>
      </c>
      <c r="K52" s="93" t="s">
        <v>311</v>
      </c>
      <c r="L52" s="95">
        <v>1</v>
      </c>
      <c r="M52" s="94">
        <v>86.88</v>
      </c>
      <c r="N52" s="96">
        <v>86.88</v>
      </c>
      <c r="O52" s="19"/>
      <c r="P52" s="13" t="e">
        <v>#VALUE!</v>
      </c>
      <c r="Q52" s="14" t="e">
        <f t="shared" si="4"/>
        <v>#VALUE!</v>
      </c>
      <c r="R52" s="40">
        <v>0</v>
      </c>
      <c r="S52" s="41">
        <v>69.504000000000005</v>
      </c>
      <c r="T52" s="14">
        <f t="shared" si="5"/>
        <v>69.504000000000005</v>
      </c>
      <c r="V52" s="93" t="s">
        <v>311</v>
      </c>
      <c r="W52" s="95">
        <v>1</v>
      </c>
      <c r="X52" s="41">
        <v>69.504000000000005</v>
      </c>
      <c r="Y52" s="72">
        <f t="shared" si="0"/>
        <v>69.504000000000005</v>
      </c>
      <c r="Z52" s="19"/>
      <c r="AA52" s="79">
        <v>0</v>
      </c>
      <c r="AB52" s="80">
        <f t="shared" si="1"/>
        <v>0</v>
      </c>
      <c r="AC52" s="81">
        <v>0</v>
      </c>
      <c r="AD52" s="82">
        <f t="shared" si="2"/>
        <v>0</v>
      </c>
      <c r="AE52" s="133">
        <f t="shared" si="3"/>
        <v>0</v>
      </c>
    </row>
    <row r="53" spans="1:32" ht="16.5" thickBot="1" x14ac:dyDescent="0.3">
      <c r="A53" s="22"/>
      <c r="B53" s="88" t="s">
        <v>94</v>
      </c>
      <c r="C53" s="89" t="s">
        <v>341</v>
      </c>
      <c r="D53" s="90" t="s">
        <v>25</v>
      </c>
      <c r="E53" s="100" t="s">
        <v>424</v>
      </c>
      <c r="F53" s="30"/>
      <c r="G53" s="30"/>
      <c r="H53" s="92">
        <v>190</v>
      </c>
      <c r="I53" s="30"/>
      <c r="J53" s="101" t="s">
        <v>379</v>
      </c>
      <c r="K53" s="93" t="s">
        <v>311</v>
      </c>
      <c r="L53" s="95">
        <v>1</v>
      </c>
      <c r="M53" s="102">
        <v>1500</v>
      </c>
      <c r="N53" s="96">
        <v>1500</v>
      </c>
      <c r="O53" s="19"/>
      <c r="P53" s="13" t="e">
        <v>#VALUE!</v>
      </c>
      <c r="Q53" s="14">
        <f t="shared" si="4"/>
        <v>1500</v>
      </c>
      <c r="R53" s="40" t="s">
        <v>381</v>
      </c>
      <c r="S53" s="41">
        <v>1500</v>
      </c>
      <c r="T53" s="14">
        <f t="shared" si="5"/>
        <v>1500</v>
      </c>
      <c r="V53" s="93" t="s">
        <v>311</v>
      </c>
      <c r="W53" s="95">
        <v>1</v>
      </c>
      <c r="X53" s="102">
        <v>1500</v>
      </c>
      <c r="Y53" s="96">
        <v>1500</v>
      </c>
      <c r="Z53" s="19"/>
      <c r="AA53" s="79">
        <v>0</v>
      </c>
      <c r="AB53" s="80">
        <f t="shared" ref="AB53:AB57" si="6">Y53*AA53</f>
        <v>0</v>
      </c>
      <c r="AC53" s="81">
        <v>0</v>
      </c>
      <c r="AD53" s="82">
        <f t="shared" ref="AD53:AD57" si="7">Y53*AC53</f>
        <v>0</v>
      </c>
      <c r="AE53" s="133">
        <f t="shared" si="3"/>
        <v>0</v>
      </c>
    </row>
    <row r="54" spans="1:32" ht="27" thickBot="1" x14ac:dyDescent="0.3">
      <c r="A54" s="22"/>
      <c r="B54" s="88" t="s">
        <v>94</v>
      </c>
      <c r="C54" s="89" t="s">
        <v>341</v>
      </c>
      <c r="D54" s="90" t="s">
        <v>25</v>
      </c>
      <c r="E54" s="103" t="s">
        <v>425</v>
      </c>
      <c r="F54" s="30"/>
      <c r="G54" s="30"/>
      <c r="H54" s="92">
        <v>191</v>
      </c>
      <c r="I54" s="30"/>
      <c r="J54" s="101" t="s">
        <v>379</v>
      </c>
      <c r="K54" s="93" t="s">
        <v>311</v>
      </c>
      <c r="L54" s="95">
        <v>1</v>
      </c>
      <c r="M54" s="102">
        <v>100</v>
      </c>
      <c r="N54" s="96">
        <v>100</v>
      </c>
      <c r="O54" s="19"/>
      <c r="P54" s="13" t="e">
        <v>#VALUE!</v>
      </c>
      <c r="Q54" s="14">
        <f t="shared" si="4"/>
        <v>100</v>
      </c>
      <c r="R54" s="40" t="s">
        <v>381</v>
      </c>
      <c r="S54" s="41">
        <v>100</v>
      </c>
      <c r="T54" s="14">
        <f t="shared" si="5"/>
        <v>100</v>
      </c>
      <c r="V54" s="93" t="s">
        <v>311</v>
      </c>
      <c r="W54" s="95">
        <v>1</v>
      </c>
      <c r="X54" s="102">
        <v>100</v>
      </c>
      <c r="Y54" s="96">
        <v>100</v>
      </c>
      <c r="Z54" s="19"/>
      <c r="AA54" s="79">
        <v>0</v>
      </c>
      <c r="AB54" s="80">
        <f t="shared" si="6"/>
        <v>0</v>
      </c>
      <c r="AC54" s="81">
        <v>0</v>
      </c>
      <c r="AD54" s="82">
        <f t="shared" si="7"/>
        <v>0</v>
      </c>
      <c r="AE54" s="133">
        <f t="shared" si="3"/>
        <v>0</v>
      </c>
    </row>
    <row r="55" spans="1:32" ht="16.5" thickBot="1" x14ac:dyDescent="0.3">
      <c r="A55" s="22"/>
      <c r="B55" s="88" t="s">
        <v>94</v>
      </c>
      <c r="C55" s="89" t="s">
        <v>341</v>
      </c>
      <c r="D55" s="90" t="s">
        <v>25</v>
      </c>
      <c r="E55" s="103" t="s">
        <v>426</v>
      </c>
      <c r="F55" s="30"/>
      <c r="G55" s="30"/>
      <c r="H55" s="92">
        <v>192</v>
      </c>
      <c r="I55" s="30"/>
      <c r="J55" s="101" t="s">
        <v>379</v>
      </c>
      <c r="K55" s="93" t="s">
        <v>311</v>
      </c>
      <c r="L55" s="95">
        <v>1</v>
      </c>
      <c r="M55" s="102">
        <v>100</v>
      </c>
      <c r="N55" s="96">
        <v>100</v>
      </c>
      <c r="O55" s="19"/>
      <c r="P55" s="13" t="e">
        <v>#VALUE!</v>
      </c>
      <c r="Q55" s="14">
        <f t="shared" si="4"/>
        <v>100</v>
      </c>
      <c r="R55" s="40" t="s">
        <v>381</v>
      </c>
      <c r="S55" s="41">
        <v>100</v>
      </c>
      <c r="T55" s="14">
        <f t="shared" si="5"/>
        <v>100</v>
      </c>
      <c r="V55" s="93" t="s">
        <v>311</v>
      </c>
      <c r="W55" s="95">
        <v>1</v>
      </c>
      <c r="X55" s="102">
        <v>100</v>
      </c>
      <c r="Y55" s="96">
        <v>100</v>
      </c>
      <c r="Z55" s="19"/>
      <c r="AA55" s="79">
        <v>0</v>
      </c>
      <c r="AB55" s="80">
        <f t="shared" si="6"/>
        <v>0</v>
      </c>
      <c r="AC55" s="81">
        <v>0</v>
      </c>
      <c r="AD55" s="82">
        <f t="shared" si="7"/>
        <v>0</v>
      </c>
      <c r="AE55" s="133">
        <f t="shared" si="3"/>
        <v>0</v>
      </c>
    </row>
    <row r="56" spans="1:32" ht="16.5" thickBot="1" x14ac:dyDescent="0.3">
      <c r="A56" s="22"/>
      <c r="B56" s="88" t="s">
        <v>94</v>
      </c>
      <c r="C56" s="89" t="s">
        <v>341</v>
      </c>
      <c r="D56" s="90" t="s">
        <v>25</v>
      </c>
      <c r="E56" s="103" t="s">
        <v>427</v>
      </c>
      <c r="F56" s="30"/>
      <c r="G56" s="30"/>
      <c r="H56" s="92">
        <v>193</v>
      </c>
      <c r="I56" s="30"/>
      <c r="J56" s="101" t="s">
        <v>379</v>
      </c>
      <c r="K56" s="93" t="s">
        <v>311</v>
      </c>
      <c r="L56" s="95">
        <v>1</v>
      </c>
      <c r="M56" s="102">
        <v>100</v>
      </c>
      <c r="N56" s="96">
        <v>100</v>
      </c>
      <c r="O56" s="19"/>
      <c r="P56" s="13" t="e">
        <v>#VALUE!</v>
      </c>
      <c r="Q56" s="14">
        <f t="shared" si="4"/>
        <v>100</v>
      </c>
      <c r="R56" s="40" t="s">
        <v>381</v>
      </c>
      <c r="S56" s="41">
        <v>100</v>
      </c>
      <c r="T56" s="14">
        <f t="shared" si="5"/>
        <v>100</v>
      </c>
      <c r="V56" s="93" t="s">
        <v>311</v>
      </c>
      <c r="W56" s="95">
        <v>1</v>
      </c>
      <c r="X56" s="102">
        <v>100</v>
      </c>
      <c r="Y56" s="96">
        <v>100</v>
      </c>
      <c r="Z56" s="19"/>
      <c r="AA56" s="79">
        <v>0</v>
      </c>
      <c r="AB56" s="80">
        <f t="shared" si="6"/>
        <v>0</v>
      </c>
      <c r="AC56" s="81">
        <v>0</v>
      </c>
      <c r="AD56" s="82">
        <f t="shared" si="7"/>
        <v>0</v>
      </c>
      <c r="AE56" s="133">
        <f t="shared" si="3"/>
        <v>0</v>
      </c>
    </row>
    <row r="57" spans="1:32" ht="16.5" thickBot="1" x14ac:dyDescent="0.3">
      <c r="A57" s="22"/>
      <c r="B57" s="88" t="s">
        <v>94</v>
      </c>
      <c r="C57" s="89" t="s">
        <v>341</v>
      </c>
      <c r="D57" s="90" t="s">
        <v>25</v>
      </c>
      <c r="E57" s="103" t="s">
        <v>428</v>
      </c>
      <c r="F57" s="30"/>
      <c r="G57" s="30"/>
      <c r="H57" s="92">
        <v>194</v>
      </c>
      <c r="I57" s="30"/>
      <c r="J57" s="101" t="s">
        <v>379</v>
      </c>
      <c r="K57" s="93" t="s">
        <v>311</v>
      </c>
      <c r="L57" s="95">
        <v>1</v>
      </c>
      <c r="M57" s="102">
        <v>350</v>
      </c>
      <c r="N57" s="96">
        <v>350</v>
      </c>
      <c r="O57" s="19"/>
      <c r="P57" s="13" t="e">
        <v>#VALUE!</v>
      </c>
      <c r="Q57" s="14">
        <f t="shared" si="4"/>
        <v>350</v>
      </c>
      <c r="R57" s="40" t="s">
        <v>381</v>
      </c>
      <c r="S57" s="41">
        <v>350</v>
      </c>
      <c r="T57" s="14">
        <f t="shared" si="5"/>
        <v>350</v>
      </c>
      <c r="V57" s="93" t="s">
        <v>311</v>
      </c>
      <c r="W57" s="95">
        <v>1</v>
      </c>
      <c r="X57" s="102">
        <v>350</v>
      </c>
      <c r="Y57" s="96">
        <v>350</v>
      </c>
      <c r="Z57" s="19"/>
      <c r="AA57" s="79">
        <v>0</v>
      </c>
      <c r="AB57" s="80">
        <f t="shared" si="6"/>
        <v>0</v>
      </c>
      <c r="AC57" s="81">
        <v>0</v>
      </c>
      <c r="AD57" s="82">
        <f t="shared" si="7"/>
        <v>0</v>
      </c>
      <c r="AE57" s="133">
        <f t="shared" si="3"/>
        <v>0</v>
      </c>
    </row>
    <row r="58" spans="1:32" ht="15.75" thickBot="1" x14ac:dyDescent="0.3">
      <c r="A58" s="22"/>
      <c r="B58" s="64"/>
      <c r="C58" s="55"/>
      <c r="D58" s="56"/>
      <c r="E58" s="57"/>
      <c r="F58" s="58"/>
      <c r="G58" s="58"/>
      <c r="H58" s="59"/>
      <c r="I58" s="58"/>
      <c r="J58" s="60"/>
      <c r="K58" s="58"/>
      <c r="L58" s="61"/>
      <c r="M58" s="60"/>
      <c r="N58" s="63"/>
      <c r="O58" s="19"/>
      <c r="P58" s="17"/>
      <c r="Q58" s="19"/>
      <c r="R58" s="19"/>
      <c r="S58" s="19"/>
      <c r="T58" s="19"/>
    </row>
    <row r="59" spans="1:32" ht="15.75" thickBot="1" x14ac:dyDescent="0.3">
      <c r="S59" s="69" t="s">
        <v>5</v>
      </c>
      <c r="T59" s="70">
        <f>SUM(T11:T57)</f>
        <v>17176.160334</v>
      </c>
      <c r="U59" s="66"/>
      <c r="V59" s="22"/>
      <c r="W59" s="29"/>
      <c r="X59" s="69" t="s">
        <v>5</v>
      </c>
      <c r="Y59" s="70">
        <f>SUM(Y11:Y57)</f>
        <v>17176.160334</v>
      </c>
      <c r="Z59" s="19"/>
      <c r="AA59" s="78"/>
      <c r="AB59" s="119">
        <f>SUM(AB11:AB57)</f>
        <v>2712.1400800000001</v>
      </c>
      <c r="AC59" s="78"/>
      <c r="AD59" s="120">
        <f>SUM(AD11:AD57)</f>
        <v>2712.1400800000001</v>
      </c>
      <c r="AE59" s="134">
        <f>SUM(AE11:AE57)</f>
        <v>0</v>
      </c>
      <c r="AF59" s="407">
        <f>SUM(AF11:AF57)</f>
        <v>2712.1400800000001</v>
      </c>
    </row>
  </sheetData>
  <autoFilter ref="B8:AE5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2 S11:S12 S14:S15 S17:S20 S22:S26 S28:S31 S33:S34 S36:S40 S44:S57 X42 X11:X12 X14:X15 X17:X20 X22:X26 X28:X31 X33:X34 X36:X40 X44:X52">
      <formula1>P11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50"/>
  <sheetViews>
    <sheetView topLeftCell="B1" zoomScale="70" zoomScaleNormal="70" workbookViewId="0">
      <pane xSplit="9" ySplit="8" topLeftCell="S24" activePane="bottomRight" state="frozen"/>
      <selection activeCell="S45" sqref="S45"/>
      <selection pane="topRight" activeCell="S45" sqref="S45"/>
      <selection pane="bottomLeft" activeCell="S45" sqref="S45"/>
      <selection pane="bottomRight" activeCell="AF50" sqref="AF50"/>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7.57031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603</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306" t="s">
        <v>617</v>
      </c>
    </row>
    <row r="8" spans="1:32" s="318" customFormat="1" ht="75.75" thickBot="1" x14ac:dyDescent="0.3">
      <c r="A8" s="310" t="s">
        <v>377</v>
      </c>
      <c r="B8" s="311" t="s">
        <v>88</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88</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88</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88</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7" si="0">W12*X12</f>
        <v>399.99552</v>
      </c>
      <c r="Z12" s="19"/>
      <c r="AA12" s="79">
        <v>0</v>
      </c>
      <c r="AB12" s="80">
        <f t="shared" ref="AB12:AB48" si="1">Y12*AA12</f>
        <v>0</v>
      </c>
      <c r="AC12" s="81">
        <v>0</v>
      </c>
      <c r="AD12" s="82">
        <f t="shared" ref="AD12:AD48" si="2">Y12*AC12</f>
        <v>0</v>
      </c>
      <c r="AE12" s="133">
        <f t="shared" ref="AE12:AE48" si="3">AB12-AD12</f>
        <v>0</v>
      </c>
    </row>
    <row r="13" spans="1:32" ht="15.75" thickBot="1" x14ac:dyDescent="0.3">
      <c r="A13" s="16"/>
      <c r="B13" s="3" t="s">
        <v>88</v>
      </c>
      <c r="C13" s="4" t="s">
        <v>308</v>
      </c>
      <c r="D13" s="5" t="s">
        <v>378</v>
      </c>
      <c r="E13" s="6"/>
      <c r="F13" s="7"/>
      <c r="G13" s="7"/>
      <c r="H13" s="8"/>
      <c r="I13" s="7"/>
      <c r="J13" s="9"/>
      <c r="K13" s="10"/>
      <c r="L13" s="39"/>
      <c r="M13" s="9"/>
      <c r="N13" s="12"/>
      <c r="O13" s="19"/>
      <c r="P13" s="17"/>
      <c r="Q13" s="38"/>
      <c r="R13" s="38"/>
      <c r="S13" s="38"/>
      <c r="T13" s="38"/>
      <c r="V13" s="10"/>
      <c r="W13" s="39"/>
      <c r="X13" s="38"/>
      <c r="Y13" s="72"/>
      <c r="Z13" s="19"/>
      <c r="AA13" s="79"/>
      <c r="AB13" s="80"/>
      <c r="AC13" s="81"/>
      <c r="AD13" s="82"/>
      <c r="AE13" s="133">
        <f t="shared" si="3"/>
        <v>0</v>
      </c>
      <c r="AF13" s="176">
        <f>SUM(AE14)</f>
        <v>222.29999999999998</v>
      </c>
    </row>
    <row r="14" spans="1:32" ht="30.75" thickBot="1" x14ac:dyDescent="0.3">
      <c r="A14" s="16"/>
      <c r="B14" s="3" t="s">
        <v>88</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2" ht="15.75" thickBot="1" x14ac:dyDescent="0.3">
      <c r="A15" s="16"/>
      <c r="B15" s="3" t="s">
        <v>88</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2" ht="105.75" thickBot="1" x14ac:dyDescent="0.3">
      <c r="A16" s="16"/>
      <c r="B16" s="3" t="s">
        <v>88</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88</v>
      </c>
      <c r="C17" s="4" t="s">
        <v>285</v>
      </c>
      <c r="D17" s="5" t="s">
        <v>25</v>
      </c>
      <c r="E17" s="129" t="s">
        <v>501</v>
      </c>
      <c r="F17" s="7"/>
      <c r="G17" s="7"/>
      <c r="H17" s="8">
        <v>5.3860000000000001</v>
      </c>
      <c r="I17" s="7"/>
      <c r="J17" s="9" t="s">
        <v>379</v>
      </c>
      <c r="K17" s="10" t="s">
        <v>380</v>
      </c>
      <c r="L17" s="39">
        <v>1</v>
      </c>
      <c r="M17" s="39">
        <v>150</v>
      </c>
      <c r="N17" s="12">
        <v>150</v>
      </c>
      <c r="O17" s="19"/>
      <c r="P17" s="13" t="e">
        <v>#VALUE!</v>
      </c>
      <c r="Q17" s="14">
        <f>IF(J17="PROV SUM",N17,L17*P17)</f>
        <v>150</v>
      </c>
      <c r="R17" s="40" t="s">
        <v>381</v>
      </c>
      <c r="S17" s="41" t="s">
        <v>381</v>
      </c>
      <c r="T17" s="14">
        <f>IF(J17="SC024",N17,IF(ISERROR(S17),"",IF(J17="PROV SUM",N17,L17*S17)))</f>
        <v>150</v>
      </c>
      <c r="V17" s="10" t="s">
        <v>380</v>
      </c>
      <c r="W17" s="39">
        <v>1</v>
      </c>
      <c r="X17" s="41" t="s">
        <v>381</v>
      </c>
      <c r="Y17" s="72">
        <v>150</v>
      </c>
      <c r="Z17" s="19"/>
      <c r="AA17" s="79">
        <v>0</v>
      </c>
      <c r="AB17" s="80">
        <f t="shared" si="1"/>
        <v>0</v>
      </c>
      <c r="AC17" s="81">
        <v>0</v>
      </c>
      <c r="AD17" s="82">
        <f t="shared" si="2"/>
        <v>0</v>
      </c>
      <c r="AE17" s="133">
        <f t="shared" si="3"/>
        <v>0</v>
      </c>
    </row>
    <row r="18" spans="1:31" ht="16.5" thickBot="1" x14ac:dyDescent="0.3">
      <c r="A18" s="16"/>
      <c r="B18" s="3" t="s">
        <v>88</v>
      </c>
      <c r="C18" s="4" t="s">
        <v>285</v>
      </c>
      <c r="D18" s="5" t="s">
        <v>25</v>
      </c>
      <c r="E18" s="6" t="s">
        <v>432</v>
      </c>
      <c r="F18" s="7"/>
      <c r="G18" s="7"/>
      <c r="H18" s="8">
        <v>5.3869999999999996</v>
      </c>
      <c r="I18" s="7"/>
      <c r="J18" s="9" t="s">
        <v>379</v>
      </c>
      <c r="K18" s="10" t="s">
        <v>380</v>
      </c>
      <c r="L18" s="39">
        <v>1</v>
      </c>
      <c r="M18" s="39">
        <v>700</v>
      </c>
      <c r="N18" s="12">
        <v>700</v>
      </c>
      <c r="O18" s="19"/>
      <c r="P18" s="13" t="e">
        <v>#VALUE!</v>
      </c>
      <c r="Q18" s="14">
        <f>IF(J18="PROV SUM",N18,L18*P18)</f>
        <v>700</v>
      </c>
      <c r="R18" s="40" t="s">
        <v>381</v>
      </c>
      <c r="S18" s="41" t="s">
        <v>381</v>
      </c>
      <c r="T18" s="14">
        <f>IF(J18="SC024",N18,IF(ISERROR(S18),"",IF(J18="PROV SUM",N18,L18*S18)))</f>
        <v>700</v>
      </c>
      <c r="V18" s="10" t="s">
        <v>380</v>
      </c>
      <c r="W18" s="39">
        <v>1</v>
      </c>
      <c r="X18" s="41" t="s">
        <v>381</v>
      </c>
      <c r="Y18" s="72">
        <v>700</v>
      </c>
      <c r="Z18" s="19"/>
      <c r="AA18" s="79">
        <v>0</v>
      </c>
      <c r="AB18" s="80">
        <f t="shared" si="1"/>
        <v>0</v>
      </c>
      <c r="AC18" s="81">
        <v>0</v>
      </c>
      <c r="AD18" s="82">
        <f t="shared" si="2"/>
        <v>0</v>
      </c>
      <c r="AE18" s="133">
        <f t="shared" si="3"/>
        <v>0</v>
      </c>
    </row>
    <row r="19" spans="1:31" ht="15.75" thickBot="1" x14ac:dyDescent="0.3">
      <c r="A19" s="16"/>
      <c r="B19" s="3" t="s">
        <v>88</v>
      </c>
      <c r="C19" s="42" t="s">
        <v>189</v>
      </c>
      <c r="D19" s="5" t="s">
        <v>378</v>
      </c>
      <c r="E19" s="6"/>
      <c r="F19" s="7"/>
      <c r="G19" s="7"/>
      <c r="H19" s="8"/>
      <c r="I19" s="7"/>
      <c r="J19" s="9"/>
      <c r="K19" s="10"/>
      <c r="L19" s="39"/>
      <c r="M19" s="9"/>
      <c r="N19" s="39"/>
      <c r="O19" s="19"/>
      <c r="P19" s="28"/>
      <c r="Q19" s="43"/>
      <c r="R19" s="43"/>
      <c r="S19" s="43"/>
      <c r="T19" s="43"/>
      <c r="V19" s="10"/>
      <c r="W19" s="39"/>
      <c r="X19" s="43"/>
      <c r="Y19" s="72"/>
      <c r="Z19" s="19"/>
      <c r="AA19" s="79"/>
      <c r="AB19" s="80"/>
      <c r="AC19" s="81"/>
      <c r="AD19" s="82"/>
      <c r="AE19" s="133">
        <f t="shared" si="3"/>
        <v>0</v>
      </c>
    </row>
    <row r="20" spans="1:31" ht="75.75" thickBot="1" x14ac:dyDescent="0.3">
      <c r="A20" s="16"/>
      <c r="B20" s="3" t="s">
        <v>88</v>
      </c>
      <c r="C20" s="42" t="s">
        <v>189</v>
      </c>
      <c r="D20" s="5" t="s">
        <v>25</v>
      </c>
      <c r="E20" s="6" t="s">
        <v>282</v>
      </c>
      <c r="F20" s="7"/>
      <c r="G20" s="7"/>
      <c r="H20" s="8">
        <v>6.11</v>
      </c>
      <c r="I20" s="7"/>
      <c r="J20" s="9" t="s">
        <v>283</v>
      </c>
      <c r="K20" s="10" t="s">
        <v>284</v>
      </c>
      <c r="L20" s="39">
        <v>5</v>
      </c>
      <c r="M20" s="11">
        <v>79.14</v>
      </c>
      <c r="N20" s="39">
        <v>395.7</v>
      </c>
      <c r="O20" s="19"/>
      <c r="P20" s="13" t="e">
        <v>#VALUE!</v>
      </c>
      <c r="Q20" s="14" t="e">
        <f t="shared" ref="Q20:Q27" si="4">IF(J20="PROV SUM",N20,L20*P20)</f>
        <v>#VALUE!</v>
      </c>
      <c r="R20" s="40">
        <v>0</v>
      </c>
      <c r="S20" s="41">
        <v>63.312000000000005</v>
      </c>
      <c r="T20" s="14">
        <f t="shared" ref="T20:T27" si="5">IF(J20="SC024",N20,IF(ISERROR(S20),"",IF(J20="PROV SUM",N20,L20*S20)))</f>
        <v>316.56</v>
      </c>
      <c r="V20" s="10" t="s">
        <v>284</v>
      </c>
      <c r="W20" s="39">
        <v>5</v>
      </c>
      <c r="X20" s="41">
        <v>63.312000000000005</v>
      </c>
      <c r="Y20" s="72">
        <f t="shared" si="0"/>
        <v>316.56</v>
      </c>
      <c r="Z20" s="19"/>
      <c r="AA20" s="79">
        <v>0</v>
      </c>
      <c r="AB20" s="80">
        <f t="shared" si="1"/>
        <v>0</v>
      </c>
      <c r="AC20" s="81">
        <v>0</v>
      </c>
      <c r="AD20" s="82">
        <f t="shared" si="2"/>
        <v>0</v>
      </c>
      <c r="AE20" s="133">
        <f t="shared" si="3"/>
        <v>0</v>
      </c>
    </row>
    <row r="21" spans="1:31" ht="60.75" thickBot="1" x14ac:dyDescent="0.3">
      <c r="A21" s="16"/>
      <c r="B21" s="3" t="s">
        <v>88</v>
      </c>
      <c r="C21" s="42" t="s">
        <v>189</v>
      </c>
      <c r="D21" s="5" t="s">
        <v>25</v>
      </c>
      <c r="E21" s="6" t="s">
        <v>190</v>
      </c>
      <c r="F21" s="7"/>
      <c r="G21" s="7"/>
      <c r="H21" s="8">
        <v>6.82</v>
      </c>
      <c r="I21" s="7"/>
      <c r="J21" s="9" t="s">
        <v>191</v>
      </c>
      <c r="K21" s="10" t="s">
        <v>104</v>
      </c>
      <c r="L21" s="39">
        <v>41</v>
      </c>
      <c r="M21" s="11">
        <v>44.12</v>
      </c>
      <c r="N21" s="39">
        <v>1808.92</v>
      </c>
      <c r="O21" s="19"/>
      <c r="P21" s="13" t="e">
        <v>#VALUE!</v>
      </c>
      <c r="Q21" s="14" t="e">
        <f t="shared" si="4"/>
        <v>#VALUE!</v>
      </c>
      <c r="R21" s="40">
        <v>0</v>
      </c>
      <c r="S21" s="41">
        <v>31.986999999999998</v>
      </c>
      <c r="T21" s="14">
        <f t="shared" si="5"/>
        <v>1311.4669999999999</v>
      </c>
      <c r="V21" s="10" t="s">
        <v>104</v>
      </c>
      <c r="W21" s="39">
        <v>41</v>
      </c>
      <c r="X21" s="41">
        <v>31.986999999999998</v>
      </c>
      <c r="Y21" s="72">
        <f t="shared" si="0"/>
        <v>1311.4669999999999</v>
      </c>
      <c r="Z21" s="19"/>
      <c r="AA21" s="79">
        <v>0</v>
      </c>
      <c r="AB21" s="80">
        <f t="shared" si="1"/>
        <v>0</v>
      </c>
      <c r="AC21" s="81">
        <v>0</v>
      </c>
      <c r="AD21" s="82">
        <f t="shared" si="2"/>
        <v>0</v>
      </c>
      <c r="AE21" s="133">
        <f t="shared" si="3"/>
        <v>0</v>
      </c>
    </row>
    <row r="22" spans="1:31" ht="45.75" thickBot="1" x14ac:dyDescent="0.3">
      <c r="A22" s="16"/>
      <c r="B22" s="3" t="s">
        <v>88</v>
      </c>
      <c r="C22" s="42" t="s">
        <v>189</v>
      </c>
      <c r="D22" s="5" t="s">
        <v>25</v>
      </c>
      <c r="E22" s="6" t="s">
        <v>205</v>
      </c>
      <c r="F22" s="7"/>
      <c r="G22" s="7"/>
      <c r="H22" s="8">
        <v>6.16100000000002</v>
      </c>
      <c r="I22" s="7"/>
      <c r="J22" s="9" t="s">
        <v>206</v>
      </c>
      <c r="K22" s="10" t="s">
        <v>104</v>
      </c>
      <c r="L22" s="39">
        <v>12</v>
      </c>
      <c r="M22" s="11">
        <v>38.25</v>
      </c>
      <c r="N22" s="39">
        <v>459</v>
      </c>
      <c r="O22" s="19"/>
      <c r="P22" s="13" t="e">
        <v>#VALUE!</v>
      </c>
      <c r="Q22" s="14" t="e">
        <f t="shared" si="4"/>
        <v>#VALUE!</v>
      </c>
      <c r="R22" s="40">
        <v>0</v>
      </c>
      <c r="S22" s="41">
        <v>27.731249999999999</v>
      </c>
      <c r="T22" s="14">
        <f t="shared" si="5"/>
        <v>332.77499999999998</v>
      </c>
      <c r="V22" s="10" t="s">
        <v>104</v>
      </c>
      <c r="W22" s="39">
        <v>12</v>
      </c>
      <c r="X22" s="41">
        <v>27.731249999999999</v>
      </c>
      <c r="Y22" s="72">
        <f t="shared" si="0"/>
        <v>332.77499999999998</v>
      </c>
      <c r="Z22" s="19"/>
      <c r="AA22" s="79">
        <v>0</v>
      </c>
      <c r="AB22" s="80">
        <f t="shared" si="1"/>
        <v>0</v>
      </c>
      <c r="AC22" s="81">
        <v>0</v>
      </c>
      <c r="AD22" s="82">
        <f t="shared" si="2"/>
        <v>0</v>
      </c>
      <c r="AE22" s="133">
        <f t="shared" si="3"/>
        <v>0</v>
      </c>
    </row>
    <row r="23" spans="1:31" ht="30.75" thickBot="1" x14ac:dyDescent="0.3">
      <c r="A23" s="16"/>
      <c r="B23" s="3" t="s">
        <v>88</v>
      </c>
      <c r="C23" s="42" t="s">
        <v>189</v>
      </c>
      <c r="D23" s="5" t="s">
        <v>25</v>
      </c>
      <c r="E23" s="6" t="s">
        <v>227</v>
      </c>
      <c r="F23" s="7"/>
      <c r="G23" s="7"/>
      <c r="H23" s="8">
        <v>6.1940000000000301</v>
      </c>
      <c r="I23" s="7"/>
      <c r="J23" s="9" t="s">
        <v>228</v>
      </c>
      <c r="K23" s="10" t="s">
        <v>79</v>
      </c>
      <c r="L23" s="39">
        <v>33</v>
      </c>
      <c r="M23" s="11">
        <v>7.02</v>
      </c>
      <c r="N23" s="39">
        <v>231.66</v>
      </c>
      <c r="O23" s="19"/>
      <c r="P23" s="13" t="e">
        <v>#VALUE!</v>
      </c>
      <c r="Q23" s="14" t="e">
        <f t="shared" si="4"/>
        <v>#VALUE!</v>
      </c>
      <c r="R23" s="40">
        <v>0</v>
      </c>
      <c r="S23" s="41">
        <v>5.9669999999999996</v>
      </c>
      <c r="T23" s="14">
        <f t="shared" si="5"/>
        <v>196.911</v>
      </c>
      <c r="V23" s="10" t="s">
        <v>79</v>
      </c>
      <c r="W23" s="39">
        <v>33</v>
      </c>
      <c r="X23" s="41">
        <v>5.9669999999999996</v>
      </c>
      <c r="Y23" s="72">
        <f t="shared" si="0"/>
        <v>196.911</v>
      </c>
      <c r="Z23" s="19"/>
      <c r="AA23" s="79">
        <v>0</v>
      </c>
      <c r="AB23" s="80">
        <f t="shared" si="1"/>
        <v>0</v>
      </c>
      <c r="AC23" s="81">
        <v>0</v>
      </c>
      <c r="AD23" s="82">
        <f t="shared" si="2"/>
        <v>0</v>
      </c>
      <c r="AE23" s="133">
        <f t="shared" si="3"/>
        <v>0</v>
      </c>
    </row>
    <row r="24" spans="1:31" ht="45.75" thickBot="1" x14ac:dyDescent="0.3">
      <c r="A24" s="16"/>
      <c r="B24" s="3" t="s">
        <v>88</v>
      </c>
      <c r="C24" s="42" t="s">
        <v>189</v>
      </c>
      <c r="D24" s="5" t="s">
        <v>25</v>
      </c>
      <c r="E24" s="6" t="s">
        <v>234</v>
      </c>
      <c r="F24" s="7"/>
      <c r="G24" s="7"/>
      <c r="H24" s="8">
        <v>6.2040000000000299</v>
      </c>
      <c r="I24" s="7"/>
      <c r="J24" s="9" t="s">
        <v>235</v>
      </c>
      <c r="K24" s="10" t="s">
        <v>79</v>
      </c>
      <c r="L24" s="39">
        <v>12</v>
      </c>
      <c r="M24" s="11">
        <v>20.51</v>
      </c>
      <c r="N24" s="39">
        <v>246.12</v>
      </c>
      <c r="O24" s="19"/>
      <c r="P24" s="13" t="e">
        <v>#VALUE!</v>
      </c>
      <c r="Q24" s="14" t="e">
        <f t="shared" si="4"/>
        <v>#VALUE!</v>
      </c>
      <c r="R24" s="40">
        <v>0</v>
      </c>
      <c r="S24" s="41">
        <v>17.433500000000002</v>
      </c>
      <c r="T24" s="14">
        <f t="shared" si="5"/>
        <v>209.20200000000003</v>
      </c>
      <c r="V24" s="10" t="s">
        <v>79</v>
      </c>
      <c r="W24" s="39">
        <v>12</v>
      </c>
      <c r="X24" s="41">
        <v>17.433500000000002</v>
      </c>
      <c r="Y24" s="72">
        <f t="shared" si="0"/>
        <v>209.20200000000003</v>
      </c>
      <c r="Z24" s="19"/>
      <c r="AA24" s="79">
        <v>0</v>
      </c>
      <c r="AB24" s="80">
        <f t="shared" si="1"/>
        <v>0</v>
      </c>
      <c r="AC24" s="81">
        <v>0</v>
      </c>
      <c r="AD24" s="82">
        <f t="shared" si="2"/>
        <v>0</v>
      </c>
      <c r="AE24" s="133">
        <f t="shared" si="3"/>
        <v>0</v>
      </c>
    </row>
    <row r="25" spans="1:31" ht="30.75" thickBot="1" x14ac:dyDescent="0.3">
      <c r="A25" s="16"/>
      <c r="B25" s="3" t="s">
        <v>88</v>
      </c>
      <c r="C25" s="42" t="s">
        <v>189</v>
      </c>
      <c r="D25" s="5" t="s">
        <v>25</v>
      </c>
      <c r="E25" s="6" t="s">
        <v>433</v>
      </c>
      <c r="F25" s="7"/>
      <c r="G25" s="7"/>
      <c r="H25" s="8">
        <v>6.2620000000000502</v>
      </c>
      <c r="I25" s="7"/>
      <c r="J25" s="9" t="s">
        <v>270</v>
      </c>
      <c r="K25" s="10" t="s">
        <v>79</v>
      </c>
      <c r="L25" s="39">
        <v>34</v>
      </c>
      <c r="M25" s="11">
        <v>16.86</v>
      </c>
      <c r="N25" s="39">
        <v>573.24</v>
      </c>
      <c r="O25" s="19"/>
      <c r="P25" s="13" t="e">
        <v>#VALUE!</v>
      </c>
      <c r="Q25" s="14" t="e">
        <f t="shared" si="4"/>
        <v>#VALUE!</v>
      </c>
      <c r="R25" s="40">
        <v>0</v>
      </c>
      <c r="S25" s="41">
        <v>14.331</v>
      </c>
      <c r="T25" s="14">
        <f t="shared" si="5"/>
        <v>487.25399999999996</v>
      </c>
      <c r="V25" s="10" t="s">
        <v>79</v>
      </c>
      <c r="W25" s="39">
        <v>34</v>
      </c>
      <c r="X25" s="41">
        <v>14.331</v>
      </c>
      <c r="Y25" s="72">
        <f t="shared" si="0"/>
        <v>487.25399999999996</v>
      </c>
      <c r="Z25" s="19"/>
      <c r="AA25" s="79">
        <v>0</v>
      </c>
      <c r="AB25" s="80">
        <f t="shared" si="1"/>
        <v>0</v>
      </c>
      <c r="AC25" s="81">
        <v>0</v>
      </c>
      <c r="AD25" s="82">
        <f t="shared" si="2"/>
        <v>0</v>
      </c>
      <c r="AE25" s="133">
        <f t="shared" si="3"/>
        <v>0</v>
      </c>
    </row>
    <row r="26" spans="1:31" ht="45.75" thickBot="1" x14ac:dyDescent="0.3">
      <c r="A26" s="16"/>
      <c r="B26" s="3" t="s">
        <v>88</v>
      </c>
      <c r="C26" s="42" t="s">
        <v>189</v>
      </c>
      <c r="D26" s="5" t="s">
        <v>25</v>
      </c>
      <c r="E26" s="6" t="s">
        <v>276</v>
      </c>
      <c r="F26" s="7"/>
      <c r="G26" s="7"/>
      <c r="H26" s="8">
        <v>6.2650000000000503</v>
      </c>
      <c r="I26" s="7"/>
      <c r="J26" s="9" t="s">
        <v>277</v>
      </c>
      <c r="K26" s="10" t="s">
        <v>139</v>
      </c>
      <c r="L26" s="39">
        <v>1</v>
      </c>
      <c r="M26" s="11">
        <v>19.34</v>
      </c>
      <c r="N26" s="39">
        <v>19.34</v>
      </c>
      <c r="O26" s="19"/>
      <c r="P26" s="13" t="e">
        <v>#VALUE!</v>
      </c>
      <c r="Q26" s="14" t="e">
        <f t="shared" si="4"/>
        <v>#VALUE!</v>
      </c>
      <c r="R26" s="40">
        <v>0</v>
      </c>
      <c r="S26" s="41">
        <v>16.439</v>
      </c>
      <c r="T26" s="14">
        <f t="shared" si="5"/>
        <v>16.439</v>
      </c>
      <c r="V26" s="10" t="s">
        <v>139</v>
      </c>
      <c r="W26" s="39">
        <v>1</v>
      </c>
      <c r="X26" s="41">
        <v>16.439</v>
      </c>
      <c r="Y26" s="72">
        <f t="shared" si="0"/>
        <v>16.439</v>
      </c>
      <c r="Z26" s="19"/>
      <c r="AA26" s="79">
        <v>0</v>
      </c>
      <c r="AB26" s="80">
        <f t="shared" si="1"/>
        <v>0</v>
      </c>
      <c r="AC26" s="81">
        <v>0</v>
      </c>
      <c r="AD26" s="82">
        <f t="shared" si="2"/>
        <v>0</v>
      </c>
      <c r="AE26" s="133">
        <f t="shared" si="3"/>
        <v>0</v>
      </c>
    </row>
    <row r="27" spans="1:31" ht="31.5" thickBot="1" x14ac:dyDescent="0.3">
      <c r="A27" s="16"/>
      <c r="B27" s="3" t="s">
        <v>88</v>
      </c>
      <c r="C27" s="42" t="s">
        <v>189</v>
      </c>
      <c r="D27" s="5" t="s">
        <v>25</v>
      </c>
      <c r="E27" s="6" t="s">
        <v>434</v>
      </c>
      <c r="F27" s="7"/>
      <c r="G27" s="7"/>
      <c r="H27" s="8">
        <v>6.399</v>
      </c>
      <c r="I27" s="7"/>
      <c r="J27" s="9" t="s">
        <v>379</v>
      </c>
      <c r="K27" s="10" t="s">
        <v>380</v>
      </c>
      <c r="L27" s="39">
        <v>1</v>
      </c>
      <c r="M27" s="39">
        <v>400</v>
      </c>
      <c r="N27" s="39">
        <v>400</v>
      </c>
      <c r="O27" s="19"/>
      <c r="P27" s="13" t="e">
        <v>#VALUE!</v>
      </c>
      <c r="Q27" s="14">
        <f t="shared" si="4"/>
        <v>400</v>
      </c>
      <c r="R27" s="40" t="s">
        <v>381</v>
      </c>
      <c r="S27" s="41" t="s">
        <v>381</v>
      </c>
      <c r="T27" s="14">
        <f t="shared" si="5"/>
        <v>400</v>
      </c>
      <c r="V27" s="10" t="s">
        <v>380</v>
      </c>
      <c r="W27" s="39">
        <v>1</v>
      </c>
      <c r="X27" s="41" t="s">
        <v>381</v>
      </c>
      <c r="Y27" s="72">
        <v>400</v>
      </c>
      <c r="Z27" s="19"/>
      <c r="AA27" s="79">
        <v>0</v>
      </c>
      <c r="AB27" s="80">
        <f t="shared" si="1"/>
        <v>0</v>
      </c>
      <c r="AC27" s="81">
        <v>0</v>
      </c>
      <c r="AD27" s="82">
        <f t="shared" si="2"/>
        <v>0</v>
      </c>
      <c r="AE27" s="133">
        <f t="shared" si="3"/>
        <v>0</v>
      </c>
    </row>
    <row r="28" spans="1:31" ht="15.75" thickBot="1" x14ac:dyDescent="0.3">
      <c r="A28" s="16"/>
      <c r="B28" s="3" t="s">
        <v>88</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120.75" thickBot="1" x14ac:dyDescent="0.3">
      <c r="A29" s="16"/>
      <c r="B29" s="3" t="s">
        <v>88</v>
      </c>
      <c r="C29" s="42" t="s">
        <v>72</v>
      </c>
      <c r="D29" s="5" t="s">
        <v>25</v>
      </c>
      <c r="E29" s="6" t="s">
        <v>105</v>
      </c>
      <c r="F29" s="7"/>
      <c r="G29" s="7"/>
      <c r="H29" s="8">
        <v>3.1799999999999899</v>
      </c>
      <c r="I29" s="7"/>
      <c r="J29" s="9" t="s">
        <v>106</v>
      </c>
      <c r="K29" s="10" t="s">
        <v>79</v>
      </c>
      <c r="L29" s="39">
        <v>55</v>
      </c>
      <c r="M29" s="11">
        <v>10.17</v>
      </c>
      <c r="N29" s="39">
        <v>559.35</v>
      </c>
      <c r="O29" s="44"/>
      <c r="P29" s="13" t="e">
        <v>#VALUE!</v>
      </c>
      <c r="Q29" s="14" t="e">
        <f t="shared" ref="Q29:Q34" si="6">IF(J29="PROV SUM",N29,L29*P29)</f>
        <v>#VALUE!</v>
      </c>
      <c r="R29" s="40">
        <v>0</v>
      </c>
      <c r="S29" s="41">
        <v>8.136000000000001</v>
      </c>
      <c r="T29" s="14">
        <f t="shared" ref="T29:T34" si="7">IF(J29="SC024",N29,IF(ISERROR(S29),"",IF(J29="PROV SUM",N29,L29*S29)))</f>
        <v>447.48000000000008</v>
      </c>
      <c r="V29" s="10" t="s">
        <v>79</v>
      </c>
      <c r="W29" s="39">
        <v>55</v>
      </c>
      <c r="X29" s="41">
        <v>8.136000000000001</v>
      </c>
      <c r="Y29" s="72">
        <f t="shared" si="0"/>
        <v>447.48000000000008</v>
      </c>
      <c r="Z29" s="19"/>
      <c r="AA29" s="79">
        <v>0</v>
      </c>
      <c r="AB29" s="80">
        <f t="shared" si="1"/>
        <v>0</v>
      </c>
      <c r="AC29" s="81">
        <v>0</v>
      </c>
      <c r="AD29" s="82">
        <f t="shared" si="2"/>
        <v>0</v>
      </c>
      <c r="AE29" s="133">
        <f t="shared" si="3"/>
        <v>0</v>
      </c>
    </row>
    <row r="30" spans="1:31" ht="15.75" thickBot="1" x14ac:dyDescent="0.3">
      <c r="A30" s="16"/>
      <c r="B30" s="3" t="s">
        <v>88</v>
      </c>
      <c r="C30" s="42" t="s">
        <v>72</v>
      </c>
      <c r="D30" s="5" t="s">
        <v>25</v>
      </c>
      <c r="E30" s="6" t="s">
        <v>107</v>
      </c>
      <c r="F30" s="7"/>
      <c r="G30" s="7"/>
      <c r="H30" s="8">
        <v>3.1819999999999902</v>
      </c>
      <c r="I30" s="7"/>
      <c r="J30" s="9" t="s">
        <v>108</v>
      </c>
      <c r="K30" s="10" t="s">
        <v>104</v>
      </c>
      <c r="L30" s="39">
        <v>8</v>
      </c>
      <c r="M30" s="11">
        <v>5.4</v>
      </c>
      <c r="N30" s="39">
        <v>43.2</v>
      </c>
      <c r="O30" s="44"/>
      <c r="P30" s="13" t="e">
        <v>#VALUE!</v>
      </c>
      <c r="Q30" s="14" t="e">
        <f t="shared" si="6"/>
        <v>#VALUE!</v>
      </c>
      <c r="R30" s="40">
        <v>0</v>
      </c>
      <c r="S30" s="41">
        <v>4.32</v>
      </c>
      <c r="T30" s="14">
        <f t="shared" si="7"/>
        <v>34.56</v>
      </c>
      <c r="V30" s="10" t="s">
        <v>104</v>
      </c>
      <c r="W30" s="39">
        <v>8</v>
      </c>
      <c r="X30" s="41">
        <v>4.32</v>
      </c>
      <c r="Y30" s="72">
        <f t="shared" si="0"/>
        <v>34.56</v>
      </c>
      <c r="Z30" s="19"/>
      <c r="AA30" s="79">
        <v>0</v>
      </c>
      <c r="AB30" s="80">
        <f t="shared" si="1"/>
        <v>0</v>
      </c>
      <c r="AC30" s="81">
        <v>0</v>
      </c>
      <c r="AD30" s="82">
        <f t="shared" si="2"/>
        <v>0</v>
      </c>
      <c r="AE30" s="133">
        <f t="shared" si="3"/>
        <v>0</v>
      </c>
    </row>
    <row r="31" spans="1:31" ht="75.75" thickBot="1" x14ac:dyDescent="0.3">
      <c r="A31" s="16"/>
      <c r="B31" s="3" t="s">
        <v>88</v>
      </c>
      <c r="C31" s="42" t="s">
        <v>72</v>
      </c>
      <c r="D31" s="5" t="s">
        <v>25</v>
      </c>
      <c r="E31" s="6" t="s">
        <v>89</v>
      </c>
      <c r="F31" s="7"/>
      <c r="G31" s="7"/>
      <c r="H31" s="8">
        <v>3.2069999999999901</v>
      </c>
      <c r="I31" s="7"/>
      <c r="J31" s="9" t="s">
        <v>90</v>
      </c>
      <c r="K31" s="10" t="s">
        <v>79</v>
      </c>
      <c r="L31" s="39">
        <v>3</v>
      </c>
      <c r="M31" s="11">
        <v>30.56</v>
      </c>
      <c r="N31" s="39">
        <v>91.68</v>
      </c>
      <c r="O31" s="44"/>
      <c r="P31" s="13" t="e">
        <v>#VALUE!</v>
      </c>
      <c r="Q31" s="14" t="e">
        <f t="shared" si="6"/>
        <v>#VALUE!</v>
      </c>
      <c r="R31" s="40">
        <v>0</v>
      </c>
      <c r="S31" s="41">
        <v>24.448</v>
      </c>
      <c r="T31" s="14">
        <f t="shared" si="7"/>
        <v>73.343999999999994</v>
      </c>
      <c r="V31" s="10" t="s">
        <v>79</v>
      </c>
      <c r="W31" s="39">
        <v>3</v>
      </c>
      <c r="X31" s="41">
        <v>24.448</v>
      </c>
      <c r="Y31" s="72">
        <f t="shared" si="0"/>
        <v>73.343999999999994</v>
      </c>
      <c r="Z31" s="19"/>
      <c r="AA31" s="79">
        <v>0</v>
      </c>
      <c r="AB31" s="80">
        <f t="shared" si="1"/>
        <v>0</v>
      </c>
      <c r="AC31" s="81">
        <v>0</v>
      </c>
      <c r="AD31" s="82">
        <f t="shared" si="2"/>
        <v>0</v>
      </c>
      <c r="AE31" s="133">
        <f t="shared" si="3"/>
        <v>0</v>
      </c>
    </row>
    <row r="32" spans="1:31" ht="60.75" thickBot="1" x14ac:dyDescent="0.3">
      <c r="A32" s="16"/>
      <c r="B32" s="3" t="s">
        <v>88</v>
      </c>
      <c r="C32" s="42" t="s">
        <v>72</v>
      </c>
      <c r="D32" s="5" t="s">
        <v>25</v>
      </c>
      <c r="E32" s="6" t="s">
        <v>135</v>
      </c>
      <c r="F32" s="7"/>
      <c r="G32" s="7"/>
      <c r="H32" s="8">
        <v>3.2929999999999802</v>
      </c>
      <c r="I32" s="7"/>
      <c r="J32" s="9" t="s">
        <v>136</v>
      </c>
      <c r="K32" s="10" t="s">
        <v>104</v>
      </c>
      <c r="L32" s="39">
        <v>24</v>
      </c>
      <c r="M32" s="11">
        <v>13.68</v>
      </c>
      <c r="N32" s="39">
        <v>328.32</v>
      </c>
      <c r="O32" s="44"/>
      <c r="P32" s="13" t="e">
        <v>#VALUE!</v>
      </c>
      <c r="Q32" s="14" t="e">
        <f t="shared" si="6"/>
        <v>#VALUE!</v>
      </c>
      <c r="R32" s="40">
        <v>0</v>
      </c>
      <c r="S32" s="41">
        <v>10.138247999999999</v>
      </c>
      <c r="T32" s="14">
        <f t="shared" si="7"/>
        <v>243.31795199999999</v>
      </c>
      <c r="V32" s="10" t="s">
        <v>104</v>
      </c>
      <c r="W32" s="39">
        <v>24</v>
      </c>
      <c r="X32" s="41">
        <v>10.138247999999999</v>
      </c>
      <c r="Y32" s="72">
        <f t="shared" si="0"/>
        <v>243.31795199999999</v>
      </c>
      <c r="Z32" s="19"/>
      <c r="AA32" s="79">
        <v>0</v>
      </c>
      <c r="AB32" s="80">
        <f t="shared" si="1"/>
        <v>0</v>
      </c>
      <c r="AC32" s="81">
        <v>0</v>
      </c>
      <c r="AD32" s="82">
        <f t="shared" si="2"/>
        <v>0</v>
      </c>
      <c r="AE32" s="133">
        <f t="shared" si="3"/>
        <v>0</v>
      </c>
    </row>
    <row r="33" spans="1:32" ht="45.75" thickBot="1" x14ac:dyDescent="0.3">
      <c r="A33" s="16"/>
      <c r="B33" s="3" t="s">
        <v>88</v>
      </c>
      <c r="C33" s="42" t="s">
        <v>72</v>
      </c>
      <c r="D33" s="5" t="s">
        <v>25</v>
      </c>
      <c r="E33" s="6" t="s">
        <v>140</v>
      </c>
      <c r="F33" s="7"/>
      <c r="G33" s="7"/>
      <c r="H33" s="8">
        <v>3.3239999999999901</v>
      </c>
      <c r="I33" s="7"/>
      <c r="J33" s="9" t="s">
        <v>141</v>
      </c>
      <c r="K33" s="10" t="s">
        <v>104</v>
      </c>
      <c r="L33" s="39">
        <v>12</v>
      </c>
      <c r="M33" s="11">
        <v>7.33</v>
      </c>
      <c r="N33" s="39">
        <v>87.96</v>
      </c>
      <c r="O33" s="44"/>
      <c r="P33" s="13" t="e">
        <v>#VALUE!</v>
      </c>
      <c r="Q33" s="14" t="e">
        <f t="shared" si="6"/>
        <v>#VALUE!</v>
      </c>
      <c r="R33" s="40">
        <v>0</v>
      </c>
      <c r="S33" s="41">
        <v>5.4322629999999998</v>
      </c>
      <c r="T33" s="14">
        <f t="shared" si="7"/>
        <v>65.187156000000002</v>
      </c>
      <c r="V33" s="10" t="s">
        <v>104</v>
      </c>
      <c r="W33" s="39">
        <v>12</v>
      </c>
      <c r="X33" s="41">
        <v>5.4322629999999998</v>
      </c>
      <c r="Y33" s="72">
        <f t="shared" si="0"/>
        <v>65.187156000000002</v>
      </c>
      <c r="Z33" s="19"/>
      <c r="AA33" s="79">
        <v>0</v>
      </c>
      <c r="AB33" s="80">
        <f t="shared" si="1"/>
        <v>0</v>
      </c>
      <c r="AC33" s="81">
        <v>0</v>
      </c>
      <c r="AD33" s="82">
        <f t="shared" si="2"/>
        <v>0</v>
      </c>
      <c r="AE33" s="133">
        <f t="shared" si="3"/>
        <v>0</v>
      </c>
    </row>
    <row r="34" spans="1:32" ht="16.5" thickBot="1" x14ac:dyDescent="0.3">
      <c r="A34" s="16"/>
      <c r="B34" s="3" t="s">
        <v>88</v>
      </c>
      <c r="C34" s="42" t="s">
        <v>72</v>
      </c>
      <c r="D34" s="5" t="s">
        <v>25</v>
      </c>
      <c r="E34" s="6" t="s">
        <v>435</v>
      </c>
      <c r="F34" s="7"/>
      <c r="G34" s="7"/>
      <c r="H34" s="8">
        <v>3.4340000000000002</v>
      </c>
      <c r="I34" s="7"/>
      <c r="J34" s="9" t="s">
        <v>379</v>
      </c>
      <c r="K34" s="10" t="s">
        <v>380</v>
      </c>
      <c r="L34" s="39">
        <v>1</v>
      </c>
      <c r="M34" s="39">
        <v>150</v>
      </c>
      <c r="N34" s="39">
        <v>150</v>
      </c>
      <c r="O34" s="44"/>
      <c r="P34" s="13" t="e">
        <v>#VALUE!</v>
      </c>
      <c r="Q34" s="14">
        <f t="shared" si="6"/>
        <v>150</v>
      </c>
      <c r="R34" s="40" t="s">
        <v>381</v>
      </c>
      <c r="S34" s="41" t="s">
        <v>381</v>
      </c>
      <c r="T34" s="14">
        <f t="shared" si="7"/>
        <v>150</v>
      </c>
      <c r="V34" s="10" t="s">
        <v>380</v>
      </c>
      <c r="W34" s="39">
        <v>1</v>
      </c>
      <c r="X34" s="41" t="s">
        <v>381</v>
      </c>
      <c r="Y34" s="72">
        <v>150</v>
      </c>
      <c r="Z34" s="19"/>
      <c r="AA34" s="79">
        <v>0</v>
      </c>
      <c r="AB34" s="80">
        <f t="shared" si="1"/>
        <v>0</v>
      </c>
      <c r="AC34" s="81">
        <v>0</v>
      </c>
      <c r="AD34" s="82">
        <f t="shared" si="2"/>
        <v>0</v>
      </c>
      <c r="AE34" s="133">
        <f t="shared" si="3"/>
        <v>0</v>
      </c>
    </row>
    <row r="35" spans="1:32" ht="15.75" thickBot="1" x14ac:dyDescent="0.3">
      <c r="A35" s="16"/>
      <c r="B35" s="3" t="s">
        <v>88</v>
      </c>
      <c r="C35" s="42" t="s">
        <v>164</v>
      </c>
      <c r="D35" s="5" t="s">
        <v>378</v>
      </c>
      <c r="E35" s="6"/>
      <c r="F35" s="7"/>
      <c r="G35" s="7"/>
      <c r="H35" s="8"/>
      <c r="I35" s="7"/>
      <c r="J35" s="9"/>
      <c r="K35" s="10"/>
      <c r="L35" s="39"/>
      <c r="M35" s="9"/>
      <c r="N35" s="39"/>
      <c r="O35" s="44"/>
      <c r="P35" s="28"/>
      <c r="Q35" s="43"/>
      <c r="R35" s="43"/>
      <c r="S35" s="43"/>
      <c r="T35" s="43"/>
      <c r="V35" s="10"/>
      <c r="W35" s="39"/>
      <c r="X35" s="43"/>
      <c r="Y35" s="72">
        <f t="shared" si="0"/>
        <v>0</v>
      </c>
      <c r="Z35" s="19"/>
      <c r="AA35" s="79">
        <v>0</v>
      </c>
      <c r="AB35" s="80">
        <f t="shared" si="1"/>
        <v>0</v>
      </c>
      <c r="AC35" s="81">
        <v>0</v>
      </c>
      <c r="AD35" s="82">
        <f t="shared" si="2"/>
        <v>0</v>
      </c>
      <c r="AE35" s="133">
        <f t="shared" si="3"/>
        <v>0</v>
      </c>
    </row>
    <row r="36" spans="1:32" ht="45.75" thickBot="1" x14ac:dyDescent="0.3">
      <c r="A36" s="16"/>
      <c r="B36" s="3" t="s">
        <v>88</v>
      </c>
      <c r="C36" s="42" t="s">
        <v>164</v>
      </c>
      <c r="D36" s="5" t="s">
        <v>25</v>
      </c>
      <c r="E36" s="6" t="s">
        <v>187</v>
      </c>
      <c r="F36" s="7"/>
      <c r="G36" s="7"/>
      <c r="H36" s="8">
        <v>4.1399999999999997</v>
      </c>
      <c r="I36" s="7"/>
      <c r="J36" s="9" t="s">
        <v>188</v>
      </c>
      <c r="K36" s="10" t="s">
        <v>57</v>
      </c>
      <c r="L36" s="39">
        <v>30</v>
      </c>
      <c r="M36" s="11">
        <v>6.75</v>
      </c>
      <c r="N36" s="39">
        <v>202.5</v>
      </c>
      <c r="O36" s="44"/>
      <c r="P36" s="13" t="e">
        <v>#VALUE!</v>
      </c>
      <c r="Q36" s="14" t="e">
        <f>IF(J36="PROV SUM",N36,L36*P36)</f>
        <v>#VALUE!</v>
      </c>
      <c r="R36" s="40">
        <v>0</v>
      </c>
      <c r="S36" s="41">
        <v>6.4124999999999996</v>
      </c>
      <c r="T36" s="14">
        <f>IF(J36="SC024",N36,IF(ISERROR(S36),"",IF(J36="PROV SUM",N36,L36*S36)))</f>
        <v>192.375</v>
      </c>
      <c r="V36" s="10" t="s">
        <v>57</v>
      </c>
      <c r="W36" s="39">
        <v>30</v>
      </c>
      <c r="X36" s="41">
        <v>6.4124999999999996</v>
      </c>
      <c r="Y36" s="72">
        <f t="shared" si="0"/>
        <v>192.375</v>
      </c>
      <c r="Z36" s="19"/>
      <c r="AA36" s="79">
        <v>0</v>
      </c>
      <c r="AB36" s="80">
        <f t="shared" si="1"/>
        <v>0</v>
      </c>
      <c r="AC36" s="81">
        <v>0</v>
      </c>
      <c r="AD36" s="82">
        <f t="shared" si="2"/>
        <v>0</v>
      </c>
      <c r="AE36" s="133">
        <f t="shared" si="3"/>
        <v>0</v>
      </c>
    </row>
    <row r="37" spans="1:32" ht="90.75" thickBot="1" x14ac:dyDescent="0.3">
      <c r="A37" s="16"/>
      <c r="B37" s="45" t="s">
        <v>88</v>
      </c>
      <c r="C37" s="46" t="s">
        <v>164</v>
      </c>
      <c r="D37" s="47" t="s">
        <v>25</v>
      </c>
      <c r="E37" s="48" t="s">
        <v>169</v>
      </c>
      <c r="F37" s="49"/>
      <c r="G37" s="49"/>
      <c r="H37" s="50">
        <v>4.8899999999999801</v>
      </c>
      <c r="I37" s="49"/>
      <c r="J37" s="51" t="s">
        <v>170</v>
      </c>
      <c r="K37" s="52" t="s">
        <v>75</v>
      </c>
      <c r="L37" s="53">
        <v>4</v>
      </c>
      <c r="M37" s="54">
        <v>29.05</v>
      </c>
      <c r="N37" s="53">
        <v>116.2</v>
      </c>
      <c r="O37" s="44"/>
      <c r="P37" s="13" t="e">
        <v>#VALUE!</v>
      </c>
      <c r="Q37" s="14" t="e">
        <f>IF(J37="PROV SUM",N37,L37*P37)</f>
        <v>#VALUE!</v>
      </c>
      <c r="R37" s="40">
        <v>0</v>
      </c>
      <c r="S37" s="41">
        <v>25.752824999999998</v>
      </c>
      <c r="T37" s="14">
        <f>IF(J37="SC024",N37,IF(ISERROR(S37),"",IF(J37="PROV SUM",N37,L37*S37)))</f>
        <v>103.01129999999999</v>
      </c>
      <c r="V37" s="52" t="s">
        <v>75</v>
      </c>
      <c r="W37" s="53">
        <v>4</v>
      </c>
      <c r="X37" s="41">
        <v>25.752824999999998</v>
      </c>
      <c r="Y37" s="72">
        <f t="shared" si="0"/>
        <v>103.01129999999999</v>
      </c>
      <c r="Z37" s="19"/>
      <c r="AA37" s="79">
        <v>0</v>
      </c>
      <c r="AB37" s="80">
        <f t="shared" si="1"/>
        <v>0</v>
      </c>
      <c r="AC37" s="81">
        <v>0</v>
      </c>
      <c r="AD37" s="82">
        <f t="shared" si="2"/>
        <v>0</v>
      </c>
      <c r="AE37" s="133">
        <f t="shared" si="3"/>
        <v>0</v>
      </c>
    </row>
    <row r="38" spans="1:32" ht="90.75" thickBot="1" x14ac:dyDescent="0.3">
      <c r="A38" s="16"/>
      <c r="B38" s="45" t="s">
        <v>88</v>
      </c>
      <c r="C38" s="46" t="s">
        <v>164</v>
      </c>
      <c r="D38" s="47" t="s">
        <v>25</v>
      </c>
      <c r="E38" s="48" t="s">
        <v>171</v>
      </c>
      <c r="F38" s="49"/>
      <c r="G38" s="49"/>
      <c r="H38" s="50">
        <v>4.8999999999999799</v>
      </c>
      <c r="I38" s="49"/>
      <c r="J38" s="51" t="s">
        <v>172</v>
      </c>
      <c r="K38" s="52" t="s">
        <v>75</v>
      </c>
      <c r="L38" s="53">
        <v>26</v>
      </c>
      <c r="M38" s="54">
        <v>35.61</v>
      </c>
      <c r="N38" s="53">
        <v>925.86</v>
      </c>
      <c r="O38" s="44"/>
      <c r="P38" s="13" t="e">
        <v>#VALUE!</v>
      </c>
      <c r="Q38" s="14" t="e">
        <f>IF(J38="PROV SUM",N38,L38*P38)</f>
        <v>#VALUE!</v>
      </c>
      <c r="R38" s="40">
        <v>0</v>
      </c>
      <c r="S38" s="41">
        <v>31.568264999999997</v>
      </c>
      <c r="T38" s="14">
        <f>IF(J38="SC024",N38,IF(ISERROR(S38),"",IF(J38="PROV SUM",N38,L38*S38)))</f>
        <v>820.77488999999991</v>
      </c>
      <c r="V38" s="52" t="s">
        <v>75</v>
      </c>
      <c r="W38" s="53">
        <v>26</v>
      </c>
      <c r="X38" s="41">
        <v>31.568264999999997</v>
      </c>
      <c r="Y38" s="72">
        <f t="shared" si="0"/>
        <v>820.77488999999991</v>
      </c>
      <c r="Z38" s="19"/>
      <c r="AA38" s="79">
        <v>0</v>
      </c>
      <c r="AB38" s="80">
        <f t="shared" si="1"/>
        <v>0</v>
      </c>
      <c r="AC38" s="81">
        <v>0</v>
      </c>
      <c r="AD38" s="82">
        <f t="shared" si="2"/>
        <v>0</v>
      </c>
      <c r="AE38" s="133">
        <f t="shared" si="3"/>
        <v>0</v>
      </c>
    </row>
    <row r="39" spans="1:32" ht="15.75" thickBot="1" x14ac:dyDescent="0.3">
      <c r="A39" s="16"/>
      <c r="B39" s="45" t="s">
        <v>88</v>
      </c>
      <c r="C39" s="46" t="s">
        <v>24</v>
      </c>
      <c r="D39" s="47" t="s">
        <v>378</v>
      </c>
      <c r="E39" s="48"/>
      <c r="F39" s="49"/>
      <c r="G39" s="49"/>
      <c r="H39" s="50"/>
      <c r="I39" s="49"/>
      <c r="J39" s="51"/>
      <c r="K39" s="52"/>
      <c r="L39" s="53"/>
      <c r="M39" s="51"/>
      <c r="N39" s="53"/>
      <c r="O39" s="44"/>
      <c r="P39" s="28"/>
      <c r="Q39" s="43"/>
      <c r="R39" s="43"/>
      <c r="S39" s="43"/>
      <c r="T39" s="43"/>
      <c r="V39" s="52"/>
      <c r="W39" s="53"/>
      <c r="X39" s="43"/>
      <c r="Y39" s="72">
        <f t="shared" si="0"/>
        <v>0</v>
      </c>
      <c r="Z39" s="19"/>
      <c r="AA39" s="79">
        <v>0</v>
      </c>
      <c r="AB39" s="80">
        <f t="shared" si="1"/>
        <v>0</v>
      </c>
      <c r="AC39" s="81">
        <v>0</v>
      </c>
      <c r="AD39" s="82">
        <f t="shared" si="2"/>
        <v>0</v>
      </c>
      <c r="AE39" s="133">
        <f t="shared" si="3"/>
        <v>0</v>
      </c>
      <c r="AF39" s="176">
        <f>SUM(AD40:AD43)</f>
        <v>3740.3074800000004</v>
      </c>
    </row>
    <row r="40" spans="1:32" ht="120.75" thickBot="1" x14ac:dyDescent="0.3">
      <c r="A40" s="22"/>
      <c r="B40" s="55" t="s">
        <v>88</v>
      </c>
      <c r="C40" s="55" t="s">
        <v>24</v>
      </c>
      <c r="D40" s="56" t="s">
        <v>25</v>
      </c>
      <c r="E40" s="57" t="s">
        <v>26</v>
      </c>
      <c r="F40" s="58"/>
      <c r="G40" s="58"/>
      <c r="H40" s="59">
        <v>2.1</v>
      </c>
      <c r="I40" s="58"/>
      <c r="J40" s="60" t="s">
        <v>27</v>
      </c>
      <c r="K40" s="58" t="s">
        <v>28</v>
      </c>
      <c r="L40" s="61">
        <v>256</v>
      </c>
      <c r="M40" s="62">
        <v>12.92</v>
      </c>
      <c r="N40" s="63">
        <v>3307.52</v>
      </c>
      <c r="O40" s="19"/>
      <c r="P40" s="13" t="e">
        <v>#VALUE!</v>
      </c>
      <c r="Q40" s="14" t="e">
        <f>IF(J40="PROV SUM",N40,L40*P40)</f>
        <v>#VALUE!</v>
      </c>
      <c r="R40" s="40">
        <v>0</v>
      </c>
      <c r="S40" s="41">
        <v>16.4084</v>
      </c>
      <c r="T40" s="14">
        <f>IF(J40="SC024",N40,IF(ISERROR(S40),"",IF(J40="PROV SUM",N40,L40*S40)))</f>
        <v>4200.5504000000001</v>
      </c>
      <c r="V40" s="58" t="s">
        <v>28</v>
      </c>
      <c r="W40" s="61">
        <v>256</v>
      </c>
      <c r="X40" s="41">
        <v>16.4084</v>
      </c>
      <c r="Y40" s="72">
        <f t="shared" si="0"/>
        <v>4200.5504000000001</v>
      </c>
      <c r="Z40" s="19"/>
      <c r="AA40" s="79">
        <v>0.7</v>
      </c>
      <c r="AB40" s="80">
        <f t="shared" si="1"/>
        <v>2940.38528</v>
      </c>
      <c r="AC40" s="81">
        <v>0.7</v>
      </c>
      <c r="AD40" s="82">
        <f t="shared" si="2"/>
        <v>2940.38528</v>
      </c>
      <c r="AE40" s="133">
        <f t="shared" si="3"/>
        <v>0</v>
      </c>
    </row>
    <row r="41" spans="1:32" ht="30.75" thickBot="1" x14ac:dyDescent="0.3">
      <c r="A41" s="22"/>
      <c r="B41" s="55" t="s">
        <v>88</v>
      </c>
      <c r="C41" s="55" t="s">
        <v>24</v>
      </c>
      <c r="D41" s="56" t="s">
        <v>25</v>
      </c>
      <c r="E41" s="57" t="s">
        <v>29</v>
      </c>
      <c r="F41" s="58"/>
      <c r="G41" s="58"/>
      <c r="H41" s="59">
        <v>2.5</v>
      </c>
      <c r="I41" s="58"/>
      <c r="J41" s="60" t="s">
        <v>30</v>
      </c>
      <c r="K41" s="58" t="s">
        <v>31</v>
      </c>
      <c r="L41" s="61">
        <v>1</v>
      </c>
      <c r="M41" s="62">
        <v>420</v>
      </c>
      <c r="N41" s="63">
        <v>420</v>
      </c>
      <c r="O41" s="19"/>
      <c r="P41" s="13" t="e">
        <v>#VALUE!</v>
      </c>
      <c r="Q41" s="14" t="e">
        <f>IF(J41="PROV SUM",N41,L41*P41)</f>
        <v>#VALUE!</v>
      </c>
      <c r="R41" s="40">
        <v>0</v>
      </c>
      <c r="S41" s="41">
        <v>533.4</v>
      </c>
      <c r="T41" s="14">
        <f>IF(J41="SC024",N41,IF(ISERROR(S41),"",IF(J41="PROV SUM",N41,L41*S41)))</f>
        <v>533.4</v>
      </c>
      <c r="V41" s="58" t="s">
        <v>31</v>
      </c>
      <c r="W41" s="61">
        <v>1</v>
      </c>
      <c r="X41" s="41">
        <v>533.4</v>
      </c>
      <c r="Y41" s="72">
        <f t="shared" si="0"/>
        <v>533.4</v>
      </c>
      <c r="Z41" s="19"/>
      <c r="AA41" s="79">
        <v>0.7</v>
      </c>
      <c r="AB41" s="80">
        <f t="shared" si="1"/>
        <v>373.37999999999994</v>
      </c>
      <c r="AC41" s="81">
        <v>0.7</v>
      </c>
      <c r="AD41" s="82">
        <f t="shared" si="2"/>
        <v>373.37999999999994</v>
      </c>
      <c r="AE41" s="133">
        <f t="shared" si="3"/>
        <v>0</v>
      </c>
    </row>
    <row r="42" spans="1:32" ht="15.75" thickBot="1" x14ac:dyDescent="0.3">
      <c r="A42" s="22"/>
      <c r="B42" s="55" t="s">
        <v>88</v>
      </c>
      <c r="C42" s="55" t="s">
        <v>24</v>
      </c>
      <c r="D42" s="56" t="s">
        <v>25</v>
      </c>
      <c r="E42" s="57" t="s">
        <v>32</v>
      </c>
      <c r="F42" s="58"/>
      <c r="G42" s="58"/>
      <c r="H42" s="59">
        <v>2.6</v>
      </c>
      <c r="I42" s="58"/>
      <c r="J42" s="60" t="s">
        <v>33</v>
      </c>
      <c r="K42" s="58" t="s">
        <v>31</v>
      </c>
      <c r="L42" s="61">
        <v>2</v>
      </c>
      <c r="M42" s="62">
        <v>50</v>
      </c>
      <c r="N42" s="63">
        <v>100</v>
      </c>
      <c r="O42" s="19"/>
      <c r="P42" s="13" t="e">
        <v>#VALUE!</v>
      </c>
      <c r="Q42" s="14" t="e">
        <f>IF(J42="PROV SUM",N42,L42*P42)</f>
        <v>#VALUE!</v>
      </c>
      <c r="R42" s="40">
        <v>0</v>
      </c>
      <c r="S42" s="41">
        <v>63.5</v>
      </c>
      <c r="T42" s="14">
        <f>IF(J42="SC024",N42,IF(ISERROR(S42),"",IF(J42="PROV SUM",N42,L42*S42)))</f>
        <v>127</v>
      </c>
      <c r="V42" s="58" t="s">
        <v>31</v>
      </c>
      <c r="W42" s="61">
        <v>2</v>
      </c>
      <c r="X42" s="41">
        <v>63.5</v>
      </c>
      <c r="Y42" s="72">
        <f t="shared" si="0"/>
        <v>127</v>
      </c>
      <c r="Z42" s="19"/>
      <c r="AA42" s="79">
        <v>0.7</v>
      </c>
      <c r="AB42" s="80">
        <f t="shared" si="1"/>
        <v>88.899999999999991</v>
      </c>
      <c r="AC42" s="81">
        <v>0.7</v>
      </c>
      <c r="AD42" s="82">
        <f t="shared" si="2"/>
        <v>88.899999999999991</v>
      </c>
      <c r="AE42" s="133">
        <f t="shared" si="3"/>
        <v>0</v>
      </c>
    </row>
    <row r="43" spans="1:32" ht="15.75" thickBot="1" x14ac:dyDescent="0.3">
      <c r="A43" s="22"/>
      <c r="B43" s="55" t="s">
        <v>88</v>
      </c>
      <c r="C43" s="55" t="s">
        <v>24</v>
      </c>
      <c r="D43" s="56" t="s">
        <v>25</v>
      </c>
      <c r="E43" s="57" t="s">
        <v>41</v>
      </c>
      <c r="F43" s="58"/>
      <c r="G43" s="58"/>
      <c r="H43" s="59">
        <v>2.16</v>
      </c>
      <c r="I43" s="58"/>
      <c r="J43" s="60" t="s">
        <v>42</v>
      </c>
      <c r="K43" s="58" t="s">
        <v>31</v>
      </c>
      <c r="L43" s="61">
        <v>1</v>
      </c>
      <c r="M43" s="62">
        <v>379.8</v>
      </c>
      <c r="N43" s="63">
        <v>379.8</v>
      </c>
      <c r="O43" s="19"/>
      <c r="P43" s="13" t="e">
        <v>#VALUE!</v>
      </c>
      <c r="Q43" s="14" t="e">
        <f>IF(J43="PROV SUM",N43,L43*P43)</f>
        <v>#VALUE!</v>
      </c>
      <c r="R43" s="40">
        <v>0</v>
      </c>
      <c r="S43" s="41">
        <v>482.346</v>
      </c>
      <c r="T43" s="14">
        <f>IF(J43="SC024",N43,IF(ISERROR(S43),"",IF(J43="PROV SUM",N43,L43*S43)))</f>
        <v>482.346</v>
      </c>
      <c r="V43" s="58" t="s">
        <v>31</v>
      </c>
      <c r="W43" s="61">
        <v>1</v>
      </c>
      <c r="X43" s="41">
        <v>482.346</v>
      </c>
      <c r="Y43" s="72">
        <f t="shared" si="0"/>
        <v>482.346</v>
      </c>
      <c r="Z43" s="19"/>
      <c r="AA43" s="79">
        <v>0.7</v>
      </c>
      <c r="AB43" s="80">
        <f t="shared" si="1"/>
        <v>337.6422</v>
      </c>
      <c r="AC43" s="81">
        <v>0.7</v>
      </c>
      <c r="AD43" s="82">
        <f t="shared" si="2"/>
        <v>337.6422</v>
      </c>
      <c r="AE43" s="133">
        <f t="shared" si="3"/>
        <v>0</v>
      </c>
    </row>
    <row r="44" spans="1:32" ht="60.75" thickBot="1" x14ac:dyDescent="0.3">
      <c r="A44" s="22"/>
      <c r="B44" s="55" t="s">
        <v>88</v>
      </c>
      <c r="C44" s="55" t="s">
        <v>24</v>
      </c>
      <c r="D44" s="56" t="s">
        <v>25</v>
      </c>
      <c r="E44" s="57" t="s">
        <v>382</v>
      </c>
      <c r="F44" s="58"/>
      <c r="G44" s="58"/>
      <c r="H44" s="59"/>
      <c r="I44" s="58"/>
      <c r="J44" s="60" t="s">
        <v>383</v>
      </c>
      <c r="K44" s="58" t="s">
        <v>31</v>
      </c>
      <c r="L44" s="61"/>
      <c r="M44" s="62">
        <v>4.8300000000000003E-2</v>
      </c>
      <c r="N44" s="63">
        <v>0</v>
      </c>
      <c r="O44" s="19"/>
      <c r="P44" s="13" t="e">
        <v>#VALUE!</v>
      </c>
      <c r="Q44" s="14" t="e">
        <f>IF(J44="PROV SUM",N44,L44*P44)</f>
        <v>#VALUE!</v>
      </c>
      <c r="R44" s="40" t="e">
        <v>#N/A</v>
      </c>
      <c r="S44" s="41" t="e">
        <v>#N/A</v>
      </c>
      <c r="T44" s="14">
        <f>IF(J44="SC024",N44,IF(ISERROR(S44),"",IF(J44="PROV SUM",N44,L44*S44)))</f>
        <v>0</v>
      </c>
      <c r="V44" s="58" t="s">
        <v>31</v>
      </c>
      <c r="W44" s="61"/>
      <c r="X44" s="41" t="e">
        <v>#N/A</v>
      </c>
      <c r="Y44" s="72"/>
      <c r="Z44" s="19"/>
      <c r="AA44" s="79">
        <v>0</v>
      </c>
      <c r="AB44" s="80">
        <f t="shared" si="1"/>
        <v>0</v>
      </c>
      <c r="AC44" s="81">
        <v>0</v>
      </c>
      <c r="AD44" s="82">
        <f t="shared" si="2"/>
        <v>0</v>
      </c>
      <c r="AE44" s="133">
        <f t="shared" si="3"/>
        <v>0</v>
      </c>
    </row>
    <row r="45" spans="1:32" ht="15.75" thickBot="1" x14ac:dyDescent="0.3">
      <c r="A45" s="22"/>
      <c r="B45" s="64" t="s">
        <v>88</v>
      </c>
      <c r="C45" s="55" t="s">
        <v>312</v>
      </c>
      <c r="D45" s="56" t="s">
        <v>378</v>
      </c>
      <c r="E45" s="57"/>
      <c r="F45" s="58"/>
      <c r="G45" s="58"/>
      <c r="H45" s="59"/>
      <c r="I45" s="58"/>
      <c r="J45" s="60"/>
      <c r="K45" s="58"/>
      <c r="L45" s="61"/>
      <c r="M45" s="60"/>
      <c r="N45" s="63"/>
      <c r="O45" s="19"/>
      <c r="P45" s="17"/>
      <c r="Q45" s="38"/>
      <c r="R45" s="38"/>
      <c r="S45" s="38"/>
      <c r="T45" s="38"/>
      <c r="V45" s="58"/>
      <c r="W45" s="61"/>
      <c r="X45" s="38"/>
      <c r="Y45" s="72">
        <f t="shared" si="0"/>
        <v>0</v>
      </c>
      <c r="Z45" s="19"/>
      <c r="AA45" s="79">
        <v>0</v>
      </c>
      <c r="AB45" s="80">
        <f t="shared" si="1"/>
        <v>0</v>
      </c>
      <c r="AC45" s="81">
        <v>0</v>
      </c>
      <c r="AD45" s="82">
        <f t="shared" si="2"/>
        <v>0</v>
      </c>
      <c r="AE45" s="133">
        <f t="shared" si="3"/>
        <v>0</v>
      </c>
    </row>
    <row r="46" spans="1:32" ht="90.75" thickBot="1" x14ac:dyDescent="0.3">
      <c r="A46" s="22"/>
      <c r="B46" s="64" t="s">
        <v>88</v>
      </c>
      <c r="C46" s="55" t="s">
        <v>312</v>
      </c>
      <c r="D46" s="56" t="s">
        <v>25</v>
      </c>
      <c r="E46" s="57" t="s">
        <v>436</v>
      </c>
      <c r="F46" s="58"/>
      <c r="G46" s="58"/>
      <c r="H46" s="59">
        <v>7.79</v>
      </c>
      <c r="I46" s="58"/>
      <c r="J46" s="60" t="s">
        <v>318</v>
      </c>
      <c r="K46" s="58" t="s">
        <v>104</v>
      </c>
      <c r="L46" s="61">
        <v>7</v>
      </c>
      <c r="M46" s="65">
        <v>93.18</v>
      </c>
      <c r="N46" s="63">
        <v>652.26</v>
      </c>
      <c r="O46" s="19"/>
      <c r="P46" s="13" t="e">
        <v>#VALUE!</v>
      </c>
      <c r="Q46" s="14" t="e">
        <f>IF(J46="PROV SUM",N46,L46*P46)</f>
        <v>#VALUE!</v>
      </c>
      <c r="R46" s="40">
        <v>0</v>
      </c>
      <c r="S46" s="41">
        <v>76.500780000000006</v>
      </c>
      <c r="T46" s="14">
        <f>IF(J46="SC024",N46,IF(ISERROR(S46),"",IF(J46="PROV SUM",N46,L46*S46)))</f>
        <v>535.50546000000008</v>
      </c>
      <c r="V46" s="58" t="s">
        <v>104</v>
      </c>
      <c r="W46" s="61">
        <v>7</v>
      </c>
      <c r="X46" s="41">
        <v>76.500780000000006</v>
      </c>
      <c r="Y46" s="72">
        <f t="shared" si="0"/>
        <v>535.50546000000008</v>
      </c>
      <c r="Z46" s="19"/>
      <c r="AA46" s="79">
        <v>0</v>
      </c>
      <c r="AB46" s="80">
        <f t="shared" si="1"/>
        <v>0</v>
      </c>
      <c r="AC46" s="81">
        <v>0</v>
      </c>
      <c r="AD46" s="82">
        <f t="shared" si="2"/>
        <v>0</v>
      </c>
      <c r="AE46" s="133">
        <f t="shared" si="3"/>
        <v>0</v>
      </c>
    </row>
    <row r="47" spans="1:32" ht="60.75" thickBot="1" x14ac:dyDescent="0.3">
      <c r="A47" s="22"/>
      <c r="B47" s="64" t="s">
        <v>88</v>
      </c>
      <c r="C47" s="55" t="s">
        <v>312</v>
      </c>
      <c r="D47" s="56" t="s">
        <v>25</v>
      </c>
      <c r="E47" s="57" t="s">
        <v>190</v>
      </c>
      <c r="F47" s="58"/>
      <c r="G47" s="58"/>
      <c r="H47" s="59">
        <v>7.2440000000000504</v>
      </c>
      <c r="I47" s="58"/>
      <c r="J47" s="60" t="s">
        <v>191</v>
      </c>
      <c r="K47" s="58" t="s">
        <v>104</v>
      </c>
      <c r="L47" s="61">
        <v>17</v>
      </c>
      <c r="M47" s="60">
        <v>44.12</v>
      </c>
      <c r="N47" s="63">
        <v>750.04</v>
      </c>
      <c r="O47" s="19"/>
      <c r="P47" s="13" t="e">
        <v>#VALUE!</v>
      </c>
      <c r="Q47" s="14" t="e">
        <f>IF(J47="PROV SUM",N47,L47*P47)</f>
        <v>#VALUE!</v>
      </c>
      <c r="R47" s="40">
        <v>0</v>
      </c>
      <c r="S47" s="41">
        <v>31.986999999999998</v>
      </c>
      <c r="T47" s="14">
        <f>IF(J47="SC024",N47,IF(ISERROR(S47),"",IF(J47="PROV SUM",N47,L47*S47)))</f>
        <v>543.779</v>
      </c>
      <c r="V47" s="58" t="s">
        <v>104</v>
      </c>
      <c r="W47" s="61">
        <v>17</v>
      </c>
      <c r="X47" s="41">
        <v>31.986999999999998</v>
      </c>
      <c r="Y47" s="72">
        <f t="shared" si="0"/>
        <v>543.779</v>
      </c>
      <c r="Z47" s="19"/>
      <c r="AA47" s="79">
        <v>0</v>
      </c>
      <c r="AB47" s="80">
        <f t="shared" si="1"/>
        <v>0</v>
      </c>
      <c r="AC47" s="81">
        <v>0</v>
      </c>
      <c r="AD47" s="82">
        <f t="shared" si="2"/>
        <v>0</v>
      </c>
      <c r="AE47" s="133">
        <f t="shared" si="3"/>
        <v>0</v>
      </c>
    </row>
    <row r="48" spans="1:32" ht="31.5" thickBot="1" x14ac:dyDescent="0.3">
      <c r="A48" s="22"/>
      <c r="B48" s="64" t="s">
        <v>88</v>
      </c>
      <c r="C48" s="24" t="s">
        <v>312</v>
      </c>
      <c r="D48" s="25" t="s">
        <v>25</v>
      </c>
      <c r="E48" s="26" t="s">
        <v>437</v>
      </c>
      <c r="F48" s="22"/>
      <c r="G48" s="22"/>
      <c r="H48" s="27">
        <v>7.3159999999999998</v>
      </c>
      <c r="I48" s="22"/>
      <c r="J48" s="28" t="s">
        <v>379</v>
      </c>
      <c r="K48" s="22" t="s">
        <v>380</v>
      </c>
      <c r="L48" s="29">
        <v>1</v>
      </c>
      <c r="M48" s="39">
        <v>300</v>
      </c>
      <c r="N48" s="18">
        <v>300</v>
      </c>
      <c r="O48" s="19"/>
      <c r="P48" s="13" t="e">
        <v>#VALUE!</v>
      </c>
      <c r="Q48" s="14">
        <f>IF(J48="PROV SUM",N48,L48*P48)</f>
        <v>300</v>
      </c>
      <c r="R48" s="40" t="s">
        <v>381</v>
      </c>
      <c r="S48" s="41" t="s">
        <v>381</v>
      </c>
      <c r="T48" s="14">
        <f>IF(J48="SC024",N48,IF(ISERROR(S48),"",IF(J48="PROV SUM",N48,L48*S48)))</f>
        <v>300</v>
      </c>
      <c r="V48" s="22" t="s">
        <v>380</v>
      </c>
      <c r="W48" s="29">
        <v>1</v>
      </c>
      <c r="X48" s="41" t="s">
        <v>381</v>
      </c>
      <c r="Y48" s="72">
        <v>300</v>
      </c>
      <c r="Z48" s="19"/>
      <c r="AA48" s="79">
        <v>0</v>
      </c>
      <c r="AB48" s="80">
        <f t="shared" si="1"/>
        <v>0</v>
      </c>
      <c r="AC48" s="81">
        <v>0</v>
      </c>
      <c r="AD48" s="82">
        <f t="shared" si="2"/>
        <v>0</v>
      </c>
      <c r="AE48" s="133">
        <f t="shared" si="3"/>
        <v>0</v>
      </c>
    </row>
    <row r="49" spans="19:32" ht="15.75" thickBot="1" x14ac:dyDescent="0.3"/>
    <row r="50" spans="19:32" ht="15.75" thickBot="1" x14ac:dyDescent="0.3">
      <c r="S50" s="69" t="s">
        <v>5</v>
      </c>
      <c r="T50" s="70">
        <f>SUM(T11:T48)</f>
        <v>14003.534678000002</v>
      </c>
      <c r="U50" s="66"/>
      <c r="V50" s="22"/>
      <c r="W50" s="29"/>
      <c r="X50" s="69" t="s">
        <v>5</v>
      </c>
      <c r="Y50" s="70">
        <f>SUM(Y11:Y48)</f>
        <v>14003.534678000002</v>
      </c>
      <c r="Z50" s="19"/>
      <c r="AA50" s="78"/>
      <c r="AB50" s="119">
        <f>SUM(AB11:AB48)</f>
        <v>3962.6074800000006</v>
      </c>
      <c r="AC50" s="78"/>
      <c r="AD50" s="120">
        <f>SUM(AD11:AD48)</f>
        <v>3740.3074800000004</v>
      </c>
      <c r="AE50" s="134">
        <f>SUM(AE11:AE48)</f>
        <v>222.29999999999998</v>
      </c>
      <c r="AF50" s="407">
        <f>SUM(AF11:AF48)</f>
        <v>3962.6074800000006</v>
      </c>
    </row>
  </sheetData>
  <autoFilter ref="B8:AE48"/>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S46:S48 X40:X44 X11:X12 X14 X16:X18 X20:X27 X29:X34 X36:X38 X46:X48">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61"/>
  <sheetViews>
    <sheetView topLeftCell="B1" zoomScale="70" zoomScaleNormal="70" workbookViewId="0">
      <pane xSplit="9" ySplit="8" topLeftCell="S54" activePane="bottomRight" state="frozen"/>
      <selection activeCell="S45" sqref="S45"/>
      <selection pane="topRight" activeCell="S45" sqref="S45"/>
      <selection pane="bottomLeft" activeCell="S45" sqref="S45"/>
      <selection pane="bottomRight" activeCell="AC66" sqref="AC6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7109375" hidden="1" customWidth="1"/>
    <col min="18" max="18" width="18.425781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20.57031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510</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409" t="s">
        <v>617</v>
      </c>
    </row>
    <row r="8" spans="1:32" s="318" customFormat="1" ht="75.75" thickBot="1" x14ac:dyDescent="0.3">
      <c r="A8" s="310" t="s">
        <v>377</v>
      </c>
      <c r="B8" s="311" t="s">
        <v>49</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49</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49</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49</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9" si="0">W12*X12</f>
        <v>399.99552</v>
      </c>
      <c r="Z12" s="19"/>
      <c r="AA12" s="79">
        <v>0</v>
      </c>
      <c r="AB12" s="80">
        <f t="shared" ref="AB12:AB52" si="1">Y12*AA12</f>
        <v>0</v>
      </c>
      <c r="AC12" s="81">
        <v>0</v>
      </c>
      <c r="AD12" s="82">
        <f t="shared" ref="AD12:AD52" si="2">Y12*AC12</f>
        <v>0</v>
      </c>
      <c r="AE12" s="133">
        <f t="shared" ref="AE12:AE59" si="3">AB12-AD12</f>
        <v>0</v>
      </c>
    </row>
    <row r="13" spans="1:32" ht="15.75" thickBot="1" x14ac:dyDescent="0.3">
      <c r="A13" s="16"/>
      <c r="B13" s="3" t="s">
        <v>49</v>
      </c>
      <c r="C13" s="4" t="s">
        <v>308</v>
      </c>
      <c r="D13" s="5" t="s">
        <v>378</v>
      </c>
      <c r="E13" s="6"/>
      <c r="F13" s="7"/>
      <c r="G13" s="7"/>
      <c r="H13" s="8"/>
      <c r="I13" s="7"/>
      <c r="J13" s="9"/>
      <c r="K13" s="10"/>
      <c r="L13" s="39"/>
      <c r="M13" s="9"/>
      <c r="N13" s="12"/>
      <c r="O13" s="19"/>
      <c r="P13" s="17"/>
      <c r="Q13" s="38"/>
      <c r="R13" s="38"/>
      <c r="S13" s="38"/>
      <c r="T13" s="38"/>
      <c r="V13" s="10"/>
      <c r="W13" s="39"/>
      <c r="X13" s="38"/>
      <c r="Y13" s="72"/>
      <c r="Z13" s="19"/>
      <c r="AA13" s="79"/>
      <c r="AB13" s="80"/>
      <c r="AC13" s="81"/>
      <c r="AD13" s="82"/>
      <c r="AE13" s="133">
        <f t="shared" si="3"/>
        <v>0</v>
      </c>
      <c r="AF13" s="176">
        <f>SUM(AD14)</f>
        <v>222.29999999999998</v>
      </c>
    </row>
    <row r="14" spans="1:32" ht="30.75" thickBot="1" x14ac:dyDescent="0.3">
      <c r="A14" s="16"/>
      <c r="B14" s="3" t="s">
        <v>49</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49</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2" ht="15.75" thickBot="1" x14ac:dyDescent="0.3">
      <c r="A16" s="16"/>
      <c r="B16" s="3" t="s">
        <v>49</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f t="shared" si="3"/>
        <v>0</v>
      </c>
    </row>
    <row r="17" spans="1:31" ht="61.5" thickBot="1" x14ac:dyDescent="0.3">
      <c r="A17" s="16"/>
      <c r="B17" s="3" t="s">
        <v>49</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f t="shared" si="3"/>
        <v>0</v>
      </c>
    </row>
    <row r="18" spans="1:31" ht="30.75" thickBot="1" x14ac:dyDescent="0.3">
      <c r="A18" s="16"/>
      <c r="B18" s="3" t="s">
        <v>49</v>
      </c>
      <c r="C18" s="42" t="s">
        <v>189</v>
      </c>
      <c r="D18" s="5" t="s">
        <v>25</v>
      </c>
      <c r="E18" s="6" t="s">
        <v>337</v>
      </c>
      <c r="F18" s="7"/>
      <c r="G18" s="7"/>
      <c r="H18" s="8">
        <v>6.91</v>
      </c>
      <c r="I18" s="7"/>
      <c r="J18" s="9" t="s">
        <v>338</v>
      </c>
      <c r="K18" s="10" t="s">
        <v>79</v>
      </c>
      <c r="L18" s="39">
        <v>6</v>
      </c>
      <c r="M18" s="11">
        <v>20.13</v>
      </c>
      <c r="N18" s="39">
        <v>120.78</v>
      </c>
      <c r="O18" s="19"/>
      <c r="P18" s="13" t="e">
        <v>#VALUE!</v>
      </c>
      <c r="Q18" s="14" t="e">
        <f t="shared" ref="Q18:Q25" si="4">IF(J18="PROV SUM",N18,L18*P18)</f>
        <v>#VALUE!</v>
      </c>
      <c r="R18" s="40">
        <v>0</v>
      </c>
      <c r="S18" s="41">
        <v>14.594249999999999</v>
      </c>
      <c r="T18" s="14">
        <f t="shared" ref="T18:T25" si="5">IF(J18="SC024",N18,IF(ISERROR(S18),"",IF(J18="PROV SUM",N18,L18*S18)))</f>
        <v>87.565499999999986</v>
      </c>
      <c r="V18" s="10" t="s">
        <v>79</v>
      </c>
      <c r="W18" s="39">
        <v>6</v>
      </c>
      <c r="X18" s="41">
        <v>14.594249999999999</v>
      </c>
      <c r="Y18" s="72">
        <f t="shared" si="0"/>
        <v>87.565499999999986</v>
      </c>
      <c r="Z18" s="19"/>
      <c r="AA18" s="79">
        <v>0</v>
      </c>
      <c r="AB18" s="80">
        <f t="shared" si="1"/>
        <v>0</v>
      </c>
      <c r="AC18" s="81">
        <v>0</v>
      </c>
      <c r="AD18" s="82">
        <f t="shared" si="2"/>
        <v>0</v>
      </c>
      <c r="AE18" s="133">
        <f t="shared" si="3"/>
        <v>0</v>
      </c>
    </row>
    <row r="19" spans="1:31" ht="45.75" thickBot="1" x14ac:dyDescent="0.3">
      <c r="A19" s="16"/>
      <c r="B19" s="3" t="s">
        <v>49</v>
      </c>
      <c r="C19" s="42" t="s">
        <v>189</v>
      </c>
      <c r="D19" s="5" t="s">
        <v>25</v>
      </c>
      <c r="E19" s="6" t="s">
        <v>203</v>
      </c>
      <c r="F19" s="7"/>
      <c r="G19" s="7"/>
      <c r="H19" s="8">
        <v>6.1270000000000104</v>
      </c>
      <c r="I19" s="7"/>
      <c r="J19" s="9" t="s">
        <v>204</v>
      </c>
      <c r="K19" s="10" t="s">
        <v>104</v>
      </c>
      <c r="L19" s="39">
        <v>12</v>
      </c>
      <c r="M19" s="11">
        <v>6.04</v>
      </c>
      <c r="N19" s="39">
        <v>72.48</v>
      </c>
      <c r="O19" s="19"/>
      <c r="P19" s="13" t="e">
        <v>#VALUE!</v>
      </c>
      <c r="Q19" s="14" t="e">
        <f t="shared" si="4"/>
        <v>#VALUE!</v>
      </c>
      <c r="R19" s="40">
        <v>0</v>
      </c>
      <c r="S19" s="41">
        <v>4.3789999999999996</v>
      </c>
      <c r="T19" s="14">
        <f t="shared" si="5"/>
        <v>52.547999999999995</v>
      </c>
      <c r="V19" s="10" t="s">
        <v>104</v>
      </c>
      <c r="W19" s="39">
        <v>12</v>
      </c>
      <c r="X19" s="41">
        <v>4.3789999999999996</v>
      </c>
      <c r="Y19" s="72">
        <f t="shared" si="0"/>
        <v>52.547999999999995</v>
      </c>
      <c r="Z19" s="19"/>
      <c r="AA19" s="79">
        <v>0</v>
      </c>
      <c r="AB19" s="80">
        <f t="shared" si="1"/>
        <v>0</v>
      </c>
      <c r="AC19" s="81">
        <v>0</v>
      </c>
      <c r="AD19" s="82">
        <f t="shared" si="2"/>
        <v>0</v>
      </c>
      <c r="AE19" s="133">
        <f t="shared" si="3"/>
        <v>0</v>
      </c>
    </row>
    <row r="20" spans="1:31" ht="30.75" thickBot="1" x14ac:dyDescent="0.3">
      <c r="A20" s="16"/>
      <c r="B20" s="3" t="s">
        <v>49</v>
      </c>
      <c r="C20" s="42" t="s">
        <v>189</v>
      </c>
      <c r="D20" s="5" t="s">
        <v>25</v>
      </c>
      <c r="E20" s="6" t="s">
        <v>227</v>
      </c>
      <c r="F20" s="7"/>
      <c r="G20" s="7"/>
      <c r="H20" s="8">
        <v>6.1940000000000301</v>
      </c>
      <c r="I20" s="7"/>
      <c r="J20" s="9" t="s">
        <v>228</v>
      </c>
      <c r="K20" s="10" t="s">
        <v>79</v>
      </c>
      <c r="L20" s="39">
        <v>50</v>
      </c>
      <c r="M20" s="11">
        <v>7.02</v>
      </c>
      <c r="N20" s="39">
        <v>351</v>
      </c>
      <c r="O20" s="19"/>
      <c r="P20" s="13" t="e">
        <v>#VALUE!</v>
      </c>
      <c r="Q20" s="14" t="e">
        <f t="shared" si="4"/>
        <v>#VALUE!</v>
      </c>
      <c r="R20" s="40">
        <v>0</v>
      </c>
      <c r="S20" s="41">
        <v>5.9669999999999996</v>
      </c>
      <c r="T20" s="14">
        <f t="shared" si="5"/>
        <v>298.34999999999997</v>
      </c>
      <c r="V20" s="10" t="s">
        <v>79</v>
      </c>
      <c r="W20" s="39">
        <v>50</v>
      </c>
      <c r="X20" s="41">
        <v>5.9669999999999996</v>
      </c>
      <c r="Y20" s="72">
        <f t="shared" si="0"/>
        <v>298.34999999999997</v>
      </c>
      <c r="Z20" s="19"/>
      <c r="AA20" s="79">
        <v>0</v>
      </c>
      <c r="AB20" s="80">
        <f t="shared" si="1"/>
        <v>0</v>
      </c>
      <c r="AC20" s="81">
        <v>0</v>
      </c>
      <c r="AD20" s="82">
        <f t="shared" si="2"/>
        <v>0</v>
      </c>
      <c r="AE20" s="133">
        <f t="shared" si="3"/>
        <v>0</v>
      </c>
    </row>
    <row r="21" spans="1:31" ht="45.75" thickBot="1" x14ac:dyDescent="0.3">
      <c r="A21" s="16"/>
      <c r="B21" s="3" t="s">
        <v>49</v>
      </c>
      <c r="C21" s="42" t="s">
        <v>189</v>
      </c>
      <c r="D21" s="5" t="s">
        <v>25</v>
      </c>
      <c r="E21" s="6" t="s">
        <v>248</v>
      </c>
      <c r="F21" s="7"/>
      <c r="G21" s="7"/>
      <c r="H21" s="8">
        <v>6.2350000000000403</v>
      </c>
      <c r="I21" s="7"/>
      <c r="J21" s="9" t="s">
        <v>249</v>
      </c>
      <c r="K21" s="10" t="s">
        <v>104</v>
      </c>
      <c r="L21" s="39">
        <v>28</v>
      </c>
      <c r="M21" s="11">
        <v>5.28</v>
      </c>
      <c r="N21" s="39">
        <v>147.84</v>
      </c>
      <c r="O21" s="19"/>
      <c r="P21" s="13" t="e">
        <v>#VALUE!</v>
      </c>
      <c r="Q21" s="14" t="e">
        <f t="shared" si="4"/>
        <v>#VALUE!</v>
      </c>
      <c r="R21" s="40">
        <v>0</v>
      </c>
      <c r="S21" s="41">
        <v>4.4880000000000004</v>
      </c>
      <c r="T21" s="14">
        <f t="shared" si="5"/>
        <v>125.66400000000002</v>
      </c>
      <c r="V21" s="10" t="s">
        <v>104</v>
      </c>
      <c r="W21" s="39">
        <v>28</v>
      </c>
      <c r="X21" s="41">
        <v>4.4880000000000004</v>
      </c>
      <c r="Y21" s="72">
        <f t="shared" si="0"/>
        <v>125.66400000000002</v>
      </c>
      <c r="Z21" s="19"/>
      <c r="AA21" s="79">
        <v>0</v>
      </c>
      <c r="AB21" s="80">
        <f t="shared" si="1"/>
        <v>0</v>
      </c>
      <c r="AC21" s="81">
        <v>0</v>
      </c>
      <c r="AD21" s="82">
        <f t="shared" si="2"/>
        <v>0</v>
      </c>
      <c r="AE21" s="133">
        <f t="shared" si="3"/>
        <v>0</v>
      </c>
    </row>
    <row r="22" spans="1:31" ht="30.75" thickBot="1" x14ac:dyDescent="0.3">
      <c r="A22" s="16"/>
      <c r="B22" s="3" t="s">
        <v>49</v>
      </c>
      <c r="C22" s="42" t="s">
        <v>189</v>
      </c>
      <c r="D22" s="5" t="s">
        <v>25</v>
      </c>
      <c r="E22" s="6" t="s">
        <v>411</v>
      </c>
      <c r="F22" s="7"/>
      <c r="G22" s="7"/>
      <c r="H22" s="8">
        <v>6.2360000000000504</v>
      </c>
      <c r="I22" s="7"/>
      <c r="J22" s="9" t="s">
        <v>251</v>
      </c>
      <c r="K22" s="10" t="s">
        <v>79</v>
      </c>
      <c r="L22" s="39">
        <v>19</v>
      </c>
      <c r="M22" s="11">
        <v>25.87</v>
      </c>
      <c r="N22" s="39">
        <v>491.53</v>
      </c>
      <c r="O22" s="19"/>
      <c r="P22" s="13" t="e">
        <v>#VALUE!</v>
      </c>
      <c r="Q22" s="14" t="e">
        <f t="shared" si="4"/>
        <v>#VALUE!</v>
      </c>
      <c r="R22" s="40">
        <v>0</v>
      </c>
      <c r="S22" s="41">
        <v>21.9895</v>
      </c>
      <c r="T22" s="14">
        <f t="shared" si="5"/>
        <v>417.8005</v>
      </c>
      <c r="V22" s="10" t="s">
        <v>79</v>
      </c>
      <c r="W22" s="39">
        <v>19</v>
      </c>
      <c r="X22" s="41">
        <v>21.9895</v>
      </c>
      <c r="Y22" s="72">
        <f t="shared" si="0"/>
        <v>417.8005</v>
      </c>
      <c r="Z22" s="19"/>
      <c r="AA22" s="79">
        <v>0</v>
      </c>
      <c r="AB22" s="80">
        <f t="shared" si="1"/>
        <v>0</v>
      </c>
      <c r="AC22" s="81">
        <v>0</v>
      </c>
      <c r="AD22" s="82">
        <f t="shared" si="2"/>
        <v>0</v>
      </c>
      <c r="AE22" s="133">
        <f t="shared" si="3"/>
        <v>0</v>
      </c>
    </row>
    <row r="23" spans="1:31" ht="30.75" thickBot="1" x14ac:dyDescent="0.3">
      <c r="A23" s="16"/>
      <c r="B23" s="3" t="s">
        <v>49</v>
      </c>
      <c r="C23" s="42" t="s">
        <v>189</v>
      </c>
      <c r="D23" s="5" t="s">
        <v>25</v>
      </c>
      <c r="E23" s="6" t="s">
        <v>412</v>
      </c>
      <c r="F23" s="7"/>
      <c r="G23" s="7"/>
      <c r="H23" s="8">
        <v>6.2370000000000498</v>
      </c>
      <c r="I23" s="7"/>
      <c r="J23" s="9" t="s">
        <v>253</v>
      </c>
      <c r="K23" s="10" t="s">
        <v>104</v>
      </c>
      <c r="L23" s="39">
        <v>30</v>
      </c>
      <c r="M23" s="11">
        <v>6.28</v>
      </c>
      <c r="N23" s="39">
        <v>188.4</v>
      </c>
      <c r="O23" s="19"/>
      <c r="P23" s="13" t="e">
        <v>#VALUE!</v>
      </c>
      <c r="Q23" s="14" t="e">
        <f t="shared" si="4"/>
        <v>#VALUE!</v>
      </c>
      <c r="R23" s="40">
        <v>0</v>
      </c>
      <c r="S23" s="41">
        <v>5.3380000000000001</v>
      </c>
      <c r="T23" s="14">
        <f t="shared" si="5"/>
        <v>160.14000000000001</v>
      </c>
      <c r="V23" s="10" t="s">
        <v>104</v>
      </c>
      <c r="W23" s="39">
        <v>30</v>
      </c>
      <c r="X23" s="41">
        <v>5.3380000000000001</v>
      </c>
      <c r="Y23" s="72">
        <f t="shared" si="0"/>
        <v>160.14000000000001</v>
      </c>
      <c r="Z23" s="19"/>
      <c r="AA23" s="79">
        <v>0</v>
      </c>
      <c r="AB23" s="80">
        <f t="shared" si="1"/>
        <v>0</v>
      </c>
      <c r="AC23" s="81">
        <v>0</v>
      </c>
      <c r="AD23" s="82">
        <f t="shared" si="2"/>
        <v>0</v>
      </c>
      <c r="AE23" s="133">
        <f t="shared" si="3"/>
        <v>0</v>
      </c>
    </row>
    <row r="24" spans="1:31" ht="45.75" thickBot="1" x14ac:dyDescent="0.3">
      <c r="A24" s="16"/>
      <c r="B24" s="3" t="s">
        <v>49</v>
      </c>
      <c r="C24" s="42" t="s">
        <v>189</v>
      </c>
      <c r="D24" s="5" t="s">
        <v>25</v>
      </c>
      <c r="E24" s="6" t="s">
        <v>413</v>
      </c>
      <c r="F24" s="7"/>
      <c r="G24" s="7"/>
      <c r="H24" s="8">
        <v>6.2380000000000502</v>
      </c>
      <c r="I24" s="7"/>
      <c r="J24" s="9" t="s">
        <v>255</v>
      </c>
      <c r="K24" s="10" t="s">
        <v>139</v>
      </c>
      <c r="L24" s="39">
        <v>5</v>
      </c>
      <c r="M24" s="11">
        <v>20.71</v>
      </c>
      <c r="N24" s="39">
        <v>103.55</v>
      </c>
      <c r="O24" s="19"/>
      <c r="P24" s="13" t="e">
        <v>#VALUE!</v>
      </c>
      <c r="Q24" s="14" t="e">
        <f t="shared" si="4"/>
        <v>#VALUE!</v>
      </c>
      <c r="R24" s="40">
        <v>0</v>
      </c>
      <c r="S24" s="41">
        <v>17.6035</v>
      </c>
      <c r="T24" s="14">
        <f t="shared" si="5"/>
        <v>88.017499999999998</v>
      </c>
      <c r="V24" s="10" t="s">
        <v>139</v>
      </c>
      <c r="W24" s="39">
        <v>5</v>
      </c>
      <c r="X24" s="41">
        <v>17.6035</v>
      </c>
      <c r="Y24" s="72">
        <f t="shared" si="0"/>
        <v>88.017499999999998</v>
      </c>
      <c r="Z24" s="19"/>
      <c r="AA24" s="79">
        <v>0</v>
      </c>
      <c r="AB24" s="80">
        <f t="shared" si="1"/>
        <v>0</v>
      </c>
      <c r="AC24" s="81">
        <v>0</v>
      </c>
      <c r="AD24" s="82">
        <f t="shared" si="2"/>
        <v>0</v>
      </c>
      <c r="AE24" s="133">
        <f t="shared" si="3"/>
        <v>0</v>
      </c>
    </row>
    <row r="25" spans="1:31" ht="45.75" thickBot="1" x14ac:dyDescent="0.3">
      <c r="A25" s="16"/>
      <c r="B25" s="3" t="s">
        <v>49</v>
      </c>
      <c r="C25" s="42" t="s">
        <v>189</v>
      </c>
      <c r="D25" s="5" t="s">
        <v>25</v>
      </c>
      <c r="E25" s="6" t="s">
        <v>209</v>
      </c>
      <c r="F25" s="7"/>
      <c r="G25" s="7"/>
      <c r="H25" s="8">
        <v>6.3050000000000699</v>
      </c>
      <c r="I25" s="7"/>
      <c r="J25" s="9" t="s">
        <v>210</v>
      </c>
      <c r="K25" s="10" t="s">
        <v>79</v>
      </c>
      <c r="L25" s="39">
        <v>1</v>
      </c>
      <c r="M25" s="11">
        <v>33.5</v>
      </c>
      <c r="N25" s="39">
        <v>33.5</v>
      </c>
      <c r="O25" s="19"/>
      <c r="P25" s="13" t="e">
        <v>#VALUE!</v>
      </c>
      <c r="Q25" s="14" t="e">
        <f t="shared" si="4"/>
        <v>#VALUE!</v>
      </c>
      <c r="R25" s="40">
        <v>0</v>
      </c>
      <c r="S25" s="41">
        <v>24.287499999999998</v>
      </c>
      <c r="T25" s="14">
        <f t="shared" si="5"/>
        <v>24.287499999999998</v>
      </c>
      <c r="V25" s="10" t="s">
        <v>79</v>
      </c>
      <c r="W25" s="39">
        <v>1</v>
      </c>
      <c r="X25" s="41">
        <v>24.287499999999998</v>
      </c>
      <c r="Y25" s="72">
        <f t="shared" si="0"/>
        <v>24.287499999999998</v>
      </c>
      <c r="Z25" s="19"/>
      <c r="AA25" s="79">
        <v>0</v>
      </c>
      <c r="AB25" s="80">
        <f t="shared" si="1"/>
        <v>0</v>
      </c>
      <c r="AC25" s="81">
        <v>0</v>
      </c>
      <c r="AD25" s="82">
        <f t="shared" si="2"/>
        <v>0</v>
      </c>
      <c r="AE25" s="133">
        <f t="shared" si="3"/>
        <v>0</v>
      </c>
    </row>
    <row r="26" spans="1:31" ht="15.75" thickBot="1" x14ac:dyDescent="0.3">
      <c r="A26" s="16"/>
      <c r="B26" s="3" t="s">
        <v>49</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105.75" thickBot="1" x14ac:dyDescent="0.3">
      <c r="A27" s="16"/>
      <c r="B27" s="3" t="s">
        <v>49</v>
      </c>
      <c r="C27" s="42" t="s">
        <v>72</v>
      </c>
      <c r="D27" s="5" t="s">
        <v>25</v>
      </c>
      <c r="E27" s="6" t="s">
        <v>97</v>
      </c>
      <c r="F27" s="7"/>
      <c r="G27" s="7"/>
      <c r="H27" s="8">
        <v>3.2189999999999901</v>
      </c>
      <c r="I27" s="7"/>
      <c r="J27" s="9" t="s">
        <v>98</v>
      </c>
      <c r="K27" s="10" t="s">
        <v>79</v>
      </c>
      <c r="L27" s="39">
        <v>40</v>
      </c>
      <c r="M27" s="11">
        <v>133.30000000000001</v>
      </c>
      <c r="N27" s="39">
        <v>5332</v>
      </c>
      <c r="O27" s="44"/>
      <c r="P27" s="13" t="e">
        <v>#VALUE!</v>
      </c>
      <c r="Q27" s="14" t="e">
        <f>IF(J27="PROV SUM",N27,L27*P27)</f>
        <v>#VALUE!</v>
      </c>
      <c r="R27" s="40">
        <v>0</v>
      </c>
      <c r="S27" s="41">
        <v>106.64000000000001</v>
      </c>
      <c r="T27" s="14">
        <f>IF(J27="SC024",N27,IF(ISERROR(S27),"",IF(J27="PROV SUM",N27,L27*S27)))</f>
        <v>4265.6000000000004</v>
      </c>
      <c r="V27" s="10" t="s">
        <v>79</v>
      </c>
      <c r="W27" s="39">
        <v>40</v>
      </c>
      <c r="X27" s="41">
        <v>106.64000000000001</v>
      </c>
      <c r="Y27" s="72">
        <f t="shared" si="0"/>
        <v>4265.6000000000004</v>
      </c>
      <c r="Z27" s="19"/>
      <c r="AA27" s="79">
        <v>0</v>
      </c>
      <c r="AB27" s="80">
        <f t="shared" si="1"/>
        <v>0</v>
      </c>
      <c r="AC27" s="81">
        <v>0</v>
      </c>
      <c r="AD27" s="82">
        <f t="shared" si="2"/>
        <v>0</v>
      </c>
      <c r="AE27" s="133">
        <f t="shared" si="3"/>
        <v>0</v>
      </c>
    </row>
    <row r="28" spans="1:31" ht="45.75" thickBot="1" x14ac:dyDescent="0.3">
      <c r="A28" s="16"/>
      <c r="B28" s="3" t="s">
        <v>49</v>
      </c>
      <c r="C28" s="42" t="s">
        <v>72</v>
      </c>
      <c r="D28" s="5" t="s">
        <v>25</v>
      </c>
      <c r="E28" s="6" t="s">
        <v>152</v>
      </c>
      <c r="F28" s="7"/>
      <c r="G28" s="7"/>
      <c r="H28" s="8">
        <v>3.3630000000000102</v>
      </c>
      <c r="I28" s="7"/>
      <c r="J28" s="9" t="s">
        <v>153</v>
      </c>
      <c r="K28" s="10" t="s">
        <v>139</v>
      </c>
      <c r="L28" s="39">
        <v>2</v>
      </c>
      <c r="M28" s="11">
        <v>20.13</v>
      </c>
      <c r="N28" s="39">
        <v>40.26</v>
      </c>
      <c r="O28" s="44"/>
      <c r="P28" s="13" t="e">
        <v>#VALUE!</v>
      </c>
      <c r="Q28" s="14" t="e">
        <f>IF(J28="PROV SUM",N28,L28*P28)</f>
        <v>#VALUE!</v>
      </c>
      <c r="R28" s="40">
        <v>0</v>
      </c>
      <c r="S28" s="41">
        <v>14.918342999999998</v>
      </c>
      <c r="T28" s="14">
        <f>IF(J28="SC024",N28,IF(ISERROR(S28),"",IF(J28="PROV SUM",N28,L28*S28)))</f>
        <v>29.836685999999997</v>
      </c>
      <c r="V28" s="10" t="s">
        <v>139</v>
      </c>
      <c r="W28" s="39">
        <v>2</v>
      </c>
      <c r="X28" s="41">
        <v>14.918342999999998</v>
      </c>
      <c r="Y28" s="72">
        <f t="shared" si="0"/>
        <v>29.836685999999997</v>
      </c>
      <c r="Z28" s="19"/>
      <c r="AA28" s="79">
        <v>0</v>
      </c>
      <c r="AB28" s="80">
        <f t="shared" si="1"/>
        <v>0</v>
      </c>
      <c r="AC28" s="81">
        <v>0</v>
      </c>
      <c r="AD28" s="82">
        <f t="shared" si="2"/>
        <v>0</v>
      </c>
      <c r="AE28" s="133">
        <f t="shared" si="3"/>
        <v>0</v>
      </c>
    </row>
    <row r="29" spans="1:31" ht="45.75" thickBot="1" x14ac:dyDescent="0.3">
      <c r="A29" s="16"/>
      <c r="B29" s="3" t="s">
        <v>49</v>
      </c>
      <c r="C29" s="42" t="s">
        <v>72</v>
      </c>
      <c r="D29" s="5" t="s">
        <v>25</v>
      </c>
      <c r="E29" s="6" t="s">
        <v>154</v>
      </c>
      <c r="F29" s="7"/>
      <c r="G29" s="7"/>
      <c r="H29" s="8">
        <v>3.3640000000000101</v>
      </c>
      <c r="I29" s="7"/>
      <c r="J29" s="9" t="s">
        <v>155</v>
      </c>
      <c r="K29" s="10" t="s">
        <v>139</v>
      </c>
      <c r="L29" s="39">
        <v>20</v>
      </c>
      <c r="M29" s="11">
        <v>20.13</v>
      </c>
      <c r="N29" s="39">
        <v>402.6</v>
      </c>
      <c r="O29" s="44"/>
      <c r="P29" s="13" t="e">
        <v>#VALUE!</v>
      </c>
      <c r="Q29" s="14" t="e">
        <f>IF(J29="PROV SUM",N29,L29*P29)</f>
        <v>#VALUE!</v>
      </c>
      <c r="R29" s="40">
        <v>0</v>
      </c>
      <c r="S29" s="41">
        <v>14.918342999999998</v>
      </c>
      <c r="T29" s="14">
        <f>IF(J29="SC024",N29,IF(ISERROR(S29),"",IF(J29="PROV SUM",N29,L29*S29)))</f>
        <v>298.36685999999997</v>
      </c>
      <c r="V29" s="10" t="s">
        <v>139</v>
      </c>
      <c r="W29" s="39">
        <v>20</v>
      </c>
      <c r="X29" s="41">
        <v>14.918342999999998</v>
      </c>
      <c r="Y29" s="72">
        <f t="shared" si="0"/>
        <v>298.36685999999997</v>
      </c>
      <c r="Z29" s="19"/>
      <c r="AA29" s="79">
        <v>0</v>
      </c>
      <c r="AB29" s="80">
        <f t="shared" si="1"/>
        <v>0</v>
      </c>
      <c r="AC29" s="81">
        <v>0</v>
      </c>
      <c r="AD29" s="82">
        <f t="shared" si="2"/>
        <v>0</v>
      </c>
      <c r="AE29" s="133">
        <f t="shared" si="3"/>
        <v>0</v>
      </c>
    </row>
    <row r="30" spans="1:31" ht="15.75" thickBot="1" x14ac:dyDescent="0.3">
      <c r="A30" s="16"/>
      <c r="B30" s="3" t="s">
        <v>49</v>
      </c>
      <c r="C30" s="42" t="s">
        <v>164</v>
      </c>
      <c r="D30" s="5" t="s">
        <v>378</v>
      </c>
      <c r="E30" s="6"/>
      <c r="F30" s="7"/>
      <c r="G30" s="7"/>
      <c r="H30" s="8"/>
      <c r="I30" s="7"/>
      <c r="J30" s="9"/>
      <c r="K30" s="10"/>
      <c r="L30" s="39"/>
      <c r="M30" s="9"/>
      <c r="N30" s="39"/>
      <c r="O30" s="44"/>
      <c r="P30" s="28"/>
      <c r="Q30" s="43"/>
      <c r="R30" s="43"/>
      <c r="S30" s="43"/>
      <c r="T30" s="43"/>
      <c r="V30" s="10"/>
      <c r="W30" s="39"/>
      <c r="X30" s="43"/>
      <c r="Y30" s="72">
        <f t="shared" si="0"/>
        <v>0</v>
      </c>
      <c r="Z30" s="19"/>
      <c r="AA30" s="79">
        <v>0</v>
      </c>
      <c r="AB30" s="80">
        <f t="shared" si="1"/>
        <v>0</v>
      </c>
      <c r="AC30" s="81">
        <v>0</v>
      </c>
      <c r="AD30" s="82">
        <f t="shared" si="2"/>
        <v>0</v>
      </c>
      <c r="AE30" s="133">
        <f t="shared" si="3"/>
        <v>0</v>
      </c>
    </row>
    <row r="31" spans="1:31" ht="90.75" thickBot="1" x14ac:dyDescent="0.3">
      <c r="A31" s="16"/>
      <c r="B31" s="3" t="s">
        <v>49</v>
      </c>
      <c r="C31" s="42" t="s">
        <v>164</v>
      </c>
      <c r="D31" s="5" t="s">
        <v>25</v>
      </c>
      <c r="E31" s="6" t="s">
        <v>183</v>
      </c>
      <c r="F31" s="7"/>
      <c r="G31" s="7"/>
      <c r="H31" s="8">
        <v>4.1100000000000003</v>
      </c>
      <c r="I31" s="7"/>
      <c r="J31" s="9" t="s">
        <v>184</v>
      </c>
      <c r="K31" s="10" t="s">
        <v>57</v>
      </c>
      <c r="L31" s="39">
        <v>5</v>
      </c>
      <c r="M31" s="11">
        <v>36.75</v>
      </c>
      <c r="N31" s="39">
        <v>183.75</v>
      </c>
      <c r="O31" s="44"/>
      <c r="P31" s="13" t="e">
        <v>#VALUE!</v>
      </c>
      <c r="Q31" s="14" t="e">
        <f>IF(J31="PROV SUM",N31,L31*P31)</f>
        <v>#VALUE!</v>
      </c>
      <c r="R31" s="40">
        <v>0</v>
      </c>
      <c r="S31" s="41">
        <v>34.912500000000001</v>
      </c>
      <c r="T31" s="14">
        <f>IF(J31="SC024",N31,IF(ISERROR(S31),"",IF(J31="PROV SUM",N31,L31*S31)))</f>
        <v>174.5625</v>
      </c>
      <c r="V31" s="10" t="s">
        <v>57</v>
      </c>
      <c r="W31" s="39">
        <v>5</v>
      </c>
      <c r="X31" s="41">
        <v>34.912500000000001</v>
      </c>
      <c r="Y31" s="72">
        <f t="shared" si="0"/>
        <v>174.5625</v>
      </c>
      <c r="Z31" s="19"/>
      <c r="AA31" s="79">
        <v>0</v>
      </c>
      <c r="AB31" s="80">
        <f t="shared" si="1"/>
        <v>0</v>
      </c>
      <c r="AC31" s="81">
        <v>0</v>
      </c>
      <c r="AD31" s="82">
        <f t="shared" si="2"/>
        <v>0</v>
      </c>
      <c r="AE31" s="133">
        <f t="shared" si="3"/>
        <v>0</v>
      </c>
    </row>
    <row r="32" spans="1:31" ht="45.75" thickBot="1" x14ac:dyDescent="0.3">
      <c r="A32" s="16"/>
      <c r="B32" s="45" t="s">
        <v>49</v>
      </c>
      <c r="C32" s="46" t="s">
        <v>164</v>
      </c>
      <c r="D32" s="47" t="s">
        <v>25</v>
      </c>
      <c r="E32" s="48" t="s">
        <v>185</v>
      </c>
      <c r="F32" s="49"/>
      <c r="G32" s="49"/>
      <c r="H32" s="50">
        <v>4.13</v>
      </c>
      <c r="I32" s="49"/>
      <c r="J32" s="51" t="s">
        <v>186</v>
      </c>
      <c r="K32" s="52" t="s">
        <v>57</v>
      </c>
      <c r="L32" s="53">
        <v>70</v>
      </c>
      <c r="M32" s="54">
        <v>4.25</v>
      </c>
      <c r="N32" s="53">
        <v>297.5</v>
      </c>
      <c r="O32" s="44"/>
      <c r="P32" s="13" t="e">
        <v>#VALUE!</v>
      </c>
      <c r="Q32" s="14" t="e">
        <f>IF(J32="PROV SUM",N32,L32*P32)</f>
        <v>#VALUE!</v>
      </c>
      <c r="R32" s="40">
        <v>0</v>
      </c>
      <c r="S32" s="41">
        <v>4.0374999999999996</v>
      </c>
      <c r="T32" s="14">
        <f>IF(J32="SC024",N32,IF(ISERROR(S32),"",IF(J32="PROV SUM",N32,L32*S32)))</f>
        <v>282.625</v>
      </c>
      <c r="V32" s="52" t="s">
        <v>57</v>
      </c>
      <c r="W32" s="53">
        <v>70</v>
      </c>
      <c r="X32" s="41">
        <v>4.0374999999999996</v>
      </c>
      <c r="Y32" s="72">
        <f t="shared" si="0"/>
        <v>282.625</v>
      </c>
      <c r="Z32" s="19"/>
      <c r="AA32" s="79">
        <v>0</v>
      </c>
      <c r="AB32" s="80">
        <f t="shared" si="1"/>
        <v>0</v>
      </c>
      <c r="AC32" s="81">
        <v>0</v>
      </c>
      <c r="AD32" s="82">
        <f t="shared" si="2"/>
        <v>0</v>
      </c>
      <c r="AE32" s="133">
        <f t="shared" si="3"/>
        <v>0</v>
      </c>
    </row>
    <row r="33" spans="1:32" ht="45.75" thickBot="1" x14ac:dyDescent="0.3">
      <c r="A33" s="16"/>
      <c r="B33" s="45" t="s">
        <v>49</v>
      </c>
      <c r="C33" s="46" t="s">
        <v>164</v>
      </c>
      <c r="D33" s="47" t="s">
        <v>25</v>
      </c>
      <c r="E33" s="48" t="s">
        <v>187</v>
      </c>
      <c r="F33" s="49"/>
      <c r="G33" s="49"/>
      <c r="H33" s="50">
        <v>4.1399999999999997</v>
      </c>
      <c r="I33" s="49"/>
      <c r="J33" s="51" t="s">
        <v>188</v>
      </c>
      <c r="K33" s="52" t="s">
        <v>57</v>
      </c>
      <c r="L33" s="53">
        <v>10</v>
      </c>
      <c r="M33" s="54">
        <v>6.75</v>
      </c>
      <c r="N33" s="53">
        <v>67.5</v>
      </c>
      <c r="O33" s="44"/>
      <c r="P33" s="13" t="e">
        <v>#VALUE!</v>
      </c>
      <c r="Q33" s="14" t="e">
        <f>IF(J33="PROV SUM",N33,L33*P33)</f>
        <v>#VALUE!</v>
      </c>
      <c r="R33" s="40">
        <v>0</v>
      </c>
      <c r="S33" s="41">
        <v>6.4124999999999996</v>
      </c>
      <c r="T33" s="14">
        <f>IF(J33="SC024",N33,IF(ISERROR(S33),"",IF(J33="PROV SUM",N33,L33*S33)))</f>
        <v>64.125</v>
      </c>
      <c r="V33" s="52" t="s">
        <v>57</v>
      </c>
      <c r="W33" s="53">
        <v>10</v>
      </c>
      <c r="X33" s="41">
        <v>6.4124999999999996</v>
      </c>
      <c r="Y33" s="72">
        <f t="shared" si="0"/>
        <v>64.125</v>
      </c>
      <c r="Z33" s="19"/>
      <c r="AA33" s="79">
        <v>0</v>
      </c>
      <c r="AB33" s="80">
        <f t="shared" si="1"/>
        <v>0</v>
      </c>
      <c r="AC33" s="81">
        <v>0</v>
      </c>
      <c r="AD33" s="82">
        <f t="shared" si="2"/>
        <v>0</v>
      </c>
      <c r="AE33" s="133">
        <f t="shared" si="3"/>
        <v>0</v>
      </c>
    </row>
    <row r="34" spans="1:32" ht="90.75" thickBot="1" x14ac:dyDescent="0.3">
      <c r="A34" s="16"/>
      <c r="B34" s="45" t="s">
        <v>49</v>
      </c>
      <c r="C34" s="46" t="s">
        <v>164</v>
      </c>
      <c r="D34" s="47" t="s">
        <v>25</v>
      </c>
      <c r="E34" s="48" t="s">
        <v>171</v>
      </c>
      <c r="F34" s="49"/>
      <c r="G34" s="49"/>
      <c r="H34" s="50">
        <v>4.8999999999999799</v>
      </c>
      <c r="I34" s="49"/>
      <c r="J34" s="51" t="s">
        <v>172</v>
      </c>
      <c r="K34" s="52" t="s">
        <v>75</v>
      </c>
      <c r="L34" s="53">
        <v>6</v>
      </c>
      <c r="M34" s="54">
        <v>35.61</v>
      </c>
      <c r="N34" s="53">
        <v>213.66</v>
      </c>
      <c r="O34" s="44"/>
      <c r="P34" s="13" t="e">
        <v>#VALUE!</v>
      </c>
      <c r="Q34" s="14" t="e">
        <f>IF(J34="PROV SUM",N34,L34*P34)</f>
        <v>#VALUE!</v>
      </c>
      <c r="R34" s="40">
        <v>0</v>
      </c>
      <c r="S34" s="41">
        <v>31.568264999999997</v>
      </c>
      <c r="T34" s="14">
        <f>IF(J34="SC024",N34,IF(ISERROR(S34),"",IF(J34="PROV SUM",N34,L34*S34)))</f>
        <v>189.40958999999998</v>
      </c>
      <c r="V34" s="52" t="s">
        <v>75</v>
      </c>
      <c r="W34" s="53">
        <v>6</v>
      </c>
      <c r="X34" s="41">
        <v>31.568264999999997</v>
      </c>
      <c r="Y34" s="72">
        <f t="shared" si="0"/>
        <v>189.40958999999998</v>
      </c>
      <c r="Z34" s="19"/>
      <c r="AA34" s="79">
        <v>0</v>
      </c>
      <c r="AB34" s="80">
        <f t="shared" si="1"/>
        <v>0</v>
      </c>
      <c r="AC34" s="81">
        <v>0</v>
      </c>
      <c r="AD34" s="82">
        <f t="shared" si="2"/>
        <v>0</v>
      </c>
      <c r="AE34" s="133">
        <f t="shared" si="3"/>
        <v>0</v>
      </c>
    </row>
    <row r="35" spans="1:32" ht="45.75" thickBot="1" x14ac:dyDescent="0.3">
      <c r="A35" s="16"/>
      <c r="B35" s="45" t="s">
        <v>49</v>
      </c>
      <c r="C35" s="46" t="s">
        <v>164</v>
      </c>
      <c r="D35" s="47" t="s">
        <v>25</v>
      </c>
      <c r="E35" s="48" t="s">
        <v>179</v>
      </c>
      <c r="F35" s="49"/>
      <c r="G35" s="49"/>
      <c r="H35" s="50">
        <v>4.2309999999999297</v>
      </c>
      <c r="I35" s="49"/>
      <c r="J35" s="51" t="s">
        <v>180</v>
      </c>
      <c r="K35" s="52" t="s">
        <v>79</v>
      </c>
      <c r="L35" s="53">
        <v>1</v>
      </c>
      <c r="M35" s="54">
        <v>67.930000000000007</v>
      </c>
      <c r="N35" s="53">
        <v>67.930000000000007</v>
      </c>
      <c r="O35" s="44"/>
      <c r="P35" s="13" t="e">
        <v>#VALUE!</v>
      </c>
      <c r="Q35" s="14" t="e">
        <f>IF(J35="PROV SUM",N35,L35*P35)</f>
        <v>#VALUE!</v>
      </c>
      <c r="R35" s="40">
        <v>0</v>
      </c>
      <c r="S35" s="41">
        <v>55.797702000000008</v>
      </c>
      <c r="T35" s="14">
        <f>IF(J35="SC024",N35,IF(ISERROR(S35),"",IF(J35="PROV SUM",N35,L35*S35)))</f>
        <v>55.797702000000008</v>
      </c>
      <c r="V35" s="52" t="s">
        <v>79</v>
      </c>
      <c r="W35" s="53">
        <v>1</v>
      </c>
      <c r="X35" s="41">
        <v>55.797702000000008</v>
      </c>
      <c r="Y35" s="72">
        <f t="shared" si="0"/>
        <v>55.797702000000008</v>
      </c>
      <c r="Z35" s="19"/>
      <c r="AA35" s="79">
        <v>0</v>
      </c>
      <c r="AB35" s="80">
        <f t="shared" si="1"/>
        <v>0</v>
      </c>
      <c r="AC35" s="81">
        <v>0</v>
      </c>
      <c r="AD35" s="82">
        <f t="shared" si="2"/>
        <v>0</v>
      </c>
      <c r="AE35" s="133">
        <f t="shared" si="3"/>
        <v>0</v>
      </c>
    </row>
    <row r="36" spans="1:32" ht="15.75" thickBot="1" x14ac:dyDescent="0.3">
      <c r="A36" s="16"/>
      <c r="B36" s="45" t="s">
        <v>49</v>
      </c>
      <c r="C36" s="46" t="s">
        <v>24</v>
      </c>
      <c r="D36" s="47" t="s">
        <v>378</v>
      </c>
      <c r="E36" s="48"/>
      <c r="F36" s="49"/>
      <c r="G36" s="49"/>
      <c r="H36" s="50"/>
      <c r="I36" s="49"/>
      <c r="J36" s="51"/>
      <c r="K36" s="52"/>
      <c r="L36" s="53"/>
      <c r="M36" s="51"/>
      <c r="N36" s="53"/>
      <c r="O36" s="44"/>
      <c r="P36" s="28"/>
      <c r="Q36" s="43"/>
      <c r="R36" s="43"/>
      <c r="S36" s="43"/>
      <c r="T36" s="43"/>
      <c r="V36" s="52"/>
      <c r="W36" s="53"/>
      <c r="X36" s="43"/>
      <c r="Y36" s="72">
        <f t="shared" si="0"/>
        <v>0</v>
      </c>
      <c r="Z36" s="19"/>
      <c r="AA36" s="79">
        <v>0</v>
      </c>
      <c r="AB36" s="80">
        <f t="shared" si="1"/>
        <v>0</v>
      </c>
      <c r="AC36" s="81">
        <v>0</v>
      </c>
      <c r="AD36" s="82">
        <f t="shared" si="2"/>
        <v>0</v>
      </c>
      <c r="AE36" s="133">
        <f t="shared" si="3"/>
        <v>0</v>
      </c>
      <c r="AF36" s="176">
        <f>SUM(AD37:AD42)</f>
        <v>3401.2250999999997</v>
      </c>
    </row>
    <row r="37" spans="1:32" ht="120.75" thickBot="1" x14ac:dyDescent="0.3">
      <c r="A37" s="22"/>
      <c r="B37" s="55" t="s">
        <v>49</v>
      </c>
      <c r="C37" s="55" t="s">
        <v>24</v>
      </c>
      <c r="D37" s="56" t="s">
        <v>25</v>
      </c>
      <c r="E37" s="57" t="s">
        <v>26</v>
      </c>
      <c r="F37" s="58"/>
      <c r="G37" s="58"/>
      <c r="H37" s="59">
        <v>2.1</v>
      </c>
      <c r="I37" s="58"/>
      <c r="J37" s="60" t="s">
        <v>27</v>
      </c>
      <c r="K37" s="58" t="s">
        <v>28</v>
      </c>
      <c r="L37" s="61">
        <v>170</v>
      </c>
      <c r="M37" s="62">
        <v>12.92</v>
      </c>
      <c r="N37" s="63">
        <v>2196.4</v>
      </c>
      <c r="O37" s="19"/>
      <c r="P37" s="13" t="e">
        <v>#VALUE!</v>
      </c>
      <c r="Q37" s="14" t="e">
        <f t="shared" ref="Q37:Q42" si="6">IF(J37="PROV SUM",N37,L37*P37)</f>
        <v>#VALUE!</v>
      </c>
      <c r="R37" s="40">
        <v>0</v>
      </c>
      <c r="S37" s="41">
        <v>16.4084</v>
      </c>
      <c r="T37" s="14">
        <f t="shared" ref="T37:T42" si="7">IF(J37="SC024",N37,IF(ISERROR(S37),"",IF(J37="PROV SUM",N37,L37*S37)))</f>
        <v>2789.4279999999999</v>
      </c>
      <c r="V37" s="58" t="s">
        <v>28</v>
      </c>
      <c r="W37" s="61">
        <v>170</v>
      </c>
      <c r="X37" s="41">
        <v>16.4084</v>
      </c>
      <c r="Y37" s="72">
        <f t="shared" si="0"/>
        <v>2789.4279999999999</v>
      </c>
      <c r="Z37" s="19"/>
      <c r="AA37" s="79">
        <v>0.7</v>
      </c>
      <c r="AB37" s="80">
        <f t="shared" si="1"/>
        <v>1952.5995999999998</v>
      </c>
      <c r="AC37" s="81">
        <v>0.7</v>
      </c>
      <c r="AD37" s="82">
        <f t="shared" si="2"/>
        <v>1952.5995999999998</v>
      </c>
      <c r="AE37" s="133">
        <f t="shared" si="3"/>
        <v>0</v>
      </c>
    </row>
    <row r="38" spans="1:32" ht="30.75" thickBot="1" x14ac:dyDescent="0.3">
      <c r="A38" s="22"/>
      <c r="B38" s="55" t="s">
        <v>49</v>
      </c>
      <c r="C38" s="55" t="s">
        <v>24</v>
      </c>
      <c r="D38" s="56" t="s">
        <v>25</v>
      </c>
      <c r="E38" s="57" t="s">
        <v>29</v>
      </c>
      <c r="F38" s="58"/>
      <c r="G38" s="58"/>
      <c r="H38" s="59">
        <v>2.5</v>
      </c>
      <c r="I38" s="58"/>
      <c r="J38" s="60" t="s">
        <v>30</v>
      </c>
      <c r="K38" s="58" t="s">
        <v>31</v>
      </c>
      <c r="L38" s="61">
        <v>1</v>
      </c>
      <c r="M38" s="62">
        <v>420</v>
      </c>
      <c r="N38" s="63">
        <v>420</v>
      </c>
      <c r="O38" s="19"/>
      <c r="P38" s="13" t="e">
        <v>#VALUE!</v>
      </c>
      <c r="Q38" s="14" t="e">
        <f t="shared" si="6"/>
        <v>#VALUE!</v>
      </c>
      <c r="R38" s="40">
        <v>0</v>
      </c>
      <c r="S38" s="41">
        <v>533.4</v>
      </c>
      <c r="T38" s="14">
        <f t="shared" si="7"/>
        <v>533.4</v>
      </c>
      <c r="V38" s="58" t="s">
        <v>31</v>
      </c>
      <c r="W38" s="61">
        <v>1</v>
      </c>
      <c r="X38" s="41">
        <v>533.4</v>
      </c>
      <c r="Y38" s="72">
        <f t="shared" si="0"/>
        <v>533.4</v>
      </c>
      <c r="Z38" s="19"/>
      <c r="AA38" s="79">
        <v>0.7</v>
      </c>
      <c r="AB38" s="80">
        <f t="shared" si="1"/>
        <v>373.37999999999994</v>
      </c>
      <c r="AC38" s="81">
        <v>0.7</v>
      </c>
      <c r="AD38" s="82">
        <f t="shared" si="2"/>
        <v>373.37999999999994</v>
      </c>
      <c r="AE38" s="133">
        <f t="shared" si="3"/>
        <v>0</v>
      </c>
    </row>
    <row r="39" spans="1:32" ht="15.75" thickBot="1" x14ac:dyDescent="0.3">
      <c r="A39" s="22"/>
      <c r="B39" s="55" t="s">
        <v>49</v>
      </c>
      <c r="C39" s="55" t="s">
        <v>24</v>
      </c>
      <c r="D39" s="56" t="s">
        <v>25</v>
      </c>
      <c r="E39" s="57" t="s">
        <v>32</v>
      </c>
      <c r="F39" s="58"/>
      <c r="G39" s="58"/>
      <c r="H39" s="59">
        <v>2.6</v>
      </c>
      <c r="I39" s="58"/>
      <c r="J39" s="60" t="s">
        <v>33</v>
      </c>
      <c r="K39" s="58" t="s">
        <v>31</v>
      </c>
      <c r="L39" s="61">
        <v>1</v>
      </c>
      <c r="M39" s="62">
        <v>50</v>
      </c>
      <c r="N39" s="63">
        <v>50</v>
      </c>
      <c r="O39" s="19"/>
      <c r="P39" s="13" t="e">
        <v>#VALUE!</v>
      </c>
      <c r="Q39" s="14" t="e">
        <f t="shared" si="6"/>
        <v>#VALUE!</v>
      </c>
      <c r="R39" s="40">
        <v>0</v>
      </c>
      <c r="S39" s="41">
        <v>63.5</v>
      </c>
      <c r="T39" s="14">
        <f t="shared" si="7"/>
        <v>63.5</v>
      </c>
      <c r="V39" s="58" t="s">
        <v>31</v>
      </c>
      <c r="W39" s="61">
        <v>1</v>
      </c>
      <c r="X39" s="41">
        <v>63.5</v>
      </c>
      <c r="Y39" s="72">
        <f t="shared" si="0"/>
        <v>63.5</v>
      </c>
      <c r="Z39" s="19"/>
      <c r="AA39" s="79">
        <v>0.7</v>
      </c>
      <c r="AB39" s="80">
        <f t="shared" si="1"/>
        <v>44.449999999999996</v>
      </c>
      <c r="AC39" s="81">
        <v>0.7</v>
      </c>
      <c r="AD39" s="82">
        <f t="shared" si="2"/>
        <v>44.449999999999996</v>
      </c>
      <c r="AE39" s="133">
        <f t="shared" si="3"/>
        <v>0</v>
      </c>
    </row>
    <row r="40" spans="1:32" ht="15.75" thickBot="1" x14ac:dyDescent="0.3">
      <c r="A40" s="22"/>
      <c r="B40" s="55" t="s">
        <v>49</v>
      </c>
      <c r="C40" s="55" t="s">
        <v>24</v>
      </c>
      <c r="D40" s="56" t="s">
        <v>25</v>
      </c>
      <c r="E40" s="57" t="s">
        <v>43</v>
      </c>
      <c r="F40" s="58"/>
      <c r="G40" s="58"/>
      <c r="H40" s="59">
        <v>2.17</v>
      </c>
      <c r="I40" s="58"/>
      <c r="J40" s="60" t="s">
        <v>44</v>
      </c>
      <c r="K40" s="58" t="s">
        <v>31</v>
      </c>
      <c r="L40" s="61">
        <v>1</v>
      </c>
      <c r="M40" s="62">
        <v>842</v>
      </c>
      <c r="N40" s="63">
        <v>842</v>
      </c>
      <c r="O40" s="19"/>
      <c r="P40" s="13" t="e">
        <v>#VALUE!</v>
      </c>
      <c r="Q40" s="14" t="e">
        <f t="shared" si="6"/>
        <v>#VALUE!</v>
      </c>
      <c r="R40" s="40">
        <v>0</v>
      </c>
      <c r="S40" s="41">
        <v>1069.3399999999999</v>
      </c>
      <c r="T40" s="14">
        <f t="shared" si="7"/>
        <v>1069.3399999999999</v>
      </c>
      <c r="V40" s="58" t="s">
        <v>31</v>
      </c>
      <c r="W40" s="61">
        <v>1</v>
      </c>
      <c r="X40" s="41">
        <v>1069.3399999999999</v>
      </c>
      <c r="Y40" s="72">
        <f t="shared" si="0"/>
        <v>1069.3399999999999</v>
      </c>
      <c r="Z40" s="19"/>
      <c r="AA40" s="79">
        <v>0.7</v>
      </c>
      <c r="AB40" s="80">
        <f t="shared" si="1"/>
        <v>748.5379999999999</v>
      </c>
      <c r="AC40" s="81">
        <v>0.7</v>
      </c>
      <c r="AD40" s="82">
        <f t="shared" si="2"/>
        <v>748.5379999999999</v>
      </c>
      <c r="AE40" s="133">
        <f t="shared" si="3"/>
        <v>0</v>
      </c>
    </row>
    <row r="41" spans="1:32" ht="30.75" thickBot="1" x14ac:dyDescent="0.3">
      <c r="A41" s="22"/>
      <c r="B41" s="55" t="s">
        <v>49</v>
      </c>
      <c r="C41" s="55" t="s">
        <v>24</v>
      </c>
      <c r="D41" s="56" t="s">
        <v>25</v>
      </c>
      <c r="E41" s="57" t="s">
        <v>50</v>
      </c>
      <c r="F41" s="58"/>
      <c r="G41" s="58"/>
      <c r="H41" s="59">
        <v>2.19</v>
      </c>
      <c r="I41" s="58"/>
      <c r="J41" s="60" t="s">
        <v>51</v>
      </c>
      <c r="K41" s="58" t="s">
        <v>48</v>
      </c>
      <c r="L41" s="61">
        <v>10</v>
      </c>
      <c r="M41" s="62">
        <v>31.75</v>
      </c>
      <c r="N41" s="63">
        <v>317.5</v>
      </c>
      <c r="O41" s="19"/>
      <c r="P41" s="13" t="e">
        <v>#VALUE!</v>
      </c>
      <c r="Q41" s="14" t="e">
        <f t="shared" si="6"/>
        <v>#VALUE!</v>
      </c>
      <c r="R41" s="40">
        <v>0</v>
      </c>
      <c r="S41" s="41">
        <v>40.322499999999998</v>
      </c>
      <c r="T41" s="14">
        <f t="shared" si="7"/>
        <v>403.22499999999997</v>
      </c>
      <c r="V41" s="58" t="s">
        <v>48</v>
      </c>
      <c r="W41" s="61">
        <v>10</v>
      </c>
      <c r="X41" s="41">
        <v>40.322499999999998</v>
      </c>
      <c r="Y41" s="72">
        <f t="shared" si="0"/>
        <v>403.22499999999997</v>
      </c>
      <c r="Z41" s="19"/>
      <c r="AA41" s="79">
        <v>0.7</v>
      </c>
      <c r="AB41" s="80">
        <f t="shared" si="1"/>
        <v>282.25749999999994</v>
      </c>
      <c r="AC41" s="81">
        <v>0.7</v>
      </c>
      <c r="AD41" s="82">
        <f t="shared" si="2"/>
        <v>282.25749999999994</v>
      </c>
      <c r="AE41" s="133">
        <f t="shared" si="3"/>
        <v>0</v>
      </c>
    </row>
    <row r="42" spans="1:32" ht="60.75" thickBot="1" x14ac:dyDescent="0.3">
      <c r="A42" s="22"/>
      <c r="B42" s="55" t="s">
        <v>49</v>
      </c>
      <c r="C42" s="55" t="s">
        <v>24</v>
      </c>
      <c r="D42" s="56" t="s">
        <v>25</v>
      </c>
      <c r="E42" s="57" t="s">
        <v>382</v>
      </c>
      <c r="F42" s="58"/>
      <c r="G42" s="58"/>
      <c r="H42" s="59"/>
      <c r="I42" s="58"/>
      <c r="J42" s="60" t="s">
        <v>383</v>
      </c>
      <c r="K42" s="58" t="s">
        <v>31</v>
      </c>
      <c r="L42" s="61"/>
      <c r="M42" s="62">
        <v>4.8300000000000003E-2</v>
      </c>
      <c r="N42" s="63">
        <v>0</v>
      </c>
      <c r="O42" s="19"/>
      <c r="P42" s="13" t="e">
        <v>#VALUE!</v>
      </c>
      <c r="Q42" s="14" t="e">
        <f t="shared" si="6"/>
        <v>#VALUE!</v>
      </c>
      <c r="R42" s="40" t="e">
        <v>#N/A</v>
      </c>
      <c r="S42" s="41" t="e">
        <v>#N/A</v>
      </c>
      <c r="T42" s="14">
        <f t="shared" si="7"/>
        <v>0</v>
      </c>
      <c r="V42" s="58" t="s">
        <v>31</v>
      </c>
      <c r="W42" s="61"/>
      <c r="X42" s="41" t="e">
        <v>#N/A</v>
      </c>
      <c r="Y42" s="72"/>
      <c r="Z42" s="19"/>
      <c r="AA42" s="79">
        <v>0</v>
      </c>
      <c r="AB42" s="80">
        <f t="shared" si="1"/>
        <v>0</v>
      </c>
      <c r="AC42" s="81">
        <v>0</v>
      </c>
      <c r="AD42" s="82">
        <f t="shared" si="2"/>
        <v>0</v>
      </c>
      <c r="AE42" s="133">
        <f t="shared" si="3"/>
        <v>0</v>
      </c>
    </row>
    <row r="43" spans="1:32" ht="15.75" thickBot="1" x14ac:dyDescent="0.3">
      <c r="A43" s="22"/>
      <c r="B43" s="64" t="s">
        <v>49</v>
      </c>
      <c r="C43" s="55" t="s">
        <v>312</v>
      </c>
      <c r="D43" s="56" t="s">
        <v>378</v>
      </c>
      <c r="E43" s="57"/>
      <c r="F43" s="58"/>
      <c r="G43" s="58"/>
      <c r="H43" s="59"/>
      <c r="I43" s="58"/>
      <c r="J43" s="60"/>
      <c r="K43" s="58"/>
      <c r="L43" s="61"/>
      <c r="M43" s="60"/>
      <c r="N43" s="63"/>
      <c r="O43" s="19"/>
      <c r="P43" s="17"/>
      <c r="Q43" s="38"/>
      <c r="R43" s="38"/>
      <c r="S43" s="38"/>
      <c r="T43" s="38"/>
      <c r="V43" s="58"/>
      <c r="W43" s="61"/>
      <c r="X43" s="38"/>
      <c r="Y43" s="72">
        <f t="shared" si="0"/>
        <v>0</v>
      </c>
      <c r="Z43" s="19"/>
      <c r="AA43" s="79">
        <v>0</v>
      </c>
      <c r="AB43" s="80">
        <f t="shared" si="1"/>
        <v>0</v>
      </c>
      <c r="AC43" s="81">
        <v>0</v>
      </c>
      <c r="AD43" s="82">
        <f t="shared" si="2"/>
        <v>0</v>
      </c>
      <c r="AE43" s="133">
        <f t="shared" si="3"/>
        <v>0</v>
      </c>
    </row>
    <row r="44" spans="1:32" ht="45.75" thickBot="1" x14ac:dyDescent="0.3">
      <c r="A44" s="22"/>
      <c r="B44" s="64" t="s">
        <v>49</v>
      </c>
      <c r="C44" s="55" t="s">
        <v>312</v>
      </c>
      <c r="D44" s="56" t="s">
        <v>25</v>
      </c>
      <c r="E44" s="57" t="s">
        <v>315</v>
      </c>
      <c r="F44" s="58"/>
      <c r="G44" s="58"/>
      <c r="H44" s="59">
        <v>7.55000000000003</v>
      </c>
      <c r="I44" s="58"/>
      <c r="J44" s="60" t="s">
        <v>316</v>
      </c>
      <c r="K44" s="58" t="s">
        <v>75</v>
      </c>
      <c r="L44" s="61">
        <v>15</v>
      </c>
      <c r="M44" s="65">
        <v>6.68</v>
      </c>
      <c r="N44" s="63">
        <v>100.2</v>
      </c>
      <c r="O44" s="19"/>
      <c r="P44" s="13" t="e">
        <v>#VALUE!</v>
      </c>
      <c r="Q44" s="14" t="e">
        <f>IF(J44="PROV SUM",N44,L44*P44)</f>
        <v>#VALUE!</v>
      </c>
      <c r="R44" s="40">
        <v>0</v>
      </c>
      <c r="S44" s="41">
        <v>5.4929639999999997</v>
      </c>
      <c r="T44" s="14">
        <f>IF(J44="SC024",N44,IF(ISERROR(S44),"",IF(J44="PROV SUM",N44,L44*S44)))</f>
        <v>82.394459999999995</v>
      </c>
      <c r="V44" s="58" t="s">
        <v>75</v>
      </c>
      <c r="W44" s="61">
        <v>15</v>
      </c>
      <c r="X44" s="41">
        <v>5.4929639999999997</v>
      </c>
      <c r="Y44" s="72">
        <f t="shared" si="0"/>
        <v>82.394459999999995</v>
      </c>
      <c r="Z44" s="19"/>
      <c r="AA44" s="79">
        <v>0</v>
      </c>
      <c r="AB44" s="80">
        <f t="shared" si="1"/>
        <v>0</v>
      </c>
      <c r="AC44" s="81">
        <v>0</v>
      </c>
      <c r="AD44" s="82">
        <f t="shared" si="2"/>
        <v>0</v>
      </c>
      <c r="AE44" s="133">
        <f t="shared" si="3"/>
        <v>0</v>
      </c>
    </row>
    <row r="45" spans="1:32" ht="16.5" thickBot="1" x14ac:dyDescent="0.3">
      <c r="A45" s="16"/>
      <c r="B45" s="88" t="s">
        <v>49</v>
      </c>
      <c r="C45" s="89" t="s">
        <v>341</v>
      </c>
      <c r="D45" s="90" t="s">
        <v>378</v>
      </c>
      <c r="E45" s="91"/>
      <c r="F45" s="7"/>
      <c r="G45" s="7"/>
      <c r="H45" s="92"/>
      <c r="I45" s="7"/>
      <c r="J45" s="91"/>
      <c r="K45" s="93"/>
      <c r="L45" s="53"/>
      <c r="M45" s="94"/>
      <c r="N45" s="12"/>
      <c r="O45" s="19"/>
      <c r="P45" s="17"/>
      <c r="Q45" s="38"/>
      <c r="R45" s="38"/>
      <c r="S45" s="38"/>
      <c r="T45" s="38"/>
      <c r="V45" s="93"/>
      <c r="W45" s="53"/>
      <c r="X45" s="38"/>
      <c r="Y45" s="72">
        <f t="shared" si="0"/>
        <v>0</v>
      </c>
      <c r="Z45" s="19"/>
      <c r="AA45" s="79">
        <v>0</v>
      </c>
      <c r="AB45" s="80">
        <f t="shared" si="1"/>
        <v>0</v>
      </c>
      <c r="AC45" s="81">
        <v>0</v>
      </c>
      <c r="AD45" s="82">
        <f t="shared" si="2"/>
        <v>0</v>
      </c>
      <c r="AE45" s="133">
        <f t="shared" si="3"/>
        <v>0</v>
      </c>
    </row>
    <row r="46" spans="1:32" ht="105.75" thickBot="1" x14ac:dyDescent="0.3">
      <c r="A46" s="16"/>
      <c r="B46" s="88" t="s">
        <v>49</v>
      </c>
      <c r="C46" s="89" t="s">
        <v>341</v>
      </c>
      <c r="D46" s="90" t="s">
        <v>25</v>
      </c>
      <c r="E46" s="91" t="s">
        <v>350</v>
      </c>
      <c r="F46" s="10"/>
      <c r="G46" s="10"/>
      <c r="H46" s="92">
        <v>13</v>
      </c>
      <c r="I46" s="10"/>
      <c r="J46" s="91" t="s">
        <v>351</v>
      </c>
      <c r="K46" s="10" t="s">
        <v>311</v>
      </c>
      <c r="L46" s="95">
        <v>2</v>
      </c>
      <c r="M46" s="94">
        <v>222.2</v>
      </c>
      <c r="N46" s="96">
        <v>444.4</v>
      </c>
      <c r="O46" s="19"/>
      <c r="P46" s="13" t="e">
        <v>#VALUE!</v>
      </c>
      <c r="Q46" s="14" t="e">
        <f t="shared" ref="Q46:Q59" si="8">IF(J46="PROV SUM",N46,L46*P46)</f>
        <v>#VALUE!</v>
      </c>
      <c r="R46" s="40">
        <v>0</v>
      </c>
      <c r="S46" s="41">
        <v>196.98029999999997</v>
      </c>
      <c r="T46" s="14">
        <f t="shared" ref="T46:T59" si="9">IF(J46="SC024",N46,IF(ISERROR(S46),"",IF(J46="PROV SUM",N46,L46*S46)))</f>
        <v>393.96059999999994</v>
      </c>
      <c r="V46" s="10" t="s">
        <v>311</v>
      </c>
      <c r="W46" s="95">
        <v>2</v>
      </c>
      <c r="X46" s="41">
        <v>196.98029999999997</v>
      </c>
      <c r="Y46" s="72">
        <f t="shared" si="0"/>
        <v>393.96059999999994</v>
      </c>
      <c r="Z46" s="19"/>
      <c r="AA46" s="79">
        <v>0</v>
      </c>
      <c r="AB46" s="80">
        <f t="shared" si="1"/>
        <v>0</v>
      </c>
      <c r="AC46" s="81">
        <v>0</v>
      </c>
      <c r="AD46" s="82">
        <f t="shared" si="2"/>
        <v>0</v>
      </c>
      <c r="AE46" s="133">
        <f t="shared" si="3"/>
        <v>0</v>
      </c>
    </row>
    <row r="47" spans="1:32" ht="105.75" thickBot="1" x14ac:dyDescent="0.3">
      <c r="A47" s="16"/>
      <c r="B47" s="88" t="s">
        <v>49</v>
      </c>
      <c r="C47" s="89" t="s">
        <v>341</v>
      </c>
      <c r="D47" s="90" t="s">
        <v>25</v>
      </c>
      <c r="E47" s="91" t="s">
        <v>356</v>
      </c>
      <c r="F47" s="7"/>
      <c r="G47" s="7"/>
      <c r="H47" s="92">
        <v>27</v>
      </c>
      <c r="I47" s="7"/>
      <c r="J47" s="91" t="s">
        <v>357</v>
      </c>
      <c r="K47" s="93" t="s">
        <v>311</v>
      </c>
      <c r="L47" s="95">
        <v>1</v>
      </c>
      <c r="M47" s="94">
        <v>22.53</v>
      </c>
      <c r="N47" s="96">
        <v>22.53</v>
      </c>
      <c r="O47" s="19"/>
      <c r="P47" s="13" t="e">
        <v>#VALUE!</v>
      </c>
      <c r="Q47" s="14" t="e">
        <f t="shared" si="8"/>
        <v>#VALUE!</v>
      </c>
      <c r="R47" s="40">
        <v>0</v>
      </c>
      <c r="S47" s="41">
        <v>19.150500000000001</v>
      </c>
      <c r="T47" s="14">
        <f t="shared" si="9"/>
        <v>19.150500000000001</v>
      </c>
      <c r="V47" s="93" t="s">
        <v>311</v>
      </c>
      <c r="W47" s="95">
        <v>1</v>
      </c>
      <c r="X47" s="41">
        <v>19.150500000000001</v>
      </c>
      <c r="Y47" s="72">
        <f t="shared" si="0"/>
        <v>19.150500000000001</v>
      </c>
      <c r="Z47" s="19"/>
      <c r="AA47" s="79">
        <v>0</v>
      </c>
      <c r="AB47" s="80">
        <f t="shared" si="1"/>
        <v>0</v>
      </c>
      <c r="AC47" s="81">
        <v>0</v>
      </c>
      <c r="AD47" s="82">
        <f t="shared" si="2"/>
        <v>0</v>
      </c>
      <c r="AE47" s="133">
        <f t="shared" si="3"/>
        <v>0</v>
      </c>
    </row>
    <row r="48" spans="1:32" ht="120.75" thickBot="1" x14ac:dyDescent="0.3">
      <c r="A48" s="16"/>
      <c r="B48" s="88" t="s">
        <v>49</v>
      </c>
      <c r="C48" s="89" t="s">
        <v>341</v>
      </c>
      <c r="D48" s="90" t="s">
        <v>25</v>
      </c>
      <c r="E48" s="91" t="s">
        <v>358</v>
      </c>
      <c r="F48" s="7"/>
      <c r="G48" s="7"/>
      <c r="H48" s="92">
        <v>41</v>
      </c>
      <c r="I48" s="7"/>
      <c r="J48" s="91" t="s">
        <v>359</v>
      </c>
      <c r="K48" s="93" t="s">
        <v>311</v>
      </c>
      <c r="L48" s="95">
        <v>1</v>
      </c>
      <c r="M48" s="94">
        <v>29.34</v>
      </c>
      <c r="N48" s="96">
        <v>29.34</v>
      </c>
      <c r="O48" s="19"/>
      <c r="P48" s="13" t="e">
        <v>#VALUE!</v>
      </c>
      <c r="Q48" s="14" t="e">
        <f t="shared" si="8"/>
        <v>#VALUE!</v>
      </c>
      <c r="R48" s="40">
        <v>0</v>
      </c>
      <c r="S48" s="41">
        <v>24.939</v>
      </c>
      <c r="T48" s="14">
        <f t="shared" si="9"/>
        <v>24.939</v>
      </c>
      <c r="V48" s="93" t="s">
        <v>311</v>
      </c>
      <c r="W48" s="95">
        <v>1</v>
      </c>
      <c r="X48" s="41">
        <v>24.939</v>
      </c>
      <c r="Y48" s="72">
        <f t="shared" si="0"/>
        <v>24.939</v>
      </c>
      <c r="Z48" s="19"/>
      <c r="AA48" s="79">
        <v>0</v>
      </c>
      <c r="AB48" s="80">
        <f t="shared" si="1"/>
        <v>0</v>
      </c>
      <c r="AC48" s="81">
        <v>0</v>
      </c>
      <c r="AD48" s="82">
        <f t="shared" si="2"/>
        <v>0</v>
      </c>
      <c r="AE48" s="133">
        <f t="shared" si="3"/>
        <v>0</v>
      </c>
    </row>
    <row r="49" spans="1:32" ht="45.75" thickBot="1" x14ac:dyDescent="0.3">
      <c r="A49" s="16"/>
      <c r="B49" s="88" t="s">
        <v>49</v>
      </c>
      <c r="C49" s="89" t="s">
        <v>341</v>
      </c>
      <c r="D49" s="90" t="s">
        <v>25</v>
      </c>
      <c r="E49" s="91" t="s">
        <v>364</v>
      </c>
      <c r="F49" s="7"/>
      <c r="G49" s="7"/>
      <c r="H49" s="92">
        <v>93</v>
      </c>
      <c r="I49" s="7"/>
      <c r="J49" s="91" t="s">
        <v>365</v>
      </c>
      <c r="K49" s="93" t="s">
        <v>311</v>
      </c>
      <c r="L49" s="95">
        <v>1</v>
      </c>
      <c r="M49" s="94">
        <v>550</v>
      </c>
      <c r="N49" s="96">
        <v>550</v>
      </c>
      <c r="O49" s="19"/>
      <c r="P49" s="13" t="e">
        <v>#VALUE!</v>
      </c>
      <c r="Q49" s="14" t="e">
        <f t="shared" si="8"/>
        <v>#VALUE!</v>
      </c>
      <c r="R49" s="40">
        <v>0</v>
      </c>
      <c r="S49" s="41">
        <v>440</v>
      </c>
      <c r="T49" s="14">
        <f t="shared" si="9"/>
        <v>440</v>
      </c>
      <c r="V49" s="93" t="s">
        <v>311</v>
      </c>
      <c r="W49" s="95">
        <v>1</v>
      </c>
      <c r="X49" s="41">
        <v>440</v>
      </c>
      <c r="Y49" s="72">
        <f t="shared" si="0"/>
        <v>440</v>
      </c>
      <c r="Z49" s="19"/>
      <c r="AA49" s="79">
        <v>0</v>
      </c>
      <c r="AB49" s="80">
        <f t="shared" si="1"/>
        <v>0</v>
      </c>
      <c r="AC49" s="81">
        <v>0</v>
      </c>
      <c r="AD49" s="82">
        <f t="shared" si="2"/>
        <v>0</v>
      </c>
      <c r="AE49" s="133">
        <f t="shared" si="3"/>
        <v>0</v>
      </c>
    </row>
    <row r="50" spans="1:32" ht="45.75" thickBot="1" x14ac:dyDescent="0.3">
      <c r="A50" s="16"/>
      <c r="B50" s="88" t="s">
        <v>49</v>
      </c>
      <c r="C50" s="89" t="s">
        <v>341</v>
      </c>
      <c r="D50" s="90" t="s">
        <v>25</v>
      </c>
      <c r="E50" s="91" t="s">
        <v>352</v>
      </c>
      <c r="F50" s="7"/>
      <c r="G50" s="7"/>
      <c r="H50" s="92">
        <v>104</v>
      </c>
      <c r="I50" s="7"/>
      <c r="J50" s="91" t="s">
        <v>353</v>
      </c>
      <c r="K50" s="93" t="s">
        <v>311</v>
      </c>
      <c r="L50" s="95">
        <v>2</v>
      </c>
      <c r="M50" s="94">
        <v>3.44</v>
      </c>
      <c r="N50" s="96">
        <v>6.88</v>
      </c>
      <c r="O50" s="19"/>
      <c r="P50" s="13" t="e">
        <v>#VALUE!</v>
      </c>
      <c r="Q50" s="14" t="e">
        <f t="shared" si="8"/>
        <v>#VALUE!</v>
      </c>
      <c r="R50" s="40">
        <v>0</v>
      </c>
      <c r="S50" s="41">
        <v>3.0495599999999996</v>
      </c>
      <c r="T50" s="14">
        <f t="shared" si="9"/>
        <v>6.0991199999999992</v>
      </c>
      <c r="V50" s="93" t="s">
        <v>311</v>
      </c>
      <c r="W50" s="95">
        <v>2</v>
      </c>
      <c r="X50" s="41">
        <v>3.0495599999999996</v>
      </c>
      <c r="Y50" s="72">
        <f t="shared" si="0"/>
        <v>6.0991199999999992</v>
      </c>
      <c r="Z50" s="19"/>
      <c r="AA50" s="79">
        <v>0</v>
      </c>
      <c r="AB50" s="80">
        <f t="shared" si="1"/>
        <v>0</v>
      </c>
      <c r="AC50" s="81">
        <v>0</v>
      </c>
      <c r="AD50" s="82">
        <f t="shared" si="2"/>
        <v>0</v>
      </c>
      <c r="AE50" s="133">
        <f t="shared" si="3"/>
        <v>0</v>
      </c>
    </row>
    <row r="51" spans="1:32" ht="90.75" thickBot="1" x14ac:dyDescent="0.3">
      <c r="A51" s="16"/>
      <c r="B51" s="88" t="s">
        <v>49</v>
      </c>
      <c r="C51" s="89" t="s">
        <v>341</v>
      </c>
      <c r="D51" s="90" t="s">
        <v>25</v>
      </c>
      <c r="E51" s="91" t="s">
        <v>366</v>
      </c>
      <c r="F51" s="7"/>
      <c r="G51" s="7"/>
      <c r="H51" s="92">
        <v>115</v>
      </c>
      <c r="I51" s="7"/>
      <c r="J51" s="91" t="s">
        <v>367</v>
      </c>
      <c r="K51" s="93" t="s">
        <v>311</v>
      </c>
      <c r="L51" s="95">
        <v>2</v>
      </c>
      <c r="M51" s="94">
        <v>70.11</v>
      </c>
      <c r="N51" s="96">
        <v>140.22</v>
      </c>
      <c r="O51" s="19"/>
      <c r="P51" s="13" t="e">
        <v>#VALUE!</v>
      </c>
      <c r="Q51" s="14" t="e">
        <f t="shared" si="8"/>
        <v>#VALUE!</v>
      </c>
      <c r="R51" s="40">
        <v>0</v>
      </c>
      <c r="S51" s="41">
        <v>56.088000000000001</v>
      </c>
      <c r="T51" s="14">
        <f t="shared" si="9"/>
        <v>112.176</v>
      </c>
      <c r="V51" s="93" t="s">
        <v>311</v>
      </c>
      <c r="W51" s="95">
        <v>2</v>
      </c>
      <c r="X51" s="41">
        <v>56.088000000000001</v>
      </c>
      <c r="Y51" s="72">
        <f t="shared" si="0"/>
        <v>112.176</v>
      </c>
      <c r="Z51" s="19"/>
      <c r="AA51" s="79">
        <v>0</v>
      </c>
      <c r="AB51" s="80">
        <f t="shared" si="1"/>
        <v>0</v>
      </c>
      <c r="AC51" s="81">
        <v>0</v>
      </c>
      <c r="AD51" s="82">
        <f t="shared" si="2"/>
        <v>0</v>
      </c>
      <c r="AE51" s="133">
        <f t="shared" si="3"/>
        <v>0</v>
      </c>
    </row>
    <row r="52" spans="1:32" ht="46.5" thickBot="1" x14ac:dyDescent="0.3">
      <c r="A52" s="16"/>
      <c r="B52" s="88" t="s">
        <v>49</v>
      </c>
      <c r="C52" s="89" t="s">
        <v>341</v>
      </c>
      <c r="D52" s="90" t="s">
        <v>25</v>
      </c>
      <c r="E52" s="97" t="s">
        <v>354</v>
      </c>
      <c r="F52" s="7"/>
      <c r="G52" s="7"/>
      <c r="H52" s="92">
        <v>175</v>
      </c>
      <c r="I52" s="7"/>
      <c r="J52" s="104" t="s">
        <v>355</v>
      </c>
      <c r="K52" s="93" t="s">
        <v>311</v>
      </c>
      <c r="L52" s="95">
        <v>2</v>
      </c>
      <c r="M52" s="94">
        <v>9.81</v>
      </c>
      <c r="N52" s="96">
        <v>19.62</v>
      </c>
      <c r="O52" s="19"/>
      <c r="P52" s="13" t="e">
        <v>#VALUE!</v>
      </c>
      <c r="Q52" s="14" t="e">
        <f t="shared" si="8"/>
        <v>#VALUE!</v>
      </c>
      <c r="R52" s="40">
        <v>0</v>
      </c>
      <c r="S52" s="41">
        <v>8.6965649999999997</v>
      </c>
      <c r="T52" s="14">
        <f t="shared" si="9"/>
        <v>17.393129999999999</v>
      </c>
      <c r="V52" s="93" t="s">
        <v>311</v>
      </c>
      <c r="W52" s="95">
        <v>2</v>
      </c>
      <c r="X52" s="41">
        <v>8.6965649999999997</v>
      </c>
      <c r="Y52" s="72">
        <f t="shared" si="0"/>
        <v>17.393129999999999</v>
      </c>
      <c r="Z52" s="19"/>
      <c r="AA52" s="79">
        <v>0</v>
      </c>
      <c r="AB52" s="80">
        <f t="shared" si="1"/>
        <v>0</v>
      </c>
      <c r="AC52" s="81">
        <v>0</v>
      </c>
      <c r="AD52" s="82">
        <f t="shared" si="2"/>
        <v>0</v>
      </c>
      <c r="AE52" s="133">
        <f t="shared" si="3"/>
        <v>0</v>
      </c>
    </row>
    <row r="53" spans="1:32" ht="76.5" thickBot="1" x14ac:dyDescent="0.3">
      <c r="A53" s="16"/>
      <c r="B53" s="88" t="s">
        <v>49</v>
      </c>
      <c r="C53" s="89" t="s">
        <v>341</v>
      </c>
      <c r="D53" s="90" t="s">
        <v>25</v>
      </c>
      <c r="E53" s="97" t="s">
        <v>342</v>
      </c>
      <c r="F53" s="7"/>
      <c r="G53" s="7"/>
      <c r="H53" s="92">
        <v>180</v>
      </c>
      <c r="I53" s="7"/>
      <c r="J53" s="98" t="s">
        <v>343</v>
      </c>
      <c r="K53" s="93" t="s">
        <v>311</v>
      </c>
      <c r="L53" s="95">
        <v>1</v>
      </c>
      <c r="M53" s="94">
        <v>62.11</v>
      </c>
      <c r="N53" s="96">
        <v>62.11</v>
      </c>
      <c r="O53" s="19"/>
      <c r="P53" s="13" t="e">
        <v>#VALUE!</v>
      </c>
      <c r="Q53" s="14" t="e">
        <f t="shared" si="8"/>
        <v>#VALUE!</v>
      </c>
      <c r="R53" s="40">
        <v>0</v>
      </c>
      <c r="S53" s="41">
        <v>55.060514999999995</v>
      </c>
      <c r="T53" s="14">
        <f t="shared" si="9"/>
        <v>55.060514999999995</v>
      </c>
      <c r="V53" s="93" t="s">
        <v>311</v>
      </c>
      <c r="W53" s="95">
        <v>1</v>
      </c>
      <c r="X53" s="41">
        <v>55.060514999999995</v>
      </c>
      <c r="Y53" s="72">
        <f t="shared" si="0"/>
        <v>55.060514999999995</v>
      </c>
      <c r="Z53" s="19"/>
      <c r="AA53" s="79">
        <v>0</v>
      </c>
      <c r="AB53" s="80">
        <f>Y53*AA53</f>
        <v>0</v>
      </c>
      <c r="AC53" s="81">
        <v>0</v>
      </c>
      <c r="AD53" s="82">
        <f t="shared" ref="AD53:AD59" si="10">Y53*AC53</f>
        <v>0</v>
      </c>
      <c r="AE53" s="133">
        <f t="shared" si="3"/>
        <v>0</v>
      </c>
    </row>
    <row r="54" spans="1:32" ht="91.5" thickBot="1" x14ac:dyDescent="0.3">
      <c r="A54" s="22"/>
      <c r="B54" s="88" t="s">
        <v>49</v>
      </c>
      <c r="C54" s="89" t="s">
        <v>341</v>
      </c>
      <c r="D54" s="90" t="s">
        <v>25</v>
      </c>
      <c r="E54" s="97" t="s">
        <v>370</v>
      </c>
      <c r="F54" s="30"/>
      <c r="G54" s="30"/>
      <c r="H54" s="92">
        <v>186</v>
      </c>
      <c r="I54" s="30"/>
      <c r="J54" s="99" t="s">
        <v>371</v>
      </c>
      <c r="K54" s="93" t="s">
        <v>311</v>
      </c>
      <c r="L54" s="95">
        <v>1</v>
      </c>
      <c r="M54" s="94">
        <v>86.88</v>
      </c>
      <c r="N54" s="96">
        <v>86.88</v>
      </c>
      <c r="O54" s="19"/>
      <c r="P54" s="13" t="e">
        <v>#VALUE!</v>
      </c>
      <c r="Q54" s="14" t="e">
        <f t="shared" si="8"/>
        <v>#VALUE!</v>
      </c>
      <c r="R54" s="40">
        <v>0</v>
      </c>
      <c r="S54" s="41">
        <v>69.504000000000005</v>
      </c>
      <c r="T54" s="14">
        <f t="shared" si="9"/>
        <v>69.504000000000005</v>
      </c>
      <c r="V54" s="93" t="s">
        <v>311</v>
      </c>
      <c r="W54" s="95">
        <v>1</v>
      </c>
      <c r="X54" s="41">
        <v>69.504000000000005</v>
      </c>
      <c r="Y54" s="72">
        <f t="shared" si="0"/>
        <v>69.504000000000005</v>
      </c>
      <c r="Z54" s="19"/>
      <c r="AA54" s="79">
        <v>0</v>
      </c>
      <c r="AB54" s="80">
        <f t="shared" ref="AB54:AB59" si="11">Y54*AA54</f>
        <v>0</v>
      </c>
      <c r="AC54" s="81">
        <v>0</v>
      </c>
      <c r="AD54" s="82">
        <f t="shared" si="10"/>
        <v>0</v>
      </c>
      <c r="AE54" s="133">
        <f t="shared" si="3"/>
        <v>0</v>
      </c>
    </row>
    <row r="55" spans="1:32" ht="16.5" thickBot="1" x14ac:dyDescent="0.3">
      <c r="A55" s="22"/>
      <c r="B55" s="88" t="s">
        <v>49</v>
      </c>
      <c r="C55" s="89" t="s">
        <v>341</v>
      </c>
      <c r="D55" s="90" t="s">
        <v>25</v>
      </c>
      <c r="E55" s="100" t="s">
        <v>424</v>
      </c>
      <c r="F55" s="30"/>
      <c r="G55" s="30"/>
      <c r="H55" s="92">
        <v>190</v>
      </c>
      <c r="I55" s="30"/>
      <c r="J55" s="101" t="s">
        <v>379</v>
      </c>
      <c r="K55" s="93" t="s">
        <v>311</v>
      </c>
      <c r="L55" s="95">
        <v>1</v>
      </c>
      <c r="M55" s="102">
        <v>1500</v>
      </c>
      <c r="N55" s="96">
        <v>1500</v>
      </c>
      <c r="O55" s="19"/>
      <c r="P55" s="13" t="e">
        <v>#VALUE!</v>
      </c>
      <c r="Q55" s="14">
        <f t="shared" si="8"/>
        <v>1500</v>
      </c>
      <c r="R55" s="40" t="s">
        <v>381</v>
      </c>
      <c r="S55" s="41">
        <v>1500</v>
      </c>
      <c r="T55" s="14">
        <f t="shared" si="9"/>
        <v>1500</v>
      </c>
      <c r="V55" s="93" t="s">
        <v>311</v>
      </c>
      <c r="W55" s="95">
        <v>1</v>
      </c>
      <c r="X55" s="102">
        <v>1500</v>
      </c>
      <c r="Y55" s="72">
        <f t="shared" si="0"/>
        <v>1500</v>
      </c>
      <c r="Z55" s="19"/>
      <c r="AA55" s="79">
        <v>0</v>
      </c>
      <c r="AB55" s="80">
        <f t="shared" si="11"/>
        <v>0</v>
      </c>
      <c r="AC55" s="81">
        <v>0</v>
      </c>
      <c r="AD55" s="82">
        <f t="shared" si="10"/>
        <v>0</v>
      </c>
      <c r="AE55" s="133">
        <f t="shared" si="3"/>
        <v>0</v>
      </c>
    </row>
    <row r="56" spans="1:32" ht="27" thickBot="1" x14ac:dyDescent="0.3">
      <c r="A56" s="22"/>
      <c r="B56" s="88" t="s">
        <v>49</v>
      </c>
      <c r="C56" s="89" t="s">
        <v>341</v>
      </c>
      <c r="D56" s="90" t="s">
        <v>25</v>
      </c>
      <c r="E56" s="103" t="s">
        <v>425</v>
      </c>
      <c r="F56" s="30"/>
      <c r="G56" s="30"/>
      <c r="H56" s="92">
        <v>191</v>
      </c>
      <c r="I56" s="30"/>
      <c r="J56" s="101" t="s">
        <v>379</v>
      </c>
      <c r="K56" s="93" t="s">
        <v>311</v>
      </c>
      <c r="L56" s="95">
        <v>1</v>
      </c>
      <c r="M56" s="102">
        <v>100</v>
      </c>
      <c r="N56" s="96">
        <v>100</v>
      </c>
      <c r="O56" s="19"/>
      <c r="P56" s="13" t="e">
        <v>#VALUE!</v>
      </c>
      <c r="Q56" s="14">
        <f t="shared" si="8"/>
        <v>100</v>
      </c>
      <c r="R56" s="40" t="s">
        <v>381</v>
      </c>
      <c r="S56" s="41">
        <v>100</v>
      </c>
      <c r="T56" s="14">
        <f t="shared" si="9"/>
        <v>100</v>
      </c>
      <c r="V56" s="93" t="s">
        <v>311</v>
      </c>
      <c r="W56" s="95">
        <v>1</v>
      </c>
      <c r="X56" s="102">
        <v>100</v>
      </c>
      <c r="Y56" s="72">
        <f t="shared" si="0"/>
        <v>100</v>
      </c>
      <c r="Z56" s="19"/>
      <c r="AA56" s="79">
        <v>0</v>
      </c>
      <c r="AB56" s="80">
        <f t="shared" si="11"/>
        <v>0</v>
      </c>
      <c r="AC56" s="81">
        <v>0</v>
      </c>
      <c r="AD56" s="82">
        <f t="shared" si="10"/>
        <v>0</v>
      </c>
      <c r="AE56" s="133">
        <f>AB56-AD56</f>
        <v>0</v>
      </c>
    </row>
    <row r="57" spans="1:32" ht="16.5" thickBot="1" x14ac:dyDescent="0.3">
      <c r="A57" s="22"/>
      <c r="B57" s="88" t="s">
        <v>49</v>
      </c>
      <c r="C57" s="89" t="s">
        <v>341</v>
      </c>
      <c r="D57" s="90" t="s">
        <v>25</v>
      </c>
      <c r="E57" s="103" t="s">
        <v>426</v>
      </c>
      <c r="F57" s="30"/>
      <c r="G57" s="30"/>
      <c r="H57" s="92">
        <v>192</v>
      </c>
      <c r="I57" s="30"/>
      <c r="J57" s="101" t="s">
        <v>379</v>
      </c>
      <c r="K57" s="93" t="s">
        <v>311</v>
      </c>
      <c r="L57" s="95">
        <v>1</v>
      </c>
      <c r="M57" s="102">
        <v>100</v>
      </c>
      <c r="N57" s="96">
        <v>100</v>
      </c>
      <c r="O57" s="19"/>
      <c r="P57" s="13" t="e">
        <v>#VALUE!</v>
      </c>
      <c r="Q57" s="14">
        <f t="shared" si="8"/>
        <v>100</v>
      </c>
      <c r="R57" s="40" t="s">
        <v>381</v>
      </c>
      <c r="S57" s="41">
        <v>100</v>
      </c>
      <c r="T57" s="14">
        <f t="shared" si="9"/>
        <v>100</v>
      </c>
      <c r="V57" s="93" t="s">
        <v>311</v>
      </c>
      <c r="W57" s="95">
        <v>1</v>
      </c>
      <c r="X57" s="102">
        <v>100</v>
      </c>
      <c r="Y57" s="72">
        <f t="shared" si="0"/>
        <v>100</v>
      </c>
      <c r="Z57" s="19"/>
      <c r="AA57" s="79">
        <v>0</v>
      </c>
      <c r="AB57" s="80">
        <f t="shared" si="11"/>
        <v>0</v>
      </c>
      <c r="AC57" s="81">
        <v>0</v>
      </c>
      <c r="AD57" s="82">
        <f t="shared" si="10"/>
        <v>0</v>
      </c>
      <c r="AE57" s="133">
        <f t="shared" si="3"/>
        <v>0</v>
      </c>
    </row>
    <row r="58" spans="1:32" ht="16.5" thickBot="1" x14ac:dyDescent="0.3">
      <c r="A58" s="22"/>
      <c r="B58" s="88" t="s">
        <v>49</v>
      </c>
      <c r="C58" s="89" t="s">
        <v>341</v>
      </c>
      <c r="D58" s="90" t="s">
        <v>25</v>
      </c>
      <c r="E58" s="103" t="s">
        <v>427</v>
      </c>
      <c r="F58" s="30"/>
      <c r="G58" s="30"/>
      <c r="H58" s="92">
        <v>193</v>
      </c>
      <c r="I58" s="30"/>
      <c r="J58" s="101" t="s">
        <v>379</v>
      </c>
      <c r="K58" s="93" t="s">
        <v>311</v>
      </c>
      <c r="L58" s="95">
        <v>1</v>
      </c>
      <c r="M58" s="102">
        <v>100</v>
      </c>
      <c r="N58" s="96">
        <v>100</v>
      </c>
      <c r="O58" s="19"/>
      <c r="P58" s="13" t="e">
        <v>#VALUE!</v>
      </c>
      <c r="Q58" s="14">
        <f t="shared" si="8"/>
        <v>100</v>
      </c>
      <c r="R58" s="40" t="s">
        <v>381</v>
      </c>
      <c r="S58" s="41">
        <v>100</v>
      </c>
      <c r="T58" s="14">
        <f t="shared" si="9"/>
        <v>100</v>
      </c>
      <c r="V58" s="93" t="s">
        <v>311</v>
      </c>
      <c r="W58" s="95">
        <v>1</v>
      </c>
      <c r="X58" s="102">
        <v>100</v>
      </c>
      <c r="Y58" s="72">
        <f t="shared" si="0"/>
        <v>100</v>
      </c>
      <c r="Z58" s="19"/>
      <c r="AA58" s="79">
        <v>0</v>
      </c>
      <c r="AB58" s="80">
        <f t="shared" si="11"/>
        <v>0</v>
      </c>
      <c r="AC58" s="81">
        <v>0</v>
      </c>
      <c r="AD58" s="82">
        <f t="shared" si="10"/>
        <v>0</v>
      </c>
      <c r="AE58" s="133">
        <f t="shared" si="3"/>
        <v>0</v>
      </c>
    </row>
    <row r="59" spans="1:32" ht="16.5" thickBot="1" x14ac:dyDescent="0.3">
      <c r="A59" s="22"/>
      <c r="B59" s="88" t="s">
        <v>49</v>
      </c>
      <c r="C59" s="89" t="s">
        <v>341</v>
      </c>
      <c r="D59" s="90" t="s">
        <v>25</v>
      </c>
      <c r="E59" s="103"/>
      <c r="F59" s="30"/>
      <c r="G59" s="30"/>
      <c r="H59" s="92">
        <v>194</v>
      </c>
      <c r="I59" s="30"/>
      <c r="J59" s="101" t="s">
        <v>379</v>
      </c>
      <c r="K59" s="93" t="s">
        <v>311</v>
      </c>
      <c r="L59" s="95">
        <v>1</v>
      </c>
      <c r="M59" s="102">
        <v>350</v>
      </c>
      <c r="N59" s="96">
        <v>350</v>
      </c>
      <c r="O59" s="19"/>
      <c r="P59" s="13" t="e">
        <v>#VALUE!</v>
      </c>
      <c r="Q59" s="14">
        <f t="shared" si="8"/>
        <v>350</v>
      </c>
      <c r="R59" s="40" t="s">
        <v>381</v>
      </c>
      <c r="S59" s="41">
        <v>350</v>
      </c>
      <c r="T59" s="14">
        <f t="shared" si="9"/>
        <v>350</v>
      </c>
      <c r="V59" s="93" t="s">
        <v>311</v>
      </c>
      <c r="W59" s="95">
        <v>1</v>
      </c>
      <c r="X59" s="102">
        <v>350</v>
      </c>
      <c r="Y59" s="72">
        <f t="shared" si="0"/>
        <v>350</v>
      </c>
      <c r="Z59" s="19"/>
      <c r="AA59" s="79">
        <v>0</v>
      </c>
      <c r="AB59" s="80">
        <f t="shared" si="11"/>
        <v>0</v>
      </c>
      <c r="AC59" s="81">
        <v>0</v>
      </c>
      <c r="AD59" s="82">
        <f t="shared" si="10"/>
        <v>0</v>
      </c>
      <c r="AE59" s="133">
        <f t="shared" si="3"/>
        <v>0</v>
      </c>
    </row>
    <row r="60" spans="1:32" ht="15.75" thickBot="1" x14ac:dyDescent="0.3">
      <c r="A60" s="22"/>
      <c r="B60" s="64"/>
      <c r="C60" s="55"/>
      <c r="D60" s="56"/>
      <c r="E60" s="57"/>
      <c r="F60" s="58"/>
      <c r="G60" s="58"/>
      <c r="H60" s="59"/>
      <c r="I60" s="58"/>
      <c r="J60" s="60"/>
      <c r="K60" s="58"/>
      <c r="L60" s="61"/>
      <c r="M60" s="60"/>
      <c r="N60" s="63"/>
      <c r="O60" s="19"/>
      <c r="P60" s="17"/>
      <c r="Q60" s="19"/>
      <c r="R60" s="19"/>
      <c r="S60" s="19"/>
      <c r="T60" s="19"/>
    </row>
    <row r="61" spans="1:32" ht="15.75" thickBot="1" x14ac:dyDescent="0.3">
      <c r="S61" s="69" t="s">
        <v>5</v>
      </c>
      <c r="T61" s="70">
        <f>SUM(T11:T59)</f>
        <v>15466.562183000002</v>
      </c>
      <c r="U61" s="66"/>
      <c r="V61" s="22"/>
      <c r="W61" s="29"/>
      <c r="X61" s="69" t="s">
        <v>5</v>
      </c>
      <c r="Y61" s="70">
        <f>SUM(Y11:Y59)</f>
        <v>15466.562183000002</v>
      </c>
      <c r="Z61" s="19"/>
      <c r="AA61" s="78"/>
      <c r="AB61" s="119">
        <f>SUM(AB11:AB59)</f>
        <v>3623.5250999999998</v>
      </c>
      <c r="AC61" s="78"/>
      <c r="AD61" s="120">
        <f>SUM(AD11:AD59)</f>
        <v>3623.5250999999998</v>
      </c>
      <c r="AE61" s="134">
        <f>SUM(AE11:AE59)</f>
        <v>0</v>
      </c>
      <c r="AF61" s="407">
        <f>SUM(AF11:AF59)</f>
        <v>3623.5250999999998</v>
      </c>
    </row>
  </sheetData>
  <autoFilter ref="B8:AE59"/>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S46:S59 X44 X11:X12 X14 X18:X25 X27:X29 X31:X35 X37:X42 X46:X54">
      <formula1>P11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63"/>
  <sheetViews>
    <sheetView topLeftCell="B1" zoomScale="70" zoomScaleNormal="70" workbookViewId="0">
      <pane xSplit="9" ySplit="8" topLeftCell="S21" activePane="bottomRight" state="frozen"/>
      <selection activeCell="S45" sqref="S45"/>
      <selection pane="topRight" activeCell="S45" sqref="S45"/>
      <selection pane="bottomLeft" activeCell="S45" sqref="S45"/>
      <selection pane="bottomRight" activeCell="AF37" sqref="AF3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20.1406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604</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row>
    <row r="8" spans="1:32" s="318" customFormat="1" ht="75.75" thickBot="1" x14ac:dyDescent="0.3">
      <c r="A8" s="310" t="s">
        <v>377</v>
      </c>
      <c r="B8" s="311" t="s">
        <v>438</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438</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438</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438</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6" si="0">W12*X12</f>
        <v>399.99552</v>
      </c>
      <c r="Z12" s="19"/>
      <c r="AA12" s="79">
        <v>0</v>
      </c>
      <c r="AB12" s="80">
        <f t="shared" ref="AB12:AB52" si="1">Y12*AA12</f>
        <v>0</v>
      </c>
      <c r="AC12" s="81">
        <v>0</v>
      </c>
      <c r="AD12" s="82">
        <f t="shared" ref="AD12:AD52" si="2">Y12*AC12</f>
        <v>0</v>
      </c>
      <c r="AE12" s="133">
        <f t="shared" ref="AE12:AE61" si="3">AB12-AD12</f>
        <v>0</v>
      </c>
    </row>
    <row r="13" spans="1:32" ht="15.75" thickBot="1" x14ac:dyDescent="0.3">
      <c r="A13" s="16"/>
      <c r="B13" s="3" t="s">
        <v>438</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c r="AF13" s="176">
        <f>SUM(AD14)</f>
        <v>222.29999999999998</v>
      </c>
    </row>
    <row r="14" spans="1:32" ht="30.75" thickBot="1" x14ac:dyDescent="0.3">
      <c r="A14" s="16"/>
      <c r="B14" s="3" t="s">
        <v>438</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438</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2" ht="15.75" thickBot="1" x14ac:dyDescent="0.3">
      <c r="A16" s="16"/>
      <c r="B16" s="3" t="s">
        <v>438</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f t="shared" si="3"/>
        <v>0</v>
      </c>
    </row>
    <row r="17" spans="1:32" ht="61.5" thickBot="1" x14ac:dyDescent="0.3">
      <c r="A17" s="16"/>
      <c r="B17" s="3" t="s">
        <v>438</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f t="shared" si="3"/>
        <v>0</v>
      </c>
    </row>
    <row r="18" spans="1:32" ht="30.75" thickBot="1" x14ac:dyDescent="0.3">
      <c r="A18" s="16"/>
      <c r="B18" s="3" t="s">
        <v>438</v>
      </c>
      <c r="C18" s="42" t="s">
        <v>189</v>
      </c>
      <c r="D18" s="5" t="s">
        <v>25</v>
      </c>
      <c r="E18" s="6" t="s">
        <v>337</v>
      </c>
      <c r="F18" s="7"/>
      <c r="G18" s="7"/>
      <c r="H18" s="8">
        <v>6.91</v>
      </c>
      <c r="I18" s="7"/>
      <c r="J18" s="9" t="s">
        <v>338</v>
      </c>
      <c r="K18" s="10" t="s">
        <v>79</v>
      </c>
      <c r="L18" s="39">
        <v>10</v>
      </c>
      <c r="M18" s="11">
        <v>20.13</v>
      </c>
      <c r="N18" s="39">
        <v>201.3</v>
      </c>
      <c r="O18" s="19"/>
      <c r="P18" s="13" t="e">
        <v>#VALUE!</v>
      </c>
      <c r="Q18" s="14" t="e">
        <f t="shared" ref="Q18:Q26" si="4">IF(J18="PROV SUM",N18,L18*P18)</f>
        <v>#VALUE!</v>
      </c>
      <c r="R18" s="40">
        <v>0</v>
      </c>
      <c r="S18" s="41">
        <v>14.594249999999999</v>
      </c>
      <c r="T18" s="14">
        <f t="shared" ref="T18:T26" si="5">IF(J18="SC024",N18,IF(ISERROR(S18),"",IF(J18="PROV SUM",N18,L18*S18)))</f>
        <v>145.9425</v>
      </c>
      <c r="V18" s="10" t="s">
        <v>79</v>
      </c>
      <c r="W18" s="39">
        <v>10</v>
      </c>
      <c r="X18" s="41">
        <v>14.594249999999999</v>
      </c>
      <c r="Y18" s="72">
        <f t="shared" si="0"/>
        <v>145.9425</v>
      </c>
      <c r="Z18" s="19"/>
      <c r="AA18" s="79">
        <v>0</v>
      </c>
      <c r="AB18" s="80">
        <f t="shared" si="1"/>
        <v>0</v>
      </c>
      <c r="AC18" s="81">
        <v>0</v>
      </c>
      <c r="AD18" s="82">
        <f t="shared" si="2"/>
        <v>0</v>
      </c>
      <c r="AE18" s="133">
        <f t="shared" si="3"/>
        <v>0</v>
      </c>
    </row>
    <row r="19" spans="1:32" ht="45.75" thickBot="1" x14ac:dyDescent="0.3">
      <c r="A19" s="16"/>
      <c r="B19" s="3" t="s">
        <v>438</v>
      </c>
      <c r="C19" s="42" t="s">
        <v>189</v>
      </c>
      <c r="D19" s="5" t="s">
        <v>25</v>
      </c>
      <c r="E19" s="6" t="s">
        <v>203</v>
      </c>
      <c r="F19" s="7"/>
      <c r="G19" s="7"/>
      <c r="H19" s="8">
        <v>6.1270000000000104</v>
      </c>
      <c r="I19" s="7"/>
      <c r="J19" s="9" t="s">
        <v>204</v>
      </c>
      <c r="K19" s="10" t="s">
        <v>104</v>
      </c>
      <c r="L19" s="39">
        <v>12</v>
      </c>
      <c r="M19" s="11">
        <v>6.04</v>
      </c>
      <c r="N19" s="39">
        <v>72.48</v>
      </c>
      <c r="O19" s="19"/>
      <c r="P19" s="13" t="e">
        <v>#VALUE!</v>
      </c>
      <c r="Q19" s="14" t="e">
        <f t="shared" si="4"/>
        <v>#VALUE!</v>
      </c>
      <c r="R19" s="40">
        <v>0</v>
      </c>
      <c r="S19" s="41">
        <v>4.3789999999999996</v>
      </c>
      <c r="T19" s="14">
        <f t="shared" si="5"/>
        <v>52.547999999999995</v>
      </c>
      <c r="V19" s="10" t="s">
        <v>104</v>
      </c>
      <c r="W19" s="39">
        <v>12</v>
      </c>
      <c r="X19" s="41">
        <v>4.3789999999999996</v>
      </c>
      <c r="Y19" s="72">
        <f t="shared" si="0"/>
        <v>52.547999999999995</v>
      </c>
      <c r="Z19" s="19"/>
      <c r="AA19" s="79">
        <v>0</v>
      </c>
      <c r="AB19" s="80">
        <f t="shared" si="1"/>
        <v>0</v>
      </c>
      <c r="AC19" s="81">
        <v>0</v>
      </c>
      <c r="AD19" s="82">
        <f t="shared" si="2"/>
        <v>0</v>
      </c>
      <c r="AE19" s="133">
        <f t="shared" si="3"/>
        <v>0</v>
      </c>
    </row>
    <row r="20" spans="1:32" ht="30.75" thickBot="1" x14ac:dyDescent="0.3">
      <c r="A20" s="16"/>
      <c r="B20" s="3" t="s">
        <v>438</v>
      </c>
      <c r="C20" s="42" t="s">
        <v>189</v>
      </c>
      <c r="D20" s="5" t="s">
        <v>25</v>
      </c>
      <c r="E20" s="6" t="s">
        <v>227</v>
      </c>
      <c r="F20" s="7"/>
      <c r="G20" s="7"/>
      <c r="H20" s="8">
        <v>6.1940000000000301</v>
      </c>
      <c r="I20" s="7"/>
      <c r="J20" s="9" t="s">
        <v>228</v>
      </c>
      <c r="K20" s="10" t="s">
        <v>79</v>
      </c>
      <c r="L20" s="39">
        <v>110</v>
      </c>
      <c r="M20" s="11">
        <v>7.02</v>
      </c>
      <c r="N20" s="39">
        <v>772.2</v>
      </c>
      <c r="O20" s="19"/>
      <c r="P20" s="13" t="e">
        <v>#VALUE!</v>
      </c>
      <c r="Q20" s="14" t="e">
        <f t="shared" si="4"/>
        <v>#VALUE!</v>
      </c>
      <c r="R20" s="40">
        <v>0</v>
      </c>
      <c r="S20" s="41">
        <v>5.9669999999999996</v>
      </c>
      <c r="T20" s="14">
        <f t="shared" si="5"/>
        <v>656.37</v>
      </c>
      <c r="V20" s="10" t="s">
        <v>79</v>
      </c>
      <c r="W20" s="39">
        <v>110</v>
      </c>
      <c r="X20" s="41">
        <v>5.9669999999999996</v>
      </c>
      <c r="Y20" s="72">
        <f t="shared" si="0"/>
        <v>656.37</v>
      </c>
      <c r="Z20" s="19"/>
      <c r="AA20" s="79">
        <v>0</v>
      </c>
      <c r="AB20" s="80">
        <f t="shared" si="1"/>
        <v>0</v>
      </c>
      <c r="AC20" s="81">
        <v>0</v>
      </c>
      <c r="AD20" s="82">
        <f t="shared" si="2"/>
        <v>0</v>
      </c>
      <c r="AE20" s="133">
        <f t="shared" si="3"/>
        <v>0</v>
      </c>
    </row>
    <row r="21" spans="1:32" ht="45.75" thickBot="1" x14ac:dyDescent="0.3">
      <c r="A21" s="16"/>
      <c r="B21" s="3" t="s">
        <v>438</v>
      </c>
      <c r="C21" s="42" t="s">
        <v>189</v>
      </c>
      <c r="D21" s="5" t="s">
        <v>25</v>
      </c>
      <c r="E21" s="6" t="s">
        <v>238</v>
      </c>
      <c r="F21" s="7"/>
      <c r="G21" s="7"/>
      <c r="H21" s="8">
        <v>6.2150000000000398</v>
      </c>
      <c r="I21" s="7"/>
      <c r="J21" s="9" t="s">
        <v>239</v>
      </c>
      <c r="K21" s="10" t="s">
        <v>79</v>
      </c>
      <c r="L21" s="39">
        <v>18</v>
      </c>
      <c r="M21" s="11">
        <v>16.079999999999998</v>
      </c>
      <c r="N21" s="39">
        <v>289.44</v>
      </c>
      <c r="O21" s="19"/>
      <c r="P21" s="13" t="e">
        <v>#VALUE!</v>
      </c>
      <c r="Q21" s="14" t="e">
        <f t="shared" si="4"/>
        <v>#VALUE!</v>
      </c>
      <c r="R21" s="40">
        <v>0</v>
      </c>
      <c r="S21" s="41">
        <v>13.667999999999997</v>
      </c>
      <c r="T21" s="14">
        <f t="shared" si="5"/>
        <v>246.02399999999994</v>
      </c>
      <c r="V21" s="10" t="s">
        <v>79</v>
      </c>
      <c r="W21" s="39">
        <v>18</v>
      </c>
      <c r="X21" s="41">
        <v>13.667999999999997</v>
      </c>
      <c r="Y21" s="72">
        <f t="shared" si="0"/>
        <v>246.02399999999994</v>
      </c>
      <c r="Z21" s="19"/>
      <c r="AA21" s="79">
        <v>0</v>
      </c>
      <c r="AB21" s="80">
        <f t="shared" si="1"/>
        <v>0</v>
      </c>
      <c r="AC21" s="81">
        <v>0</v>
      </c>
      <c r="AD21" s="82">
        <f t="shared" si="2"/>
        <v>0</v>
      </c>
      <c r="AE21" s="133">
        <f t="shared" si="3"/>
        <v>0</v>
      </c>
    </row>
    <row r="22" spans="1:32" ht="30.75" thickBot="1" x14ac:dyDescent="0.3">
      <c r="A22" s="16"/>
      <c r="B22" s="3" t="s">
        <v>438</v>
      </c>
      <c r="C22" s="42" t="s">
        <v>189</v>
      </c>
      <c r="D22" s="5" t="s">
        <v>25</v>
      </c>
      <c r="E22" s="6" t="s">
        <v>411</v>
      </c>
      <c r="F22" s="7"/>
      <c r="G22" s="7"/>
      <c r="H22" s="8">
        <v>6.2360000000000504</v>
      </c>
      <c r="I22" s="7"/>
      <c r="J22" s="9" t="s">
        <v>251</v>
      </c>
      <c r="K22" s="10" t="s">
        <v>79</v>
      </c>
      <c r="L22" s="39">
        <v>18</v>
      </c>
      <c r="M22" s="11">
        <v>25.87</v>
      </c>
      <c r="N22" s="39">
        <v>465.66</v>
      </c>
      <c r="O22" s="19"/>
      <c r="P22" s="13" t="e">
        <v>#VALUE!</v>
      </c>
      <c r="Q22" s="14" t="e">
        <f t="shared" si="4"/>
        <v>#VALUE!</v>
      </c>
      <c r="R22" s="40">
        <v>0</v>
      </c>
      <c r="S22" s="41">
        <v>21.9895</v>
      </c>
      <c r="T22" s="14">
        <f t="shared" si="5"/>
        <v>395.81099999999998</v>
      </c>
      <c r="V22" s="10" t="s">
        <v>79</v>
      </c>
      <c r="W22" s="39">
        <v>18</v>
      </c>
      <c r="X22" s="41">
        <v>21.9895</v>
      </c>
      <c r="Y22" s="72">
        <f t="shared" si="0"/>
        <v>395.81099999999998</v>
      </c>
      <c r="Z22" s="19"/>
      <c r="AA22" s="79">
        <v>0</v>
      </c>
      <c r="AB22" s="80">
        <f t="shared" si="1"/>
        <v>0</v>
      </c>
      <c r="AC22" s="81">
        <v>0</v>
      </c>
      <c r="AD22" s="82">
        <f t="shared" si="2"/>
        <v>0</v>
      </c>
      <c r="AE22" s="133">
        <f t="shared" si="3"/>
        <v>0</v>
      </c>
    </row>
    <row r="23" spans="1:32" ht="30.75" thickBot="1" x14ac:dyDescent="0.3">
      <c r="A23" s="16"/>
      <c r="B23" s="3" t="s">
        <v>438</v>
      </c>
      <c r="C23" s="42" t="s">
        <v>189</v>
      </c>
      <c r="D23" s="5" t="s">
        <v>25</v>
      </c>
      <c r="E23" s="6" t="s">
        <v>412</v>
      </c>
      <c r="F23" s="7"/>
      <c r="G23" s="7"/>
      <c r="H23" s="8">
        <v>6.2370000000000498</v>
      </c>
      <c r="I23" s="7"/>
      <c r="J23" s="9" t="s">
        <v>253</v>
      </c>
      <c r="K23" s="10" t="s">
        <v>104</v>
      </c>
      <c r="L23" s="39">
        <v>30</v>
      </c>
      <c r="M23" s="11">
        <v>6.28</v>
      </c>
      <c r="N23" s="39">
        <v>188.4</v>
      </c>
      <c r="O23" s="19"/>
      <c r="P23" s="13" t="e">
        <v>#VALUE!</v>
      </c>
      <c r="Q23" s="14" t="e">
        <f t="shared" si="4"/>
        <v>#VALUE!</v>
      </c>
      <c r="R23" s="40">
        <v>0</v>
      </c>
      <c r="S23" s="41">
        <v>5.3380000000000001</v>
      </c>
      <c r="T23" s="14">
        <f t="shared" si="5"/>
        <v>160.14000000000001</v>
      </c>
      <c r="V23" s="10" t="s">
        <v>104</v>
      </c>
      <c r="W23" s="39">
        <v>30</v>
      </c>
      <c r="X23" s="41">
        <v>5.3380000000000001</v>
      </c>
      <c r="Y23" s="72">
        <f t="shared" si="0"/>
        <v>160.14000000000001</v>
      </c>
      <c r="Z23" s="19"/>
      <c r="AA23" s="79">
        <v>0</v>
      </c>
      <c r="AB23" s="80">
        <f t="shared" si="1"/>
        <v>0</v>
      </c>
      <c r="AC23" s="81">
        <v>0</v>
      </c>
      <c r="AD23" s="82">
        <f t="shared" si="2"/>
        <v>0</v>
      </c>
      <c r="AE23" s="133">
        <f t="shared" si="3"/>
        <v>0</v>
      </c>
    </row>
    <row r="24" spans="1:32" ht="45.75" thickBot="1" x14ac:dyDescent="0.3">
      <c r="A24" s="16"/>
      <c r="B24" s="3" t="s">
        <v>438</v>
      </c>
      <c r="C24" s="42" t="s">
        <v>189</v>
      </c>
      <c r="D24" s="5" t="s">
        <v>25</v>
      </c>
      <c r="E24" s="6" t="s">
        <v>413</v>
      </c>
      <c r="F24" s="7"/>
      <c r="G24" s="7"/>
      <c r="H24" s="8">
        <v>6.2380000000000502</v>
      </c>
      <c r="I24" s="7"/>
      <c r="J24" s="9" t="s">
        <v>255</v>
      </c>
      <c r="K24" s="10" t="s">
        <v>139</v>
      </c>
      <c r="L24" s="39">
        <v>5</v>
      </c>
      <c r="M24" s="11">
        <v>20.71</v>
      </c>
      <c r="N24" s="39">
        <v>103.55</v>
      </c>
      <c r="O24" s="19"/>
      <c r="P24" s="13" t="e">
        <v>#VALUE!</v>
      </c>
      <c r="Q24" s="14" t="e">
        <f t="shared" si="4"/>
        <v>#VALUE!</v>
      </c>
      <c r="R24" s="40">
        <v>0</v>
      </c>
      <c r="S24" s="41">
        <v>17.6035</v>
      </c>
      <c r="T24" s="14">
        <f t="shared" si="5"/>
        <v>88.017499999999998</v>
      </c>
      <c r="V24" s="10" t="s">
        <v>139</v>
      </c>
      <c r="W24" s="39">
        <v>5</v>
      </c>
      <c r="X24" s="41">
        <v>17.6035</v>
      </c>
      <c r="Y24" s="72">
        <f t="shared" si="0"/>
        <v>88.017499999999998</v>
      </c>
      <c r="Z24" s="19"/>
      <c r="AA24" s="79">
        <v>0</v>
      </c>
      <c r="AB24" s="80">
        <f t="shared" si="1"/>
        <v>0</v>
      </c>
      <c r="AC24" s="81">
        <v>0</v>
      </c>
      <c r="AD24" s="82">
        <f t="shared" si="2"/>
        <v>0</v>
      </c>
      <c r="AE24" s="133">
        <f t="shared" si="3"/>
        <v>0</v>
      </c>
    </row>
    <row r="25" spans="1:32" ht="45.75" thickBot="1" x14ac:dyDescent="0.3">
      <c r="A25" s="16"/>
      <c r="B25" s="3" t="s">
        <v>438</v>
      </c>
      <c r="C25" s="42" t="s">
        <v>189</v>
      </c>
      <c r="D25" s="5" t="s">
        <v>25</v>
      </c>
      <c r="E25" s="6" t="s">
        <v>209</v>
      </c>
      <c r="F25" s="7"/>
      <c r="G25" s="7"/>
      <c r="H25" s="8">
        <v>6.3050000000000699</v>
      </c>
      <c r="I25" s="7"/>
      <c r="J25" s="9" t="s">
        <v>210</v>
      </c>
      <c r="K25" s="10" t="s">
        <v>79</v>
      </c>
      <c r="L25" s="39">
        <v>2</v>
      </c>
      <c r="M25" s="11">
        <v>33.5</v>
      </c>
      <c r="N25" s="39">
        <v>67</v>
      </c>
      <c r="O25" s="19"/>
      <c r="P25" s="13" t="e">
        <v>#VALUE!</v>
      </c>
      <c r="Q25" s="14" t="e">
        <f t="shared" si="4"/>
        <v>#VALUE!</v>
      </c>
      <c r="R25" s="40">
        <v>0</v>
      </c>
      <c r="S25" s="41">
        <v>24.287499999999998</v>
      </c>
      <c r="T25" s="14">
        <f t="shared" si="5"/>
        <v>48.574999999999996</v>
      </c>
      <c r="V25" s="10" t="s">
        <v>79</v>
      </c>
      <c r="W25" s="39">
        <v>2</v>
      </c>
      <c r="X25" s="41">
        <v>24.287499999999998</v>
      </c>
      <c r="Y25" s="72">
        <f t="shared" si="0"/>
        <v>48.574999999999996</v>
      </c>
      <c r="Z25" s="19"/>
      <c r="AA25" s="79">
        <v>0</v>
      </c>
      <c r="AB25" s="80">
        <f t="shared" si="1"/>
        <v>0</v>
      </c>
      <c r="AC25" s="81">
        <v>0</v>
      </c>
      <c r="AD25" s="82">
        <f t="shared" si="2"/>
        <v>0</v>
      </c>
      <c r="AE25" s="133">
        <f t="shared" si="3"/>
        <v>0</v>
      </c>
    </row>
    <row r="26" spans="1:32" ht="45.75" thickBot="1" x14ac:dyDescent="0.3">
      <c r="A26" s="16"/>
      <c r="B26" s="3" t="s">
        <v>438</v>
      </c>
      <c r="C26" s="42" t="s">
        <v>189</v>
      </c>
      <c r="D26" s="5" t="s">
        <v>25</v>
      </c>
      <c r="E26" s="6" t="s">
        <v>439</v>
      </c>
      <c r="F26" s="7"/>
      <c r="G26" s="7"/>
      <c r="H26" s="8">
        <v>6.3060000000000702</v>
      </c>
      <c r="I26" s="7"/>
      <c r="J26" s="9" t="s">
        <v>212</v>
      </c>
      <c r="K26" s="10" t="s">
        <v>104</v>
      </c>
      <c r="L26" s="39">
        <v>2</v>
      </c>
      <c r="M26" s="11">
        <v>6.87</v>
      </c>
      <c r="N26" s="39">
        <v>13.74</v>
      </c>
      <c r="O26" s="19"/>
      <c r="P26" s="13" t="e">
        <v>#VALUE!</v>
      </c>
      <c r="Q26" s="14" t="e">
        <f t="shared" si="4"/>
        <v>#VALUE!</v>
      </c>
      <c r="R26" s="40">
        <v>0</v>
      </c>
      <c r="S26" s="41">
        <v>4.9807499999999996</v>
      </c>
      <c r="T26" s="14">
        <f t="shared" si="5"/>
        <v>9.9614999999999991</v>
      </c>
      <c r="V26" s="10" t="s">
        <v>104</v>
      </c>
      <c r="W26" s="39">
        <v>2</v>
      </c>
      <c r="X26" s="41">
        <v>4.9807499999999996</v>
      </c>
      <c r="Y26" s="72">
        <f t="shared" si="0"/>
        <v>9.9614999999999991</v>
      </c>
      <c r="Z26" s="19"/>
      <c r="AA26" s="79">
        <v>0</v>
      </c>
      <c r="AB26" s="80">
        <f t="shared" si="1"/>
        <v>0</v>
      </c>
      <c r="AC26" s="81">
        <v>0</v>
      </c>
      <c r="AD26" s="82">
        <f t="shared" si="2"/>
        <v>0</v>
      </c>
      <c r="AE26" s="133">
        <f t="shared" si="3"/>
        <v>0</v>
      </c>
    </row>
    <row r="27" spans="1:32" ht="15.75" thickBot="1" x14ac:dyDescent="0.3">
      <c r="A27" s="16"/>
      <c r="B27" s="3" t="s">
        <v>438</v>
      </c>
      <c r="C27" s="42" t="s">
        <v>72</v>
      </c>
      <c r="D27" s="5" t="s">
        <v>378</v>
      </c>
      <c r="E27" s="6"/>
      <c r="F27" s="7"/>
      <c r="G27" s="7"/>
      <c r="H27" s="8"/>
      <c r="I27" s="7"/>
      <c r="J27" s="9"/>
      <c r="K27" s="10"/>
      <c r="L27" s="39"/>
      <c r="M27" s="9"/>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c r="AF27" s="176">
        <f>SUM(AD28:AD30)</f>
        <v>3520</v>
      </c>
    </row>
    <row r="28" spans="1:32" ht="46.5" thickBot="1" x14ac:dyDescent="0.3">
      <c r="A28" s="16"/>
      <c r="B28" s="3" t="s">
        <v>438</v>
      </c>
      <c r="C28" s="42" t="s">
        <v>72</v>
      </c>
      <c r="D28" s="5" t="s">
        <v>25</v>
      </c>
      <c r="E28" s="6" t="s">
        <v>440</v>
      </c>
      <c r="F28" s="7"/>
      <c r="G28" s="7"/>
      <c r="H28" s="8">
        <v>3.4340000000000002</v>
      </c>
      <c r="I28" s="7"/>
      <c r="J28" s="9" t="s">
        <v>379</v>
      </c>
      <c r="K28" s="10" t="s">
        <v>380</v>
      </c>
      <c r="L28" s="39">
        <v>1</v>
      </c>
      <c r="M28" s="11">
        <v>2200</v>
      </c>
      <c r="N28" s="39">
        <v>2200</v>
      </c>
      <c r="O28" s="44"/>
      <c r="P28" s="13" t="e">
        <v>#VALUE!</v>
      </c>
      <c r="Q28" s="14">
        <f>IF(J28="PROV SUM",N28,L28*P28)</f>
        <v>2200</v>
      </c>
      <c r="R28" s="40" t="s">
        <v>381</v>
      </c>
      <c r="S28" s="41" t="s">
        <v>381</v>
      </c>
      <c r="T28" s="14">
        <f>IF(J28="SC024",N28,IF(ISERROR(S28),"",IF(J28="PROV SUM",N28,L28*S28)))</f>
        <v>2200</v>
      </c>
      <c r="V28" s="10" t="s">
        <v>380</v>
      </c>
      <c r="W28" s="39">
        <v>1</v>
      </c>
      <c r="X28" s="41" t="s">
        <v>381</v>
      </c>
      <c r="Y28" s="72">
        <v>2200</v>
      </c>
      <c r="Z28" s="19"/>
      <c r="AA28" s="79">
        <v>1</v>
      </c>
      <c r="AB28" s="80">
        <f t="shared" si="1"/>
        <v>2200</v>
      </c>
      <c r="AC28" s="81">
        <v>0.8</v>
      </c>
      <c r="AD28" s="82">
        <f t="shared" si="2"/>
        <v>1760</v>
      </c>
      <c r="AE28" s="133">
        <f t="shared" si="3"/>
        <v>440</v>
      </c>
    </row>
    <row r="29" spans="1:32" ht="76.5" thickBot="1" x14ac:dyDescent="0.3">
      <c r="A29" s="16"/>
      <c r="B29" s="3" t="s">
        <v>438</v>
      </c>
      <c r="C29" s="42" t="s">
        <v>72</v>
      </c>
      <c r="D29" s="5" t="s">
        <v>25</v>
      </c>
      <c r="E29" s="6" t="s">
        <v>441</v>
      </c>
      <c r="F29" s="7"/>
      <c r="G29" s="7"/>
      <c r="H29" s="8">
        <v>3.4350000000000001</v>
      </c>
      <c r="I29" s="7"/>
      <c r="J29" s="9" t="s">
        <v>379</v>
      </c>
      <c r="K29" s="10" t="s">
        <v>380</v>
      </c>
      <c r="L29" s="39">
        <v>1</v>
      </c>
      <c r="M29" s="11">
        <v>1300</v>
      </c>
      <c r="N29" s="39">
        <v>1300</v>
      </c>
      <c r="O29" s="44"/>
      <c r="P29" s="13" t="e">
        <v>#VALUE!</v>
      </c>
      <c r="Q29" s="14">
        <f>IF(J29="PROV SUM",N29,L29*P29)</f>
        <v>1300</v>
      </c>
      <c r="R29" s="40" t="s">
        <v>381</v>
      </c>
      <c r="S29" s="41" t="s">
        <v>381</v>
      </c>
      <c r="T29" s="14">
        <f>IF(J29="SC024",N29,IF(ISERROR(S29),"",IF(J29="PROV SUM",N29,L29*S29)))</f>
        <v>1300</v>
      </c>
      <c r="V29" s="10" t="s">
        <v>380</v>
      </c>
      <c r="W29" s="39">
        <v>1</v>
      </c>
      <c r="X29" s="41" t="s">
        <v>381</v>
      </c>
      <c r="Y29" s="72">
        <v>1300</v>
      </c>
      <c r="Z29" s="19"/>
      <c r="AA29" s="79">
        <v>1</v>
      </c>
      <c r="AB29" s="80">
        <f t="shared" si="1"/>
        <v>1300</v>
      </c>
      <c r="AC29" s="81">
        <v>0.8</v>
      </c>
      <c r="AD29" s="82">
        <f t="shared" si="2"/>
        <v>1040</v>
      </c>
      <c r="AE29" s="133">
        <f t="shared" si="3"/>
        <v>260</v>
      </c>
    </row>
    <row r="30" spans="1:32" ht="31.5" thickBot="1" x14ac:dyDescent="0.3">
      <c r="A30" s="16"/>
      <c r="B30" s="3" t="s">
        <v>438</v>
      </c>
      <c r="C30" s="42" t="s">
        <v>72</v>
      </c>
      <c r="D30" s="5" t="s">
        <v>25</v>
      </c>
      <c r="E30" s="6" t="s">
        <v>442</v>
      </c>
      <c r="F30" s="7"/>
      <c r="G30" s="7"/>
      <c r="H30" s="8">
        <v>3.4359999999999999</v>
      </c>
      <c r="I30" s="7"/>
      <c r="J30" s="9" t="s">
        <v>379</v>
      </c>
      <c r="K30" s="10" t="s">
        <v>380</v>
      </c>
      <c r="L30" s="39">
        <v>1</v>
      </c>
      <c r="M30" s="11">
        <v>900</v>
      </c>
      <c r="N30" s="39">
        <v>900</v>
      </c>
      <c r="O30" s="44"/>
      <c r="P30" s="13" t="e">
        <v>#VALUE!</v>
      </c>
      <c r="Q30" s="14">
        <f>IF(J30="PROV SUM",N30,L30*P30)</f>
        <v>900</v>
      </c>
      <c r="R30" s="40" t="s">
        <v>381</v>
      </c>
      <c r="S30" s="41" t="s">
        <v>381</v>
      </c>
      <c r="T30" s="14">
        <f>IF(J30="SC024",N30,IF(ISERROR(S30),"",IF(J30="PROV SUM",N30,L30*S30)))</f>
        <v>900</v>
      </c>
      <c r="V30" s="10" t="s">
        <v>380</v>
      </c>
      <c r="W30" s="39">
        <v>1</v>
      </c>
      <c r="X30" s="41" t="s">
        <v>381</v>
      </c>
      <c r="Y30" s="72">
        <v>900</v>
      </c>
      <c r="Z30" s="19"/>
      <c r="AA30" s="79">
        <v>1</v>
      </c>
      <c r="AB30" s="80">
        <f t="shared" si="1"/>
        <v>900</v>
      </c>
      <c r="AC30" s="81">
        <v>0.8</v>
      </c>
      <c r="AD30" s="82">
        <f t="shared" si="2"/>
        <v>720</v>
      </c>
      <c r="AE30" s="133">
        <f t="shared" si="3"/>
        <v>180</v>
      </c>
    </row>
    <row r="31" spans="1:32" ht="15.75" thickBot="1" x14ac:dyDescent="0.3">
      <c r="A31" s="16"/>
      <c r="B31" s="3" t="s">
        <v>438</v>
      </c>
      <c r="C31" s="42" t="s">
        <v>164</v>
      </c>
      <c r="D31" s="5" t="s">
        <v>378</v>
      </c>
      <c r="E31" s="6"/>
      <c r="F31" s="7"/>
      <c r="G31" s="7"/>
      <c r="H31" s="8"/>
      <c r="I31" s="7"/>
      <c r="J31" s="9"/>
      <c r="K31" s="10"/>
      <c r="L31" s="39"/>
      <c r="M31" s="9"/>
      <c r="N31" s="39"/>
      <c r="O31" s="44"/>
      <c r="P31" s="28"/>
      <c r="Q31" s="43"/>
      <c r="R31" s="43"/>
      <c r="S31" s="43"/>
      <c r="T31" s="43"/>
      <c r="V31" s="10"/>
      <c r="W31" s="39"/>
      <c r="X31" s="43"/>
      <c r="Y31" s="72">
        <f t="shared" si="0"/>
        <v>0</v>
      </c>
      <c r="Z31" s="19"/>
      <c r="AA31" s="79">
        <v>0</v>
      </c>
      <c r="AB31" s="80">
        <f t="shared" si="1"/>
        <v>0</v>
      </c>
      <c r="AC31" s="81">
        <v>0</v>
      </c>
      <c r="AD31" s="82">
        <f t="shared" si="2"/>
        <v>0</v>
      </c>
      <c r="AE31" s="133">
        <f t="shared" si="3"/>
        <v>0</v>
      </c>
    </row>
    <row r="32" spans="1:32" ht="90.75" thickBot="1" x14ac:dyDescent="0.3">
      <c r="A32" s="16"/>
      <c r="B32" s="3" t="s">
        <v>438</v>
      </c>
      <c r="C32" s="42" t="s">
        <v>164</v>
      </c>
      <c r="D32" s="5" t="s">
        <v>25</v>
      </c>
      <c r="E32" s="6" t="s">
        <v>183</v>
      </c>
      <c r="F32" s="7"/>
      <c r="G32" s="7"/>
      <c r="H32" s="8">
        <v>4.1100000000000003</v>
      </c>
      <c r="I32" s="7"/>
      <c r="J32" s="9" t="s">
        <v>184</v>
      </c>
      <c r="K32" s="10" t="s">
        <v>57</v>
      </c>
      <c r="L32" s="39">
        <v>5</v>
      </c>
      <c r="M32" s="11">
        <v>36.75</v>
      </c>
      <c r="N32" s="39">
        <v>183.75</v>
      </c>
      <c r="O32" s="44"/>
      <c r="P32" s="13" t="e">
        <v>#VALUE!</v>
      </c>
      <c r="Q32" s="14" t="e">
        <f>IF(J32="PROV SUM",N32,L32*P32)</f>
        <v>#VALUE!</v>
      </c>
      <c r="R32" s="40">
        <v>0</v>
      </c>
      <c r="S32" s="41">
        <v>34.912500000000001</v>
      </c>
      <c r="T32" s="14">
        <f>IF(J32="SC024",N32,IF(ISERROR(S32),"",IF(J32="PROV SUM",N32,L32*S32)))</f>
        <v>174.5625</v>
      </c>
      <c r="V32" s="10" t="s">
        <v>57</v>
      </c>
      <c r="W32" s="39">
        <v>5</v>
      </c>
      <c r="X32" s="41">
        <v>34.912500000000001</v>
      </c>
      <c r="Y32" s="72">
        <f t="shared" si="0"/>
        <v>174.5625</v>
      </c>
      <c r="Z32" s="19"/>
      <c r="AA32" s="79">
        <v>0</v>
      </c>
      <c r="AB32" s="80">
        <f t="shared" si="1"/>
        <v>0</v>
      </c>
      <c r="AC32" s="81">
        <v>0</v>
      </c>
      <c r="AD32" s="82">
        <f t="shared" si="2"/>
        <v>0</v>
      </c>
      <c r="AE32" s="133">
        <f t="shared" si="3"/>
        <v>0</v>
      </c>
    </row>
    <row r="33" spans="1:32" ht="45.75" thickBot="1" x14ac:dyDescent="0.3">
      <c r="A33" s="16"/>
      <c r="B33" s="45" t="s">
        <v>438</v>
      </c>
      <c r="C33" s="46" t="s">
        <v>164</v>
      </c>
      <c r="D33" s="47" t="s">
        <v>25</v>
      </c>
      <c r="E33" s="48" t="s">
        <v>185</v>
      </c>
      <c r="F33" s="49"/>
      <c r="G33" s="49"/>
      <c r="H33" s="50">
        <v>4.13</v>
      </c>
      <c r="I33" s="49"/>
      <c r="J33" s="51" t="s">
        <v>186</v>
      </c>
      <c r="K33" s="52" t="s">
        <v>57</v>
      </c>
      <c r="L33" s="53">
        <v>60</v>
      </c>
      <c r="M33" s="54">
        <v>4.25</v>
      </c>
      <c r="N33" s="53">
        <v>255</v>
      </c>
      <c r="O33" s="44"/>
      <c r="P33" s="13" t="e">
        <v>#VALUE!</v>
      </c>
      <c r="Q33" s="14" t="e">
        <f>IF(J33="PROV SUM",N33,L33*P33)</f>
        <v>#VALUE!</v>
      </c>
      <c r="R33" s="40">
        <v>0</v>
      </c>
      <c r="S33" s="41">
        <v>4.0374999999999996</v>
      </c>
      <c r="T33" s="14">
        <f>IF(J33="SC024",N33,IF(ISERROR(S33),"",IF(J33="PROV SUM",N33,L33*S33)))</f>
        <v>242.24999999999997</v>
      </c>
      <c r="V33" s="52" t="s">
        <v>57</v>
      </c>
      <c r="W33" s="53">
        <v>60</v>
      </c>
      <c r="X33" s="41">
        <v>4.0374999999999996</v>
      </c>
      <c r="Y33" s="72">
        <f t="shared" si="0"/>
        <v>242.24999999999997</v>
      </c>
      <c r="Z33" s="19"/>
      <c r="AA33" s="79">
        <v>0</v>
      </c>
      <c r="AB33" s="80">
        <f t="shared" si="1"/>
        <v>0</v>
      </c>
      <c r="AC33" s="81">
        <v>0</v>
      </c>
      <c r="AD33" s="82">
        <f t="shared" si="2"/>
        <v>0</v>
      </c>
      <c r="AE33" s="133">
        <f t="shared" si="3"/>
        <v>0</v>
      </c>
    </row>
    <row r="34" spans="1:32" ht="45.75" thickBot="1" x14ac:dyDescent="0.3">
      <c r="A34" s="16"/>
      <c r="B34" s="45" t="s">
        <v>438</v>
      </c>
      <c r="C34" s="46" t="s">
        <v>164</v>
      </c>
      <c r="D34" s="47" t="s">
        <v>25</v>
      </c>
      <c r="E34" s="48" t="s">
        <v>187</v>
      </c>
      <c r="F34" s="49"/>
      <c r="G34" s="49"/>
      <c r="H34" s="50">
        <v>4.1399999999999997</v>
      </c>
      <c r="I34" s="49"/>
      <c r="J34" s="51" t="s">
        <v>188</v>
      </c>
      <c r="K34" s="52" t="s">
        <v>57</v>
      </c>
      <c r="L34" s="53">
        <v>10</v>
      </c>
      <c r="M34" s="54">
        <v>6.75</v>
      </c>
      <c r="N34" s="53">
        <v>67.5</v>
      </c>
      <c r="O34" s="44"/>
      <c r="P34" s="13" t="e">
        <v>#VALUE!</v>
      </c>
      <c r="Q34" s="14" t="e">
        <f>IF(J34="PROV SUM",N34,L34*P34)</f>
        <v>#VALUE!</v>
      </c>
      <c r="R34" s="40">
        <v>0</v>
      </c>
      <c r="S34" s="41">
        <v>6.4124999999999996</v>
      </c>
      <c r="T34" s="14">
        <f>IF(J34="SC024",N34,IF(ISERROR(S34),"",IF(J34="PROV SUM",N34,L34*S34)))</f>
        <v>64.125</v>
      </c>
      <c r="V34" s="52" t="s">
        <v>57</v>
      </c>
      <c r="W34" s="53">
        <v>10</v>
      </c>
      <c r="X34" s="41">
        <v>6.4124999999999996</v>
      </c>
      <c r="Y34" s="72">
        <f t="shared" si="0"/>
        <v>64.125</v>
      </c>
      <c r="Z34" s="19"/>
      <c r="AA34" s="79">
        <v>0</v>
      </c>
      <c r="AB34" s="80">
        <f t="shared" si="1"/>
        <v>0</v>
      </c>
      <c r="AC34" s="81">
        <v>0</v>
      </c>
      <c r="AD34" s="82">
        <f t="shared" si="2"/>
        <v>0</v>
      </c>
      <c r="AE34" s="133">
        <f t="shared" si="3"/>
        <v>0</v>
      </c>
    </row>
    <row r="35" spans="1:32" ht="90.75" thickBot="1" x14ac:dyDescent="0.3">
      <c r="A35" s="16"/>
      <c r="B35" s="45" t="s">
        <v>438</v>
      </c>
      <c r="C35" s="46" t="s">
        <v>164</v>
      </c>
      <c r="D35" s="47" t="s">
        <v>25</v>
      </c>
      <c r="E35" s="48" t="s">
        <v>171</v>
      </c>
      <c r="F35" s="49"/>
      <c r="G35" s="49"/>
      <c r="H35" s="50">
        <v>4.8999999999999799</v>
      </c>
      <c r="I35" s="49"/>
      <c r="J35" s="51" t="s">
        <v>172</v>
      </c>
      <c r="K35" s="52" t="s">
        <v>75</v>
      </c>
      <c r="L35" s="53">
        <v>6</v>
      </c>
      <c r="M35" s="54">
        <v>35.61</v>
      </c>
      <c r="N35" s="53">
        <v>213.66</v>
      </c>
      <c r="O35" s="44"/>
      <c r="P35" s="13" t="e">
        <v>#VALUE!</v>
      </c>
      <c r="Q35" s="14" t="e">
        <f>IF(J35="PROV SUM",N35,L35*P35)</f>
        <v>#VALUE!</v>
      </c>
      <c r="R35" s="40">
        <v>0</v>
      </c>
      <c r="S35" s="41">
        <v>31.568264999999997</v>
      </c>
      <c r="T35" s="14">
        <f>IF(J35="SC024",N35,IF(ISERROR(S35),"",IF(J35="PROV SUM",N35,L35*S35)))</f>
        <v>189.40958999999998</v>
      </c>
      <c r="V35" s="52" t="s">
        <v>75</v>
      </c>
      <c r="W35" s="53">
        <v>6</v>
      </c>
      <c r="X35" s="41">
        <v>31.568264999999997</v>
      </c>
      <c r="Y35" s="72">
        <f t="shared" si="0"/>
        <v>189.40958999999998</v>
      </c>
      <c r="Z35" s="19"/>
      <c r="AA35" s="79">
        <v>0</v>
      </c>
      <c r="AB35" s="80">
        <f t="shared" si="1"/>
        <v>0</v>
      </c>
      <c r="AC35" s="81">
        <v>0</v>
      </c>
      <c r="AD35" s="82">
        <f t="shared" si="2"/>
        <v>0</v>
      </c>
      <c r="AE35" s="133">
        <f t="shared" si="3"/>
        <v>0</v>
      </c>
    </row>
    <row r="36" spans="1:32" ht="45.75" thickBot="1" x14ac:dyDescent="0.3">
      <c r="A36" s="16"/>
      <c r="B36" s="45" t="s">
        <v>438</v>
      </c>
      <c r="C36" s="46" t="s">
        <v>164</v>
      </c>
      <c r="D36" s="47" t="s">
        <v>25</v>
      </c>
      <c r="E36" s="48" t="s">
        <v>179</v>
      </c>
      <c r="F36" s="49"/>
      <c r="G36" s="49"/>
      <c r="H36" s="50">
        <v>4.2309999999999297</v>
      </c>
      <c r="I36" s="49"/>
      <c r="J36" s="51" t="s">
        <v>180</v>
      </c>
      <c r="K36" s="52" t="s">
        <v>79</v>
      </c>
      <c r="L36" s="53">
        <v>1</v>
      </c>
      <c r="M36" s="54">
        <v>67.930000000000007</v>
      </c>
      <c r="N36" s="53">
        <v>67.930000000000007</v>
      </c>
      <c r="O36" s="44"/>
      <c r="P36" s="13" t="e">
        <v>#VALUE!</v>
      </c>
      <c r="Q36" s="14" t="e">
        <f>IF(J36="PROV SUM",N36,L36*P36)</f>
        <v>#VALUE!</v>
      </c>
      <c r="R36" s="40">
        <v>0</v>
      </c>
      <c r="S36" s="41">
        <v>55.797702000000008</v>
      </c>
      <c r="T36" s="14">
        <f>IF(J36="SC024",N36,IF(ISERROR(S36),"",IF(J36="PROV SUM",N36,L36*S36)))</f>
        <v>55.797702000000008</v>
      </c>
      <c r="V36" s="52" t="s">
        <v>79</v>
      </c>
      <c r="W36" s="53">
        <v>1</v>
      </c>
      <c r="X36" s="41">
        <v>55.797702000000008</v>
      </c>
      <c r="Y36" s="72">
        <f t="shared" si="0"/>
        <v>55.797702000000008</v>
      </c>
      <c r="Z36" s="19"/>
      <c r="AA36" s="79">
        <v>0</v>
      </c>
      <c r="AB36" s="80">
        <f t="shared" si="1"/>
        <v>0</v>
      </c>
      <c r="AC36" s="81">
        <v>0</v>
      </c>
      <c r="AD36" s="82">
        <f t="shared" si="2"/>
        <v>0</v>
      </c>
      <c r="AE36" s="133">
        <f t="shared" si="3"/>
        <v>0</v>
      </c>
    </row>
    <row r="37" spans="1:32" ht="15.75" thickBot="1" x14ac:dyDescent="0.3">
      <c r="A37" s="16"/>
      <c r="B37" s="45" t="s">
        <v>438</v>
      </c>
      <c r="C37" s="46" t="s">
        <v>24</v>
      </c>
      <c r="D37" s="47" t="s">
        <v>378</v>
      </c>
      <c r="E37" s="48"/>
      <c r="F37" s="49"/>
      <c r="G37" s="49"/>
      <c r="H37" s="50"/>
      <c r="I37" s="49"/>
      <c r="J37" s="51"/>
      <c r="K37" s="52"/>
      <c r="L37" s="53"/>
      <c r="M37" s="51"/>
      <c r="N37" s="53"/>
      <c r="O37" s="44"/>
      <c r="P37" s="28"/>
      <c r="Q37" s="43"/>
      <c r="R37" s="43"/>
      <c r="S37" s="43"/>
      <c r="T37" s="43"/>
      <c r="V37" s="52"/>
      <c r="W37" s="53"/>
      <c r="X37" s="43"/>
      <c r="Y37" s="72">
        <f t="shared" si="0"/>
        <v>0</v>
      </c>
      <c r="Z37" s="19"/>
      <c r="AA37" s="79">
        <v>0</v>
      </c>
      <c r="AB37" s="80">
        <f t="shared" si="1"/>
        <v>0</v>
      </c>
      <c r="AC37" s="81">
        <v>0</v>
      </c>
      <c r="AD37" s="82">
        <f t="shared" si="2"/>
        <v>0</v>
      </c>
      <c r="AE37" s="133">
        <f t="shared" si="3"/>
        <v>0</v>
      </c>
      <c r="AF37" s="176">
        <f>SUM(AD38:AD42)</f>
        <v>2544.6735999999996</v>
      </c>
    </row>
    <row r="38" spans="1:32" ht="120.75" thickBot="1" x14ac:dyDescent="0.3">
      <c r="A38" s="22"/>
      <c r="B38" s="55" t="s">
        <v>438</v>
      </c>
      <c r="C38" s="55" t="s">
        <v>24</v>
      </c>
      <c r="D38" s="56" t="s">
        <v>25</v>
      </c>
      <c r="E38" s="57" t="s">
        <v>26</v>
      </c>
      <c r="F38" s="58"/>
      <c r="G38" s="58"/>
      <c r="H38" s="59">
        <v>2.1</v>
      </c>
      <c r="I38" s="58"/>
      <c r="J38" s="60" t="s">
        <v>27</v>
      </c>
      <c r="K38" s="58" t="s">
        <v>28</v>
      </c>
      <c r="L38" s="61">
        <v>120</v>
      </c>
      <c r="M38" s="62">
        <v>12.92</v>
      </c>
      <c r="N38" s="63">
        <v>1550.4</v>
      </c>
      <c r="O38" s="19"/>
      <c r="P38" s="13" t="e">
        <v>#VALUE!</v>
      </c>
      <c r="Q38" s="14" t="e">
        <f>IF(J38="PROV SUM",N38,L38*P38)</f>
        <v>#VALUE!</v>
      </c>
      <c r="R38" s="40">
        <v>0</v>
      </c>
      <c r="S38" s="41">
        <v>16.4084</v>
      </c>
      <c r="T38" s="14">
        <f>IF(J38="SC024",N38,IF(ISERROR(S38),"",IF(J38="PROV SUM",N38,L38*S38)))</f>
        <v>1969.008</v>
      </c>
      <c r="V38" s="58" t="s">
        <v>28</v>
      </c>
      <c r="W38" s="61">
        <v>120</v>
      </c>
      <c r="X38" s="41">
        <v>16.4084</v>
      </c>
      <c r="Y38" s="72">
        <f t="shared" si="0"/>
        <v>1969.008</v>
      </c>
      <c r="Z38" s="19"/>
      <c r="AA38" s="79">
        <v>0.7</v>
      </c>
      <c r="AB38" s="80">
        <f t="shared" si="1"/>
        <v>1378.3055999999999</v>
      </c>
      <c r="AC38" s="81">
        <v>0.7</v>
      </c>
      <c r="AD38" s="82">
        <f t="shared" si="2"/>
        <v>1378.3055999999999</v>
      </c>
      <c r="AE38" s="133">
        <f t="shared" si="3"/>
        <v>0</v>
      </c>
    </row>
    <row r="39" spans="1:32" ht="30.75" thickBot="1" x14ac:dyDescent="0.3">
      <c r="A39" s="22"/>
      <c r="B39" s="55" t="s">
        <v>438</v>
      </c>
      <c r="C39" s="55" t="s">
        <v>24</v>
      </c>
      <c r="D39" s="56" t="s">
        <v>25</v>
      </c>
      <c r="E39" s="57" t="s">
        <v>29</v>
      </c>
      <c r="F39" s="58"/>
      <c r="G39" s="58"/>
      <c r="H39" s="59">
        <v>2.5</v>
      </c>
      <c r="I39" s="58"/>
      <c r="J39" s="60" t="s">
        <v>30</v>
      </c>
      <c r="K39" s="58" t="s">
        <v>31</v>
      </c>
      <c r="L39" s="61">
        <v>1</v>
      </c>
      <c r="M39" s="62">
        <v>420</v>
      </c>
      <c r="N39" s="63">
        <v>420</v>
      </c>
      <c r="O39" s="19"/>
      <c r="P39" s="13" t="e">
        <v>#VALUE!</v>
      </c>
      <c r="Q39" s="14" t="e">
        <f>IF(J39="PROV SUM",N39,L39*P39)</f>
        <v>#VALUE!</v>
      </c>
      <c r="R39" s="40">
        <v>0</v>
      </c>
      <c r="S39" s="41">
        <v>533.4</v>
      </c>
      <c r="T39" s="14">
        <f>IF(J39="SC024",N39,IF(ISERROR(S39),"",IF(J39="PROV SUM",N39,L39*S39)))</f>
        <v>533.4</v>
      </c>
      <c r="V39" s="58" t="s">
        <v>31</v>
      </c>
      <c r="W39" s="61">
        <v>1</v>
      </c>
      <c r="X39" s="41">
        <v>533.4</v>
      </c>
      <c r="Y39" s="72">
        <f t="shared" si="0"/>
        <v>533.4</v>
      </c>
      <c r="Z39" s="19"/>
      <c r="AA39" s="79">
        <v>0.7</v>
      </c>
      <c r="AB39" s="80">
        <f t="shared" si="1"/>
        <v>373.37999999999994</v>
      </c>
      <c r="AC39" s="81">
        <v>0.7</v>
      </c>
      <c r="AD39" s="82">
        <f t="shared" si="2"/>
        <v>373.37999999999994</v>
      </c>
      <c r="AE39" s="133">
        <f t="shared" si="3"/>
        <v>0</v>
      </c>
    </row>
    <row r="40" spans="1:32" ht="15.75" thickBot="1" x14ac:dyDescent="0.3">
      <c r="A40" s="22"/>
      <c r="B40" s="55" t="s">
        <v>438</v>
      </c>
      <c r="C40" s="55" t="s">
        <v>24</v>
      </c>
      <c r="D40" s="56" t="s">
        <v>25</v>
      </c>
      <c r="E40" s="57" t="s">
        <v>32</v>
      </c>
      <c r="F40" s="58"/>
      <c r="G40" s="58"/>
      <c r="H40" s="59">
        <v>2.6</v>
      </c>
      <c r="I40" s="58"/>
      <c r="J40" s="60" t="s">
        <v>33</v>
      </c>
      <c r="K40" s="58" t="s">
        <v>31</v>
      </c>
      <c r="L40" s="61">
        <v>1</v>
      </c>
      <c r="M40" s="62">
        <v>50</v>
      </c>
      <c r="N40" s="63">
        <v>50</v>
      </c>
      <c r="O40" s="19"/>
      <c r="P40" s="13" t="e">
        <v>#VALUE!</v>
      </c>
      <c r="Q40" s="14" t="e">
        <f>IF(J40="PROV SUM",N40,L40*P40)</f>
        <v>#VALUE!</v>
      </c>
      <c r="R40" s="40">
        <v>0</v>
      </c>
      <c r="S40" s="41">
        <v>63.5</v>
      </c>
      <c r="T40" s="14">
        <f>IF(J40="SC024",N40,IF(ISERROR(S40),"",IF(J40="PROV SUM",N40,L40*S40)))</f>
        <v>63.5</v>
      </c>
      <c r="V40" s="58" t="s">
        <v>31</v>
      </c>
      <c r="W40" s="61">
        <v>1</v>
      </c>
      <c r="X40" s="41">
        <v>63.5</v>
      </c>
      <c r="Y40" s="72">
        <f t="shared" si="0"/>
        <v>63.5</v>
      </c>
      <c r="Z40" s="19"/>
      <c r="AA40" s="79">
        <v>0.7</v>
      </c>
      <c r="AB40" s="80">
        <f t="shared" si="1"/>
        <v>44.449999999999996</v>
      </c>
      <c r="AC40" s="81">
        <v>0.7</v>
      </c>
      <c r="AD40" s="82">
        <f t="shared" si="2"/>
        <v>44.449999999999996</v>
      </c>
      <c r="AE40" s="133">
        <f t="shared" si="3"/>
        <v>0</v>
      </c>
    </row>
    <row r="41" spans="1:32" ht="15.75" thickBot="1" x14ac:dyDescent="0.3">
      <c r="A41" s="22"/>
      <c r="B41" s="55" t="s">
        <v>438</v>
      </c>
      <c r="C41" s="55" t="s">
        <v>24</v>
      </c>
      <c r="D41" s="56" t="s">
        <v>25</v>
      </c>
      <c r="E41" s="57" t="s">
        <v>43</v>
      </c>
      <c r="F41" s="58"/>
      <c r="G41" s="58"/>
      <c r="H41" s="59">
        <v>2.17</v>
      </c>
      <c r="I41" s="58"/>
      <c r="J41" s="60" t="s">
        <v>44</v>
      </c>
      <c r="K41" s="58" t="s">
        <v>31</v>
      </c>
      <c r="L41" s="61">
        <v>1</v>
      </c>
      <c r="M41" s="62">
        <v>842</v>
      </c>
      <c r="N41" s="63">
        <v>842</v>
      </c>
      <c r="O41" s="19"/>
      <c r="P41" s="13" t="e">
        <v>#VALUE!</v>
      </c>
      <c r="Q41" s="14" t="e">
        <f>IF(J41="PROV SUM",N41,L41*P41)</f>
        <v>#VALUE!</v>
      </c>
      <c r="R41" s="40">
        <v>0</v>
      </c>
      <c r="S41" s="41">
        <v>1069.3399999999999</v>
      </c>
      <c r="T41" s="14">
        <f>IF(J41="SC024",N41,IF(ISERROR(S41),"",IF(J41="PROV SUM",N41,L41*S41)))</f>
        <v>1069.3399999999999</v>
      </c>
      <c r="V41" s="58" t="s">
        <v>31</v>
      </c>
      <c r="W41" s="61">
        <v>1</v>
      </c>
      <c r="X41" s="41">
        <v>1069.3399999999999</v>
      </c>
      <c r="Y41" s="72">
        <f t="shared" si="0"/>
        <v>1069.3399999999999</v>
      </c>
      <c r="Z41" s="19"/>
      <c r="AA41" s="79">
        <v>0.7</v>
      </c>
      <c r="AB41" s="80">
        <f t="shared" si="1"/>
        <v>748.5379999999999</v>
      </c>
      <c r="AC41" s="81">
        <v>0.7</v>
      </c>
      <c r="AD41" s="82">
        <f t="shared" si="2"/>
        <v>748.5379999999999</v>
      </c>
      <c r="AE41" s="133">
        <f t="shared" si="3"/>
        <v>0</v>
      </c>
    </row>
    <row r="42" spans="1:32" ht="60.75" thickBot="1" x14ac:dyDescent="0.3">
      <c r="A42" s="22"/>
      <c r="B42" s="55" t="s">
        <v>438</v>
      </c>
      <c r="C42" s="55" t="s">
        <v>24</v>
      </c>
      <c r="D42" s="56" t="s">
        <v>25</v>
      </c>
      <c r="E42" s="57" t="s">
        <v>382</v>
      </c>
      <c r="F42" s="58"/>
      <c r="G42" s="58"/>
      <c r="H42" s="59"/>
      <c r="I42" s="58"/>
      <c r="J42" s="60" t="s">
        <v>383</v>
      </c>
      <c r="K42" s="58" t="s">
        <v>31</v>
      </c>
      <c r="L42" s="61"/>
      <c r="M42" s="62">
        <v>4.8300000000000003E-2</v>
      </c>
      <c r="N42" s="63">
        <v>0</v>
      </c>
      <c r="O42" s="19"/>
      <c r="P42" s="13" t="e">
        <v>#VALUE!</v>
      </c>
      <c r="Q42" s="14" t="e">
        <f>IF(J42="PROV SUM",N42,L42*P42)</f>
        <v>#VALUE!</v>
      </c>
      <c r="R42" s="40" t="e">
        <v>#N/A</v>
      </c>
      <c r="S42" s="41" t="e">
        <v>#N/A</v>
      </c>
      <c r="T42" s="14">
        <f>IF(J42="SC024",N42,IF(ISERROR(S42),"",IF(J42="PROV SUM",N42,L42*S42)))</f>
        <v>0</v>
      </c>
      <c r="V42" s="58" t="s">
        <v>31</v>
      </c>
      <c r="W42" s="61"/>
      <c r="X42" s="41" t="e">
        <v>#N/A</v>
      </c>
      <c r="Y42" s="72"/>
      <c r="Z42" s="19"/>
      <c r="AA42" s="79">
        <v>0</v>
      </c>
      <c r="AB42" s="80">
        <f t="shared" si="1"/>
        <v>0</v>
      </c>
      <c r="AC42" s="81">
        <v>0</v>
      </c>
      <c r="AD42" s="82">
        <f t="shared" si="2"/>
        <v>0</v>
      </c>
      <c r="AE42" s="133">
        <f t="shared" si="3"/>
        <v>0</v>
      </c>
    </row>
    <row r="43" spans="1:32" ht="15.75" thickBot="1" x14ac:dyDescent="0.3">
      <c r="A43" s="22"/>
      <c r="B43" s="64" t="s">
        <v>438</v>
      </c>
      <c r="C43" s="55" t="s">
        <v>312</v>
      </c>
      <c r="D43" s="56" t="s">
        <v>378</v>
      </c>
      <c r="E43" s="57"/>
      <c r="F43" s="58"/>
      <c r="G43" s="58"/>
      <c r="H43" s="59"/>
      <c r="I43" s="58"/>
      <c r="J43" s="60"/>
      <c r="K43" s="58"/>
      <c r="L43" s="61"/>
      <c r="M43" s="60"/>
      <c r="N43" s="63"/>
      <c r="O43" s="19"/>
      <c r="P43" s="17"/>
      <c r="Q43" s="38"/>
      <c r="R43" s="38"/>
      <c r="S43" s="38"/>
      <c r="T43" s="38"/>
      <c r="V43" s="58"/>
      <c r="W43" s="61"/>
      <c r="X43" s="38"/>
      <c r="Y43" s="72">
        <f t="shared" si="0"/>
        <v>0</v>
      </c>
      <c r="Z43" s="19"/>
      <c r="AA43" s="79">
        <v>0</v>
      </c>
      <c r="AB43" s="80">
        <f t="shared" si="1"/>
        <v>0</v>
      </c>
      <c r="AC43" s="81">
        <v>0</v>
      </c>
      <c r="AD43" s="82">
        <f t="shared" si="2"/>
        <v>0</v>
      </c>
      <c r="AE43" s="133">
        <f t="shared" si="3"/>
        <v>0</v>
      </c>
    </row>
    <row r="44" spans="1:32" ht="61.5" thickBot="1" x14ac:dyDescent="0.3">
      <c r="A44" s="22"/>
      <c r="B44" s="64" t="s">
        <v>438</v>
      </c>
      <c r="C44" s="55" t="s">
        <v>312</v>
      </c>
      <c r="D44" s="56" t="s">
        <v>25</v>
      </c>
      <c r="E44" s="57" t="s">
        <v>443</v>
      </c>
      <c r="F44" s="58"/>
      <c r="G44" s="58"/>
      <c r="H44" s="59">
        <v>7.3159999999999998</v>
      </c>
      <c r="I44" s="58"/>
      <c r="J44" s="60" t="s">
        <v>379</v>
      </c>
      <c r="K44" s="58" t="s">
        <v>380</v>
      </c>
      <c r="L44" s="61">
        <v>1</v>
      </c>
      <c r="M44" s="65">
        <v>240</v>
      </c>
      <c r="N44" s="63">
        <v>240</v>
      </c>
      <c r="O44" s="19"/>
      <c r="P44" s="13" t="e">
        <v>#VALUE!</v>
      </c>
      <c r="Q44" s="14">
        <f>IF(J44="PROV SUM",N44,L44*P44)</f>
        <v>240</v>
      </c>
      <c r="R44" s="40" t="s">
        <v>381</v>
      </c>
      <c r="S44" s="41" t="s">
        <v>381</v>
      </c>
      <c r="T44" s="14">
        <f>IF(J44="SC024",N44,IF(ISERROR(S44),"",IF(J44="PROV SUM",N44,L44*S44)))</f>
        <v>240</v>
      </c>
      <c r="V44" s="58" t="s">
        <v>380</v>
      </c>
      <c r="W44" s="61">
        <v>1</v>
      </c>
      <c r="X44" s="41" t="s">
        <v>381</v>
      </c>
      <c r="Y44" s="72">
        <v>240</v>
      </c>
      <c r="Z44" s="19"/>
      <c r="AA44" s="79">
        <v>0</v>
      </c>
      <c r="AB44" s="80">
        <f t="shared" si="1"/>
        <v>0</v>
      </c>
      <c r="AC44" s="81">
        <v>0</v>
      </c>
      <c r="AD44" s="82">
        <f t="shared" si="2"/>
        <v>0</v>
      </c>
      <c r="AE44" s="133">
        <f t="shared" si="3"/>
        <v>0</v>
      </c>
    </row>
    <row r="45" spans="1:32" ht="91.5" thickBot="1" x14ac:dyDescent="0.3">
      <c r="A45" s="22"/>
      <c r="B45" s="64" t="s">
        <v>438</v>
      </c>
      <c r="C45" s="55" t="s">
        <v>312</v>
      </c>
      <c r="D45" s="56" t="s">
        <v>25</v>
      </c>
      <c r="E45" s="57" t="s">
        <v>444</v>
      </c>
      <c r="F45" s="58"/>
      <c r="G45" s="58"/>
      <c r="H45" s="59">
        <v>7.3170000000000002</v>
      </c>
      <c r="I45" s="58"/>
      <c r="J45" s="60" t="s">
        <v>379</v>
      </c>
      <c r="K45" s="58" t="s">
        <v>380</v>
      </c>
      <c r="L45" s="61">
        <v>1</v>
      </c>
      <c r="M45" s="65">
        <v>450</v>
      </c>
      <c r="N45" s="63">
        <v>450</v>
      </c>
      <c r="O45" s="19"/>
      <c r="P45" s="13" t="e">
        <v>#VALUE!</v>
      </c>
      <c r="Q45" s="14">
        <f>IF(J45="PROV SUM",N45,L45*P45)</f>
        <v>450</v>
      </c>
      <c r="R45" s="40" t="s">
        <v>381</v>
      </c>
      <c r="S45" s="41" t="s">
        <v>381</v>
      </c>
      <c r="T45" s="14">
        <f>IF(J45="SC024",N45,IF(ISERROR(S45),"",IF(J45="PROV SUM",N45,L45*S45)))</f>
        <v>450</v>
      </c>
      <c r="V45" s="58" t="s">
        <v>380</v>
      </c>
      <c r="W45" s="61">
        <v>1</v>
      </c>
      <c r="X45" s="41" t="s">
        <v>381</v>
      </c>
      <c r="Y45" s="72">
        <v>450</v>
      </c>
      <c r="Z45" s="19"/>
      <c r="AA45" s="79">
        <v>0</v>
      </c>
      <c r="AB45" s="80">
        <f t="shared" si="1"/>
        <v>0</v>
      </c>
      <c r="AC45" s="81">
        <v>0</v>
      </c>
      <c r="AD45" s="82">
        <f t="shared" si="2"/>
        <v>0</v>
      </c>
      <c r="AE45" s="133">
        <f t="shared" si="3"/>
        <v>0</v>
      </c>
    </row>
    <row r="46" spans="1:32" ht="61.5" thickBot="1" x14ac:dyDescent="0.3">
      <c r="A46" s="22"/>
      <c r="B46" s="64" t="s">
        <v>438</v>
      </c>
      <c r="C46" s="55" t="s">
        <v>312</v>
      </c>
      <c r="D46" s="56" t="s">
        <v>25</v>
      </c>
      <c r="E46" s="57" t="s">
        <v>445</v>
      </c>
      <c r="F46" s="58"/>
      <c r="G46" s="58"/>
      <c r="H46" s="59">
        <v>7.3179999999999996</v>
      </c>
      <c r="I46" s="58"/>
      <c r="J46" s="60" t="s">
        <v>379</v>
      </c>
      <c r="K46" s="58" t="s">
        <v>380</v>
      </c>
      <c r="L46" s="61">
        <v>1</v>
      </c>
      <c r="M46" s="65">
        <v>150</v>
      </c>
      <c r="N46" s="63">
        <v>150</v>
      </c>
      <c r="O46" s="19"/>
      <c r="P46" s="13" t="e">
        <v>#VALUE!</v>
      </c>
      <c r="Q46" s="14">
        <f>IF(J46="PROV SUM",N46,L46*P46)</f>
        <v>150</v>
      </c>
      <c r="R46" s="40" t="s">
        <v>381</v>
      </c>
      <c r="S46" s="41" t="s">
        <v>381</v>
      </c>
      <c r="T46" s="14">
        <f>IF(J46="SC024",N46,IF(ISERROR(S46),"",IF(J46="PROV SUM",N46,L46*S46)))</f>
        <v>150</v>
      </c>
      <c r="V46" s="58" t="s">
        <v>380</v>
      </c>
      <c r="W46" s="61">
        <v>1</v>
      </c>
      <c r="X46" s="41" t="s">
        <v>381</v>
      </c>
      <c r="Y46" s="72">
        <v>150</v>
      </c>
      <c r="Z46" s="19"/>
      <c r="AA46" s="79">
        <v>0</v>
      </c>
      <c r="AB46" s="80">
        <f t="shared" si="1"/>
        <v>0</v>
      </c>
      <c r="AC46" s="81">
        <v>0</v>
      </c>
      <c r="AD46" s="82">
        <f t="shared" si="2"/>
        <v>0</v>
      </c>
      <c r="AE46" s="133">
        <f t="shared" si="3"/>
        <v>0</v>
      </c>
    </row>
    <row r="47" spans="1:32" ht="46.5" thickBot="1" x14ac:dyDescent="0.3">
      <c r="A47" s="22"/>
      <c r="B47" s="64" t="s">
        <v>438</v>
      </c>
      <c r="C47" s="105" t="s">
        <v>312</v>
      </c>
      <c r="D47" s="106" t="s">
        <v>25</v>
      </c>
      <c r="E47" s="107" t="s">
        <v>446</v>
      </c>
      <c r="F47" s="108"/>
      <c r="G47" s="108"/>
      <c r="H47" s="109">
        <v>7.319</v>
      </c>
      <c r="I47" s="108"/>
      <c r="J47" s="110" t="s">
        <v>379</v>
      </c>
      <c r="K47" s="108" t="s">
        <v>380</v>
      </c>
      <c r="L47" s="111">
        <v>1</v>
      </c>
      <c r="M47" s="65">
        <v>1000</v>
      </c>
      <c r="N47" s="112">
        <v>1000</v>
      </c>
      <c r="O47" s="19"/>
      <c r="P47" s="13" t="e">
        <v>#VALUE!</v>
      </c>
      <c r="Q47" s="14">
        <f>IF(J47="PROV SUM",N47,L47*P47)</f>
        <v>1000</v>
      </c>
      <c r="R47" s="40" t="s">
        <v>381</v>
      </c>
      <c r="S47" s="41" t="s">
        <v>381</v>
      </c>
      <c r="T47" s="14">
        <f>IF(J47="SC024",N47,IF(ISERROR(S47),"",IF(J47="PROV SUM",N47,L47*S47)))</f>
        <v>1000</v>
      </c>
      <c r="V47" s="108" t="s">
        <v>380</v>
      </c>
      <c r="W47" s="111">
        <v>1</v>
      </c>
      <c r="X47" s="41" t="s">
        <v>381</v>
      </c>
      <c r="Y47" s="72">
        <v>1000</v>
      </c>
      <c r="Z47" s="19"/>
      <c r="AA47" s="79">
        <v>0</v>
      </c>
      <c r="AB47" s="80">
        <f t="shared" si="1"/>
        <v>0</v>
      </c>
      <c r="AC47" s="81">
        <v>0</v>
      </c>
      <c r="AD47" s="82">
        <f t="shared" si="2"/>
        <v>0</v>
      </c>
      <c r="AE47" s="133">
        <f t="shared" si="3"/>
        <v>0</v>
      </c>
    </row>
    <row r="48" spans="1:32" ht="16.5" thickBot="1" x14ac:dyDescent="0.3">
      <c r="A48" s="16"/>
      <c r="B48" s="88" t="s">
        <v>438</v>
      </c>
      <c r="C48" s="89" t="s">
        <v>341</v>
      </c>
      <c r="D48" s="90" t="s">
        <v>378</v>
      </c>
      <c r="E48" s="91"/>
      <c r="F48" s="7"/>
      <c r="G48" s="7"/>
      <c r="H48" s="92"/>
      <c r="I48" s="7"/>
      <c r="J48" s="91"/>
      <c r="K48" s="93"/>
      <c r="L48" s="53"/>
      <c r="M48" s="94"/>
      <c r="N48" s="12"/>
      <c r="O48" s="19"/>
      <c r="P48" s="17"/>
      <c r="Q48" s="38"/>
      <c r="R48" s="38"/>
      <c r="S48" s="38"/>
      <c r="T48" s="38"/>
      <c r="V48" s="93"/>
      <c r="W48" s="53"/>
      <c r="X48" s="38"/>
      <c r="Y48" s="72">
        <f t="shared" si="0"/>
        <v>0</v>
      </c>
      <c r="Z48" s="19"/>
      <c r="AA48" s="79">
        <v>0</v>
      </c>
      <c r="AB48" s="80">
        <f t="shared" si="1"/>
        <v>0</v>
      </c>
      <c r="AC48" s="81">
        <v>0</v>
      </c>
      <c r="AD48" s="82">
        <f t="shared" si="2"/>
        <v>0</v>
      </c>
      <c r="AE48" s="133">
        <f t="shared" si="3"/>
        <v>0</v>
      </c>
    </row>
    <row r="49" spans="1:31" ht="105.75" thickBot="1" x14ac:dyDescent="0.3">
      <c r="A49" s="16"/>
      <c r="B49" s="88" t="s">
        <v>438</v>
      </c>
      <c r="C49" s="89" t="s">
        <v>341</v>
      </c>
      <c r="D49" s="90" t="s">
        <v>25</v>
      </c>
      <c r="E49" s="91" t="s">
        <v>350</v>
      </c>
      <c r="F49" s="10"/>
      <c r="G49" s="10"/>
      <c r="H49" s="92">
        <v>13</v>
      </c>
      <c r="I49" s="10"/>
      <c r="J49" s="91" t="s">
        <v>351</v>
      </c>
      <c r="K49" s="10" t="s">
        <v>311</v>
      </c>
      <c r="L49" s="95">
        <v>2</v>
      </c>
      <c r="M49" s="94">
        <v>222.2</v>
      </c>
      <c r="N49" s="96">
        <v>444.4</v>
      </c>
      <c r="O49" s="19"/>
      <c r="P49" s="13" t="e">
        <v>#VALUE!</v>
      </c>
      <c r="Q49" s="14" t="e">
        <f t="shared" ref="Q49:Q61" si="6">IF(J49="PROV SUM",N49,L49*P49)</f>
        <v>#VALUE!</v>
      </c>
      <c r="R49" s="40">
        <v>0</v>
      </c>
      <c r="S49" s="41">
        <v>196.98029999999997</v>
      </c>
      <c r="T49" s="14">
        <f t="shared" ref="T49:T61" si="7">IF(J49="SC024",N49,IF(ISERROR(S49),"",IF(J49="PROV SUM",N49,L49*S49)))</f>
        <v>393.96059999999994</v>
      </c>
      <c r="V49" s="10" t="s">
        <v>311</v>
      </c>
      <c r="W49" s="95">
        <v>2</v>
      </c>
      <c r="X49" s="41">
        <v>196.98029999999997</v>
      </c>
      <c r="Y49" s="72">
        <f t="shared" si="0"/>
        <v>393.96059999999994</v>
      </c>
      <c r="Z49" s="19"/>
      <c r="AA49" s="79">
        <v>0</v>
      </c>
      <c r="AB49" s="80">
        <f t="shared" si="1"/>
        <v>0</v>
      </c>
      <c r="AC49" s="81">
        <v>0</v>
      </c>
      <c r="AD49" s="82">
        <f t="shared" si="2"/>
        <v>0</v>
      </c>
      <c r="AE49" s="133">
        <f t="shared" si="3"/>
        <v>0</v>
      </c>
    </row>
    <row r="50" spans="1:31" ht="105.75" thickBot="1" x14ac:dyDescent="0.3">
      <c r="A50" s="16"/>
      <c r="B50" s="88" t="s">
        <v>438</v>
      </c>
      <c r="C50" s="89" t="s">
        <v>341</v>
      </c>
      <c r="D50" s="90" t="s">
        <v>25</v>
      </c>
      <c r="E50" s="91" t="s">
        <v>356</v>
      </c>
      <c r="F50" s="7"/>
      <c r="G50" s="7"/>
      <c r="H50" s="92">
        <v>27</v>
      </c>
      <c r="I50" s="7"/>
      <c r="J50" s="91" t="s">
        <v>357</v>
      </c>
      <c r="K50" s="93" t="s">
        <v>311</v>
      </c>
      <c r="L50" s="95">
        <v>1</v>
      </c>
      <c r="M50" s="94">
        <v>22.53</v>
      </c>
      <c r="N50" s="96">
        <v>22.53</v>
      </c>
      <c r="O50" s="19"/>
      <c r="P50" s="13" t="e">
        <v>#VALUE!</v>
      </c>
      <c r="Q50" s="14" t="e">
        <f t="shared" si="6"/>
        <v>#VALUE!</v>
      </c>
      <c r="R50" s="40">
        <v>0</v>
      </c>
      <c r="S50" s="41">
        <v>19.150500000000001</v>
      </c>
      <c r="T50" s="14">
        <f t="shared" si="7"/>
        <v>19.150500000000001</v>
      </c>
      <c r="V50" s="93" t="s">
        <v>311</v>
      </c>
      <c r="W50" s="95">
        <v>1</v>
      </c>
      <c r="X50" s="41">
        <v>19.150500000000001</v>
      </c>
      <c r="Y50" s="72">
        <f t="shared" si="0"/>
        <v>19.150500000000001</v>
      </c>
      <c r="Z50" s="19"/>
      <c r="AA50" s="79">
        <v>0</v>
      </c>
      <c r="AB50" s="80">
        <f t="shared" si="1"/>
        <v>0</v>
      </c>
      <c r="AC50" s="81">
        <v>0</v>
      </c>
      <c r="AD50" s="82">
        <f t="shared" si="2"/>
        <v>0</v>
      </c>
      <c r="AE50" s="133">
        <f t="shared" si="3"/>
        <v>0</v>
      </c>
    </row>
    <row r="51" spans="1:31" ht="120.75" thickBot="1" x14ac:dyDescent="0.3">
      <c r="A51" s="16"/>
      <c r="B51" s="88" t="s">
        <v>438</v>
      </c>
      <c r="C51" s="89" t="s">
        <v>341</v>
      </c>
      <c r="D51" s="90" t="s">
        <v>25</v>
      </c>
      <c r="E51" s="91" t="s">
        <v>358</v>
      </c>
      <c r="F51" s="7"/>
      <c r="G51" s="7"/>
      <c r="H51" s="92">
        <v>41</v>
      </c>
      <c r="I51" s="7"/>
      <c r="J51" s="91" t="s">
        <v>359</v>
      </c>
      <c r="K51" s="93" t="s">
        <v>311</v>
      </c>
      <c r="L51" s="95">
        <v>1</v>
      </c>
      <c r="M51" s="94">
        <v>29.34</v>
      </c>
      <c r="N51" s="96">
        <v>29.34</v>
      </c>
      <c r="O51" s="19"/>
      <c r="P51" s="13" t="e">
        <v>#VALUE!</v>
      </c>
      <c r="Q51" s="14" t="e">
        <f t="shared" si="6"/>
        <v>#VALUE!</v>
      </c>
      <c r="R51" s="40">
        <v>0</v>
      </c>
      <c r="S51" s="41">
        <v>24.939</v>
      </c>
      <c r="T51" s="14">
        <f t="shared" si="7"/>
        <v>24.939</v>
      </c>
      <c r="V51" s="93" t="s">
        <v>311</v>
      </c>
      <c r="W51" s="95">
        <v>1</v>
      </c>
      <c r="X51" s="41">
        <v>24.939</v>
      </c>
      <c r="Y51" s="72">
        <f t="shared" si="0"/>
        <v>24.939</v>
      </c>
      <c r="Z51" s="19"/>
      <c r="AA51" s="79">
        <v>0</v>
      </c>
      <c r="AB51" s="80">
        <f t="shared" si="1"/>
        <v>0</v>
      </c>
      <c r="AC51" s="81">
        <v>0</v>
      </c>
      <c r="AD51" s="82">
        <f t="shared" si="2"/>
        <v>0</v>
      </c>
      <c r="AE51" s="133">
        <f t="shared" si="3"/>
        <v>0</v>
      </c>
    </row>
    <row r="52" spans="1:31" ht="45.75" thickBot="1" x14ac:dyDescent="0.3">
      <c r="A52" s="16"/>
      <c r="B52" s="88" t="s">
        <v>438</v>
      </c>
      <c r="C52" s="89" t="s">
        <v>341</v>
      </c>
      <c r="D52" s="90" t="s">
        <v>25</v>
      </c>
      <c r="E52" s="91" t="s">
        <v>364</v>
      </c>
      <c r="F52" s="7"/>
      <c r="G52" s="7"/>
      <c r="H52" s="92">
        <v>93</v>
      </c>
      <c r="I52" s="7"/>
      <c r="J52" s="91" t="s">
        <v>365</v>
      </c>
      <c r="K52" s="93" t="s">
        <v>311</v>
      </c>
      <c r="L52" s="95">
        <v>1</v>
      </c>
      <c r="M52" s="94">
        <v>550</v>
      </c>
      <c r="N52" s="96">
        <v>550</v>
      </c>
      <c r="O52" s="19"/>
      <c r="P52" s="13" t="e">
        <v>#VALUE!</v>
      </c>
      <c r="Q52" s="14" t="e">
        <f t="shared" si="6"/>
        <v>#VALUE!</v>
      </c>
      <c r="R52" s="40">
        <v>0</v>
      </c>
      <c r="S52" s="41">
        <v>440</v>
      </c>
      <c r="T52" s="14">
        <f t="shared" si="7"/>
        <v>440</v>
      </c>
      <c r="V52" s="93" t="s">
        <v>311</v>
      </c>
      <c r="W52" s="95">
        <v>1</v>
      </c>
      <c r="X52" s="41">
        <v>440</v>
      </c>
      <c r="Y52" s="72">
        <f t="shared" si="0"/>
        <v>440</v>
      </c>
      <c r="Z52" s="19"/>
      <c r="AA52" s="79">
        <v>0</v>
      </c>
      <c r="AB52" s="80">
        <f t="shared" si="1"/>
        <v>0</v>
      </c>
      <c r="AC52" s="81">
        <v>0</v>
      </c>
      <c r="AD52" s="82">
        <f t="shared" si="2"/>
        <v>0</v>
      </c>
      <c r="AE52" s="133">
        <f t="shared" si="3"/>
        <v>0</v>
      </c>
    </row>
    <row r="53" spans="1:31" ht="45.75" thickBot="1" x14ac:dyDescent="0.3">
      <c r="A53" s="16"/>
      <c r="B53" s="88" t="s">
        <v>438</v>
      </c>
      <c r="C53" s="89" t="s">
        <v>341</v>
      </c>
      <c r="D53" s="90" t="s">
        <v>25</v>
      </c>
      <c r="E53" s="91" t="s">
        <v>352</v>
      </c>
      <c r="F53" s="7"/>
      <c r="G53" s="7"/>
      <c r="H53" s="92">
        <v>104</v>
      </c>
      <c r="I53" s="7"/>
      <c r="J53" s="91" t="s">
        <v>353</v>
      </c>
      <c r="K53" s="93" t="s">
        <v>311</v>
      </c>
      <c r="L53" s="95">
        <v>2</v>
      </c>
      <c r="M53" s="94">
        <v>3.44</v>
      </c>
      <c r="N53" s="96">
        <v>6.88</v>
      </c>
      <c r="O53" s="19"/>
      <c r="P53" s="13" t="e">
        <v>#VALUE!</v>
      </c>
      <c r="Q53" s="14" t="e">
        <f t="shared" si="6"/>
        <v>#VALUE!</v>
      </c>
      <c r="R53" s="40">
        <v>0</v>
      </c>
      <c r="S53" s="41">
        <v>3.0495599999999996</v>
      </c>
      <c r="T53" s="14">
        <f t="shared" si="7"/>
        <v>6.0991199999999992</v>
      </c>
      <c r="V53" s="93" t="s">
        <v>311</v>
      </c>
      <c r="W53" s="95">
        <v>2</v>
      </c>
      <c r="X53" s="94">
        <v>3.0495599999999996</v>
      </c>
      <c r="Y53" s="72">
        <f t="shared" si="0"/>
        <v>6.0991199999999992</v>
      </c>
      <c r="Z53" s="19"/>
      <c r="AA53" s="79">
        <v>0</v>
      </c>
      <c r="AB53" s="80">
        <f t="shared" ref="AB53:AB60" si="8">Y53*AA53</f>
        <v>0</v>
      </c>
      <c r="AC53" s="81">
        <v>0</v>
      </c>
      <c r="AD53" s="82">
        <f t="shared" ref="AD53:AD61" si="9">Y53*AC53</f>
        <v>0</v>
      </c>
      <c r="AE53" s="133">
        <f t="shared" si="3"/>
        <v>0</v>
      </c>
    </row>
    <row r="54" spans="1:31" ht="90.75" thickBot="1" x14ac:dyDescent="0.3">
      <c r="A54" s="16"/>
      <c r="B54" s="88" t="s">
        <v>438</v>
      </c>
      <c r="C54" s="89" t="s">
        <v>341</v>
      </c>
      <c r="D54" s="90" t="s">
        <v>25</v>
      </c>
      <c r="E54" s="91" t="s">
        <v>366</v>
      </c>
      <c r="F54" s="7"/>
      <c r="G54" s="7"/>
      <c r="H54" s="92">
        <v>115</v>
      </c>
      <c r="I54" s="7"/>
      <c r="J54" s="91" t="s">
        <v>367</v>
      </c>
      <c r="K54" s="93" t="s">
        <v>311</v>
      </c>
      <c r="L54" s="95">
        <v>2</v>
      </c>
      <c r="M54" s="94">
        <v>70.11</v>
      </c>
      <c r="N54" s="96">
        <v>140.22</v>
      </c>
      <c r="O54" s="19"/>
      <c r="P54" s="13" t="e">
        <v>#VALUE!</v>
      </c>
      <c r="Q54" s="14" t="e">
        <f t="shared" si="6"/>
        <v>#VALUE!</v>
      </c>
      <c r="R54" s="40">
        <v>0</v>
      </c>
      <c r="S54" s="41">
        <v>56.088000000000001</v>
      </c>
      <c r="T54" s="14">
        <f t="shared" si="7"/>
        <v>112.176</v>
      </c>
      <c r="V54" s="93" t="s">
        <v>311</v>
      </c>
      <c r="W54" s="95">
        <v>2</v>
      </c>
      <c r="X54" s="94">
        <v>56.088000000000001</v>
      </c>
      <c r="Y54" s="72">
        <f t="shared" si="0"/>
        <v>112.176</v>
      </c>
      <c r="Z54" s="19"/>
      <c r="AA54" s="79">
        <v>0</v>
      </c>
      <c r="AB54" s="80">
        <f t="shared" si="8"/>
        <v>0</v>
      </c>
      <c r="AC54" s="81">
        <v>0</v>
      </c>
      <c r="AD54" s="82">
        <f t="shared" si="9"/>
        <v>0</v>
      </c>
      <c r="AE54" s="133">
        <f t="shared" si="3"/>
        <v>0</v>
      </c>
    </row>
    <row r="55" spans="1:31" ht="76.5" thickBot="1" x14ac:dyDescent="0.3">
      <c r="A55" s="16"/>
      <c r="B55" s="88" t="s">
        <v>438</v>
      </c>
      <c r="C55" s="89" t="s">
        <v>341</v>
      </c>
      <c r="D55" s="90" t="s">
        <v>25</v>
      </c>
      <c r="E55" s="97" t="s">
        <v>342</v>
      </c>
      <c r="F55" s="7"/>
      <c r="G55" s="7"/>
      <c r="H55" s="92">
        <v>180</v>
      </c>
      <c r="I55" s="7"/>
      <c r="J55" s="98" t="s">
        <v>343</v>
      </c>
      <c r="K55" s="93" t="s">
        <v>311</v>
      </c>
      <c r="L55" s="95">
        <v>1</v>
      </c>
      <c r="M55" s="94">
        <v>62.11</v>
      </c>
      <c r="N55" s="96">
        <v>62.11</v>
      </c>
      <c r="O55" s="19"/>
      <c r="P55" s="13" t="e">
        <v>#VALUE!</v>
      </c>
      <c r="Q55" s="14" t="e">
        <f t="shared" si="6"/>
        <v>#VALUE!</v>
      </c>
      <c r="R55" s="40">
        <v>0</v>
      </c>
      <c r="S55" s="41">
        <v>55.060514999999995</v>
      </c>
      <c r="T55" s="14">
        <f t="shared" si="7"/>
        <v>55.060514999999995</v>
      </c>
      <c r="V55" s="93" t="s">
        <v>311</v>
      </c>
      <c r="W55" s="95">
        <v>1</v>
      </c>
      <c r="X55" s="94">
        <v>55.060514999999995</v>
      </c>
      <c r="Y55" s="72">
        <f t="shared" si="0"/>
        <v>55.060514999999995</v>
      </c>
      <c r="Z55" s="19"/>
      <c r="AA55" s="79">
        <v>0</v>
      </c>
      <c r="AB55" s="80">
        <f t="shared" si="8"/>
        <v>0</v>
      </c>
      <c r="AC55" s="81">
        <v>0</v>
      </c>
      <c r="AD55" s="82">
        <f t="shared" si="9"/>
        <v>0</v>
      </c>
      <c r="AE55" s="133">
        <f t="shared" si="3"/>
        <v>0</v>
      </c>
    </row>
    <row r="56" spans="1:31" ht="91.5" thickBot="1" x14ac:dyDescent="0.3">
      <c r="A56" s="16"/>
      <c r="B56" s="88" t="s">
        <v>438</v>
      </c>
      <c r="C56" s="89" t="s">
        <v>341</v>
      </c>
      <c r="D56" s="90" t="s">
        <v>25</v>
      </c>
      <c r="E56" s="97" t="s">
        <v>370</v>
      </c>
      <c r="F56" s="7"/>
      <c r="G56" s="7"/>
      <c r="H56" s="92">
        <v>186</v>
      </c>
      <c r="I56" s="7"/>
      <c r="J56" s="99" t="s">
        <v>371</v>
      </c>
      <c r="K56" s="93" t="s">
        <v>311</v>
      </c>
      <c r="L56" s="95">
        <v>1</v>
      </c>
      <c r="M56" s="94">
        <v>86.88</v>
      </c>
      <c r="N56" s="96">
        <v>86.88</v>
      </c>
      <c r="O56" s="19"/>
      <c r="P56" s="13" t="e">
        <v>#VALUE!</v>
      </c>
      <c r="Q56" s="14" t="e">
        <f t="shared" si="6"/>
        <v>#VALUE!</v>
      </c>
      <c r="R56" s="40">
        <v>0</v>
      </c>
      <c r="S56" s="41">
        <v>69.504000000000005</v>
      </c>
      <c r="T56" s="14">
        <f t="shared" si="7"/>
        <v>69.504000000000005</v>
      </c>
      <c r="V56" s="93" t="s">
        <v>311</v>
      </c>
      <c r="W56" s="95">
        <v>1</v>
      </c>
      <c r="X56" s="94">
        <v>69.504000000000005</v>
      </c>
      <c r="Y56" s="72">
        <f t="shared" si="0"/>
        <v>69.504000000000005</v>
      </c>
      <c r="Z56" s="19"/>
      <c r="AA56" s="79">
        <v>0</v>
      </c>
      <c r="AB56" s="80">
        <f t="shared" si="8"/>
        <v>0</v>
      </c>
      <c r="AC56" s="81">
        <v>0</v>
      </c>
      <c r="AD56" s="82">
        <f t="shared" si="9"/>
        <v>0</v>
      </c>
      <c r="AE56" s="133">
        <f>AB56-AD56</f>
        <v>0</v>
      </c>
    </row>
    <row r="57" spans="1:31" ht="16.5" thickBot="1" x14ac:dyDescent="0.3">
      <c r="A57" s="22"/>
      <c r="B57" s="88" t="s">
        <v>438</v>
      </c>
      <c r="C57" s="89" t="s">
        <v>341</v>
      </c>
      <c r="D57" s="90" t="s">
        <v>25</v>
      </c>
      <c r="E57" s="100" t="s">
        <v>424</v>
      </c>
      <c r="F57" s="30"/>
      <c r="G57" s="30"/>
      <c r="H57" s="92">
        <v>190</v>
      </c>
      <c r="I57" s="30"/>
      <c r="J57" s="101" t="s">
        <v>379</v>
      </c>
      <c r="K57" s="93" t="s">
        <v>311</v>
      </c>
      <c r="L57" s="95">
        <v>1</v>
      </c>
      <c r="M57" s="102">
        <v>1500</v>
      </c>
      <c r="N57" s="96">
        <v>1500</v>
      </c>
      <c r="O57" s="19"/>
      <c r="P57" s="13" t="e">
        <v>#VALUE!</v>
      </c>
      <c r="Q57" s="14">
        <f t="shared" si="6"/>
        <v>1500</v>
      </c>
      <c r="R57" s="40" t="s">
        <v>381</v>
      </c>
      <c r="S57" s="41" t="s">
        <v>381</v>
      </c>
      <c r="T57" s="14">
        <f t="shared" si="7"/>
        <v>1500</v>
      </c>
      <c r="V57" s="93" t="s">
        <v>311</v>
      </c>
      <c r="W57" s="95">
        <v>1</v>
      </c>
      <c r="X57" s="102" t="s">
        <v>381</v>
      </c>
      <c r="Y57" s="72">
        <v>1500</v>
      </c>
      <c r="Z57" s="19"/>
      <c r="AA57" s="79">
        <v>0</v>
      </c>
      <c r="AB57" s="80">
        <f t="shared" si="8"/>
        <v>0</v>
      </c>
      <c r="AC57" s="81">
        <v>0</v>
      </c>
      <c r="AD57" s="82">
        <f t="shared" si="9"/>
        <v>0</v>
      </c>
      <c r="AE57" s="133">
        <f t="shared" si="3"/>
        <v>0</v>
      </c>
    </row>
    <row r="58" spans="1:31" ht="27" thickBot="1" x14ac:dyDescent="0.3">
      <c r="A58" s="22"/>
      <c r="B58" s="88" t="s">
        <v>438</v>
      </c>
      <c r="C58" s="89" t="s">
        <v>341</v>
      </c>
      <c r="D58" s="90" t="s">
        <v>25</v>
      </c>
      <c r="E58" s="103" t="s">
        <v>425</v>
      </c>
      <c r="F58" s="30"/>
      <c r="G58" s="30"/>
      <c r="H58" s="92">
        <v>191</v>
      </c>
      <c r="I58" s="30"/>
      <c r="J58" s="101" t="s">
        <v>379</v>
      </c>
      <c r="K58" s="93" t="s">
        <v>311</v>
      </c>
      <c r="L58" s="95">
        <v>1</v>
      </c>
      <c r="M58" s="102">
        <v>100</v>
      </c>
      <c r="N58" s="96">
        <v>100</v>
      </c>
      <c r="O58" s="19"/>
      <c r="P58" s="13" t="e">
        <v>#VALUE!</v>
      </c>
      <c r="Q58" s="14">
        <f t="shared" si="6"/>
        <v>100</v>
      </c>
      <c r="R58" s="40" t="s">
        <v>381</v>
      </c>
      <c r="S58" s="41" t="s">
        <v>381</v>
      </c>
      <c r="T58" s="14">
        <f t="shared" si="7"/>
        <v>100</v>
      </c>
      <c r="V58" s="93" t="s">
        <v>311</v>
      </c>
      <c r="W58" s="95">
        <v>1</v>
      </c>
      <c r="X58" s="102" t="s">
        <v>381</v>
      </c>
      <c r="Y58" s="72">
        <v>100</v>
      </c>
      <c r="Z58" s="19"/>
      <c r="AA58" s="79">
        <v>0</v>
      </c>
      <c r="AB58" s="80">
        <f t="shared" si="8"/>
        <v>0</v>
      </c>
      <c r="AC58" s="81">
        <v>0</v>
      </c>
      <c r="AD58" s="82">
        <f t="shared" si="9"/>
        <v>0</v>
      </c>
      <c r="AE58" s="133">
        <f t="shared" si="3"/>
        <v>0</v>
      </c>
    </row>
    <row r="59" spans="1:31" ht="16.5" thickBot="1" x14ac:dyDescent="0.3">
      <c r="A59" s="22"/>
      <c r="B59" s="88" t="s">
        <v>438</v>
      </c>
      <c r="C59" s="89" t="s">
        <v>341</v>
      </c>
      <c r="D59" s="90" t="s">
        <v>25</v>
      </c>
      <c r="E59" s="103"/>
      <c r="F59" s="30"/>
      <c r="G59" s="30"/>
      <c r="H59" s="92">
        <v>192</v>
      </c>
      <c r="I59" s="30"/>
      <c r="J59" s="101" t="s">
        <v>379</v>
      </c>
      <c r="K59" s="93" t="s">
        <v>311</v>
      </c>
      <c r="L59" s="95">
        <v>1</v>
      </c>
      <c r="M59" s="102">
        <v>100</v>
      </c>
      <c r="N59" s="96">
        <v>100</v>
      </c>
      <c r="O59" s="19"/>
      <c r="P59" s="13" t="e">
        <v>#VALUE!</v>
      </c>
      <c r="Q59" s="14">
        <f t="shared" si="6"/>
        <v>100</v>
      </c>
      <c r="R59" s="40" t="s">
        <v>381</v>
      </c>
      <c r="S59" s="41" t="s">
        <v>381</v>
      </c>
      <c r="T59" s="14">
        <f t="shared" si="7"/>
        <v>100</v>
      </c>
      <c r="V59" s="93" t="s">
        <v>311</v>
      </c>
      <c r="W59" s="95">
        <v>1</v>
      </c>
      <c r="X59" s="102" t="s">
        <v>381</v>
      </c>
      <c r="Y59" s="72">
        <v>100</v>
      </c>
      <c r="Z59" s="19"/>
      <c r="AA59" s="79">
        <v>0</v>
      </c>
      <c r="AB59" s="80">
        <f t="shared" si="8"/>
        <v>0</v>
      </c>
      <c r="AC59" s="81">
        <v>0</v>
      </c>
      <c r="AD59" s="82">
        <f t="shared" si="9"/>
        <v>0</v>
      </c>
      <c r="AE59" s="133">
        <f t="shared" si="3"/>
        <v>0</v>
      </c>
    </row>
    <row r="60" spans="1:31" ht="16.5" thickBot="1" x14ac:dyDescent="0.3">
      <c r="A60" s="22"/>
      <c r="B60" s="88" t="s">
        <v>438</v>
      </c>
      <c r="C60" s="89" t="s">
        <v>341</v>
      </c>
      <c r="D60" s="90" t="s">
        <v>25</v>
      </c>
      <c r="E60" s="103" t="s">
        <v>427</v>
      </c>
      <c r="F60" s="30"/>
      <c r="G60" s="30"/>
      <c r="H60" s="92">
        <v>193</v>
      </c>
      <c r="I60" s="30"/>
      <c r="J60" s="101" t="s">
        <v>379</v>
      </c>
      <c r="K60" s="93" t="s">
        <v>311</v>
      </c>
      <c r="L60" s="95">
        <v>1</v>
      </c>
      <c r="M60" s="102">
        <v>100</v>
      </c>
      <c r="N60" s="96">
        <v>100</v>
      </c>
      <c r="O60" s="19"/>
      <c r="P60" s="13" t="e">
        <v>#VALUE!</v>
      </c>
      <c r="Q60" s="14">
        <f t="shared" si="6"/>
        <v>100</v>
      </c>
      <c r="R60" s="40" t="s">
        <v>381</v>
      </c>
      <c r="S60" s="41" t="s">
        <v>381</v>
      </c>
      <c r="T60" s="14">
        <f t="shared" si="7"/>
        <v>100</v>
      </c>
      <c r="V60" s="93" t="s">
        <v>311</v>
      </c>
      <c r="W60" s="95">
        <v>1</v>
      </c>
      <c r="X60" s="102" t="s">
        <v>381</v>
      </c>
      <c r="Y60" s="72">
        <v>100</v>
      </c>
      <c r="Z60" s="19"/>
      <c r="AA60" s="79">
        <v>0</v>
      </c>
      <c r="AB60" s="80">
        <f t="shared" si="8"/>
        <v>0</v>
      </c>
      <c r="AC60" s="81">
        <v>0</v>
      </c>
      <c r="AD60" s="82">
        <f t="shared" si="9"/>
        <v>0</v>
      </c>
      <c r="AE60" s="133">
        <f t="shared" si="3"/>
        <v>0</v>
      </c>
    </row>
    <row r="61" spans="1:31" ht="16.5" thickBot="1" x14ac:dyDescent="0.3">
      <c r="A61" s="22"/>
      <c r="B61" s="88" t="s">
        <v>438</v>
      </c>
      <c r="C61" s="89" t="s">
        <v>341</v>
      </c>
      <c r="D61" s="90" t="s">
        <v>25</v>
      </c>
      <c r="E61" s="103" t="s">
        <v>428</v>
      </c>
      <c r="F61" s="30"/>
      <c r="G61" s="30"/>
      <c r="H61" s="92">
        <v>194</v>
      </c>
      <c r="I61" s="30"/>
      <c r="J61" s="101" t="s">
        <v>379</v>
      </c>
      <c r="K61" s="93" t="s">
        <v>311</v>
      </c>
      <c r="L61" s="95">
        <v>1</v>
      </c>
      <c r="M61" s="102">
        <v>350</v>
      </c>
      <c r="N61" s="96">
        <v>350</v>
      </c>
      <c r="O61" s="19"/>
      <c r="P61" s="13" t="e">
        <v>#VALUE!</v>
      </c>
      <c r="Q61" s="14">
        <f t="shared" si="6"/>
        <v>350</v>
      </c>
      <c r="R61" s="40" t="s">
        <v>381</v>
      </c>
      <c r="S61" s="41" t="s">
        <v>381</v>
      </c>
      <c r="T61" s="14">
        <f t="shared" si="7"/>
        <v>350</v>
      </c>
      <c r="V61" s="93" t="s">
        <v>311</v>
      </c>
      <c r="W61" s="95">
        <v>1</v>
      </c>
      <c r="X61" s="102" t="s">
        <v>381</v>
      </c>
      <c r="Y61" s="72">
        <v>350</v>
      </c>
      <c r="Z61" s="19"/>
      <c r="AA61" s="79">
        <v>0</v>
      </c>
      <c r="AB61" s="80">
        <f>Y61*AA61</f>
        <v>0</v>
      </c>
      <c r="AC61" s="81">
        <v>0</v>
      </c>
      <c r="AD61" s="82">
        <f t="shared" si="9"/>
        <v>0</v>
      </c>
      <c r="AE61" s="133">
        <f t="shared" si="3"/>
        <v>0</v>
      </c>
    </row>
    <row r="62" spans="1:31" ht="15.75" thickBot="1" x14ac:dyDescent="0.3">
      <c r="A62" s="22"/>
      <c r="B62" s="23"/>
      <c r="C62" s="24"/>
      <c r="D62" s="25"/>
      <c r="E62" s="26"/>
      <c r="F62" s="22"/>
      <c r="G62" s="22"/>
      <c r="H62" s="27"/>
      <c r="I62" s="22"/>
      <c r="J62" s="28"/>
      <c r="K62" s="22"/>
      <c r="L62" s="29"/>
      <c r="M62" s="28"/>
      <c r="N62" s="18"/>
      <c r="O62" s="19"/>
      <c r="P62" s="17"/>
      <c r="Q62" s="38"/>
      <c r="R62" s="38"/>
      <c r="S62" s="38"/>
      <c r="T62" s="38"/>
    </row>
    <row r="63" spans="1:31" ht="15.75" thickBot="1" x14ac:dyDescent="0.3">
      <c r="S63" s="69" t="s">
        <v>5</v>
      </c>
      <c r="T63" s="70">
        <f>SUM(T11:T61)</f>
        <v>16297.967547</v>
      </c>
      <c r="U63" s="66"/>
      <c r="V63" s="22"/>
      <c r="W63" s="29"/>
      <c r="X63" s="69" t="s">
        <v>5</v>
      </c>
      <c r="Y63" s="70">
        <f>SUM(Y11:Y61)</f>
        <v>16297.967547</v>
      </c>
      <c r="Z63" s="19"/>
      <c r="AA63" s="78"/>
      <c r="AB63" s="119">
        <f>SUM(AB11:AB61)</f>
        <v>7166.9735999999994</v>
      </c>
      <c r="AC63" s="78"/>
      <c r="AD63" s="120">
        <f>SUM(AD11:AD61)</f>
        <v>6286.9735999999994</v>
      </c>
      <c r="AE63" s="134">
        <f>SUM(AE11:AE61)</f>
        <v>880</v>
      </c>
    </row>
  </sheetData>
  <autoFilter ref="B8:AE61"/>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S49:S61 X44:X47 X11:X12 X14 X18:X26 X28:X30 X32:X36 X38:X42 X49:X52">
      <formula1>P11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52"/>
  <sheetViews>
    <sheetView topLeftCell="B1" zoomScale="70" zoomScaleNormal="70" workbookViewId="0">
      <pane xSplit="9" ySplit="8" topLeftCell="T45" activePane="bottomRight" state="frozen"/>
      <selection activeCell="S45" sqref="S45"/>
      <selection pane="topRight" activeCell="S45" sqref="S45"/>
      <selection pane="bottomLeft" activeCell="S45" sqref="S45"/>
      <selection pane="bottomRight" activeCell="E69" sqref="E6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8.285156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605</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306" t="s">
        <v>617</v>
      </c>
    </row>
    <row r="8" spans="1:32" s="318" customFormat="1" ht="75.75" thickBot="1" x14ac:dyDescent="0.3">
      <c r="A8" s="310" t="s">
        <v>377</v>
      </c>
      <c r="B8" s="311" t="s">
        <v>91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91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91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91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5" si="0">W12*X12</f>
        <v>399.99552</v>
      </c>
      <c r="Z12" s="19"/>
      <c r="AA12" s="79">
        <v>0</v>
      </c>
      <c r="AB12" s="80">
        <f t="shared" ref="AB12:AB50" si="1">Y12*AA12</f>
        <v>0</v>
      </c>
      <c r="AC12" s="81">
        <v>0</v>
      </c>
      <c r="AD12" s="82">
        <f t="shared" ref="AD12:AD50" si="2">Y12*AC12</f>
        <v>0</v>
      </c>
      <c r="AE12" s="133">
        <f t="shared" ref="AE12:AE50" si="3">AB12-AD12</f>
        <v>0</v>
      </c>
    </row>
    <row r="13" spans="1:32" ht="15.75" thickBot="1" x14ac:dyDescent="0.3">
      <c r="A13" s="16"/>
      <c r="B13" s="3" t="s">
        <v>91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2" ht="30.75" thickBot="1" x14ac:dyDescent="0.3">
      <c r="A14" s="16"/>
      <c r="B14" s="3" t="s">
        <v>91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AB14-AD14</f>
        <v>0</v>
      </c>
      <c r="AF14" s="176">
        <f>SUM(AD14)</f>
        <v>222.29999999999998</v>
      </c>
    </row>
    <row r="15" spans="1:32" ht="15.75" thickBot="1" x14ac:dyDescent="0.3">
      <c r="A15" s="16"/>
      <c r="B15" s="3" t="s">
        <v>91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2" ht="105.75" thickBot="1" x14ac:dyDescent="0.3">
      <c r="A16" s="16"/>
      <c r="B16" s="3" t="s">
        <v>91</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91</v>
      </c>
      <c r="C17" s="4" t="s">
        <v>285</v>
      </c>
      <c r="D17" s="5" t="s">
        <v>25</v>
      </c>
      <c r="E17" s="129" t="s">
        <v>501</v>
      </c>
      <c r="F17" s="7"/>
      <c r="G17" s="7"/>
      <c r="H17" s="8">
        <v>5.1650000000000196</v>
      </c>
      <c r="I17" s="7"/>
      <c r="J17" s="9" t="s">
        <v>302</v>
      </c>
      <c r="K17" s="10" t="s">
        <v>79</v>
      </c>
      <c r="L17" s="39">
        <v>4</v>
      </c>
      <c r="M17" s="11">
        <v>38.130000000000003</v>
      </c>
      <c r="N17" s="12">
        <v>152.52000000000001</v>
      </c>
      <c r="O17" s="19"/>
      <c r="P17" s="13" t="e">
        <v>#VALUE!</v>
      </c>
      <c r="Q17" s="14" t="e">
        <f>IF(J17="PROV SUM",N17,L17*P17)</f>
        <v>#VALUE!</v>
      </c>
      <c r="R17" s="40">
        <v>0</v>
      </c>
      <c r="S17" s="41">
        <v>32.120712000000005</v>
      </c>
      <c r="T17" s="14">
        <f>IF(J17="SC024",N17,IF(ISERROR(S17),"",IF(J17="PROV SUM",N17,L17*S17)))</f>
        <v>128.48284800000002</v>
      </c>
      <c r="V17" s="10" t="s">
        <v>79</v>
      </c>
      <c r="W17" s="39">
        <v>4</v>
      </c>
      <c r="X17" s="41">
        <v>32.120712000000005</v>
      </c>
      <c r="Y17" s="72">
        <f t="shared" si="0"/>
        <v>128.48284800000002</v>
      </c>
      <c r="Z17" s="19"/>
      <c r="AA17" s="79">
        <v>0</v>
      </c>
      <c r="AB17" s="80">
        <f t="shared" si="1"/>
        <v>0</v>
      </c>
      <c r="AC17" s="81">
        <v>0</v>
      </c>
      <c r="AD17" s="82">
        <f t="shared" si="2"/>
        <v>0</v>
      </c>
      <c r="AE17" s="133">
        <f t="shared" si="3"/>
        <v>0</v>
      </c>
    </row>
    <row r="18" spans="1:31" ht="30.75" thickBot="1" x14ac:dyDescent="0.3">
      <c r="A18" s="16"/>
      <c r="B18" s="3" t="s">
        <v>91</v>
      </c>
      <c r="C18" s="4" t="s">
        <v>285</v>
      </c>
      <c r="D18" s="5" t="s">
        <v>25</v>
      </c>
      <c r="E18" s="6" t="s">
        <v>292</v>
      </c>
      <c r="F18" s="7"/>
      <c r="G18" s="7"/>
      <c r="H18" s="8">
        <v>5.1730000000000196</v>
      </c>
      <c r="I18" s="7"/>
      <c r="J18" s="9" t="s">
        <v>293</v>
      </c>
      <c r="K18" s="10" t="s">
        <v>79</v>
      </c>
      <c r="L18" s="39">
        <v>2</v>
      </c>
      <c r="M18" s="11">
        <v>12.5</v>
      </c>
      <c r="N18" s="12">
        <v>25</v>
      </c>
      <c r="O18" s="19"/>
      <c r="P18" s="13" t="e">
        <v>#VALUE!</v>
      </c>
      <c r="Q18" s="14" t="e">
        <f>IF(J18="PROV SUM",N18,L18*P18)</f>
        <v>#VALUE!</v>
      </c>
      <c r="R18" s="40">
        <v>0</v>
      </c>
      <c r="S18" s="41">
        <v>9.0625</v>
      </c>
      <c r="T18" s="14">
        <f>IF(J18="SC024",N18,IF(ISERROR(S18),"",IF(J18="PROV SUM",N18,L18*S18)))</f>
        <v>18.125</v>
      </c>
      <c r="V18" s="10" t="s">
        <v>79</v>
      </c>
      <c r="W18" s="39">
        <v>2</v>
      </c>
      <c r="X18" s="41">
        <v>9.0625</v>
      </c>
      <c r="Y18" s="72">
        <f t="shared" si="0"/>
        <v>18.125</v>
      </c>
      <c r="Z18" s="19"/>
      <c r="AA18" s="79">
        <v>0</v>
      </c>
      <c r="AB18" s="80">
        <f t="shared" si="1"/>
        <v>0</v>
      </c>
      <c r="AC18" s="81">
        <v>0</v>
      </c>
      <c r="AD18" s="82">
        <f t="shared" si="2"/>
        <v>0</v>
      </c>
      <c r="AE18" s="133">
        <f t="shared" si="3"/>
        <v>0</v>
      </c>
    </row>
    <row r="19" spans="1:31" ht="45.75" thickBot="1" x14ac:dyDescent="0.3">
      <c r="A19" s="16"/>
      <c r="B19" s="3" t="s">
        <v>91</v>
      </c>
      <c r="C19" s="4" t="s">
        <v>285</v>
      </c>
      <c r="D19" s="5" t="s">
        <v>25</v>
      </c>
      <c r="E19" s="6" t="s">
        <v>294</v>
      </c>
      <c r="F19" s="7"/>
      <c r="G19" s="7"/>
      <c r="H19" s="8">
        <v>5.1740000000000199</v>
      </c>
      <c r="I19" s="7"/>
      <c r="J19" s="9" t="s">
        <v>295</v>
      </c>
      <c r="K19" s="10" t="s">
        <v>79</v>
      </c>
      <c r="L19" s="39">
        <v>2</v>
      </c>
      <c r="M19" s="11">
        <v>20.440000000000001</v>
      </c>
      <c r="N19" s="12">
        <v>40.880000000000003</v>
      </c>
      <c r="O19" s="19"/>
      <c r="P19" s="13" t="e">
        <v>#VALUE!</v>
      </c>
      <c r="Q19" s="14" t="e">
        <f>IF(J19="PROV SUM",N19,L19*P19)</f>
        <v>#VALUE!</v>
      </c>
      <c r="R19" s="40">
        <v>0</v>
      </c>
      <c r="S19" s="41">
        <v>14.819000000000001</v>
      </c>
      <c r="T19" s="14">
        <f>IF(J19="SC024",N19,IF(ISERROR(S19),"",IF(J19="PROV SUM",N19,L19*S19)))</f>
        <v>29.638000000000002</v>
      </c>
      <c r="V19" s="10" t="s">
        <v>79</v>
      </c>
      <c r="W19" s="39">
        <v>2</v>
      </c>
      <c r="X19" s="41">
        <v>14.819000000000001</v>
      </c>
      <c r="Y19" s="72">
        <f t="shared" si="0"/>
        <v>29.638000000000002</v>
      </c>
      <c r="Z19" s="19"/>
      <c r="AA19" s="79">
        <v>0</v>
      </c>
      <c r="AB19" s="80">
        <f t="shared" si="1"/>
        <v>0</v>
      </c>
      <c r="AC19" s="81">
        <v>0</v>
      </c>
      <c r="AD19" s="82">
        <f t="shared" si="2"/>
        <v>0</v>
      </c>
      <c r="AE19" s="133">
        <f t="shared" si="3"/>
        <v>0</v>
      </c>
    </row>
    <row r="20" spans="1:31" ht="15.75" thickBot="1" x14ac:dyDescent="0.3">
      <c r="A20" s="16"/>
      <c r="B20" s="3" t="s">
        <v>91</v>
      </c>
      <c r="C20" s="42" t="s">
        <v>189</v>
      </c>
      <c r="D20" s="5" t="s">
        <v>378</v>
      </c>
      <c r="E20" s="6"/>
      <c r="F20" s="7"/>
      <c r="G20" s="7"/>
      <c r="H20" s="8"/>
      <c r="I20" s="7"/>
      <c r="J20" s="9"/>
      <c r="K20" s="10"/>
      <c r="L20" s="39"/>
      <c r="M20" s="9"/>
      <c r="N20" s="39"/>
      <c r="O20" s="19"/>
      <c r="P20" s="28"/>
      <c r="Q20" s="43"/>
      <c r="R20" s="43"/>
      <c r="S20" s="43"/>
      <c r="T20" s="43"/>
      <c r="V20" s="10"/>
      <c r="W20" s="39"/>
      <c r="X20" s="43"/>
      <c r="Y20" s="72">
        <f t="shared" si="0"/>
        <v>0</v>
      </c>
      <c r="Z20" s="19"/>
      <c r="AA20" s="79">
        <v>0</v>
      </c>
      <c r="AB20" s="80">
        <f t="shared" si="1"/>
        <v>0</v>
      </c>
      <c r="AC20" s="81">
        <v>0</v>
      </c>
      <c r="AD20" s="82">
        <f t="shared" si="2"/>
        <v>0</v>
      </c>
      <c r="AE20" s="133">
        <f t="shared" si="3"/>
        <v>0</v>
      </c>
    </row>
    <row r="21" spans="1:31" ht="30.75" thickBot="1" x14ac:dyDescent="0.3">
      <c r="A21" s="16"/>
      <c r="B21" s="3" t="s">
        <v>91</v>
      </c>
      <c r="C21" s="42" t="s">
        <v>189</v>
      </c>
      <c r="D21" s="5" t="s">
        <v>25</v>
      </c>
      <c r="E21" s="6" t="s">
        <v>337</v>
      </c>
      <c r="F21" s="7"/>
      <c r="G21" s="7"/>
      <c r="H21" s="8">
        <v>6.91</v>
      </c>
      <c r="I21" s="7"/>
      <c r="J21" s="9" t="s">
        <v>338</v>
      </c>
      <c r="K21" s="10" t="s">
        <v>79</v>
      </c>
      <c r="L21" s="39">
        <v>3</v>
      </c>
      <c r="M21" s="11">
        <v>20.13</v>
      </c>
      <c r="N21" s="39">
        <v>60.39</v>
      </c>
      <c r="O21" s="19"/>
      <c r="P21" s="13" t="e">
        <v>#VALUE!</v>
      </c>
      <c r="Q21" s="14" t="e">
        <f>IF(J21="PROV SUM",N21,L21*P21)</f>
        <v>#VALUE!</v>
      </c>
      <c r="R21" s="40">
        <v>0</v>
      </c>
      <c r="S21" s="41">
        <v>14.594249999999999</v>
      </c>
      <c r="T21" s="14">
        <f>IF(J21="SC024",N21,IF(ISERROR(S21),"",IF(J21="PROV SUM",N21,L21*S21)))</f>
        <v>43.782749999999993</v>
      </c>
      <c r="V21" s="10" t="s">
        <v>79</v>
      </c>
      <c r="W21" s="39">
        <v>3</v>
      </c>
      <c r="X21" s="41">
        <v>14.594249999999999</v>
      </c>
      <c r="Y21" s="72">
        <f t="shared" si="0"/>
        <v>43.782749999999993</v>
      </c>
      <c r="Z21" s="19"/>
      <c r="AA21" s="79">
        <v>0</v>
      </c>
      <c r="AB21" s="80">
        <f t="shared" si="1"/>
        <v>0</v>
      </c>
      <c r="AC21" s="81">
        <v>0</v>
      </c>
      <c r="AD21" s="82">
        <f t="shared" si="2"/>
        <v>0</v>
      </c>
      <c r="AE21" s="133">
        <f t="shared" si="3"/>
        <v>0</v>
      </c>
    </row>
    <row r="22" spans="1:31" ht="30.75" thickBot="1" x14ac:dyDescent="0.3">
      <c r="A22" s="16"/>
      <c r="B22" s="3" t="s">
        <v>91</v>
      </c>
      <c r="C22" s="42" t="s">
        <v>189</v>
      </c>
      <c r="D22" s="5" t="s">
        <v>25</v>
      </c>
      <c r="E22" s="6" t="s">
        <v>213</v>
      </c>
      <c r="F22" s="7"/>
      <c r="G22" s="7"/>
      <c r="H22" s="8">
        <v>6.1790000000000296</v>
      </c>
      <c r="I22" s="7"/>
      <c r="J22" s="9" t="s">
        <v>214</v>
      </c>
      <c r="K22" s="10" t="s">
        <v>79</v>
      </c>
      <c r="L22" s="39">
        <v>1</v>
      </c>
      <c r="M22" s="11">
        <v>10.36</v>
      </c>
      <c r="N22" s="39">
        <v>10.36</v>
      </c>
      <c r="O22" s="19"/>
      <c r="P22" s="13" t="e">
        <v>#VALUE!</v>
      </c>
      <c r="Q22" s="14" t="e">
        <f>IF(J22="PROV SUM",N22,L22*P22)</f>
        <v>#VALUE!</v>
      </c>
      <c r="R22" s="40">
        <v>0</v>
      </c>
      <c r="S22" s="41">
        <v>8.8059999999999992</v>
      </c>
      <c r="T22" s="14">
        <f>IF(J22="SC024",N22,IF(ISERROR(S22),"",IF(J22="PROV SUM",N22,L22*S22)))</f>
        <v>8.8059999999999992</v>
      </c>
      <c r="V22" s="10" t="s">
        <v>79</v>
      </c>
      <c r="W22" s="39">
        <v>1</v>
      </c>
      <c r="X22" s="41">
        <v>8.8059999999999992</v>
      </c>
      <c r="Y22" s="72">
        <f t="shared" si="0"/>
        <v>8.8059999999999992</v>
      </c>
      <c r="Z22" s="19"/>
      <c r="AA22" s="79">
        <v>0</v>
      </c>
      <c r="AB22" s="80">
        <f t="shared" si="1"/>
        <v>0</v>
      </c>
      <c r="AC22" s="81">
        <v>0</v>
      </c>
      <c r="AD22" s="82">
        <f t="shared" si="2"/>
        <v>0</v>
      </c>
      <c r="AE22" s="133">
        <f t="shared" si="3"/>
        <v>0</v>
      </c>
    </row>
    <row r="23" spans="1:31" ht="45.75" thickBot="1" x14ac:dyDescent="0.3">
      <c r="A23" s="16"/>
      <c r="B23" s="3" t="s">
        <v>91</v>
      </c>
      <c r="C23" s="42" t="s">
        <v>189</v>
      </c>
      <c r="D23" s="5" t="s">
        <v>25</v>
      </c>
      <c r="E23" s="6" t="s">
        <v>232</v>
      </c>
      <c r="F23" s="7"/>
      <c r="G23" s="7"/>
      <c r="H23" s="8">
        <v>6.2030000000000296</v>
      </c>
      <c r="I23" s="7"/>
      <c r="J23" s="9" t="s">
        <v>233</v>
      </c>
      <c r="K23" s="10" t="s">
        <v>139</v>
      </c>
      <c r="L23" s="39">
        <v>1</v>
      </c>
      <c r="M23" s="11">
        <v>21.61</v>
      </c>
      <c r="N23" s="39">
        <v>21.61</v>
      </c>
      <c r="O23" s="19"/>
      <c r="P23" s="13" t="e">
        <v>#VALUE!</v>
      </c>
      <c r="Q23" s="14" t="e">
        <f>IF(J23="PROV SUM",N23,L23*P23)</f>
        <v>#VALUE!</v>
      </c>
      <c r="R23" s="40">
        <v>0</v>
      </c>
      <c r="S23" s="41">
        <v>18.368499999999997</v>
      </c>
      <c r="T23" s="14">
        <f>IF(J23="SC024",N23,IF(ISERROR(S23),"",IF(J23="PROV SUM",N23,L23*S23)))</f>
        <v>18.368499999999997</v>
      </c>
      <c r="V23" s="10" t="s">
        <v>139</v>
      </c>
      <c r="W23" s="39">
        <v>1</v>
      </c>
      <c r="X23" s="41">
        <v>18.368499999999997</v>
      </c>
      <c r="Y23" s="72">
        <f t="shared" si="0"/>
        <v>18.368499999999997</v>
      </c>
      <c r="Z23" s="19"/>
      <c r="AA23" s="79">
        <v>0</v>
      </c>
      <c r="AB23" s="80">
        <f t="shared" si="1"/>
        <v>0</v>
      </c>
      <c r="AC23" s="81">
        <v>0</v>
      </c>
      <c r="AD23" s="82">
        <f t="shared" si="2"/>
        <v>0</v>
      </c>
      <c r="AE23" s="133">
        <f t="shared" si="3"/>
        <v>0</v>
      </c>
    </row>
    <row r="24" spans="1:31" ht="30.75" thickBot="1" x14ac:dyDescent="0.3">
      <c r="A24" s="16"/>
      <c r="B24" s="3" t="s">
        <v>91</v>
      </c>
      <c r="C24" s="42" t="s">
        <v>189</v>
      </c>
      <c r="D24" s="5" t="s">
        <v>25</v>
      </c>
      <c r="E24" s="6" t="s">
        <v>411</v>
      </c>
      <c r="F24" s="7"/>
      <c r="G24" s="7"/>
      <c r="H24" s="8">
        <v>6.2360000000000504</v>
      </c>
      <c r="I24" s="7"/>
      <c r="J24" s="9" t="s">
        <v>251</v>
      </c>
      <c r="K24" s="10" t="s">
        <v>79</v>
      </c>
      <c r="L24" s="39">
        <v>22</v>
      </c>
      <c r="M24" s="11">
        <v>25.87</v>
      </c>
      <c r="N24" s="39">
        <v>569.14</v>
      </c>
      <c r="O24" s="19"/>
      <c r="P24" s="13" t="e">
        <v>#VALUE!</v>
      </c>
      <c r="Q24" s="14" t="e">
        <f>IF(J24="PROV SUM",N24,L24*P24)</f>
        <v>#VALUE!</v>
      </c>
      <c r="R24" s="40">
        <v>0</v>
      </c>
      <c r="S24" s="41">
        <v>21.9895</v>
      </c>
      <c r="T24" s="14">
        <f>IF(J24="SC024",N24,IF(ISERROR(S24),"",IF(J24="PROV SUM",N24,L24*S24)))</f>
        <v>483.76900000000001</v>
      </c>
      <c r="V24" s="10" t="s">
        <v>79</v>
      </c>
      <c r="W24" s="39">
        <v>22</v>
      </c>
      <c r="X24" s="41">
        <v>21.9895</v>
      </c>
      <c r="Y24" s="72">
        <f t="shared" si="0"/>
        <v>483.76900000000001</v>
      </c>
      <c r="Z24" s="19"/>
      <c r="AA24" s="79">
        <v>0</v>
      </c>
      <c r="AB24" s="80">
        <f t="shared" si="1"/>
        <v>0</v>
      </c>
      <c r="AC24" s="81">
        <v>0</v>
      </c>
      <c r="AD24" s="82">
        <f t="shared" si="2"/>
        <v>0</v>
      </c>
      <c r="AE24" s="133">
        <f t="shared" si="3"/>
        <v>0</v>
      </c>
    </row>
    <row r="25" spans="1:31" ht="30.75" thickBot="1" x14ac:dyDescent="0.3">
      <c r="A25" s="16"/>
      <c r="B25" s="3" t="s">
        <v>91</v>
      </c>
      <c r="C25" s="42" t="s">
        <v>189</v>
      </c>
      <c r="D25" s="5" t="s">
        <v>25</v>
      </c>
      <c r="E25" s="6" t="s">
        <v>412</v>
      </c>
      <c r="F25" s="7"/>
      <c r="G25" s="7"/>
      <c r="H25" s="8">
        <v>6.2370000000000498</v>
      </c>
      <c r="I25" s="7"/>
      <c r="J25" s="9" t="s">
        <v>253</v>
      </c>
      <c r="K25" s="10" t="s">
        <v>104</v>
      </c>
      <c r="L25" s="39">
        <v>6</v>
      </c>
      <c r="M25" s="11">
        <v>6.28</v>
      </c>
      <c r="N25" s="39">
        <v>37.68</v>
      </c>
      <c r="O25" s="19"/>
      <c r="P25" s="13" t="e">
        <v>#VALUE!</v>
      </c>
      <c r="Q25" s="14" t="e">
        <f>IF(J25="PROV SUM",N25,L25*P25)</f>
        <v>#VALUE!</v>
      </c>
      <c r="R25" s="40">
        <v>0</v>
      </c>
      <c r="S25" s="41">
        <v>5.3380000000000001</v>
      </c>
      <c r="T25" s="14">
        <f>IF(J25="SC024",N25,IF(ISERROR(S25),"",IF(J25="PROV SUM",N25,L25*S25)))</f>
        <v>32.027999999999999</v>
      </c>
      <c r="V25" s="10" t="s">
        <v>104</v>
      </c>
      <c r="W25" s="39">
        <v>6</v>
      </c>
      <c r="X25" s="41">
        <v>5.3380000000000001</v>
      </c>
      <c r="Y25" s="72">
        <f t="shared" si="0"/>
        <v>32.027999999999999</v>
      </c>
      <c r="Z25" s="19"/>
      <c r="AA25" s="79">
        <v>0</v>
      </c>
      <c r="AB25" s="80">
        <f t="shared" si="1"/>
        <v>0</v>
      </c>
      <c r="AC25" s="81">
        <v>0</v>
      </c>
      <c r="AD25" s="82">
        <f t="shared" si="2"/>
        <v>0</v>
      </c>
      <c r="AE25" s="133">
        <f>AB25-AD25</f>
        <v>0</v>
      </c>
    </row>
    <row r="26" spans="1:31" ht="15.75" thickBot="1" x14ac:dyDescent="0.3">
      <c r="A26" s="16"/>
      <c r="B26" s="3" t="s">
        <v>91</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30.75" thickBot="1" x14ac:dyDescent="0.3">
      <c r="A27" s="16"/>
      <c r="B27" s="3" t="s">
        <v>91</v>
      </c>
      <c r="C27" s="42" t="s">
        <v>72</v>
      </c>
      <c r="D27" s="5" t="s">
        <v>25</v>
      </c>
      <c r="E27" s="6" t="s">
        <v>111</v>
      </c>
      <c r="F27" s="7"/>
      <c r="G27" s="7"/>
      <c r="H27" s="8">
        <v>3.14</v>
      </c>
      <c r="I27" s="7"/>
      <c r="J27" s="9" t="s">
        <v>112</v>
      </c>
      <c r="K27" s="10" t="s">
        <v>104</v>
      </c>
      <c r="L27" s="39">
        <v>4</v>
      </c>
      <c r="M27" s="11">
        <v>22.84</v>
      </c>
      <c r="N27" s="39">
        <v>91.36</v>
      </c>
      <c r="O27" s="44"/>
      <c r="P27" s="13" t="e">
        <v>#VALUE!</v>
      </c>
      <c r="Q27" s="14" t="e">
        <f>IF(J27="PROV SUM",N27,L27*P27)</f>
        <v>#VALUE!</v>
      </c>
      <c r="R27" s="40">
        <v>0</v>
      </c>
      <c r="S27" s="41">
        <v>18.272000000000002</v>
      </c>
      <c r="T27" s="14">
        <f>IF(J27="SC024",N27,IF(ISERROR(S27),"",IF(J27="PROV SUM",N27,L27*S27)))</f>
        <v>73.088000000000008</v>
      </c>
      <c r="V27" s="10" t="s">
        <v>104</v>
      </c>
      <c r="W27" s="39">
        <v>4</v>
      </c>
      <c r="X27" s="41">
        <v>18.272000000000002</v>
      </c>
      <c r="Y27" s="72">
        <f t="shared" si="0"/>
        <v>73.088000000000008</v>
      </c>
      <c r="Z27" s="19"/>
      <c r="AA27" s="79">
        <v>0</v>
      </c>
      <c r="AB27" s="80">
        <f t="shared" si="1"/>
        <v>0</v>
      </c>
      <c r="AC27" s="81">
        <v>0</v>
      </c>
      <c r="AD27" s="82">
        <f t="shared" si="2"/>
        <v>0</v>
      </c>
      <c r="AE27" s="133">
        <f t="shared" si="3"/>
        <v>0</v>
      </c>
    </row>
    <row r="28" spans="1:31" ht="45.75" thickBot="1" x14ac:dyDescent="0.3">
      <c r="A28" s="16"/>
      <c r="B28" s="3" t="s">
        <v>91</v>
      </c>
      <c r="C28" s="42" t="s">
        <v>72</v>
      </c>
      <c r="D28" s="5" t="s">
        <v>25</v>
      </c>
      <c r="E28" s="6" t="s">
        <v>124</v>
      </c>
      <c r="F28" s="7"/>
      <c r="G28" s="7"/>
      <c r="H28" s="8">
        <v>3.17099999999999</v>
      </c>
      <c r="I28" s="7"/>
      <c r="J28" s="9" t="s">
        <v>125</v>
      </c>
      <c r="K28" s="10" t="s">
        <v>104</v>
      </c>
      <c r="L28" s="39">
        <v>2</v>
      </c>
      <c r="M28" s="11">
        <v>91.63</v>
      </c>
      <c r="N28" s="39">
        <v>183.26</v>
      </c>
      <c r="O28" s="44"/>
      <c r="P28" s="13" t="e">
        <v>#VALUE!</v>
      </c>
      <c r="Q28" s="14" t="e">
        <f>IF(J28="PROV SUM",N28,L28*P28)</f>
        <v>#VALUE!</v>
      </c>
      <c r="R28" s="40">
        <v>0</v>
      </c>
      <c r="S28" s="41">
        <v>73.304000000000002</v>
      </c>
      <c r="T28" s="14">
        <f>IF(J28="SC024",N28,IF(ISERROR(S28),"",IF(J28="PROV SUM",N28,L28*S28)))</f>
        <v>146.608</v>
      </c>
      <c r="V28" s="10" t="s">
        <v>104</v>
      </c>
      <c r="W28" s="39">
        <v>2</v>
      </c>
      <c r="X28" s="41">
        <v>73.304000000000002</v>
      </c>
      <c r="Y28" s="72">
        <f t="shared" si="0"/>
        <v>146.608</v>
      </c>
      <c r="Z28" s="19"/>
      <c r="AA28" s="79">
        <v>0</v>
      </c>
      <c r="AB28" s="80">
        <f t="shared" si="1"/>
        <v>0</v>
      </c>
      <c r="AC28" s="81">
        <v>0</v>
      </c>
      <c r="AD28" s="82">
        <f t="shared" si="2"/>
        <v>0</v>
      </c>
      <c r="AE28" s="133">
        <f t="shared" si="3"/>
        <v>0</v>
      </c>
    </row>
    <row r="29" spans="1:31" ht="75.75" thickBot="1" x14ac:dyDescent="0.3">
      <c r="A29" s="16"/>
      <c r="B29" s="3" t="s">
        <v>91</v>
      </c>
      <c r="C29" s="42" t="s">
        <v>72</v>
      </c>
      <c r="D29" s="5" t="s">
        <v>25</v>
      </c>
      <c r="E29" s="6" t="s">
        <v>92</v>
      </c>
      <c r="F29" s="7"/>
      <c r="G29" s="7"/>
      <c r="H29" s="8">
        <v>3.2149999999999901</v>
      </c>
      <c r="I29" s="7"/>
      <c r="J29" s="9" t="s">
        <v>93</v>
      </c>
      <c r="K29" s="10" t="s">
        <v>79</v>
      </c>
      <c r="L29" s="39">
        <v>5</v>
      </c>
      <c r="M29" s="11">
        <v>30.56</v>
      </c>
      <c r="N29" s="39">
        <v>152.80000000000001</v>
      </c>
      <c r="O29" s="44"/>
      <c r="P29" s="13" t="e">
        <v>#VALUE!</v>
      </c>
      <c r="Q29" s="14" t="e">
        <f>IF(J29="PROV SUM",N29,L29*P29)</f>
        <v>#VALUE!</v>
      </c>
      <c r="R29" s="40">
        <v>0</v>
      </c>
      <c r="S29" s="41">
        <v>24.448</v>
      </c>
      <c r="T29" s="14">
        <f>IF(J29="SC024",N29,IF(ISERROR(S29),"",IF(J29="PROV SUM",N29,L29*S29)))</f>
        <v>122.24000000000001</v>
      </c>
      <c r="V29" s="10" t="s">
        <v>79</v>
      </c>
      <c r="W29" s="39">
        <v>5</v>
      </c>
      <c r="X29" s="41">
        <v>24.448</v>
      </c>
      <c r="Y29" s="72">
        <f t="shared" si="0"/>
        <v>122.24000000000001</v>
      </c>
      <c r="Z29" s="19"/>
      <c r="AA29" s="79">
        <v>0</v>
      </c>
      <c r="AB29" s="80">
        <f t="shared" si="1"/>
        <v>0</v>
      </c>
      <c r="AC29" s="81">
        <v>0</v>
      </c>
      <c r="AD29" s="82">
        <f t="shared" si="2"/>
        <v>0</v>
      </c>
      <c r="AE29" s="133">
        <f t="shared" si="3"/>
        <v>0</v>
      </c>
    </row>
    <row r="30" spans="1:31" ht="15.75" thickBot="1" x14ac:dyDescent="0.3">
      <c r="A30" s="16"/>
      <c r="B30" s="3" t="s">
        <v>91</v>
      </c>
      <c r="C30" s="42" t="s">
        <v>164</v>
      </c>
      <c r="D30" s="5" t="s">
        <v>378</v>
      </c>
      <c r="E30" s="6"/>
      <c r="F30" s="7"/>
      <c r="G30" s="7"/>
      <c r="H30" s="8"/>
      <c r="I30" s="7"/>
      <c r="J30" s="9"/>
      <c r="K30" s="10"/>
      <c r="L30" s="39"/>
      <c r="M30" s="9"/>
      <c r="N30" s="39"/>
      <c r="O30" s="44"/>
      <c r="P30" s="28"/>
      <c r="Q30" s="43"/>
      <c r="R30" s="43"/>
      <c r="S30" s="43"/>
      <c r="T30" s="43"/>
      <c r="V30" s="10"/>
      <c r="W30" s="39"/>
      <c r="X30" s="43"/>
      <c r="Y30" s="72">
        <f t="shared" si="0"/>
        <v>0</v>
      </c>
      <c r="Z30" s="19"/>
      <c r="AA30" s="79">
        <v>0</v>
      </c>
      <c r="AB30" s="80">
        <f t="shared" si="1"/>
        <v>0</v>
      </c>
      <c r="AC30" s="81">
        <v>0</v>
      </c>
      <c r="AD30" s="82">
        <f t="shared" si="2"/>
        <v>0</v>
      </c>
      <c r="AE30" s="133">
        <f t="shared" si="3"/>
        <v>0</v>
      </c>
    </row>
    <row r="31" spans="1:31" ht="90.75" thickBot="1" x14ac:dyDescent="0.3">
      <c r="A31" s="16"/>
      <c r="B31" s="3" t="s">
        <v>91</v>
      </c>
      <c r="C31" s="42" t="s">
        <v>164</v>
      </c>
      <c r="D31" s="5" t="s">
        <v>25</v>
      </c>
      <c r="E31" s="6" t="s">
        <v>171</v>
      </c>
      <c r="F31" s="7"/>
      <c r="G31" s="7"/>
      <c r="H31" s="8">
        <v>4.8999999999999799</v>
      </c>
      <c r="I31" s="7"/>
      <c r="J31" s="9" t="s">
        <v>172</v>
      </c>
      <c r="K31" s="10" t="s">
        <v>75</v>
      </c>
      <c r="L31" s="39">
        <v>6</v>
      </c>
      <c r="M31" s="11">
        <v>35.61</v>
      </c>
      <c r="N31" s="39">
        <v>213.66</v>
      </c>
      <c r="O31" s="44"/>
      <c r="P31" s="13" t="e">
        <v>#VALUE!</v>
      </c>
      <c r="Q31" s="14" t="e">
        <f>IF(J31="PROV SUM",N31,L31*P31)</f>
        <v>#VALUE!</v>
      </c>
      <c r="R31" s="40">
        <v>0</v>
      </c>
      <c r="S31" s="41">
        <v>31.568264999999997</v>
      </c>
      <c r="T31" s="14">
        <f>IF(J31="SC024",N31,IF(ISERROR(S31),"",IF(J31="PROV SUM",N31,L31*S31)))</f>
        <v>189.40958999999998</v>
      </c>
      <c r="V31" s="10" t="s">
        <v>75</v>
      </c>
      <c r="W31" s="39">
        <v>6</v>
      </c>
      <c r="X31" s="41">
        <v>31.568264999999997</v>
      </c>
      <c r="Y31" s="72">
        <f t="shared" si="0"/>
        <v>189.40958999999998</v>
      </c>
      <c r="Z31" s="19"/>
      <c r="AA31" s="79">
        <v>0</v>
      </c>
      <c r="AB31" s="80">
        <f t="shared" si="1"/>
        <v>0</v>
      </c>
      <c r="AC31" s="81">
        <v>0</v>
      </c>
      <c r="AD31" s="82">
        <f t="shared" si="2"/>
        <v>0</v>
      </c>
      <c r="AE31" s="133">
        <f t="shared" si="3"/>
        <v>0</v>
      </c>
    </row>
    <row r="32" spans="1:31" ht="90.75" thickBot="1" x14ac:dyDescent="0.3">
      <c r="A32" s="16"/>
      <c r="B32" s="45" t="s">
        <v>91</v>
      </c>
      <c r="C32" s="46" t="s">
        <v>164</v>
      </c>
      <c r="D32" s="47" t="s">
        <v>25</v>
      </c>
      <c r="E32" s="48" t="s">
        <v>173</v>
      </c>
      <c r="F32" s="49"/>
      <c r="G32" s="49"/>
      <c r="H32" s="50">
        <v>4.9099999999999797</v>
      </c>
      <c r="I32" s="49"/>
      <c r="J32" s="51" t="s">
        <v>174</v>
      </c>
      <c r="K32" s="52" t="s">
        <v>75</v>
      </c>
      <c r="L32" s="53">
        <v>3</v>
      </c>
      <c r="M32" s="54">
        <v>98.99</v>
      </c>
      <c r="N32" s="53">
        <v>296.97000000000003</v>
      </c>
      <c r="O32" s="44"/>
      <c r="P32" s="13" t="e">
        <v>#VALUE!</v>
      </c>
      <c r="Q32" s="14" t="e">
        <f>IF(J32="PROV SUM",N32,L32*P32)</f>
        <v>#VALUE!</v>
      </c>
      <c r="R32" s="40">
        <v>0</v>
      </c>
      <c r="S32" s="41">
        <v>87.754634999999993</v>
      </c>
      <c r="T32" s="14">
        <f>IF(J32="SC024",N32,IF(ISERROR(S32),"",IF(J32="PROV SUM",N32,L32*S32)))</f>
        <v>263.26390499999997</v>
      </c>
      <c r="V32" s="52" t="s">
        <v>75</v>
      </c>
      <c r="W32" s="53">
        <v>3</v>
      </c>
      <c r="X32" s="41">
        <v>87.754634999999993</v>
      </c>
      <c r="Y32" s="72">
        <f t="shared" si="0"/>
        <v>263.26390499999997</v>
      </c>
      <c r="Z32" s="19"/>
      <c r="AA32" s="79">
        <v>0</v>
      </c>
      <c r="AB32" s="80">
        <f t="shared" si="1"/>
        <v>0</v>
      </c>
      <c r="AC32" s="81">
        <v>0</v>
      </c>
      <c r="AD32" s="82">
        <f t="shared" si="2"/>
        <v>0</v>
      </c>
      <c r="AE32" s="133">
        <f t="shared" si="3"/>
        <v>0</v>
      </c>
    </row>
    <row r="33" spans="1:32" ht="15.75" thickBot="1" x14ac:dyDescent="0.3">
      <c r="A33" s="16"/>
      <c r="B33" s="45" t="s">
        <v>91</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9">
        <v>0</v>
      </c>
      <c r="AB33" s="80">
        <f t="shared" si="1"/>
        <v>0</v>
      </c>
      <c r="AC33" s="81">
        <v>0</v>
      </c>
      <c r="AD33" s="82">
        <f t="shared" si="2"/>
        <v>0</v>
      </c>
      <c r="AE33" s="133">
        <f t="shared" si="3"/>
        <v>0</v>
      </c>
      <c r="AF33" s="176">
        <f>SUM(AD34:AD38)</f>
        <v>1892.5743199999999</v>
      </c>
    </row>
    <row r="34" spans="1:32" ht="120.75" thickBot="1" x14ac:dyDescent="0.3">
      <c r="A34" s="22"/>
      <c r="B34" s="55" t="s">
        <v>91</v>
      </c>
      <c r="C34" s="55" t="s">
        <v>24</v>
      </c>
      <c r="D34" s="56" t="s">
        <v>25</v>
      </c>
      <c r="E34" s="57" t="s">
        <v>26</v>
      </c>
      <c r="F34" s="58"/>
      <c r="G34" s="58"/>
      <c r="H34" s="59">
        <v>2.1</v>
      </c>
      <c r="I34" s="58"/>
      <c r="J34" s="60" t="s">
        <v>27</v>
      </c>
      <c r="K34" s="58" t="s">
        <v>28</v>
      </c>
      <c r="L34" s="61">
        <v>99</v>
      </c>
      <c r="M34" s="62">
        <v>12.92</v>
      </c>
      <c r="N34" s="63">
        <v>1279.08</v>
      </c>
      <c r="O34" s="19"/>
      <c r="P34" s="13" t="e">
        <v>#VALUE!</v>
      </c>
      <c r="Q34" s="14" t="e">
        <f>IF(J34="PROV SUM",N34,L34*P34)</f>
        <v>#VALUE!</v>
      </c>
      <c r="R34" s="40">
        <v>0</v>
      </c>
      <c r="S34" s="41">
        <v>16.4084</v>
      </c>
      <c r="T34" s="14">
        <f>IF(J34="SC024",N34,IF(ISERROR(S34),"",IF(J34="PROV SUM",N34,L34*S34)))</f>
        <v>1624.4316000000001</v>
      </c>
      <c r="V34" s="58" t="s">
        <v>28</v>
      </c>
      <c r="W34" s="61">
        <v>99</v>
      </c>
      <c r="X34" s="41">
        <v>16.4084</v>
      </c>
      <c r="Y34" s="72">
        <f t="shared" si="0"/>
        <v>1624.4316000000001</v>
      </c>
      <c r="Z34" s="19"/>
      <c r="AA34" s="79">
        <v>0.7</v>
      </c>
      <c r="AB34" s="80">
        <f t="shared" si="1"/>
        <v>1137.10212</v>
      </c>
      <c r="AC34" s="81">
        <v>0.7</v>
      </c>
      <c r="AD34" s="82">
        <f t="shared" si="2"/>
        <v>1137.10212</v>
      </c>
      <c r="AE34" s="133">
        <f t="shared" si="3"/>
        <v>0</v>
      </c>
    </row>
    <row r="35" spans="1:32" ht="30.75" thickBot="1" x14ac:dyDescent="0.3">
      <c r="A35" s="22"/>
      <c r="B35" s="55" t="s">
        <v>91</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9">
        <v>0.7</v>
      </c>
      <c r="AB35" s="80">
        <f t="shared" si="1"/>
        <v>373.37999999999994</v>
      </c>
      <c r="AC35" s="81">
        <v>0.7</v>
      </c>
      <c r="AD35" s="82">
        <f t="shared" si="2"/>
        <v>373.37999999999994</v>
      </c>
      <c r="AE35" s="133">
        <f t="shared" si="3"/>
        <v>0</v>
      </c>
    </row>
    <row r="36" spans="1:32" ht="15.75" thickBot="1" x14ac:dyDescent="0.3">
      <c r="A36" s="22"/>
      <c r="B36" s="55" t="s">
        <v>91</v>
      </c>
      <c r="C36" s="55" t="s">
        <v>24</v>
      </c>
      <c r="D36" s="56" t="s">
        <v>25</v>
      </c>
      <c r="E36" s="57" t="s">
        <v>32</v>
      </c>
      <c r="F36" s="58"/>
      <c r="G36" s="58"/>
      <c r="H36" s="59">
        <v>2.6</v>
      </c>
      <c r="I36" s="58"/>
      <c r="J36" s="60" t="s">
        <v>33</v>
      </c>
      <c r="K36" s="58" t="s">
        <v>31</v>
      </c>
      <c r="L36" s="61">
        <v>1</v>
      </c>
      <c r="M36" s="62">
        <v>50</v>
      </c>
      <c r="N36" s="63">
        <v>50</v>
      </c>
      <c r="O36" s="19"/>
      <c r="P36" s="13" t="e">
        <v>#VALUE!</v>
      </c>
      <c r="Q36" s="14" t="e">
        <f>IF(J36="PROV SUM",N36,L36*P36)</f>
        <v>#VALUE!</v>
      </c>
      <c r="R36" s="40">
        <v>0</v>
      </c>
      <c r="S36" s="41">
        <v>63.5</v>
      </c>
      <c r="T36" s="14">
        <f>IF(J36="SC024",N36,IF(ISERROR(S36),"",IF(J36="PROV SUM",N36,L36*S36)))</f>
        <v>63.5</v>
      </c>
      <c r="V36" s="58" t="s">
        <v>31</v>
      </c>
      <c r="W36" s="61">
        <v>1</v>
      </c>
      <c r="X36" s="41">
        <v>63.5</v>
      </c>
      <c r="Y36" s="72">
        <f t="shared" si="0"/>
        <v>63.5</v>
      </c>
      <c r="Z36" s="19"/>
      <c r="AA36" s="79">
        <v>0.7</v>
      </c>
      <c r="AB36" s="80">
        <f t="shared" si="1"/>
        <v>44.449999999999996</v>
      </c>
      <c r="AC36" s="81">
        <v>0.7</v>
      </c>
      <c r="AD36" s="82">
        <f t="shared" si="2"/>
        <v>44.449999999999996</v>
      </c>
      <c r="AE36" s="133">
        <f t="shared" si="3"/>
        <v>0</v>
      </c>
    </row>
    <row r="37" spans="1:32" ht="15.75" thickBot="1" x14ac:dyDescent="0.3">
      <c r="A37" s="22"/>
      <c r="B37" s="55" t="s">
        <v>91</v>
      </c>
      <c r="C37" s="55" t="s">
        <v>24</v>
      </c>
      <c r="D37" s="56" t="s">
        <v>25</v>
      </c>
      <c r="E37" s="57" t="s">
        <v>41</v>
      </c>
      <c r="F37" s="58"/>
      <c r="G37" s="58"/>
      <c r="H37" s="59">
        <v>2.16</v>
      </c>
      <c r="I37" s="58"/>
      <c r="J37" s="60" t="s">
        <v>42</v>
      </c>
      <c r="K37" s="58" t="s">
        <v>31</v>
      </c>
      <c r="L37" s="61">
        <v>1</v>
      </c>
      <c r="M37" s="62">
        <v>379.8</v>
      </c>
      <c r="N37" s="63">
        <v>379.8</v>
      </c>
      <c r="O37" s="19"/>
      <c r="P37" s="13" t="e">
        <v>#VALUE!</v>
      </c>
      <c r="Q37" s="14" t="e">
        <f>IF(J37="PROV SUM",N37,L37*P37)</f>
        <v>#VALUE!</v>
      </c>
      <c r="R37" s="40">
        <v>0</v>
      </c>
      <c r="S37" s="41">
        <v>482.346</v>
      </c>
      <c r="T37" s="14">
        <f>IF(J37="SC024",N37,IF(ISERROR(S37),"",IF(J37="PROV SUM",N37,L37*S37)))</f>
        <v>482.346</v>
      </c>
      <c r="V37" s="58" t="s">
        <v>31</v>
      </c>
      <c r="W37" s="61">
        <v>1</v>
      </c>
      <c r="X37" s="41">
        <v>482.346</v>
      </c>
      <c r="Y37" s="72">
        <f t="shared" si="0"/>
        <v>482.346</v>
      </c>
      <c r="Z37" s="19"/>
      <c r="AA37" s="79">
        <v>0.7</v>
      </c>
      <c r="AB37" s="80">
        <f t="shared" si="1"/>
        <v>337.6422</v>
      </c>
      <c r="AC37" s="81">
        <v>0.7</v>
      </c>
      <c r="AD37" s="82">
        <f t="shared" si="2"/>
        <v>337.6422</v>
      </c>
      <c r="AE37" s="133">
        <f t="shared" si="3"/>
        <v>0</v>
      </c>
    </row>
    <row r="38" spans="1:32" ht="60.75" thickBot="1" x14ac:dyDescent="0.3">
      <c r="A38" s="22"/>
      <c r="B38" s="55" t="s">
        <v>91</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9">
        <v>0</v>
      </c>
      <c r="AB38" s="80">
        <f t="shared" si="1"/>
        <v>0</v>
      </c>
      <c r="AC38" s="81">
        <v>0</v>
      </c>
      <c r="AD38" s="82">
        <f t="shared" si="2"/>
        <v>0</v>
      </c>
      <c r="AE38" s="133">
        <f t="shared" si="3"/>
        <v>0</v>
      </c>
    </row>
    <row r="39" spans="1:32" ht="15.75" thickBot="1" x14ac:dyDescent="0.3">
      <c r="A39" s="22"/>
      <c r="B39" s="64" t="s">
        <v>91</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9">
        <v>0</v>
      </c>
      <c r="AB39" s="80">
        <f t="shared" si="1"/>
        <v>0</v>
      </c>
      <c r="AC39" s="81">
        <v>0</v>
      </c>
      <c r="AD39" s="82">
        <f t="shared" si="2"/>
        <v>0</v>
      </c>
      <c r="AE39" s="133">
        <f t="shared" si="3"/>
        <v>0</v>
      </c>
    </row>
    <row r="40" spans="1:32" ht="31.5" thickBot="1" x14ac:dyDescent="0.3">
      <c r="A40" s="22"/>
      <c r="B40" s="64" t="s">
        <v>91</v>
      </c>
      <c r="C40" s="55" t="s">
        <v>312</v>
      </c>
      <c r="D40" s="56" t="s">
        <v>25</v>
      </c>
      <c r="E40" s="57" t="s">
        <v>447</v>
      </c>
      <c r="F40" s="58"/>
      <c r="G40" s="58"/>
      <c r="H40" s="59">
        <v>7.3159999999999998</v>
      </c>
      <c r="I40" s="58"/>
      <c r="J40" s="60" t="s">
        <v>379</v>
      </c>
      <c r="K40" s="58" t="s">
        <v>380</v>
      </c>
      <c r="L40" s="61">
        <v>1</v>
      </c>
      <c r="M40" s="65">
        <v>400</v>
      </c>
      <c r="N40" s="63">
        <v>400</v>
      </c>
      <c r="O40" s="19"/>
      <c r="P40" s="13" t="e">
        <v>#VALUE!</v>
      </c>
      <c r="Q40" s="14">
        <f>IF(J40="PROV SUM",N40,L40*P40)</f>
        <v>400</v>
      </c>
      <c r="R40" s="40" t="s">
        <v>381</v>
      </c>
      <c r="S40" s="41" t="s">
        <v>381</v>
      </c>
      <c r="T40" s="14">
        <f>IF(J40="SC024",N40,IF(ISERROR(S40),"",IF(J40="PROV SUM",N40,L40*S40)))</f>
        <v>400</v>
      </c>
      <c r="V40" s="58" t="s">
        <v>380</v>
      </c>
      <c r="W40" s="61">
        <v>1</v>
      </c>
      <c r="X40" s="41" t="s">
        <v>381</v>
      </c>
      <c r="Y40" s="72">
        <v>400</v>
      </c>
      <c r="Z40" s="19"/>
      <c r="AA40" s="79">
        <v>0</v>
      </c>
      <c r="AB40" s="80">
        <f t="shared" si="1"/>
        <v>0</v>
      </c>
      <c r="AC40" s="81">
        <v>0</v>
      </c>
      <c r="AD40" s="82">
        <f t="shared" si="2"/>
        <v>0</v>
      </c>
      <c r="AE40" s="133">
        <f t="shared" si="3"/>
        <v>0</v>
      </c>
    </row>
    <row r="41" spans="1:32" ht="16.5" thickBot="1" x14ac:dyDescent="0.3">
      <c r="A41" s="16"/>
      <c r="B41" s="88" t="s">
        <v>91</v>
      </c>
      <c r="C41" s="89" t="s">
        <v>341</v>
      </c>
      <c r="D41" s="90" t="s">
        <v>378</v>
      </c>
      <c r="E41" s="91"/>
      <c r="F41" s="7"/>
      <c r="G41" s="7"/>
      <c r="H41" s="92"/>
      <c r="I41" s="7"/>
      <c r="J41" s="91"/>
      <c r="K41" s="93"/>
      <c r="L41" s="53"/>
      <c r="M41" s="94"/>
      <c r="N41" s="12"/>
      <c r="O41" s="19"/>
      <c r="P41" s="17"/>
      <c r="Q41" s="38"/>
      <c r="R41" s="38"/>
      <c r="S41" s="38"/>
      <c r="T41" s="38"/>
      <c r="V41" s="93"/>
      <c r="W41" s="53"/>
      <c r="X41" s="38"/>
      <c r="Y41" s="72">
        <f t="shared" si="0"/>
        <v>0</v>
      </c>
      <c r="Z41" s="19"/>
      <c r="AA41" s="79">
        <v>0</v>
      </c>
      <c r="AB41" s="80">
        <f t="shared" si="1"/>
        <v>0</v>
      </c>
      <c r="AC41" s="81">
        <v>0</v>
      </c>
      <c r="AD41" s="82">
        <f t="shared" si="2"/>
        <v>0</v>
      </c>
      <c r="AE41" s="133">
        <f t="shared" si="3"/>
        <v>0</v>
      </c>
    </row>
    <row r="42" spans="1:32" ht="45.75" thickBot="1" x14ac:dyDescent="0.3">
      <c r="A42" s="16"/>
      <c r="B42" s="88" t="s">
        <v>91</v>
      </c>
      <c r="C42" s="89" t="s">
        <v>341</v>
      </c>
      <c r="D42" s="90" t="s">
        <v>25</v>
      </c>
      <c r="E42" s="91" t="s">
        <v>352</v>
      </c>
      <c r="F42" s="10"/>
      <c r="G42" s="10"/>
      <c r="H42" s="92">
        <v>104</v>
      </c>
      <c r="I42" s="10"/>
      <c r="J42" s="91" t="s">
        <v>353</v>
      </c>
      <c r="K42" s="10" t="s">
        <v>311</v>
      </c>
      <c r="L42" s="95">
        <v>2</v>
      </c>
      <c r="M42" s="94">
        <v>3.44</v>
      </c>
      <c r="N42" s="96">
        <v>6.88</v>
      </c>
      <c r="O42" s="19"/>
      <c r="P42" s="13" t="e">
        <v>#VALUE!</v>
      </c>
      <c r="Q42" s="14" t="e">
        <f t="shared" ref="Q42:Q50" si="4">IF(J42="PROV SUM",N42,L42*P42)</f>
        <v>#VALUE!</v>
      </c>
      <c r="R42" s="40">
        <v>0</v>
      </c>
      <c r="S42" s="41">
        <v>3.0495599999999996</v>
      </c>
      <c r="T42" s="14">
        <f t="shared" ref="T42:T50" si="5">IF(J42="SC024",N42,IF(ISERROR(S42),"",IF(J42="PROV SUM",N42,L42*S42)))</f>
        <v>6.0991199999999992</v>
      </c>
      <c r="V42" s="10" t="s">
        <v>311</v>
      </c>
      <c r="W42" s="95">
        <v>2</v>
      </c>
      <c r="X42" s="41">
        <v>3.0495599999999996</v>
      </c>
      <c r="Y42" s="72">
        <f t="shared" si="0"/>
        <v>6.0991199999999992</v>
      </c>
      <c r="Z42" s="19"/>
      <c r="AA42" s="79">
        <v>0</v>
      </c>
      <c r="AB42" s="80">
        <f t="shared" si="1"/>
        <v>0</v>
      </c>
      <c r="AC42" s="81">
        <v>0</v>
      </c>
      <c r="AD42" s="82">
        <f t="shared" si="2"/>
        <v>0</v>
      </c>
      <c r="AE42" s="133">
        <f t="shared" si="3"/>
        <v>0</v>
      </c>
    </row>
    <row r="43" spans="1:32" ht="90.75" thickBot="1" x14ac:dyDescent="0.3">
      <c r="A43" s="16"/>
      <c r="B43" s="88" t="s">
        <v>91</v>
      </c>
      <c r="C43" s="89" t="s">
        <v>341</v>
      </c>
      <c r="D43" s="90" t="s">
        <v>25</v>
      </c>
      <c r="E43" s="91" t="s">
        <v>366</v>
      </c>
      <c r="F43" s="7"/>
      <c r="G43" s="7"/>
      <c r="H43" s="92">
        <v>115</v>
      </c>
      <c r="I43" s="7"/>
      <c r="J43" s="91" t="s">
        <v>367</v>
      </c>
      <c r="K43" s="93" t="s">
        <v>311</v>
      </c>
      <c r="L43" s="95">
        <v>2</v>
      </c>
      <c r="M43" s="94">
        <v>70.11</v>
      </c>
      <c r="N43" s="96">
        <v>140.22</v>
      </c>
      <c r="O43" s="19"/>
      <c r="P43" s="13" t="e">
        <v>#VALUE!</v>
      </c>
      <c r="Q43" s="14" t="e">
        <f t="shared" si="4"/>
        <v>#VALUE!</v>
      </c>
      <c r="R43" s="40">
        <v>0</v>
      </c>
      <c r="S43" s="41">
        <v>56.088000000000001</v>
      </c>
      <c r="T43" s="14">
        <f t="shared" si="5"/>
        <v>112.176</v>
      </c>
      <c r="V43" s="93" t="s">
        <v>311</v>
      </c>
      <c r="W43" s="95">
        <v>2</v>
      </c>
      <c r="X43" s="41">
        <v>56.088000000000001</v>
      </c>
      <c r="Y43" s="72">
        <f t="shared" si="0"/>
        <v>112.176</v>
      </c>
      <c r="Z43" s="19"/>
      <c r="AA43" s="79">
        <v>0</v>
      </c>
      <c r="AB43" s="80">
        <f t="shared" si="1"/>
        <v>0</v>
      </c>
      <c r="AC43" s="81">
        <v>0</v>
      </c>
      <c r="AD43" s="82">
        <f t="shared" si="2"/>
        <v>0</v>
      </c>
      <c r="AE43" s="133">
        <f t="shared" si="3"/>
        <v>0</v>
      </c>
    </row>
    <row r="44" spans="1:32" ht="91.5" thickBot="1" x14ac:dyDescent="0.3">
      <c r="A44" s="16"/>
      <c r="B44" s="88" t="s">
        <v>91</v>
      </c>
      <c r="C44" s="89" t="s">
        <v>341</v>
      </c>
      <c r="D44" s="90" t="s">
        <v>25</v>
      </c>
      <c r="E44" s="97" t="s">
        <v>370</v>
      </c>
      <c r="F44" s="7"/>
      <c r="G44" s="7"/>
      <c r="H44" s="92">
        <v>186</v>
      </c>
      <c r="I44" s="7"/>
      <c r="J44" s="99" t="s">
        <v>371</v>
      </c>
      <c r="K44" s="93" t="s">
        <v>311</v>
      </c>
      <c r="L44" s="95">
        <v>1</v>
      </c>
      <c r="M44" s="94">
        <v>86.88</v>
      </c>
      <c r="N44" s="96">
        <v>86.88</v>
      </c>
      <c r="O44" s="19"/>
      <c r="P44" s="13" t="e">
        <v>#VALUE!</v>
      </c>
      <c r="Q44" s="14" t="e">
        <f t="shared" si="4"/>
        <v>#VALUE!</v>
      </c>
      <c r="R44" s="40">
        <v>0</v>
      </c>
      <c r="S44" s="41">
        <v>69.504000000000005</v>
      </c>
      <c r="T44" s="14">
        <f t="shared" si="5"/>
        <v>69.504000000000005</v>
      </c>
      <c r="V44" s="93" t="s">
        <v>311</v>
      </c>
      <c r="W44" s="95">
        <v>1</v>
      </c>
      <c r="X44" s="41">
        <v>69.504000000000005</v>
      </c>
      <c r="Y44" s="72">
        <f t="shared" si="0"/>
        <v>69.504000000000005</v>
      </c>
      <c r="Z44" s="19"/>
      <c r="AA44" s="79">
        <v>0</v>
      </c>
      <c r="AB44" s="80">
        <f t="shared" si="1"/>
        <v>0</v>
      </c>
      <c r="AC44" s="81">
        <v>0</v>
      </c>
      <c r="AD44" s="82">
        <f t="shared" si="2"/>
        <v>0</v>
      </c>
      <c r="AE44" s="133">
        <f t="shared" si="3"/>
        <v>0</v>
      </c>
    </row>
    <row r="45" spans="1:32" ht="90.75" thickBot="1" x14ac:dyDescent="0.3">
      <c r="A45" s="16"/>
      <c r="B45" s="88" t="s">
        <v>91</v>
      </c>
      <c r="C45" s="89" t="s">
        <v>341</v>
      </c>
      <c r="D45" s="90" t="s">
        <v>25</v>
      </c>
      <c r="E45" s="100" t="s">
        <v>348</v>
      </c>
      <c r="F45" s="7"/>
      <c r="G45" s="7"/>
      <c r="H45" s="92">
        <v>189</v>
      </c>
      <c r="I45" s="7"/>
      <c r="J45" s="113" t="s">
        <v>349</v>
      </c>
      <c r="K45" s="93" t="s">
        <v>311</v>
      </c>
      <c r="L45" s="95">
        <v>1</v>
      </c>
      <c r="M45" s="114">
        <v>152.85</v>
      </c>
      <c r="N45" s="96">
        <v>152.85</v>
      </c>
      <c r="O45" s="19"/>
      <c r="P45" s="13" t="e">
        <v>#VALUE!</v>
      </c>
      <c r="Q45" s="14" t="e">
        <f t="shared" si="4"/>
        <v>#VALUE!</v>
      </c>
      <c r="R45" s="40">
        <v>0</v>
      </c>
      <c r="S45" s="41">
        <v>135.50152499999999</v>
      </c>
      <c r="T45" s="14">
        <f t="shared" si="5"/>
        <v>135.50152499999999</v>
      </c>
      <c r="V45" s="93" t="s">
        <v>311</v>
      </c>
      <c r="W45" s="95">
        <v>1</v>
      </c>
      <c r="X45" s="41">
        <v>135.50152499999999</v>
      </c>
      <c r="Y45" s="72">
        <f t="shared" si="0"/>
        <v>135.50152499999999</v>
      </c>
      <c r="Z45" s="19"/>
      <c r="AA45" s="79">
        <v>0</v>
      </c>
      <c r="AB45" s="80">
        <f t="shared" si="1"/>
        <v>0</v>
      </c>
      <c r="AC45" s="81">
        <v>0</v>
      </c>
      <c r="AD45" s="82">
        <f t="shared" si="2"/>
        <v>0</v>
      </c>
      <c r="AE45" s="133">
        <f t="shared" si="3"/>
        <v>0</v>
      </c>
    </row>
    <row r="46" spans="1:32" ht="16.5" thickBot="1" x14ac:dyDescent="0.3">
      <c r="A46" s="16"/>
      <c r="B46" s="88" t="s">
        <v>91</v>
      </c>
      <c r="C46" s="89" t="s">
        <v>341</v>
      </c>
      <c r="D46" s="90" t="s">
        <v>25</v>
      </c>
      <c r="E46" s="100" t="s">
        <v>424</v>
      </c>
      <c r="F46" s="7"/>
      <c r="G46" s="7"/>
      <c r="H46" s="92">
        <v>190</v>
      </c>
      <c r="I46" s="7"/>
      <c r="J46" s="101" t="s">
        <v>379</v>
      </c>
      <c r="K46" s="93" t="s">
        <v>311</v>
      </c>
      <c r="L46" s="95">
        <v>1</v>
      </c>
      <c r="M46" s="102">
        <v>1500</v>
      </c>
      <c r="N46" s="96">
        <v>1500</v>
      </c>
      <c r="O46" s="19"/>
      <c r="P46" s="13" t="e">
        <v>#VALUE!</v>
      </c>
      <c r="Q46" s="14">
        <f t="shared" si="4"/>
        <v>1500</v>
      </c>
      <c r="R46" s="40" t="s">
        <v>381</v>
      </c>
      <c r="S46" s="41" t="s">
        <v>381</v>
      </c>
      <c r="T46" s="14">
        <f t="shared" si="5"/>
        <v>1500</v>
      </c>
      <c r="V46" s="93" t="s">
        <v>311</v>
      </c>
      <c r="W46" s="95">
        <v>1</v>
      </c>
      <c r="X46" s="41" t="s">
        <v>381</v>
      </c>
      <c r="Y46" s="72">
        <v>1500</v>
      </c>
      <c r="Z46" s="19"/>
      <c r="AA46" s="79">
        <v>0</v>
      </c>
      <c r="AB46" s="80">
        <f t="shared" si="1"/>
        <v>0</v>
      </c>
      <c r="AC46" s="81">
        <v>0</v>
      </c>
      <c r="AD46" s="82">
        <f t="shared" si="2"/>
        <v>0</v>
      </c>
      <c r="AE46" s="133">
        <f t="shared" si="3"/>
        <v>0</v>
      </c>
    </row>
    <row r="47" spans="1:32" ht="27" thickBot="1" x14ac:dyDescent="0.3">
      <c r="A47" s="16"/>
      <c r="B47" s="88" t="s">
        <v>91</v>
      </c>
      <c r="C47" s="89" t="s">
        <v>341</v>
      </c>
      <c r="D47" s="90" t="s">
        <v>25</v>
      </c>
      <c r="E47" s="103" t="s">
        <v>425</v>
      </c>
      <c r="F47" s="7"/>
      <c r="G47" s="7"/>
      <c r="H47" s="92">
        <v>191</v>
      </c>
      <c r="I47" s="7"/>
      <c r="J47" s="101" t="s">
        <v>379</v>
      </c>
      <c r="K47" s="93" t="s">
        <v>311</v>
      </c>
      <c r="L47" s="95">
        <v>1</v>
      </c>
      <c r="M47" s="102">
        <v>100</v>
      </c>
      <c r="N47" s="96">
        <v>100</v>
      </c>
      <c r="O47" s="19"/>
      <c r="P47" s="13" t="e">
        <v>#VALUE!</v>
      </c>
      <c r="Q47" s="14">
        <f t="shared" si="4"/>
        <v>100</v>
      </c>
      <c r="R47" s="40" t="s">
        <v>381</v>
      </c>
      <c r="S47" s="41" t="s">
        <v>381</v>
      </c>
      <c r="T47" s="14">
        <f t="shared" si="5"/>
        <v>100</v>
      </c>
      <c r="V47" s="93" t="s">
        <v>311</v>
      </c>
      <c r="W47" s="95">
        <v>1</v>
      </c>
      <c r="X47" s="41" t="s">
        <v>381</v>
      </c>
      <c r="Y47" s="72">
        <v>100</v>
      </c>
      <c r="Z47" s="19"/>
      <c r="AA47" s="79">
        <v>0</v>
      </c>
      <c r="AB47" s="80">
        <f t="shared" si="1"/>
        <v>0</v>
      </c>
      <c r="AC47" s="81">
        <v>0</v>
      </c>
      <c r="AD47" s="82">
        <f t="shared" si="2"/>
        <v>0</v>
      </c>
      <c r="AE47" s="133">
        <f t="shared" si="3"/>
        <v>0</v>
      </c>
    </row>
    <row r="48" spans="1:32" ht="16.5" thickBot="1" x14ac:dyDescent="0.3">
      <c r="A48" s="16"/>
      <c r="B48" s="88" t="s">
        <v>91</v>
      </c>
      <c r="C48" s="89" t="s">
        <v>341</v>
      </c>
      <c r="D48" s="90" t="s">
        <v>25</v>
      </c>
      <c r="E48" s="103" t="s">
        <v>426</v>
      </c>
      <c r="F48" s="7"/>
      <c r="G48" s="7"/>
      <c r="H48" s="92">
        <v>192</v>
      </c>
      <c r="I48" s="7"/>
      <c r="J48" s="101" t="s">
        <v>379</v>
      </c>
      <c r="K48" s="93" t="s">
        <v>311</v>
      </c>
      <c r="L48" s="95">
        <v>1</v>
      </c>
      <c r="M48" s="102">
        <v>100</v>
      </c>
      <c r="N48" s="96">
        <v>100</v>
      </c>
      <c r="O48" s="19"/>
      <c r="P48" s="13" t="e">
        <v>#VALUE!</v>
      </c>
      <c r="Q48" s="14">
        <f t="shared" si="4"/>
        <v>100</v>
      </c>
      <c r="R48" s="40" t="s">
        <v>381</v>
      </c>
      <c r="S48" s="41" t="s">
        <v>381</v>
      </c>
      <c r="T48" s="14">
        <f t="shared" si="5"/>
        <v>100</v>
      </c>
      <c r="V48" s="93" t="s">
        <v>311</v>
      </c>
      <c r="W48" s="95">
        <v>1</v>
      </c>
      <c r="X48" s="41" t="s">
        <v>381</v>
      </c>
      <c r="Y48" s="72">
        <v>100</v>
      </c>
      <c r="Z48" s="19"/>
      <c r="AA48" s="79">
        <v>0</v>
      </c>
      <c r="AB48" s="80">
        <f t="shared" si="1"/>
        <v>0</v>
      </c>
      <c r="AC48" s="81">
        <v>0</v>
      </c>
      <c r="AD48" s="82">
        <f t="shared" si="2"/>
        <v>0</v>
      </c>
      <c r="AE48" s="133">
        <f t="shared" si="3"/>
        <v>0</v>
      </c>
    </row>
    <row r="49" spans="1:32" ht="16.5" thickBot="1" x14ac:dyDescent="0.3">
      <c r="A49" s="16"/>
      <c r="B49" s="88" t="s">
        <v>91</v>
      </c>
      <c r="C49" s="89" t="s">
        <v>341</v>
      </c>
      <c r="D49" s="90" t="s">
        <v>25</v>
      </c>
      <c r="E49" s="103" t="s">
        <v>427</v>
      </c>
      <c r="F49" s="7"/>
      <c r="G49" s="7"/>
      <c r="H49" s="92">
        <v>193</v>
      </c>
      <c r="I49" s="7"/>
      <c r="J49" s="101" t="s">
        <v>379</v>
      </c>
      <c r="K49" s="93" t="s">
        <v>311</v>
      </c>
      <c r="L49" s="95">
        <v>1</v>
      </c>
      <c r="M49" s="102">
        <v>100</v>
      </c>
      <c r="N49" s="96">
        <v>100</v>
      </c>
      <c r="O49" s="19"/>
      <c r="P49" s="13" t="e">
        <v>#VALUE!</v>
      </c>
      <c r="Q49" s="14">
        <f t="shared" si="4"/>
        <v>100</v>
      </c>
      <c r="R49" s="40" t="s">
        <v>381</v>
      </c>
      <c r="S49" s="41" t="s">
        <v>381</v>
      </c>
      <c r="T49" s="14">
        <f t="shared" si="5"/>
        <v>100</v>
      </c>
      <c r="V49" s="93" t="s">
        <v>311</v>
      </c>
      <c r="W49" s="95">
        <v>1</v>
      </c>
      <c r="X49" s="41" t="s">
        <v>381</v>
      </c>
      <c r="Y49" s="72">
        <v>100</v>
      </c>
      <c r="Z49" s="19"/>
      <c r="AA49" s="79">
        <v>0</v>
      </c>
      <c r="AB49" s="80">
        <f t="shared" si="1"/>
        <v>0</v>
      </c>
      <c r="AC49" s="81">
        <v>0</v>
      </c>
      <c r="AD49" s="82">
        <f t="shared" si="2"/>
        <v>0</v>
      </c>
      <c r="AE49" s="133">
        <f t="shared" si="3"/>
        <v>0</v>
      </c>
    </row>
    <row r="50" spans="1:32" ht="16.5" thickBot="1" x14ac:dyDescent="0.3">
      <c r="A50" s="22"/>
      <c r="B50" s="88" t="s">
        <v>91</v>
      </c>
      <c r="C50" s="89" t="s">
        <v>341</v>
      </c>
      <c r="D50" s="90" t="s">
        <v>25</v>
      </c>
      <c r="E50" s="103" t="s">
        <v>428</v>
      </c>
      <c r="F50" s="30"/>
      <c r="G50" s="30"/>
      <c r="H50" s="92">
        <v>194</v>
      </c>
      <c r="I50" s="30"/>
      <c r="J50" s="101" t="s">
        <v>379</v>
      </c>
      <c r="K50" s="93" t="s">
        <v>311</v>
      </c>
      <c r="L50" s="95">
        <v>1</v>
      </c>
      <c r="M50" s="102">
        <v>350</v>
      </c>
      <c r="N50" s="96">
        <v>350</v>
      </c>
      <c r="O50" s="19"/>
      <c r="P50" s="13" t="e">
        <v>#VALUE!</v>
      </c>
      <c r="Q50" s="14">
        <f t="shared" si="4"/>
        <v>350</v>
      </c>
      <c r="R50" s="40" t="s">
        <v>381</v>
      </c>
      <c r="S50" s="41" t="str">
        <f t="shared" ref="S50" si="6">IF(R50&gt;0,R50,P50)</f>
        <v/>
      </c>
      <c r="T50" s="14">
        <f t="shared" si="5"/>
        <v>350</v>
      </c>
      <c r="V50" s="93" t="s">
        <v>311</v>
      </c>
      <c r="W50" s="95">
        <v>1</v>
      </c>
      <c r="X50" s="41" t="s">
        <v>381</v>
      </c>
      <c r="Y50" s="72">
        <v>350</v>
      </c>
      <c r="Z50" s="19"/>
      <c r="AA50" s="79">
        <v>0</v>
      </c>
      <c r="AB50" s="80">
        <f t="shared" si="1"/>
        <v>0</v>
      </c>
      <c r="AC50" s="81">
        <v>0</v>
      </c>
      <c r="AD50" s="82">
        <f t="shared" si="2"/>
        <v>0</v>
      </c>
      <c r="AE50" s="133">
        <f t="shared" si="3"/>
        <v>0</v>
      </c>
    </row>
    <row r="51" spans="1:32" ht="15.75" thickBot="1" x14ac:dyDescent="0.3"/>
    <row r="52" spans="1:32" ht="15.75" thickBot="1" x14ac:dyDescent="0.3">
      <c r="S52" s="69" t="s">
        <v>5</v>
      </c>
      <c r="T52" s="70">
        <f>SUM(T11:T50)</f>
        <v>8164.8633579999996</v>
      </c>
      <c r="U52" s="66"/>
      <c r="V52" s="22"/>
      <c r="W52" s="29"/>
      <c r="X52" s="69" t="s">
        <v>5</v>
      </c>
      <c r="Y52" s="70">
        <f>SUM(Y11:Y50)</f>
        <v>8164.8633579999996</v>
      </c>
      <c r="Z52" s="19"/>
      <c r="AA52" s="78"/>
      <c r="AB52" s="119">
        <f>SUM(AB11:AB50)</f>
        <v>2114.8743199999999</v>
      </c>
      <c r="AC52" s="78"/>
      <c r="AD52" s="120">
        <f>SUM(AD11:AD50)</f>
        <v>2114.8743199999999</v>
      </c>
      <c r="AE52" s="134">
        <f>SUM(AE11:AE50)</f>
        <v>0</v>
      </c>
      <c r="AF52" s="407">
        <f>SUM(AF11:AF50)</f>
        <v>2114.8743199999999</v>
      </c>
    </row>
  </sheetData>
  <autoFilter ref="B8:AE5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S42:S50 X40 X11:X12 X14 X16:X19 X21:X25 X27:X29 X31:X32 X34:X38 X42:X50">
      <formula1>P11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53"/>
  <sheetViews>
    <sheetView topLeftCell="B1" zoomScale="70" zoomScaleNormal="70" workbookViewId="0">
      <pane xSplit="9" ySplit="8" topLeftCell="S39" activePane="bottomRight" state="frozen"/>
      <selection activeCell="S45" sqref="S45"/>
      <selection pane="topRight" activeCell="S45" sqref="S45"/>
      <selection pane="bottomLeft" activeCell="S45" sqref="S45"/>
      <selection pane="bottomRight" activeCell="AG46" sqref="AG4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9.710937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606</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306" t="s">
        <v>617</v>
      </c>
    </row>
    <row r="8" spans="1:32" s="318" customFormat="1" ht="75.75" thickBot="1" x14ac:dyDescent="0.3">
      <c r="A8" s="310" t="s">
        <v>377</v>
      </c>
      <c r="B8" s="311" t="s">
        <v>229</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229</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229</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229</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6" si="0">W12*X12</f>
        <v>399.99552</v>
      </c>
      <c r="Z12" s="19"/>
      <c r="AA12" s="79">
        <v>0</v>
      </c>
      <c r="AB12" s="80">
        <f t="shared" ref="AB12:AB51" si="1">Y12*AA12</f>
        <v>0</v>
      </c>
      <c r="AC12" s="81">
        <v>0</v>
      </c>
      <c r="AD12" s="82">
        <f t="shared" ref="AD12:AD51" si="2">Y12*AC12</f>
        <v>0</v>
      </c>
      <c r="AE12" s="133">
        <f t="shared" ref="AE12:AE51" si="3">AB12-AD12</f>
        <v>0</v>
      </c>
    </row>
    <row r="13" spans="1:32" ht="15.75" thickBot="1" x14ac:dyDescent="0.3">
      <c r="A13" s="16"/>
      <c r="B13" s="3" t="s">
        <v>229</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c r="AF13" s="176">
        <f>SUM(AD14)</f>
        <v>222.29999999999998</v>
      </c>
    </row>
    <row r="14" spans="1:32" ht="30.75" thickBot="1" x14ac:dyDescent="0.3">
      <c r="A14" s="16"/>
      <c r="B14" s="3" t="s">
        <v>229</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229</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2" ht="105.75" thickBot="1" x14ac:dyDescent="0.3">
      <c r="A16" s="16"/>
      <c r="B16" s="3" t="s">
        <v>229</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2" ht="61.5" thickBot="1" x14ac:dyDescent="0.3">
      <c r="A17" s="16"/>
      <c r="B17" s="3" t="s">
        <v>229</v>
      </c>
      <c r="C17" s="4" t="s">
        <v>285</v>
      </c>
      <c r="D17" s="5" t="s">
        <v>25</v>
      </c>
      <c r="E17" s="129" t="s">
        <v>501</v>
      </c>
      <c r="F17" s="7"/>
      <c r="G17" s="7"/>
      <c r="H17" s="8">
        <v>5.1480000000000201</v>
      </c>
      <c r="I17" s="7"/>
      <c r="J17" s="9" t="s">
        <v>299</v>
      </c>
      <c r="K17" s="10" t="s">
        <v>79</v>
      </c>
      <c r="L17" s="39">
        <v>2</v>
      </c>
      <c r="M17" s="11">
        <v>40.94</v>
      </c>
      <c r="N17" s="12">
        <v>81.88</v>
      </c>
      <c r="O17" s="19"/>
      <c r="P17" s="13" t="e">
        <v>#VALUE!</v>
      </c>
      <c r="Q17" s="14" t="e">
        <f>IF(J17="PROV SUM",N17,L17*P17)</f>
        <v>#VALUE!</v>
      </c>
      <c r="R17" s="40">
        <v>0</v>
      </c>
      <c r="S17" s="41">
        <v>34.487856000000001</v>
      </c>
      <c r="T17" s="14">
        <f>IF(J17="SC024",N17,IF(ISERROR(S17),"",IF(J17="PROV SUM",N17,L17*S17)))</f>
        <v>68.975712000000001</v>
      </c>
      <c r="V17" s="10" t="s">
        <v>79</v>
      </c>
      <c r="W17" s="39">
        <v>2</v>
      </c>
      <c r="X17" s="41">
        <v>34.487856000000001</v>
      </c>
      <c r="Y17" s="72">
        <f t="shared" si="0"/>
        <v>68.975712000000001</v>
      </c>
      <c r="Z17" s="19"/>
      <c r="AA17" s="79">
        <v>0</v>
      </c>
      <c r="AB17" s="80">
        <f t="shared" si="1"/>
        <v>0</v>
      </c>
      <c r="AC17" s="81">
        <v>0</v>
      </c>
      <c r="AD17" s="82">
        <f t="shared" si="2"/>
        <v>0</v>
      </c>
      <c r="AE17" s="133">
        <f t="shared" si="3"/>
        <v>0</v>
      </c>
    </row>
    <row r="18" spans="1:32" ht="15.75" thickBot="1" x14ac:dyDescent="0.3">
      <c r="A18" s="16"/>
      <c r="B18" s="3" t="s">
        <v>229</v>
      </c>
      <c r="C18" s="42" t="s">
        <v>189</v>
      </c>
      <c r="D18" s="5" t="s">
        <v>378</v>
      </c>
      <c r="E18" s="6"/>
      <c r="F18" s="7"/>
      <c r="G18" s="7"/>
      <c r="H18" s="8"/>
      <c r="I18" s="7"/>
      <c r="J18" s="9"/>
      <c r="K18" s="10"/>
      <c r="L18" s="39"/>
      <c r="M18" s="9"/>
      <c r="N18" s="39"/>
      <c r="O18" s="19"/>
      <c r="P18" s="28"/>
      <c r="Q18" s="43"/>
      <c r="R18" s="43"/>
      <c r="S18" s="43"/>
      <c r="T18" s="43"/>
      <c r="V18" s="10"/>
      <c r="W18" s="39"/>
      <c r="X18" s="43"/>
      <c r="Y18" s="72">
        <f t="shared" si="0"/>
        <v>0</v>
      </c>
      <c r="Z18" s="19"/>
      <c r="AA18" s="79">
        <v>0</v>
      </c>
      <c r="AB18" s="80">
        <f t="shared" si="1"/>
        <v>0</v>
      </c>
      <c r="AC18" s="81">
        <v>0</v>
      </c>
      <c r="AD18" s="82">
        <f t="shared" si="2"/>
        <v>0</v>
      </c>
      <c r="AE18" s="133">
        <f t="shared" si="3"/>
        <v>0</v>
      </c>
    </row>
    <row r="19" spans="1:32" ht="30.75" thickBot="1" x14ac:dyDescent="0.3">
      <c r="A19" s="16"/>
      <c r="B19" s="3" t="s">
        <v>229</v>
      </c>
      <c r="C19" s="42" t="s">
        <v>189</v>
      </c>
      <c r="D19" s="5" t="s">
        <v>25</v>
      </c>
      <c r="E19" s="6" t="s">
        <v>337</v>
      </c>
      <c r="F19" s="7"/>
      <c r="G19" s="7"/>
      <c r="H19" s="8">
        <v>6.91</v>
      </c>
      <c r="I19" s="7"/>
      <c r="J19" s="9" t="s">
        <v>338</v>
      </c>
      <c r="K19" s="10" t="s">
        <v>79</v>
      </c>
      <c r="L19" s="39">
        <v>2</v>
      </c>
      <c r="M19" s="11">
        <v>20.13</v>
      </c>
      <c r="N19" s="39">
        <v>40.26</v>
      </c>
      <c r="O19" s="19"/>
      <c r="P19" s="13" t="e">
        <v>#VALUE!</v>
      </c>
      <c r="Q19" s="14" t="e">
        <f t="shared" ref="Q19:Q25" si="4">IF(J19="PROV SUM",N19,L19*P19)</f>
        <v>#VALUE!</v>
      </c>
      <c r="R19" s="40">
        <v>0</v>
      </c>
      <c r="S19" s="41">
        <v>14.594249999999999</v>
      </c>
      <c r="T19" s="14">
        <f t="shared" ref="T19:T25" si="5">IF(J19="SC024",N19,IF(ISERROR(S19),"",IF(J19="PROV SUM",N19,L19*S19)))</f>
        <v>29.188499999999998</v>
      </c>
      <c r="V19" s="10" t="s">
        <v>79</v>
      </c>
      <c r="W19" s="39">
        <v>2</v>
      </c>
      <c r="X19" s="41">
        <v>14.594249999999999</v>
      </c>
      <c r="Y19" s="72">
        <f t="shared" si="0"/>
        <v>29.188499999999998</v>
      </c>
      <c r="Z19" s="19"/>
      <c r="AA19" s="79">
        <v>0</v>
      </c>
      <c r="AB19" s="80">
        <f t="shared" si="1"/>
        <v>0</v>
      </c>
      <c r="AC19" s="81">
        <v>0</v>
      </c>
      <c r="AD19" s="82">
        <f t="shared" si="2"/>
        <v>0</v>
      </c>
      <c r="AE19" s="133">
        <f t="shared" si="3"/>
        <v>0</v>
      </c>
    </row>
    <row r="20" spans="1:32" ht="30.75" thickBot="1" x14ac:dyDescent="0.3">
      <c r="A20" s="16"/>
      <c r="B20" s="3" t="s">
        <v>229</v>
      </c>
      <c r="C20" s="42" t="s">
        <v>189</v>
      </c>
      <c r="D20" s="5" t="s">
        <v>25</v>
      </c>
      <c r="E20" s="6" t="s">
        <v>230</v>
      </c>
      <c r="F20" s="7"/>
      <c r="G20" s="7"/>
      <c r="H20" s="8">
        <v>6.1970000000000303</v>
      </c>
      <c r="I20" s="7"/>
      <c r="J20" s="9" t="s">
        <v>231</v>
      </c>
      <c r="K20" s="10" t="s">
        <v>79</v>
      </c>
      <c r="L20" s="39">
        <v>8</v>
      </c>
      <c r="M20" s="11">
        <v>15.71</v>
      </c>
      <c r="N20" s="39">
        <v>125.68</v>
      </c>
      <c r="O20" s="19"/>
      <c r="P20" s="13" t="e">
        <v>#VALUE!</v>
      </c>
      <c r="Q20" s="14" t="e">
        <f t="shared" si="4"/>
        <v>#VALUE!</v>
      </c>
      <c r="R20" s="40">
        <v>0</v>
      </c>
      <c r="S20" s="41">
        <v>13.3535</v>
      </c>
      <c r="T20" s="14">
        <f t="shared" si="5"/>
        <v>106.828</v>
      </c>
      <c r="V20" s="10" t="s">
        <v>79</v>
      </c>
      <c r="W20" s="39">
        <v>8</v>
      </c>
      <c r="X20" s="41">
        <v>13.3535</v>
      </c>
      <c r="Y20" s="72">
        <f t="shared" si="0"/>
        <v>106.828</v>
      </c>
      <c r="Z20" s="19"/>
      <c r="AA20" s="79">
        <v>0</v>
      </c>
      <c r="AB20" s="80">
        <f t="shared" si="1"/>
        <v>0</v>
      </c>
      <c r="AC20" s="81">
        <v>0</v>
      </c>
      <c r="AD20" s="82">
        <f t="shared" si="2"/>
        <v>0</v>
      </c>
      <c r="AE20" s="133">
        <f t="shared" si="3"/>
        <v>0</v>
      </c>
    </row>
    <row r="21" spans="1:32" ht="45.75" thickBot="1" x14ac:dyDescent="0.3">
      <c r="A21" s="16"/>
      <c r="B21" s="3" t="s">
        <v>229</v>
      </c>
      <c r="C21" s="42" t="s">
        <v>189</v>
      </c>
      <c r="D21" s="5" t="s">
        <v>25</v>
      </c>
      <c r="E21" s="6" t="s">
        <v>232</v>
      </c>
      <c r="F21" s="7"/>
      <c r="G21" s="7"/>
      <c r="H21" s="8">
        <v>6.2030000000000296</v>
      </c>
      <c r="I21" s="7"/>
      <c r="J21" s="9" t="s">
        <v>233</v>
      </c>
      <c r="K21" s="10" t="s">
        <v>139</v>
      </c>
      <c r="L21" s="39">
        <v>1</v>
      </c>
      <c r="M21" s="11">
        <v>21.61</v>
      </c>
      <c r="N21" s="39">
        <v>21.61</v>
      </c>
      <c r="O21" s="19"/>
      <c r="P21" s="13" t="e">
        <v>#VALUE!</v>
      </c>
      <c r="Q21" s="14" t="e">
        <f t="shared" si="4"/>
        <v>#VALUE!</v>
      </c>
      <c r="R21" s="40">
        <v>0</v>
      </c>
      <c r="S21" s="41">
        <v>18.368499999999997</v>
      </c>
      <c r="T21" s="14">
        <f t="shared" si="5"/>
        <v>18.368499999999997</v>
      </c>
      <c r="V21" s="10" t="s">
        <v>139</v>
      </c>
      <c r="W21" s="39">
        <v>1</v>
      </c>
      <c r="X21" s="41">
        <v>18.368499999999997</v>
      </c>
      <c r="Y21" s="72">
        <f t="shared" si="0"/>
        <v>18.368499999999997</v>
      </c>
      <c r="Z21" s="19"/>
      <c r="AA21" s="79">
        <v>0</v>
      </c>
      <c r="AB21" s="80">
        <f t="shared" si="1"/>
        <v>0</v>
      </c>
      <c r="AC21" s="81">
        <v>0</v>
      </c>
      <c r="AD21" s="82">
        <f t="shared" si="2"/>
        <v>0</v>
      </c>
      <c r="AE21" s="133">
        <f t="shared" si="3"/>
        <v>0</v>
      </c>
    </row>
    <row r="22" spans="1:32" ht="45.75" thickBot="1" x14ac:dyDescent="0.3">
      <c r="A22" s="16"/>
      <c r="B22" s="3" t="s">
        <v>229</v>
      </c>
      <c r="C22" s="42" t="s">
        <v>189</v>
      </c>
      <c r="D22" s="5" t="s">
        <v>25</v>
      </c>
      <c r="E22" s="6" t="s">
        <v>234</v>
      </c>
      <c r="F22" s="7"/>
      <c r="G22" s="7"/>
      <c r="H22" s="8">
        <v>6.2040000000000299</v>
      </c>
      <c r="I22" s="7"/>
      <c r="J22" s="9" t="s">
        <v>235</v>
      </c>
      <c r="K22" s="10" t="s">
        <v>79</v>
      </c>
      <c r="L22" s="39">
        <v>8</v>
      </c>
      <c r="M22" s="11">
        <v>20.51</v>
      </c>
      <c r="N22" s="39">
        <v>164.08</v>
      </c>
      <c r="O22" s="19"/>
      <c r="P22" s="13" t="e">
        <v>#VALUE!</v>
      </c>
      <c r="Q22" s="14" t="e">
        <f t="shared" si="4"/>
        <v>#VALUE!</v>
      </c>
      <c r="R22" s="40">
        <v>0</v>
      </c>
      <c r="S22" s="41">
        <v>17.433500000000002</v>
      </c>
      <c r="T22" s="14">
        <f t="shared" si="5"/>
        <v>139.46800000000002</v>
      </c>
      <c r="V22" s="10" t="s">
        <v>79</v>
      </c>
      <c r="W22" s="39">
        <v>8</v>
      </c>
      <c r="X22" s="41">
        <v>17.433500000000002</v>
      </c>
      <c r="Y22" s="72">
        <f t="shared" si="0"/>
        <v>139.46800000000002</v>
      </c>
      <c r="Z22" s="19"/>
      <c r="AA22" s="79">
        <v>0</v>
      </c>
      <c r="AB22" s="80">
        <f t="shared" si="1"/>
        <v>0</v>
      </c>
      <c r="AC22" s="81">
        <v>0</v>
      </c>
      <c r="AD22" s="82">
        <f t="shared" si="2"/>
        <v>0</v>
      </c>
      <c r="AE22" s="133">
        <f t="shared" si="3"/>
        <v>0</v>
      </c>
    </row>
    <row r="23" spans="1:32" ht="30.75" thickBot="1" x14ac:dyDescent="0.3">
      <c r="A23" s="16"/>
      <c r="B23" s="3" t="s">
        <v>229</v>
      </c>
      <c r="C23" s="42" t="s">
        <v>189</v>
      </c>
      <c r="D23" s="5" t="s">
        <v>25</v>
      </c>
      <c r="E23" s="6" t="s">
        <v>411</v>
      </c>
      <c r="F23" s="7"/>
      <c r="G23" s="7"/>
      <c r="H23" s="8">
        <v>6.2360000000000504</v>
      </c>
      <c r="I23" s="7"/>
      <c r="J23" s="9" t="s">
        <v>251</v>
      </c>
      <c r="K23" s="10" t="s">
        <v>79</v>
      </c>
      <c r="L23" s="39">
        <v>10</v>
      </c>
      <c r="M23" s="11">
        <v>25.87</v>
      </c>
      <c r="N23" s="39">
        <v>258.7</v>
      </c>
      <c r="O23" s="19"/>
      <c r="P23" s="13" t="e">
        <v>#VALUE!</v>
      </c>
      <c r="Q23" s="14" t="e">
        <f t="shared" si="4"/>
        <v>#VALUE!</v>
      </c>
      <c r="R23" s="40">
        <v>0</v>
      </c>
      <c r="S23" s="41">
        <v>21.9895</v>
      </c>
      <c r="T23" s="14">
        <f t="shared" si="5"/>
        <v>219.89499999999998</v>
      </c>
      <c r="V23" s="10" t="s">
        <v>79</v>
      </c>
      <c r="W23" s="39">
        <v>10</v>
      </c>
      <c r="X23" s="41">
        <v>21.9895</v>
      </c>
      <c r="Y23" s="72">
        <f t="shared" si="0"/>
        <v>219.89499999999998</v>
      </c>
      <c r="Z23" s="19"/>
      <c r="AA23" s="79">
        <v>0</v>
      </c>
      <c r="AB23" s="80">
        <f t="shared" si="1"/>
        <v>0</v>
      </c>
      <c r="AC23" s="81">
        <v>0</v>
      </c>
      <c r="AD23" s="82">
        <f t="shared" si="2"/>
        <v>0</v>
      </c>
      <c r="AE23" s="133">
        <f t="shared" si="3"/>
        <v>0</v>
      </c>
    </row>
    <row r="24" spans="1:32" ht="30.75" thickBot="1" x14ac:dyDescent="0.3">
      <c r="A24" s="16"/>
      <c r="B24" s="3" t="s">
        <v>229</v>
      </c>
      <c r="C24" s="42" t="s">
        <v>189</v>
      </c>
      <c r="D24" s="5" t="s">
        <v>25</v>
      </c>
      <c r="E24" s="6" t="s">
        <v>412</v>
      </c>
      <c r="F24" s="7"/>
      <c r="G24" s="7"/>
      <c r="H24" s="8">
        <v>6.2370000000000498</v>
      </c>
      <c r="I24" s="7"/>
      <c r="J24" s="9" t="s">
        <v>253</v>
      </c>
      <c r="K24" s="10" t="s">
        <v>104</v>
      </c>
      <c r="L24" s="39">
        <v>14</v>
      </c>
      <c r="M24" s="11">
        <v>6.28</v>
      </c>
      <c r="N24" s="39">
        <v>87.92</v>
      </c>
      <c r="O24" s="19"/>
      <c r="P24" s="13" t="e">
        <v>#VALUE!</v>
      </c>
      <c r="Q24" s="14" t="e">
        <f t="shared" si="4"/>
        <v>#VALUE!</v>
      </c>
      <c r="R24" s="40">
        <v>0</v>
      </c>
      <c r="S24" s="41">
        <v>5.3380000000000001</v>
      </c>
      <c r="T24" s="14">
        <f t="shared" si="5"/>
        <v>74.731999999999999</v>
      </c>
      <c r="V24" s="10" t="s">
        <v>104</v>
      </c>
      <c r="W24" s="39">
        <v>14</v>
      </c>
      <c r="X24" s="41">
        <v>5.3380000000000001</v>
      </c>
      <c r="Y24" s="72">
        <f t="shared" si="0"/>
        <v>74.731999999999999</v>
      </c>
      <c r="Z24" s="19"/>
      <c r="AA24" s="79">
        <v>0</v>
      </c>
      <c r="AB24" s="80">
        <f t="shared" si="1"/>
        <v>0</v>
      </c>
      <c r="AC24" s="81">
        <v>0</v>
      </c>
      <c r="AD24" s="82">
        <f t="shared" si="2"/>
        <v>0</v>
      </c>
      <c r="AE24" s="133">
        <f t="shared" si="3"/>
        <v>0</v>
      </c>
    </row>
    <row r="25" spans="1:32" ht="45.75" thickBot="1" x14ac:dyDescent="0.3">
      <c r="A25" s="16"/>
      <c r="B25" s="3" t="s">
        <v>229</v>
      </c>
      <c r="C25" s="42" t="s">
        <v>189</v>
      </c>
      <c r="D25" s="5" t="s">
        <v>25</v>
      </c>
      <c r="E25" s="6" t="s">
        <v>413</v>
      </c>
      <c r="F25" s="7"/>
      <c r="G25" s="7"/>
      <c r="H25" s="8">
        <v>6.2380000000000502</v>
      </c>
      <c r="I25" s="7"/>
      <c r="J25" s="9" t="s">
        <v>255</v>
      </c>
      <c r="K25" s="10" t="s">
        <v>139</v>
      </c>
      <c r="L25" s="39">
        <v>3</v>
      </c>
      <c r="M25" s="11">
        <v>20.71</v>
      </c>
      <c r="N25" s="39">
        <v>62.13</v>
      </c>
      <c r="O25" s="19"/>
      <c r="P25" s="13" t="e">
        <v>#VALUE!</v>
      </c>
      <c r="Q25" s="14" t="e">
        <f t="shared" si="4"/>
        <v>#VALUE!</v>
      </c>
      <c r="R25" s="40">
        <v>0</v>
      </c>
      <c r="S25" s="41">
        <v>17.6035</v>
      </c>
      <c r="T25" s="14">
        <f t="shared" si="5"/>
        <v>52.810500000000005</v>
      </c>
      <c r="V25" s="10" t="s">
        <v>139</v>
      </c>
      <c r="W25" s="39">
        <v>3</v>
      </c>
      <c r="X25" s="41">
        <v>17.6035</v>
      </c>
      <c r="Y25" s="72">
        <f t="shared" si="0"/>
        <v>52.810500000000005</v>
      </c>
      <c r="Z25" s="19"/>
      <c r="AA25" s="79">
        <v>0</v>
      </c>
      <c r="AB25" s="80">
        <f t="shared" si="1"/>
        <v>0</v>
      </c>
      <c r="AC25" s="81">
        <v>0</v>
      </c>
      <c r="AD25" s="82">
        <f t="shared" si="2"/>
        <v>0</v>
      </c>
      <c r="AE25" s="133">
        <f t="shared" si="3"/>
        <v>0</v>
      </c>
    </row>
    <row r="26" spans="1:32" ht="15.75" thickBot="1" x14ac:dyDescent="0.3">
      <c r="A26" s="16"/>
      <c r="B26" s="3" t="s">
        <v>229</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2" ht="15.75" thickBot="1" x14ac:dyDescent="0.3">
      <c r="A27" s="16"/>
      <c r="B27" s="3" t="s">
        <v>229</v>
      </c>
      <c r="C27" s="42"/>
      <c r="D27" s="5"/>
      <c r="E27" s="6"/>
      <c r="F27" s="7"/>
      <c r="G27" s="7"/>
      <c r="H27" s="8"/>
      <c r="I27" s="7"/>
      <c r="J27" s="9"/>
      <c r="K27" s="10"/>
      <c r="L27" s="39"/>
      <c r="M27" s="11"/>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2" ht="15.75" thickBot="1" x14ac:dyDescent="0.3">
      <c r="A28" s="16"/>
      <c r="B28" s="3" t="s">
        <v>229</v>
      </c>
      <c r="C28" s="42" t="s">
        <v>164</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2" ht="90.75" thickBot="1" x14ac:dyDescent="0.3">
      <c r="A29" s="16"/>
      <c r="B29" s="3" t="s">
        <v>229</v>
      </c>
      <c r="C29" s="42" t="s">
        <v>164</v>
      </c>
      <c r="D29" s="5" t="s">
        <v>25</v>
      </c>
      <c r="E29" s="6" t="s">
        <v>169</v>
      </c>
      <c r="F29" s="7"/>
      <c r="G29" s="7"/>
      <c r="H29" s="8">
        <v>4.8899999999999801</v>
      </c>
      <c r="I29" s="7"/>
      <c r="J29" s="9" t="s">
        <v>170</v>
      </c>
      <c r="K29" s="10" t="s">
        <v>75</v>
      </c>
      <c r="L29" s="39">
        <v>1</v>
      </c>
      <c r="M29" s="11">
        <v>29.05</v>
      </c>
      <c r="N29" s="39">
        <v>29.05</v>
      </c>
      <c r="O29" s="44"/>
      <c r="P29" s="13" t="e">
        <v>#VALUE!</v>
      </c>
      <c r="Q29" s="14" t="e">
        <f>IF(J29="PROV SUM",N29,L29*P29)</f>
        <v>#VALUE!</v>
      </c>
      <c r="R29" s="40">
        <v>0</v>
      </c>
      <c r="S29" s="41">
        <v>25.752824999999998</v>
      </c>
      <c r="T29" s="14">
        <f>IF(J29="SC024",N29,IF(ISERROR(S29),"",IF(J29="PROV SUM",N29,L29*S29)))</f>
        <v>25.752824999999998</v>
      </c>
      <c r="V29" s="10" t="s">
        <v>75</v>
      </c>
      <c r="W29" s="39">
        <v>1</v>
      </c>
      <c r="X29" s="41">
        <v>25.752824999999998</v>
      </c>
      <c r="Y29" s="72">
        <f t="shared" si="0"/>
        <v>25.752824999999998</v>
      </c>
      <c r="Z29" s="19"/>
      <c r="AA29" s="79">
        <v>0</v>
      </c>
      <c r="AB29" s="80">
        <f t="shared" si="1"/>
        <v>0</v>
      </c>
      <c r="AC29" s="81">
        <v>0</v>
      </c>
      <c r="AD29" s="82">
        <f t="shared" si="2"/>
        <v>0</v>
      </c>
      <c r="AE29" s="133">
        <f t="shared" si="3"/>
        <v>0</v>
      </c>
    </row>
    <row r="30" spans="1:32" ht="90.75" thickBot="1" x14ac:dyDescent="0.3">
      <c r="A30" s="16"/>
      <c r="B30" s="45" t="s">
        <v>229</v>
      </c>
      <c r="C30" s="46" t="s">
        <v>164</v>
      </c>
      <c r="D30" s="47" t="s">
        <v>25</v>
      </c>
      <c r="E30" s="48" t="s">
        <v>171</v>
      </c>
      <c r="F30" s="49"/>
      <c r="G30" s="49"/>
      <c r="H30" s="50">
        <v>4.8999999999999799</v>
      </c>
      <c r="I30" s="49"/>
      <c r="J30" s="51" t="s">
        <v>172</v>
      </c>
      <c r="K30" s="52" t="s">
        <v>75</v>
      </c>
      <c r="L30" s="53">
        <v>5</v>
      </c>
      <c r="M30" s="54">
        <v>35.61</v>
      </c>
      <c r="N30" s="53">
        <v>178.05</v>
      </c>
      <c r="O30" s="44"/>
      <c r="P30" s="13" t="e">
        <v>#VALUE!</v>
      </c>
      <c r="Q30" s="14" t="e">
        <f>IF(J30="PROV SUM",N30,L30*P30)</f>
        <v>#VALUE!</v>
      </c>
      <c r="R30" s="40">
        <v>0</v>
      </c>
      <c r="S30" s="41">
        <v>31.568264999999997</v>
      </c>
      <c r="T30" s="14">
        <f>IF(J30="SC024",N30,IF(ISERROR(S30),"",IF(J30="PROV SUM",N30,L30*S30)))</f>
        <v>157.84132499999998</v>
      </c>
      <c r="V30" s="52" t="s">
        <v>75</v>
      </c>
      <c r="W30" s="53">
        <v>5</v>
      </c>
      <c r="X30" s="41">
        <v>31.568264999999997</v>
      </c>
      <c r="Y30" s="72">
        <f t="shared" si="0"/>
        <v>157.84132499999998</v>
      </c>
      <c r="Z30" s="19"/>
      <c r="AA30" s="79">
        <v>0</v>
      </c>
      <c r="AB30" s="80">
        <f t="shared" si="1"/>
        <v>0</v>
      </c>
      <c r="AC30" s="81">
        <v>0</v>
      </c>
      <c r="AD30" s="82">
        <f t="shared" si="2"/>
        <v>0</v>
      </c>
      <c r="AE30" s="133">
        <f t="shared" si="3"/>
        <v>0</v>
      </c>
    </row>
    <row r="31" spans="1:32" ht="15.75" thickBot="1" x14ac:dyDescent="0.3">
      <c r="A31" s="16"/>
      <c r="B31" s="45" t="s">
        <v>229</v>
      </c>
      <c r="C31" s="46" t="s">
        <v>24</v>
      </c>
      <c r="D31" s="47" t="s">
        <v>378</v>
      </c>
      <c r="E31" s="48"/>
      <c r="F31" s="49"/>
      <c r="G31" s="49"/>
      <c r="H31" s="50"/>
      <c r="I31" s="49"/>
      <c r="J31" s="51"/>
      <c r="K31" s="52"/>
      <c r="L31" s="53"/>
      <c r="M31" s="51"/>
      <c r="N31" s="53"/>
      <c r="O31" s="44"/>
      <c r="P31" s="28"/>
      <c r="Q31" s="43"/>
      <c r="R31" s="43"/>
      <c r="S31" s="43"/>
      <c r="T31" s="43"/>
      <c r="V31" s="52"/>
      <c r="W31" s="53"/>
      <c r="X31" s="43"/>
      <c r="Y31" s="72">
        <f t="shared" si="0"/>
        <v>0</v>
      </c>
      <c r="Z31" s="19"/>
      <c r="AA31" s="79">
        <v>0</v>
      </c>
      <c r="AB31" s="80">
        <f t="shared" si="1"/>
        <v>0</v>
      </c>
      <c r="AC31" s="81">
        <v>0</v>
      </c>
      <c r="AD31" s="82">
        <f t="shared" si="2"/>
        <v>0</v>
      </c>
      <c r="AE31" s="133">
        <f t="shared" si="3"/>
        <v>0</v>
      </c>
      <c r="AF31" s="176">
        <f>SUM(AD32:AD35)</f>
        <v>2025.8531999999998</v>
      </c>
    </row>
    <row r="32" spans="1:32" ht="120.75" thickBot="1" x14ac:dyDescent="0.3">
      <c r="A32" s="22"/>
      <c r="B32" s="55" t="s">
        <v>229</v>
      </c>
      <c r="C32" s="55" t="s">
        <v>24</v>
      </c>
      <c r="D32" s="56" t="s">
        <v>25</v>
      </c>
      <c r="E32" s="57" t="s">
        <v>26</v>
      </c>
      <c r="F32" s="58"/>
      <c r="G32" s="58"/>
      <c r="H32" s="59">
        <v>2.1</v>
      </c>
      <c r="I32" s="58"/>
      <c r="J32" s="60" t="s">
        <v>27</v>
      </c>
      <c r="K32" s="58" t="s">
        <v>28</v>
      </c>
      <c r="L32" s="61">
        <v>140</v>
      </c>
      <c r="M32" s="62">
        <v>12.92</v>
      </c>
      <c r="N32" s="63">
        <v>1808.8</v>
      </c>
      <c r="O32" s="19"/>
      <c r="P32" s="13" t="e">
        <v>#VALUE!</v>
      </c>
      <c r="Q32" s="14" t="e">
        <f>IF(J32="PROV SUM",N32,L32*P32)</f>
        <v>#VALUE!</v>
      </c>
      <c r="R32" s="40">
        <v>0</v>
      </c>
      <c r="S32" s="41">
        <v>16.4084</v>
      </c>
      <c r="T32" s="14">
        <f>IF(J32="SC024",N32,IF(ISERROR(S32),"",IF(J32="PROV SUM",N32,L32*S32)))</f>
        <v>2297.1759999999999</v>
      </c>
      <c r="V32" s="58" t="s">
        <v>28</v>
      </c>
      <c r="W32" s="61">
        <v>140</v>
      </c>
      <c r="X32" s="41">
        <v>16.4084</v>
      </c>
      <c r="Y32" s="72">
        <f t="shared" si="0"/>
        <v>2297.1759999999999</v>
      </c>
      <c r="Z32" s="19"/>
      <c r="AA32" s="79">
        <v>0.7</v>
      </c>
      <c r="AB32" s="80">
        <f t="shared" si="1"/>
        <v>1608.0231999999999</v>
      </c>
      <c r="AC32" s="81">
        <v>0.7</v>
      </c>
      <c r="AD32" s="82">
        <f t="shared" si="2"/>
        <v>1608.0231999999999</v>
      </c>
      <c r="AE32" s="133">
        <f t="shared" si="3"/>
        <v>0</v>
      </c>
    </row>
    <row r="33" spans="1:31" ht="30.75" thickBot="1" x14ac:dyDescent="0.3">
      <c r="A33" s="22"/>
      <c r="B33" s="55" t="s">
        <v>229</v>
      </c>
      <c r="C33" s="55" t="s">
        <v>24</v>
      </c>
      <c r="D33" s="56" t="s">
        <v>25</v>
      </c>
      <c r="E33" s="57" t="s">
        <v>29</v>
      </c>
      <c r="F33" s="58"/>
      <c r="G33" s="58"/>
      <c r="H33" s="59">
        <v>2.5</v>
      </c>
      <c r="I33" s="58"/>
      <c r="J33" s="60" t="s">
        <v>30</v>
      </c>
      <c r="K33" s="58" t="s">
        <v>31</v>
      </c>
      <c r="L33" s="61">
        <v>1</v>
      </c>
      <c r="M33" s="62">
        <v>420</v>
      </c>
      <c r="N33" s="63">
        <v>420</v>
      </c>
      <c r="O33" s="19"/>
      <c r="P33" s="13" t="e">
        <v>#VALUE!</v>
      </c>
      <c r="Q33" s="14" t="e">
        <f>IF(J33="PROV SUM",N33,L33*P33)</f>
        <v>#VALUE!</v>
      </c>
      <c r="R33" s="40">
        <v>0</v>
      </c>
      <c r="S33" s="41">
        <v>533.4</v>
      </c>
      <c r="T33" s="14">
        <f>IF(J33="SC024",N33,IF(ISERROR(S33),"",IF(J33="PROV SUM",N33,L33*S33)))</f>
        <v>533.4</v>
      </c>
      <c r="V33" s="58" t="s">
        <v>31</v>
      </c>
      <c r="W33" s="61">
        <v>1</v>
      </c>
      <c r="X33" s="41">
        <v>533.4</v>
      </c>
      <c r="Y33" s="72">
        <f t="shared" si="0"/>
        <v>533.4</v>
      </c>
      <c r="Z33" s="19"/>
      <c r="AA33" s="79">
        <v>0.7</v>
      </c>
      <c r="AB33" s="80">
        <f t="shared" si="1"/>
        <v>373.37999999999994</v>
      </c>
      <c r="AC33" s="81">
        <v>0.7</v>
      </c>
      <c r="AD33" s="82">
        <f t="shared" si="2"/>
        <v>373.37999999999994</v>
      </c>
      <c r="AE33" s="133">
        <f t="shared" si="3"/>
        <v>0</v>
      </c>
    </row>
    <row r="34" spans="1:31" ht="15.75" thickBot="1" x14ac:dyDescent="0.3">
      <c r="A34" s="22"/>
      <c r="B34" s="55" t="s">
        <v>229</v>
      </c>
      <c r="C34" s="55" t="s">
        <v>24</v>
      </c>
      <c r="D34" s="56" t="s">
        <v>25</v>
      </c>
      <c r="E34" s="57" t="s">
        <v>32</v>
      </c>
      <c r="F34" s="58"/>
      <c r="G34" s="58"/>
      <c r="H34" s="59">
        <v>2.6</v>
      </c>
      <c r="I34" s="58"/>
      <c r="J34" s="60" t="s">
        <v>33</v>
      </c>
      <c r="K34" s="58" t="s">
        <v>31</v>
      </c>
      <c r="L34" s="61">
        <v>1</v>
      </c>
      <c r="M34" s="62">
        <v>50</v>
      </c>
      <c r="N34" s="63">
        <v>50</v>
      </c>
      <c r="O34" s="19"/>
      <c r="P34" s="13" t="e">
        <v>#VALUE!</v>
      </c>
      <c r="Q34" s="14" t="e">
        <f>IF(J34="PROV SUM",N34,L34*P34)</f>
        <v>#VALUE!</v>
      </c>
      <c r="R34" s="40">
        <v>0</v>
      </c>
      <c r="S34" s="41">
        <v>63.5</v>
      </c>
      <c r="T34" s="14">
        <f>IF(J34="SC024",N34,IF(ISERROR(S34),"",IF(J34="PROV SUM",N34,L34*S34)))</f>
        <v>63.5</v>
      </c>
      <c r="V34" s="58" t="s">
        <v>31</v>
      </c>
      <c r="W34" s="61">
        <v>1</v>
      </c>
      <c r="X34" s="41">
        <v>63.5</v>
      </c>
      <c r="Y34" s="72">
        <f t="shared" si="0"/>
        <v>63.5</v>
      </c>
      <c r="Z34" s="19"/>
      <c r="AA34" s="79">
        <v>0.7</v>
      </c>
      <c r="AB34" s="80">
        <f t="shared" si="1"/>
        <v>44.449999999999996</v>
      </c>
      <c r="AC34" s="81">
        <v>0.7</v>
      </c>
      <c r="AD34" s="82">
        <f t="shared" si="2"/>
        <v>44.449999999999996</v>
      </c>
      <c r="AE34" s="133">
        <f t="shared" si="3"/>
        <v>0</v>
      </c>
    </row>
    <row r="35" spans="1:31" ht="60.75" thickBot="1" x14ac:dyDescent="0.3">
      <c r="A35" s="22"/>
      <c r="B35" s="55" t="s">
        <v>229</v>
      </c>
      <c r="C35" s="55" t="s">
        <v>24</v>
      </c>
      <c r="D35" s="56" t="s">
        <v>25</v>
      </c>
      <c r="E35" s="57" t="s">
        <v>382</v>
      </c>
      <c r="F35" s="58"/>
      <c r="G35" s="58"/>
      <c r="H35" s="59"/>
      <c r="I35" s="58"/>
      <c r="J35" s="60" t="s">
        <v>383</v>
      </c>
      <c r="K35" s="58" t="s">
        <v>31</v>
      </c>
      <c r="L35" s="61"/>
      <c r="M35" s="62">
        <v>4.8300000000000003E-2</v>
      </c>
      <c r="N35" s="63">
        <v>0</v>
      </c>
      <c r="O35" s="19"/>
      <c r="P35" s="13" t="e">
        <v>#VALUE!</v>
      </c>
      <c r="Q35" s="14" t="e">
        <f>IF(J35="PROV SUM",N35,L35*P35)</f>
        <v>#VALUE!</v>
      </c>
      <c r="R35" s="40" t="e">
        <v>#N/A</v>
      </c>
      <c r="S35" s="41" t="e">
        <v>#N/A</v>
      </c>
      <c r="T35" s="14">
        <f>IF(J35="SC024",N35,IF(ISERROR(S35),"",IF(J35="PROV SUM",N35,L35*S35)))</f>
        <v>0</v>
      </c>
      <c r="V35" s="58" t="s">
        <v>31</v>
      </c>
      <c r="W35" s="61"/>
      <c r="X35" s="41" t="e">
        <v>#N/A</v>
      </c>
      <c r="Y35" s="72"/>
      <c r="Z35" s="19"/>
      <c r="AA35" s="79">
        <v>0</v>
      </c>
      <c r="AB35" s="80">
        <f t="shared" si="1"/>
        <v>0</v>
      </c>
      <c r="AC35" s="81">
        <v>0</v>
      </c>
      <c r="AD35" s="82">
        <f t="shared" si="2"/>
        <v>0</v>
      </c>
      <c r="AE35" s="133">
        <f t="shared" si="3"/>
        <v>0</v>
      </c>
    </row>
    <row r="36" spans="1:31" ht="15.75" thickBot="1" x14ac:dyDescent="0.3">
      <c r="A36" s="22"/>
      <c r="B36" s="64" t="s">
        <v>229</v>
      </c>
      <c r="C36" s="55" t="s">
        <v>312</v>
      </c>
      <c r="D36" s="56" t="s">
        <v>378</v>
      </c>
      <c r="E36" s="57"/>
      <c r="F36" s="58"/>
      <c r="G36" s="58"/>
      <c r="H36" s="59"/>
      <c r="I36" s="58"/>
      <c r="J36" s="60"/>
      <c r="K36" s="58"/>
      <c r="L36" s="61"/>
      <c r="M36" s="60"/>
      <c r="N36" s="63"/>
      <c r="O36" s="19"/>
      <c r="P36" s="17"/>
      <c r="Q36" s="38"/>
      <c r="R36" s="38"/>
      <c r="S36" s="38"/>
      <c r="T36" s="38"/>
      <c r="V36" s="58"/>
      <c r="W36" s="61"/>
      <c r="X36" s="38"/>
      <c r="Y36" s="72">
        <f t="shared" si="0"/>
        <v>0</v>
      </c>
      <c r="Z36" s="19"/>
      <c r="AA36" s="79">
        <v>0</v>
      </c>
      <c r="AB36" s="80">
        <f t="shared" si="1"/>
        <v>0</v>
      </c>
      <c r="AC36" s="81">
        <v>0</v>
      </c>
      <c r="AD36" s="82">
        <f t="shared" si="2"/>
        <v>0</v>
      </c>
      <c r="AE36" s="133">
        <f t="shared" si="3"/>
        <v>0</v>
      </c>
    </row>
    <row r="37" spans="1:31" ht="16.5" thickBot="1" x14ac:dyDescent="0.3">
      <c r="A37" s="16"/>
      <c r="B37" s="88" t="s">
        <v>229</v>
      </c>
      <c r="C37" s="89" t="s">
        <v>341</v>
      </c>
      <c r="D37" s="90" t="s">
        <v>378</v>
      </c>
      <c r="E37" s="91"/>
      <c r="F37" s="7"/>
      <c r="G37" s="7"/>
      <c r="H37" s="92"/>
      <c r="I37" s="7"/>
      <c r="J37" s="91"/>
      <c r="K37" s="93"/>
      <c r="L37" s="53"/>
      <c r="M37" s="94"/>
      <c r="N37" s="12"/>
      <c r="O37" s="19"/>
      <c r="P37" s="17"/>
      <c r="Q37" s="38"/>
      <c r="R37" s="38"/>
      <c r="S37" s="38"/>
      <c r="T37" s="38"/>
      <c r="V37" s="93"/>
      <c r="W37" s="53"/>
      <c r="X37" s="38"/>
      <c r="Y37" s="72">
        <f t="shared" si="0"/>
        <v>0</v>
      </c>
      <c r="Z37" s="19"/>
      <c r="AA37" s="79">
        <v>0</v>
      </c>
      <c r="AB37" s="80">
        <f t="shared" si="1"/>
        <v>0</v>
      </c>
      <c r="AC37" s="81">
        <v>0</v>
      </c>
      <c r="AD37" s="82">
        <f t="shared" si="2"/>
        <v>0</v>
      </c>
      <c r="AE37" s="133">
        <f t="shared" si="3"/>
        <v>0</v>
      </c>
    </row>
    <row r="38" spans="1:31" ht="105.75" thickBot="1" x14ac:dyDescent="0.3">
      <c r="A38" s="16"/>
      <c r="B38" s="88" t="s">
        <v>229</v>
      </c>
      <c r="C38" s="89" t="s">
        <v>341</v>
      </c>
      <c r="D38" s="90" t="s">
        <v>25</v>
      </c>
      <c r="E38" s="91" t="s">
        <v>350</v>
      </c>
      <c r="F38" s="10"/>
      <c r="G38" s="10"/>
      <c r="H38" s="92">
        <v>13</v>
      </c>
      <c r="I38" s="10"/>
      <c r="J38" s="91" t="s">
        <v>351</v>
      </c>
      <c r="K38" s="10" t="s">
        <v>311</v>
      </c>
      <c r="L38" s="95">
        <v>2</v>
      </c>
      <c r="M38" s="94">
        <v>222.2</v>
      </c>
      <c r="N38" s="96">
        <v>444.4</v>
      </c>
      <c r="O38" s="19"/>
      <c r="P38" s="13" t="e">
        <v>#VALUE!</v>
      </c>
      <c r="Q38" s="14" t="e">
        <f t="shared" ref="Q38:Q51" si="6">IF(J38="PROV SUM",N38,L38*P38)</f>
        <v>#VALUE!</v>
      </c>
      <c r="R38" s="40">
        <v>0</v>
      </c>
      <c r="S38" s="41">
        <v>196.98029999999997</v>
      </c>
      <c r="T38" s="14">
        <f t="shared" ref="T38:T51" si="7">IF(J38="SC024",N38,IF(ISERROR(S38),"",IF(J38="PROV SUM",N38,L38*S38)))</f>
        <v>393.96059999999994</v>
      </c>
      <c r="V38" s="10" t="s">
        <v>311</v>
      </c>
      <c r="W38" s="95">
        <v>2</v>
      </c>
      <c r="X38" s="41">
        <v>196.98029999999997</v>
      </c>
      <c r="Y38" s="72">
        <f t="shared" si="0"/>
        <v>393.96059999999994</v>
      </c>
      <c r="Z38" s="19"/>
      <c r="AA38" s="79">
        <v>0</v>
      </c>
      <c r="AB38" s="80">
        <f t="shared" si="1"/>
        <v>0</v>
      </c>
      <c r="AC38" s="81">
        <v>0</v>
      </c>
      <c r="AD38" s="82">
        <f t="shared" si="2"/>
        <v>0</v>
      </c>
      <c r="AE38" s="133">
        <f t="shared" si="3"/>
        <v>0</v>
      </c>
    </row>
    <row r="39" spans="1:31" ht="105.75" thickBot="1" x14ac:dyDescent="0.3">
      <c r="A39" s="16"/>
      <c r="B39" s="88" t="s">
        <v>229</v>
      </c>
      <c r="C39" s="89" t="s">
        <v>341</v>
      </c>
      <c r="D39" s="90" t="s">
        <v>25</v>
      </c>
      <c r="E39" s="91" t="s">
        <v>356</v>
      </c>
      <c r="F39" s="7"/>
      <c r="G39" s="7"/>
      <c r="H39" s="92">
        <v>27</v>
      </c>
      <c r="I39" s="7"/>
      <c r="J39" s="91" t="s">
        <v>357</v>
      </c>
      <c r="K39" s="93" t="s">
        <v>311</v>
      </c>
      <c r="L39" s="95">
        <v>1</v>
      </c>
      <c r="M39" s="94">
        <v>22.53</v>
      </c>
      <c r="N39" s="96">
        <v>22.53</v>
      </c>
      <c r="O39" s="19"/>
      <c r="P39" s="13" t="e">
        <v>#VALUE!</v>
      </c>
      <c r="Q39" s="14" t="e">
        <f t="shared" si="6"/>
        <v>#VALUE!</v>
      </c>
      <c r="R39" s="40">
        <v>0</v>
      </c>
      <c r="S39" s="41">
        <v>19.150500000000001</v>
      </c>
      <c r="T39" s="14">
        <f t="shared" si="7"/>
        <v>19.150500000000001</v>
      </c>
      <c r="V39" s="93" t="s">
        <v>311</v>
      </c>
      <c r="W39" s="95">
        <v>1</v>
      </c>
      <c r="X39" s="41">
        <v>19.150500000000001</v>
      </c>
      <c r="Y39" s="72">
        <f t="shared" si="0"/>
        <v>19.150500000000001</v>
      </c>
      <c r="Z39" s="19"/>
      <c r="AA39" s="79">
        <v>0</v>
      </c>
      <c r="AB39" s="80">
        <f t="shared" si="1"/>
        <v>0</v>
      </c>
      <c r="AC39" s="81">
        <v>0</v>
      </c>
      <c r="AD39" s="82">
        <f t="shared" si="2"/>
        <v>0</v>
      </c>
      <c r="AE39" s="133">
        <f t="shared" si="3"/>
        <v>0</v>
      </c>
    </row>
    <row r="40" spans="1:31" ht="120.75" thickBot="1" x14ac:dyDescent="0.3">
      <c r="A40" s="16"/>
      <c r="B40" s="88" t="s">
        <v>229</v>
      </c>
      <c r="C40" s="89" t="s">
        <v>341</v>
      </c>
      <c r="D40" s="90" t="s">
        <v>25</v>
      </c>
      <c r="E40" s="91" t="s">
        <v>358</v>
      </c>
      <c r="F40" s="7"/>
      <c r="G40" s="7"/>
      <c r="H40" s="92">
        <v>41</v>
      </c>
      <c r="I40" s="7"/>
      <c r="J40" s="91" t="s">
        <v>359</v>
      </c>
      <c r="K40" s="93" t="s">
        <v>311</v>
      </c>
      <c r="L40" s="95">
        <v>1</v>
      </c>
      <c r="M40" s="94">
        <v>29.34</v>
      </c>
      <c r="N40" s="96">
        <v>29.34</v>
      </c>
      <c r="O40" s="19"/>
      <c r="P40" s="13" t="e">
        <v>#VALUE!</v>
      </c>
      <c r="Q40" s="14" t="e">
        <f t="shared" si="6"/>
        <v>#VALUE!</v>
      </c>
      <c r="R40" s="40">
        <v>0</v>
      </c>
      <c r="S40" s="41">
        <v>24.939</v>
      </c>
      <c r="T40" s="14">
        <f t="shared" si="7"/>
        <v>24.939</v>
      </c>
      <c r="V40" s="93" t="s">
        <v>311</v>
      </c>
      <c r="W40" s="95">
        <v>1</v>
      </c>
      <c r="X40" s="41">
        <v>24.939</v>
      </c>
      <c r="Y40" s="72">
        <f t="shared" si="0"/>
        <v>24.939</v>
      </c>
      <c r="Z40" s="19"/>
      <c r="AA40" s="79">
        <v>0</v>
      </c>
      <c r="AB40" s="80">
        <f t="shared" si="1"/>
        <v>0</v>
      </c>
      <c r="AC40" s="81">
        <v>0</v>
      </c>
      <c r="AD40" s="82">
        <f t="shared" si="2"/>
        <v>0</v>
      </c>
      <c r="AE40" s="133">
        <f t="shared" si="3"/>
        <v>0</v>
      </c>
    </row>
    <row r="41" spans="1:31" ht="45.75" thickBot="1" x14ac:dyDescent="0.3">
      <c r="A41" s="16"/>
      <c r="B41" s="88" t="s">
        <v>229</v>
      </c>
      <c r="C41" s="89" t="s">
        <v>341</v>
      </c>
      <c r="D41" s="90" t="s">
        <v>25</v>
      </c>
      <c r="E41" s="91" t="s">
        <v>364</v>
      </c>
      <c r="F41" s="7"/>
      <c r="G41" s="7"/>
      <c r="H41" s="92">
        <v>93</v>
      </c>
      <c r="I41" s="7"/>
      <c r="J41" s="91" t="s">
        <v>365</v>
      </c>
      <c r="K41" s="93" t="s">
        <v>311</v>
      </c>
      <c r="L41" s="95">
        <v>1</v>
      </c>
      <c r="M41" s="94">
        <v>550</v>
      </c>
      <c r="N41" s="96">
        <v>550</v>
      </c>
      <c r="O41" s="19"/>
      <c r="P41" s="13" t="e">
        <v>#VALUE!</v>
      </c>
      <c r="Q41" s="14" t="e">
        <f t="shared" si="6"/>
        <v>#VALUE!</v>
      </c>
      <c r="R41" s="40">
        <v>0</v>
      </c>
      <c r="S41" s="41">
        <v>440</v>
      </c>
      <c r="T41" s="14">
        <f t="shared" si="7"/>
        <v>440</v>
      </c>
      <c r="V41" s="93" t="s">
        <v>311</v>
      </c>
      <c r="W41" s="95">
        <v>1</v>
      </c>
      <c r="X41" s="41">
        <v>440</v>
      </c>
      <c r="Y41" s="72">
        <f t="shared" si="0"/>
        <v>440</v>
      </c>
      <c r="Z41" s="19"/>
      <c r="AA41" s="79">
        <v>0</v>
      </c>
      <c r="AB41" s="80">
        <f t="shared" si="1"/>
        <v>0</v>
      </c>
      <c r="AC41" s="81">
        <v>0</v>
      </c>
      <c r="AD41" s="82">
        <f t="shared" si="2"/>
        <v>0</v>
      </c>
      <c r="AE41" s="133">
        <f t="shared" si="3"/>
        <v>0</v>
      </c>
    </row>
    <row r="42" spans="1:31" ht="45.75" thickBot="1" x14ac:dyDescent="0.3">
      <c r="A42" s="16"/>
      <c r="B42" s="88" t="s">
        <v>229</v>
      </c>
      <c r="C42" s="89" t="s">
        <v>341</v>
      </c>
      <c r="D42" s="90" t="s">
        <v>25</v>
      </c>
      <c r="E42" s="91" t="s">
        <v>352</v>
      </c>
      <c r="F42" s="7"/>
      <c r="G42" s="7"/>
      <c r="H42" s="92">
        <v>104</v>
      </c>
      <c r="I42" s="7"/>
      <c r="J42" s="91" t="s">
        <v>353</v>
      </c>
      <c r="K42" s="93" t="s">
        <v>311</v>
      </c>
      <c r="L42" s="95">
        <v>2</v>
      </c>
      <c r="M42" s="94">
        <v>3.44</v>
      </c>
      <c r="N42" s="96">
        <v>6.88</v>
      </c>
      <c r="O42" s="19"/>
      <c r="P42" s="13" t="e">
        <v>#VALUE!</v>
      </c>
      <c r="Q42" s="14" t="e">
        <f t="shared" si="6"/>
        <v>#VALUE!</v>
      </c>
      <c r="R42" s="40">
        <v>0</v>
      </c>
      <c r="S42" s="41">
        <v>3.0495599999999996</v>
      </c>
      <c r="T42" s="14">
        <f t="shared" si="7"/>
        <v>6.0991199999999992</v>
      </c>
      <c r="V42" s="93" t="s">
        <v>311</v>
      </c>
      <c r="W42" s="95">
        <v>2</v>
      </c>
      <c r="X42" s="41">
        <v>3.0495599999999996</v>
      </c>
      <c r="Y42" s="72">
        <f t="shared" si="0"/>
        <v>6.0991199999999992</v>
      </c>
      <c r="Z42" s="19"/>
      <c r="AA42" s="79">
        <v>0</v>
      </c>
      <c r="AB42" s="80">
        <f t="shared" si="1"/>
        <v>0</v>
      </c>
      <c r="AC42" s="81">
        <v>0</v>
      </c>
      <c r="AD42" s="82">
        <f t="shared" si="2"/>
        <v>0</v>
      </c>
      <c r="AE42" s="133">
        <f t="shared" si="3"/>
        <v>0</v>
      </c>
    </row>
    <row r="43" spans="1:31" ht="90.75" thickBot="1" x14ac:dyDescent="0.3">
      <c r="A43" s="16"/>
      <c r="B43" s="88" t="s">
        <v>229</v>
      </c>
      <c r="C43" s="89" t="s">
        <v>341</v>
      </c>
      <c r="D43" s="90" t="s">
        <v>25</v>
      </c>
      <c r="E43" s="91" t="s">
        <v>366</v>
      </c>
      <c r="F43" s="7"/>
      <c r="G43" s="7"/>
      <c r="H43" s="92">
        <v>115</v>
      </c>
      <c r="I43" s="7"/>
      <c r="J43" s="91" t="s">
        <v>367</v>
      </c>
      <c r="K43" s="93" t="s">
        <v>311</v>
      </c>
      <c r="L43" s="95">
        <v>2</v>
      </c>
      <c r="M43" s="94">
        <v>70.11</v>
      </c>
      <c r="N43" s="96">
        <v>140.22</v>
      </c>
      <c r="O43" s="19"/>
      <c r="P43" s="13" t="e">
        <v>#VALUE!</v>
      </c>
      <c r="Q43" s="14" t="e">
        <f t="shared" si="6"/>
        <v>#VALUE!</v>
      </c>
      <c r="R43" s="40">
        <v>0</v>
      </c>
      <c r="S43" s="41">
        <v>56.088000000000001</v>
      </c>
      <c r="T43" s="14">
        <f t="shared" si="7"/>
        <v>112.176</v>
      </c>
      <c r="V43" s="93" t="s">
        <v>311</v>
      </c>
      <c r="W43" s="95">
        <v>2</v>
      </c>
      <c r="X43" s="41">
        <v>56.088000000000001</v>
      </c>
      <c r="Y43" s="72">
        <f t="shared" si="0"/>
        <v>112.176</v>
      </c>
      <c r="Z43" s="19"/>
      <c r="AA43" s="79">
        <v>0</v>
      </c>
      <c r="AB43" s="80">
        <f t="shared" si="1"/>
        <v>0</v>
      </c>
      <c r="AC43" s="81">
        <v>0</v>
      </c>
      <c r="AD43" s="82">
        <f t="shared" si="2"/>
        <v>0</v>
      </c>
      <c r="AE43" s="133">
        <f t="shared" si="3"/>
        <v>0</v>
      </c>
    </row>
    <row r="44" spans="1:31" ht="46.5" thickBot="1" x14ac:dyDescent="0.3">
      <c r="A44" s="16"/>
      <c r="B44" s="88" t="s">
        <v>229</v>
      </c>
      <c r="C44" s="89" t="s">
        <v>341</v>
      </c>
      <c r="D44" s="90" t="s">
        <v>25</v>
      </c>
      <c r="E44" s="97" t="s">
        <v>354</v>
      </c>
      <c r="F44" s="7"/>
      <c r="G44" s="7"/>
      <c r="H44" s="92">
        <v>175</v>
      </c>
      <c r="I44" s="7"/>
      <c r="J44" s="104" t="s">
        <v>355</v>
      </c>
      <c r="K44" s="93" t="s">
        <v>311</v>
      </c>
      <c r="L44" s="95">
        <v>2</v>
      </c>
      <c r="M44" s="94">
        <v>9.81</v>
      </c>
      <c r="N44" s="96">
        <v>19.62</v>
      </c>
      <c r="O44" s="19"/>
      <c r="P44" s="13" t="e">
        <v>#VALUE!</v>
      </c>
      <c r="Q44" s="14" t="e">
        <f t="shared" si="6"/>
        <v>#VALUE!</v>
      </c>
      <c r="R44" s="40">
        <v>0</v>
      </c>
      <c r="S44" s="41">
        <v>8.6965649999999997</v>
      </c>
      <c r="T44" s="14">
        <f t="shared" si="7"/>
        <v>17.393129999999999</v>
      </c>
      <c r="V44" s="93" t="s">
        <v>311</v>
      </c>
      <c r="W44" s="95">
        <v>2</v>
      </c>
      <c r="X44" s="41">
        <v>8.6965649999999997</v>
      </c>
      <c r="Y44" s="72">
        <f t="shared" si="0"/>
        <v>17.393129999999999</v>
      </c>
      <c r="Z44" s="19"/>
      <c r="AA44" s="79">
        <v>0</v>
      </c>
      <c r="AB44" s="80">
        <f t="shared" si="1"/>
        <v>0</v>
      </c>
      <c r="AC44" s="81">
        <v>0</v>
      </c>
      <c r="AD44" s="82">
        <f t="shared" si="2"/>
        <v>0</v>
      </c>
      <c r="AE44" s="133">
        <f t="shared" si="3"/>
        <v>0</v>
      </c>
    </row>
    <row r="45" spans="1:31" ht="76.5" thickBot="1" x14ac:dyDescent="0.3">
      <c r="A45" s="16"/>
      <c r="B45" s="88" t="s">
        <v>229</v>
      </c>
      <c r="C45" s="89" t="s">
        <v>341</v>
      </c>
      <c r="D45" s="90" t="s">
        <v>25</v>
      </c>
      <c r="E45" s="97" t="s">
        <v>342</v>
      </c>
      <c r="F45" s="7"/>
      <c r="G45" s="7"/>
      <c r="H45" s="92">
        <v>180</v>
      </c>
      <c r="I45" s="7"/>
      <c r="J45" s="98" t="s">
        <v>343</v>
      </c>
      <c r="K45" s="93" t="s">
        <v>311</v>
      </c>
      <c r="L45" s="95">
        <v>1</v>
      </c>
      <c r="M45" s="94">
        <v>62.11</v>
      </c>
      <c r="N45" s="96">
        <v>62.11</v>
      </c>
      <c r="O45" s="19"/>
      <c r="P45" s="13" t="e">
        <v>#VALUE!</v>
      </c>
      <c r="Q45" s="14" t="e">
        <f t="shared" si="6"/>
        <v>#VALUE!</v>
      </c>
      <c r="R45" s="40">
        <v>0</v>
      </c>
      <c r="S45" s="41">
        <v>55.060514999999995</v>
      </c>
      <c r="T45" s="14">
        <f t="shared" si="7"/>
        <v>55.060514999999995</v>
      </c>
      <c r="V45" s="93" t="s">
        <v>311</v>
      </c>
      <c r="W45" s="95">
        <v>1</v>
      </c>
      <c r="X45" s="41">
        <v>55.060514999999995</v>
      </c>
      <c r="Y45" s="72">
        <f t="shared" si="0"/>
        <v>55.060514999999995</v>
      </c>
      <c r="Z45" s="19"/>
      <c r="AA45" s="79">
        <v>0</v>
      </c>
      <c r="AB45" s="80">
        <f t="shared" si="1"/>
        <v>0</v>
      </c>
      <c r="AC45" s="81">
        <v>0</v>
      </c>
      <c r="AD45" s="82">
        <f t="shared" si="2"/>
        <v>0</v>
      </c>
      <c r="AE45" s="133">
        <f t="shared" si="3"/>
        <v>0</v>
      </c>
    </row>
    <row r="46" spans="1:31" ht="91.5" thickBot="1" x14ac:dyDescent="0.3">
      <c r="A46" s="22"/>
      <c r="B46" s="88" t="s">
        <v>229</v>
      </c>
      <c r="C46" s="89" t="s">
        <v>341</v>
      </c>
      <c r="D46" s="90" t="s">
        <v>25</v>
      </c>
      <c r="E46" s="97" t="s">
        <v>370</v>
      </c>
      <c r="F46" s="30"/>
      <c r="G46" s="30"/>
      <c r="H46" s="92">
        <v>186</v>
      </c>
      <c r="I46" s="30"/>
      <c r="J46" s="99" t="s">
        <v>371</v>
      </c>
      <c r="K46" s="93" t="s">
        <v>311</v>
      </c>
      <c r="L46" s="95">
        <v>1</v>
      </c>
      <c r="M46" s="94">
        <v>86.88</v>
      </c>
      <c r="N46" s="96">
        <v>86.88</v>
      </c>
      <c r="O46" s="19"/>
      <c r="P46" s="13" t="e">
        <v>#VALUE!</v>
      </c>
      <c r="Q46" s="14" t="e">
        <f t="shared" si="6"/>
        <v>#VALUE!</v>
      </c>
      <c r="R46" s="40">
        <v>0</v>
      </c>
      <c r="S46" s="41">
        <v>69.504000000000005</v>
      </c>
      <c r="T46" s="14">
        <f t="shared" si="7"/>
        <v>69.504000000000005</v>
      </c>
      <c r="V46" s="93" t="s">
        <v>311</v>
      </c>
      <c r="W46" s="95">
        <v>1</v>
      </c>
      <c r="X46" s="41">
        <v>69.504000000000005</v>
      </c>
      <c r="Y46" s="72">
        <f t="shared" si="0"/>
        <v>69.504000000000005</v>
      </c>
      <c r="Z46" s="19"/>
      <c r="AA46" s="79">
        <v>0</v>
      </c>
      <c r="AB46" s="80">
        <f t="shared" si="1"/>
        <v>0</v>
      </c>
      <c r="AC46" s="81">
        <v>0</v>
      </c>
      <c r="AD46" s="82">
        <f t="shared" si="2"/>
        <v>0</v>
      </c>
      <c r="AE46" s="133">
        <f>AB46-AD46</f>
        <v>0</v>
      </c>
    </row>
    <row r="47" spans="1:31" ht="16.5" thickBot="1" x14ac:dyDescent="0.3">
      <c r="A47" s="22"/>
      <c r="B47" s="88" t="s">
        <v>229</v>
      </c>
      <c r="C47" s="89" t="s">
        <v>341</v>
      </c>
      <c r="D47" s="90" t="s">
        <v>25</v>
      </c>
      <c r="E47" s="100" t="s">
        <v>424</v>
      </c>
      <c r="F47" s="30"/>
      <c r="G47" s="30"/>
      <c r="H47" s="92">
        <v>190</v>
      </c>
      <c r="I47" s="30"/>
      <c r="J47" s="101" t="s">
        <v>379</v>
      </c>
      <c r="K47" s="93" t="s">
        <v>311</v>
      </c>
      <c r="L47" s="95">
        <v>1</v>
      </c>
      <c r="M47" s="102">
        <v>1500</v>
      </c>
      <c r="N47" s="96">
        <v>1500</v>
      </c>
      <c r="O47" s="19"/>
      <c r="P47" s="13" t="e">
        <v>#VALUE!</v>
      </c>
      <c r="Q47" s="14">
        <f t="shared" si="6"/>
        <v>1500</v>
      </c>
      <c r="R47" s="40" t="s">
        <v>381</v>
      </c>
      <c r="S47" s="41" t="s">
        <v>381</v>
      </c>
      <c r="T47" s="14">
        <f t="shared" si="7"/>
        <v>1500</v>
      </c>
      <c r="V47" s="93" t="s">
        <v>311</v>
      </c>
      <c r="W47" s="95">
        <v>1</v>
      </c>
      <c r="X47" s="41" t="s">
        <v>381</v>
      </c>
      <c r="Y47" s="72">
        <v>1500</v>
      </c>
      <c r="Z47" s="19"/>
      <c r="AA47" s="79">
        <v>0</v>
      </c>
      <c r="AB47" s="80">
        <f t="shared" si="1"/>
        <v>0</v>
      </c>
      <c r="AC47" s="81">
        <v>0</v>
      </c>
      <c r="AD47" s="82">
        <f t="shared" si="2"/>
        <v>0</v>
      </c>
      <c r="AE47" s="133">
        <f t="shared" si="3"/>
        <v>0</v>
      </c>
    </row>
    <row r="48" spans="1:31" ht="27" thickBot="1" x14ac:dyDescent="0.3">
      <c r="A48" s="22"/>
      <c r="B48" s="88" t="s">
        <v>229</v>
      </c>
      <c r="C48" s="89" t="s">
        <v>341</v>
      </c>
      <c r="D48" s="90" t="s">
        <v>25</v>
      </c>
      <c r="E48" s="103" t="s">
        <v>425</v>
      </c>
      <c r="F48" s="30"/>
      <c r="G48" s="30"/>
      <c r="H48" s="92">
        <v>191</v>
      </c>
      <c r="I48" s="30"/>
      <c r="J48" s="101" t="s">
        <v>379</v>
      </c>
      <c r="K48" s="93" t="s">
        <v>311</v>
      </c>
      <c r="L48" s="95">
        <v>1</v>
      </c>
      <c r="M48" s="102">
        <v>100</v>
      </c>
      <c r="N48" s="96">
        <v>100</v>
      </c>
      <c r="O48" s="19"/>
      <c r="P48" s="13" t="e">
        <v>#VALUE!</v>
      </c>
      <c r="Q48" s="14">
        <f t="shared" si="6"/>
        <v>100</v>
      </c>
      <c r="R48" s="40" t="s">
        <v>381</v>
      </c>
      <c r="S48" s="41" t="s">
        <v>381</v>
      </c>
      <c r="T48" s="14">
        <f t="shared" si="7"/>
        <v>100</v>
      </c>
      <c r="V48" s="93" t="s">
        <v>311</v>
      </c>
      <c r="W48" s="95">
        <v>1</v>
      </c>
      <c r="X48" s="41" t="s">
        <v>381</v>
      </c>
      <c r="Y48" s="72">
        <v>100</v>
      </c>
      <c r="Z48" s="19"/>
      <c r="AA48" s="79">
        <v>0</v>
      </c>
      <c r="AB48" s="80">
        <f t="shared" si="1"/>
        <v>0</v>
      </c>
      <c r="AC48" s="81">
        <v>0</v>
      </c>
      <c r="AD48" s="82">
        <f>Y48*AC48</f>
        <v>0</v>
      </c>
      <c r="AE48" s="133">
        <f t="shared" si="3"/>
        <v>0</v>
      </c>
    </row>
    <row r="49" spans="1:32" ht="16.5" thickBot="1" x14ac:dyDescent="0.3">
      <c r="A49" s="22"/>
      <c r="B49" s="88" t="s">
        <v>229</v>
      </c>
      <c r="C49" s="89" t="s">
        <v>341</v>
      </c>
      <c r="D49" s="90" t="s">
        <v>25</v>
      </c>
      <c r="E49" s="103" t="s">
        <v>426</v>
      </c>
      <c r="F49" s="30"/>
      <c r="G49" s="30"/>
      <c r="H49" s="92">
        <v>192</v>
      </c>
      <c r="I49" s="30"/>
      <c r="J49" s="101" t="s">
        <v>379</v>
      </c>
      <c r="K49" s="93" t="s">
        <v>311</v>
      </c>
      <c r="L49" s="95">
        <v>1</v>
      </c>
      <c r="M49" s="102">
        <v>100</v>
      </c>
      <c r="N49" s="96">
        <v>100</v>
      </c>
      <c r="O49" s="19"/>
      <c r="P49" s="13" t="e">
        <v>#VALUE!</v>
      </c>
      <c r="Q49" s="14">
        <f t="shared" si="6"/>
        <v>100</v>
      </c>
      <c r="R49" s="40" t="s">
        <v>381</v>
      </c>
      <c r="S49" s="41" t="s">
        <v>381</v>
      </c>
      <c r="T49" s="14">
        <f t="shared" si="7"/>
        <v>100</v>
      </c>
      <c r="V49" s="93" t="s">
        <v>311</v>
      </c>
      <c r="W49" s="95">
        <v>1</v>
      </c>
      <c r="X49" s="41" t="s">
        <v>381</v>
      </c>
      <c r="Y49" s="72">
        <v>100</v>
      </c>
      <c r="Z49" s="19"/>
      <c r="AA49" s="79">
        <v>0</v>
      </c>
      <c r="AB49" s="80">
        <f t="shared" si="1"/>
        <v>0</v>
      </c>
      <c r="AC49" s="81">
        <v>0</v>
      </c>
      <c r="AD49" s="82">
        <f t="shared" si="2"/>
        <v>0</v>
      </c>
      <c r="AE49" s="133">
        <f t="shared" si="3"/>
        <v>0</v>
      </c>
    </row>
    <row r="50" spans="1:32" ht="16.5" thickBot="1" x14ac:dyDescent="0.3">
      <c r="A50" s="22"/>
      <c r="B50" s="88" t="s">
        <v>229</v>
      </c>
      <c r="C50" s="89" t="s">
        <v>341</v>
      </c>
      <c r="D50" s="90" t="s">
        <v>25</v>
      </c>
      <c r="E50" s="103" t="s">
        <v>427</v>
      </c>
      <c r="F50" s="30"/>
      <c r="G50" s="30"/>
      <c r="H50" s="92">
        <v>193</v>
      </c>
      <c r="I50" s="30"/>
      <c r="J50" s="101" t="s">
        <v>379</v>
      </c>
      <c r="K50" s="93" t="s">
        <v>311</v>
      </c>
      <c r="L50" s="95">
        <v>1</v>
      </c>
      <c r="M50" s="102">
        <v>100</v>
      </c>
      <c r="N50" s="96">
        <v>100</v>
      </c>
      <c r="O50" s="19"/>
      <c r="P50" s="13" t="e">
        <v>#VALUE!</v>
      </c>
      <c r="Q50" s="14">
        <f t="shared" si="6"/>
        <v>100</v>
      </c>
      <c r="R50" s="40" t="s">
        <v>381</v>
      </c>
      <c r="S50" s="41" t="s">
        <v>381</v>
      </c>
      <c r="T50" s="14">
        <f t="shared" si="7"/>
        <v>100</v>
      </c>
      <c r="V50" s="93" t="s">
        <v>311</v>
      </c>
      <c r="W50" s="95">
        <v>1</v>
      </c>
      <c r="X50" s="41" t="s">
        <v>381</v>
      </c>
      <c r="Y50" s="72">
        <v>100</v>
      </c>
      <c r="Z50" s="19"/>
      <c r="AA50" s="79">
        <v>0</v>
      </c>
      <c r="AB50" s="80">
        <f t="shared" si="1"/>
        <v>0</v>
      </c>
      <c r="AC50" s="81">
        <v>0</v>
      </c>
      <c r="AD50" s="82">
        <f t="shared" si="2"/>
        <v>0</v>
      </c>
      <c r="AE50" s="133">
        <f t="shared" si="3"/>
        <v>0</v>
      </c>
    </row>
    <row r="51" spans="1:32" ht="16.5" thickBot="1" x14ac:dyDescent="0.3">
      <c r="A51" s="22"/>
      <c r="B51" s="88" t="s">
        <v>229</v>
      </c>
      <c r="C51" s="89" t="s">
        <v>341</v>
      </c>
      <c r="D51" s="90" t="s">
        <v>25</v>
      </c>
      <c r="E51" s="103" t="s">
        <v>428</v>
      </c>
      <c r="F51" s="30"/>
      <c r="G51" s="30"/>
      <c r="H51" s="92">
        <v>194</v>
      </c>
      <c r="I51" s="30"/>
      <c r="J51" s="101" t="s">
        <v>379</v>
      </c>
      <c r="K51" s="93" t="s">
        <v>311</v>
      </c>
      <c r="L51" s="95">
        <v>1</v>
      </c>
      <c r="M51" s="102">
        <v>350</v>
      </c>
      <c r="N51" s="96">
        <v>350</v>
      </c>
      <c r="O51" s="19"/>
      <c r="P51" s="13" t="e">
        <v>#VALUE!</v>
      </c>
      <c r="Q51" s="14">
        <f t="shared" si="6"/>
        <v>350</v>
      </c>
      <c r="R51" s="40" t="s">
        <v>381</v>
      </c>
      <c r="S51" s="41" t="s">
        <v>381</v>
      </c>
      <c r="T51" s="14">
        <f t="shared" si="7"/>
        <v>350</v>
      </c>
      <c r="V51" s="93" t="s">
        <v>311</v>
      </c>
      <c r="W51" s="95">
        <v>1</v>
      </c>
      <c r="X51" s="41" t="s">
        <v>381</v>
      </c>
      <c r="Y51" s="72">
        <v>350</v>
      </c>
      <c r="Z51" s="19"/>
      <c r="AA51" s="79">
        <v>0</v>
      </c>
      <c r="AB51" s="80">
        <f t="shared" si="1"/>
        <v>0</v>
      </c>
      <c r="AC51" s="81">
        <v>0</v>
      </c>
      <c r="AD51" s="82">
        <f t="shared" si="2"/>
        <v>0</v>
      </c>
      <c r="AE51" s="133">
        <f t="shared" si="3"/>
        <v>0</v>
      </c>
    </row>
    <row r="52" spans="1:32" ht="15.75" thickBot="1" x14ac:dyDescent="0.3">
      <c r="A52" s="22"/>
      <c r="B52" s="23"/>
      <c r="C52" s="24"/>
      <c r="D52" s="25"/>
      <c r="E52" s="26"/>
      <c r="F52" s="22"/>
      <c r="G52" s="22"/>
      <c r="H52" s="27"/>
      <c r="I52" s="22"/>
      <c r="J52" s="28"/>
      <c r="K52" s="22"/>
      <c r="L52" s="29"/>
      <c r="M52" s="28"/>
      <c r="N52" s="18"/>
      <c r="O52" s="19"/>
      <c r="P52" s="17"/>
      <c r="Q52" s="38"/>
      <c r="R52" s="38"/>
      <c r="S52" s="38"/>
      <c r="T52" s="38"/>
    </row>
    <row r="53" spans="1:32" ht="15.75" thickBot="1" x14ac:dyDescent="0.3">
      <c r="S53" s="69" t="s">
        <v>5</v>
      </c>
      <c r="T53" s="70">
        <f>SUM(T11:T51)</f>
        <v>8106.5147470000011</v>
      </c>
      <c r="U53" s="66"/>
      <c r="V53" s="22"/>
      <c r="W53" s="29"/>
      <c r="X53" s="69" t="s">
        <v>5</v>
      </c>
      <c r="Y53" s="70">
        <f>SUM(Y11:Y51)</f>
        <v>8106.5147470000011</v>
      </c>
      <c r="Z53" s="19"/>
      <c r="AA53" s="78"/>
      <c r="AB53" s="119">
        <f>SUM(AB11:AB51)</f>
        <v>2248.1531999999997</v>
      </c>
      <c r="AC53" s="78"/>
      <c r="AD53" s="120">
        <f>SUM(AD11:AD51)</f>
        <v>2248.1531999999997</v>
      </c>
      <c r="AE53" s="132">
        <f>SUM(AE11:AE51)</f>
        <v>0</v>
      </c>
      <c r="AF53" s="407">
        <f>SUM(AF11:AF51)</f>
        <v>2248.1531999999997</v>
      </c>
    </row>
  </sheetData>
  <autoFilter ref="B8:AE51"/>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S38:S51 X32:X35 X11:X12 X14 X16:X17 X19:X25 X29:X30 X38:X51">
      <formula1>P11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37"/>
  <sheetViews>
    <sheetView topLeftCell="B1" zoomScale="70" zoomScaleNormal="70" workbookViewId="0">
      <pane xSplit="9" ySplit="8" topLeftCell="S15" activePane="bottomRight" state="frozen"/>
      <selection activeCell="S45" sqref="S45"/>
      <selection pane="topRight" activeCell="S45" sqref="S45"/>
      <selection pane="bottomLeft" activeCell="S45" sqref="S45"/>
      <selection pane="bottomRight" activeCell="AI30" sqref="AI30"/>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7.285156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514</v>
      </c>
    </row>
    <row r="6" spans="1:32" s="234" customFormat="1" ht="16.5" thickBot="1" x14ac:dyDescent="0.3">
      <c r="B6" s="244"/>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329"/>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306" t="s">
        <v>617</v>
      </c>
    </row>
    <row r="8" spans="1:32" s="318" customFormat="1" ht="75.75" thickBot="1" x14ac:dyDescent="0.3">
      <c r="A8" s="310" t="s">
        <v>377</v>
      </c>
      <c r="B8" s="323" t="s">
        <v>271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87"/>
      <c r="C9" s="33"/>
      <c r="D9" s="33"/>
      <c r="E9" s="30"/>
      <c r="F9" s="30"/>
      <c r="G9" s="30"/>
      <c r="H9" s="35"/>
      <c r="I9" s="30"/>
      <c r="J9" s="30"/>
      <c r="K9" s="30"/>
      <c r="L9" s="115"/>
      <c r="M9" s="30"/>
      <c r="N9" s="115"/>
      <c r="O9" s="2"/>
      <c r="P9" s="20"/>
      <c r="Q9" s="21"/>
      <c r="R9" s="38"/>
      <c r="S9" s="38"/>
      <c r="T9" s="38"/>
      <c r="AA9" s="78"/>
      <c r="AB9" s="78"/>
      <c r="AC9" s="78"/>
      <c r="AD9" s="78"/>
    </row>
    <row r="10" spans="1:32" ht="15.75" thickBot="1" x14ac:dyDescent="0.3">
      <c r="A10" s="30" t="s">
        <v>429</v>
      </c>
      <c r="B10" s="3" t="s">
        <v>271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271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271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35" si="0">W12*X12</f>
        <v>399.99552</v>
      </c>
      <c r="Z12" s="19"/>
      <c r="AA12" s="79">
        <v>0</v>
      </c>
      <c r="AB12" s="80">
        <f t="shared" ref="AB12:AB35" si="1">Y12*AA12</f>
        <v>0</v>
      </c>
      <c r="AC12" s="81">
        <v>0</v>
      </c>
      <c r="AD12" s="82">
        <f t="shared" ref="AD12:AD34" si="2">Y12*AC12</f>
        <v>0</v>
      </c>
      <c r="AE12" s="133">
        <f t="shared" ref="AE12:AE35" si="3">AB12-AD12</f>
        <v>0</v>
      </c>
    </row>
    <row r="13" spans="1:32" ht="15.75" thickBot="1" x14ac:dyDescent="0.3">
      <c r="A13" s="16"/>
      <c r="B13" s="3" t="s">
        <v>271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c r="AF13" s="176">
        <f>SUM(AD14)</f>
        <v>222.29999999999998</v>
      </c>
    </row>
    <row r="14" spans="1:32" ht="30.75" thickBot="1" x14ac:dyDescent="0.3">
      <c r="A14" s="16"/>
      <c r="B14" s="3" t="s">
        <v>271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271</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2" ht="15.75" thickBot="1" x14ac:dyDescent="0.3">
      <c r="A16" s="16"/>
      <c r="B16" s="3" t="s">
        <v>271</v>
      </c>
      <c r="C16" s="42" t="s">
        <v>189</v>
      </c>
      <c r="D16" s="5" t="s">
        <v>378</v>
      </c>
      <c r="E16" s="6"/>
      <c r="F16" s="7"/>
      <c r="G16" s="7"/>
      <c r="H16" s="8"/>
      <c r="I16" s="7"/>
      <c r="J16" s="9"/>
      <c r="K16" s="10"/>
      <c r="L16" s="39"/>
      <c r="M16" s="9"/>
      <c r="N16" s="39"/>
      <c r="O16" s="19"/>
      <c r="P16" s="28"/>
      <c r="Q16" s="43"/>
      <c r="R16" s="43"/>
      <c r="S16" s="43"/>
      <c r="T16" s="43"/>
      <c r="V16" s="10"/>
      <c r="W16" s="39"/>
      <c r="X16" s="43"/>
      <c r="Y16" s="72"/>
      <c r="Z16" s="19"/>
      <c r="AA16" s="79"/>
      <c r="AB16" s="80"/>
      <c r="AC16" s="81"/>
      <c r="AD16" s="82"/>
      <c r="AE16" s="133">
        <f t="shared" si="3"/>
        <v>0</v>
      </c>
    </row>
    <row r="17" spans="1:32" ht="61.5" thickBot="1" x14ac:dyDescent="0.3">
      <c r="A17" s="16"/>
      <c r="B17" s="3" t="s">
        <v>271</v>
      </c>
      <c r="C17" s="42" t="s">
        <v>189</v>
      </c>
      <c r="D17" s="5" t="s">
        <v>25</v>
      </c>
      <c r="E17" s="129" t="s">
        <v>501</v>
      </c>
      <c r="F17" s="7"/>
      <c r="G17" s="7"/>
      <c r="H17" s="8">
        <v>6.91</v>
      </c>
      <c r="I17" s="7"/>
      <c r="J17" s="9" t="s">
        <v>338</v>
      </c>
      <c r="K17" s="10" t="s">
        <v>79</v>
      </c>
      <c r="L17" s="39">
        <v>12</v>
      </c>
      <c r="M17" s="11">
        <v>20.13</v>
      </c>
      <c r="N17" s="39">
        <v>241.56</v>
      </c>
      <c r="O17" s="19"/>
      <c r="P17" s="13" t="e">
        <v>#VALUE!</v>
      </c>
      <c r="Q17" s="14" t="e">
        <f>IF(J17="PROV SUM",N17,L17*P17)</f>
        <v>#VALUE!</v>
      </c>
      <c r="R17" s="40">
        <v>0</v>
      </c>
      <c r="S17" s="41">
        <v>14.594249999999999</v>
      </c>
      <c r="T17" s="14">
        <f>IF(J17="SC024",N17,IF(ISERROR(S17),"",IF(J17="PROV SUM",N17,L17*S17)))</f>
        <v>175.13099999999997</v>
      </c>
      <c r="V17" s="10" t="s">
        <v>79</v>
      </c>
      <c r="W17" s="39">
        <v>12</v>
      </c>
      <c r="X17" s="41">
        <v>14.594249999999999</v>
      </c>
      <c r="Y17" s="72">
        <f t="shared" si="0"/>
        <v>175.13099999999997</v>
      </c>
      <c r="Z17" s="19"/>
      <c r="AA17" s="79">
        <v>0</v>
      </c>
      <c r="AB17" s="80">
        <f t="shared" si="1"/>
        <v>0</v>
      </c>
      <c r="AC17" s="81">
        <v>0</v>
      </c>
      <c r="AD17" s="82">
        <f t="shared" si="2"/>
        <v>0</v>
      </c>
      <c r="AE17" s="133">
        <f t="shared" si="3"/>
        <v>0</v>
      </c>
    </row>
    <row r="18" spans="1:32" ht="45.75" thickBot="1" x14ac:dyDescent="0.3">
      <c r="A18" s="16"/>
      <c r="B18" s="3" t="s">
        <v>271</v>
      </c>
      <c r="C18" s="42" t="s">
        <v>189</v>
      </c>
      <c r="D18" s="5" t="s">
        <v>25</v>
      </c>
      <c r="E18" s="6" t="s">
        <v>448</v>
      </c>
      <c r="F18" s="7"/>
      <c r="G18" s="7"/>
      <c r="H18" s="8">
        <v>6.2030000000000296</v>
      </c>
      <c r="I18" s="7"/>
      <c r="J18" s="9" t="s">
        <v>233</v>
      </c>
      <c r="K18" s="10" t="s">
        <v>139</v>
      </c>
      <c r="L18" s="39">
        <v>1</v>
      </c>
      <c r="M18" s="11">
        <v>21.61</v>
      </c>
      <c r="N18" s="39">
        <v>21.61</v>
      </c>
      <c r="O18" s="19"/>
      <c r="P18" s="13" t="e">
        <v>#VALUE!</v>
      </c>
      <c r="Q18" s="14" t="e">
        <f>IF(J18="PROV SUM",N18,L18*P18)</f>
        <v>#VALUE!</v>
      </c>
      <c r="R18" s="40">
        <v>0</v>
      </c>
      <c r="S18" s="41">
        <v>18.368499999999997</v>
      </c>
      <c r="T18" s="14">
        <f>IF(J18="SC024",N18,IF(ISERROR(S18),"",IF(J18="PROV SUM",N18,L18*S18)))</f>
        <v>18.368499999999997</v>
      </c>
      <c r="V18" s="10" t="s">
        <v>139</v>
      </c>
      <c r="W18" s="39">
        <v>1</v>
      </c>
      <c r="X18" s="41">
        <v>18.368499999999997</v>
      </c>
      <c r="Y18" s="72">
        <f t="shared" si="0"/>
        <v>18.368499999999997</v>
      </c>
      <c r="Z18" s="19"/>
      <c r="AA18" s="79">
        <v>0</v>
      </c>
      <c r="AB18" s="80">
        <f t="shared" si="1"/>
        <v>0</v>
      </c>
      <c r="AC18" s="81">
        <v>0</v>
      </c>
      <c r="AD18" s="82">
        <f t="shared" si="2"/>
        <v>0</v>
      </c>
      <c r="AE18" s="133">
        <f t="shared" si="3"/>
        <v>0</v>
      </c>
    </row>
    <row r="19" spans="1:32" ht="30.75" thickBot="1" x14ac:dyDescent="0.3">
      <c r="A19" s="16"/>
      <c r="B19" s="3" t="s">
        <v>271</v>
      </c>
      <c r="C19" s="42" t="s">
        <v>189</v>
      </c>
      <c r="D19" s="5" t="s">
        <v>25</v>
      </c>
      <c r="E19" s="6" t="s">
        <v>269</v>
      </c>
      <c r="F19" s="7"/>
      <c r="G19" s="7"/>
      <c r="H19" s="8">
        <v>6.2620000000000502</v>
      </c>
      <c r="I19" s="7"/>
      <c r="J19" s="9" t="s">
        <v>270</v>
      </c>
      <c r="K19" s="10" t="s">
        <v>79</v>
      </c>
      <c r="L19" s="39">
        <v>22</v>
      </c>
      <c r="M19" s="11">
        <v>16.86</v>
      </c>
      <c r="N19" s="39">
        <v>370.92</v>
      </c>
      <c r="O19" s="19"/>
      <c r="P19" s="13" t="e">
        <v>#VALUE!</v>
      </c>
      <c r="Q19" s="14" t="e">
        <f>IF(J19="PROV SUM",N19,L19*P19)</f>
        <v>#VALUE!</v>
      </c>
      <c r="R19" s="40">
        <v>0</v>
      </c>
      <c r="S19" s="41">
        <v>14.331</v>
      </c>
      <c r="T19" s="14">
        <f>IF(J19="SC024",N19,IF(ISERROR(S19),"",IF(J19="PROV SUM",N19,L19*S19)))</f>
        <v>315.28199999999998</v>
      </c>
      <c r="V19" s="10" t="s">
        <v>79</v>
      </c>
      <c r="W19" s="39">
        <v>22</v>
      </c>
      <c r="X19" s="41">
        <v>14.331</v>
      </c>
      <c r="Y19" s="72">
        <f t="shared" si="0"/>
        <v>315.28199999999998</v>
      </c>
      <c r="Z19" s="19"/>
      <c r="AA19" s="79">
        <v>0</v>
      </c>
      <c r="AB19" s="80">
        <f t="shared" si="1"/>
        <v>0</v>
      </c>
      <c r="AC19" s="81">
        <v>0</v>
      </c>
      <c r="AD19" s="82">
        <f t="shared" si="2"/>
        <v>0</v>
      </c>
      <c r="AE19" s="133">
        <f t="shared" si="3"/>
        <v>0</v>
      </c>
    </row>
    <row r="20" spans="1:32" ht="30.75" thickBot="1" x14ac:dyDescent="0.3">
      <c r="A20" s="16"/>
      <c r="B20" s="3" t="s">
        <v>271</v>
      </c>
      <c r="C20" s="42" t="s">
        <v>189</v>
      </c>
      <c r="D20" s="5" t="s">
        <v>25</v>
      </c>
      <c r="E20" s="6" t="s">
        <v>272</v>
      </c>
      <c r="F20" s="7"/>
      <c r="G20" s="7"/>
      <c r="H20" s="8">
        <v>6.2630000000000496</v>
      </c>
      <c r="I20" s="7"/>
      <c r="J20" s="9" t="s">
        <v>273</v>
      </c>
      <c r="K20" s="10" t="s">
        <v>104</v>
      </c>
      <c r="L20" s="39">
        <v>44</v>
      </c>
      <c r="M20" s="11">
        <v>3.81</v>
      </c>
      <c r="N20" s="39">
        <v>167.64</v>
      </c>
      <c r="O20" s="19"/>
      <c r="P20" s="13" t="e">
        <v>#VALUE!</v>
      </c>
      <c r="Q20" s="14" t="e">
        <f>IF(J20="PROV SUM",N20,L20*P20)</f>
        <v>#VALUE!</v>
      </c>
      <c r="R20" s="40">
        <v>0</v>
      </c>
      <c r="S20" s="41">
        <v>3.2385000000000002</v>
      </c>
      <c r="T20" s="14">
        <f>IF(J20="SC024",N20,IF(ISERROR(S20),"",IF(J20="PROV SUM",N20,L20*S20)))</f>
        <v>142.494</v>
      </c>
      <c r="V20" s="10" t="s">
        <v>104</v>
      </c>
      <c r="W20" s="39">
        <v>44</v>
      </c>
      <c r="X20" s="41">
        <v>3.2385000000000002</v>
      </c>
      <c r="Y20" s="72">
        <f t="shared" si="0"/>
        <v>142.494</v>
      </c>
      <c r="Z20" s="19"/>
      <c r="AA20" s="79">
        <v>0</v>
      </c>
      <c r="AB20" s="80">
        <f t="shared" si="1"/>
        <v>0</v>
      </c>
      <c r="AC20" s="81">
        <v>0</v>
      </c>
      <c r="AD20" s="82">
        <f t="shared" si="2"/>
        <v>0</v>
      </c>
      <c r="AE20" s="133">
        <f t="shared" si="3"/>
        <v>0</v>
      </c>
    </row>
    <row r="21" spans="1:32" ht="45.75" thickBot="1" x14ac:dyDescent="0.3">
      <c r="A21" s="16"/>
      <c r="B21" s="3" t="s">
        <v>271</v>
      </c>
      <c r="C21" s="42" t="s">
        <v>189</v>
      </c>
      <c r="D21" s="5" t="s">
        <v>25</v>
      </c>
      <c r="E21" s="6" t="s">
        <v>274</v>
      </c>
      <c r="F21" s="7"/>
      <c r="G21" s="7"/>
      <c r="H21" s="8">
        <v>6.26400000000005</v>
      </c>
      <c r="I21" s="7"/>
      <c r="J21" s="9" t="s">
        <v>275</v>
      </c>
      <c r="K21" s="10" t="s">
        <v>139</v>
      </c>
      <c r="L21" s="39">
        <v>2</v>
      </c>
      <c r="M21" s="11">
        <v>9.67</v>
      </c>
      <c r="N21" s="39">
        <v>19.34</v>
      </c>
      <c r="O21" s="19"/>
      <c r="P21" s="13" t="e">
        <v>#VALUE!</v>
      </c>
      <c r="Q21" s="14" t="e">
        <f>IF(J21="PROV SUM",N21,L21*P21)</f>
        <v>#VALUE!</v>
      </c>
      <c r="R21" s="40">
        <v>0</v>
      </c>
      <c r="S21" s="41">
        <v>8.2195</v>
      </c>
      <c r="T21" s="14">
        <f>IF(J21="SC024",N21,IF(ISERROR(S21),"",IF(J21="PROV SUM",N21,L21*S21)))</f>
        <v>16.439</v>
      </c>
      <c r="V21" s="10" t="s">
        <v>139</v>
      </c>
      <c r="W21" s="39">
        <v>2</v>
      </c>
      <c r="X21" s="41">
        <v>8.2195</v>
      </c>
      <c r="Y21" s="72">
        <f t="shared" si="0"/>
        <v>16.439</v>
      </c>
      <c r="Z21" s="19"/>
      <c r="AA21" s="79">
        <v>0</v>
      </c>
      <c r="AB21" s="80">
        <f t="shared" si="1"/>
        <v>0</v>
      </c>
      <c r="AC21" s="81">
        <v>0</v>
      </c>
      <c r="AD21" s="82">
        <f t="shared" si="2"/>
        <v>0</v>
      </c>
      <c r="AE21" s="133">
        <f t="shared" si="3"/>
        <v>0</v>
      </c>
    </row>
    <row r="22" spans="1:32" ht="15.75" thickBot="1" x14ac:dyDescent="0.3">
      <c r="A22" s="16"/>
      <c r="B22" s="3" t="s">
        <v>271</v>
      </c>
      <c r="C22" s="42" t="s">
        <v>72</v>
      </c>
      <c r="D22" s="5" t="s">
        <v>378</v>
      </c>
      <c r="E22" s="6"/>
      <c r="F22" s="7"/>
      <c r="G22" s="7"/>
      <c r="H22" s="8"/>
      <c r="I22" s="7"/>
      <c r="J22" s="9"/>
      <c r="K22" s="10"/>
      <c r="L22" s="39"/>
      <c r="M22" s="9"/>
      <c r="N22" s="39"/>
      <c r="O22" s="44"/>
      <c r="P22" s="28"/>
      <c r="Q22" s="43"/>
      <c r="R22" s="43"/>
      <c r="S22" s="43"/>
      <c r="T22" s="43"/>
      <c r="V22" s="10"/>
      <c r="W22" s="39"/>
      <c r="X22" s="43"/>
      <c r="Y22" s="72">
        <f t="shared" si="0"/>
        <v>0</v>
      </c>
      <c r="Z22" s="19"/>
      <c r="AA22" s="79">
        <v>0</v>
      </c>
      <c r="AB22" s="80">
        <f t="shared" si="1"/>
        <v>0</v>
      </c>
      <c r="AC22" s="81">
        <v>0</v>
      </c>
      <c r="AD22" s="82">
        <f t="shared" si="2"/>
        <v>0</v>
      </c>
      <c r="AE22" s="133">
        <f t="shared" si="3"/>
        <v>0</v>
      </c>
    </row>
    <row r="23" spans="1:32" ht="120.75" thickBot="1" x14ac:dyDescent="0.3">
      <c r="A23" s="16"/>
      <c r="B23" s="3" t="s">
        <v>271</v>
      </c>
      <c r="C23" s="42" t="s">
        <v>72</v>
      </c>
      <c r="D23" s="5" t="s">
        <v>25</v>
      </c>
      <c r="E23" s="6" t="s">
        <v>419</v>
      </c>
      <c r="F23" s="7"/>
      <c r="G23" s="7"/>
      <c r="H23" s="8">
        <v>3.1799999999999899</v>
      </c>
      <c r="I23" s="7"/>
      <c r="J23" s="9" t="s">
        <v>106</v>
      </c>
      <c r="K23" s="10" t="s">
        <v>79</v>
      </c>
      <c r="L23" s="39">
        <v>2</v>
      </c>
      <c r="M23" s="11">
        <v>10.17</v>
      </c>
      <c r="N23" s="39">
        <v>20.34</v>
      </c>
      <c r="O23" s="44"/>
      <c r="P23" s="13" t="e">
        <v>#VALUE!</v>
      </c>
      <c r="Q23" s="14" t="e">
        <f>IF(J23="PROV SUM",N23,L23*P23)</f>
        <v>#VALUE!</v>
      </c>
      <c r="R23" s="40">
        <v>0</v>
      </c>
      <c r="S23" s="41">
        <v>8.136000000000001</v>
      </c>
      <c r="T23" s="14">
        <f>IF(J23="SC024",N23,IF(ISERROR(S23),"",IF(J23="PROV SUM",N23,L23*S23)))</f>
        <v>16.272000000000002</v>
      </c>
      <c r="V23" s="10" t="s">
        <v>79</v>
      </c>
      <c r="W23" s="39">
        <v>2</v>
      </c>
      <c r="X23" s="41">
        <v>8.136000000000001</v>
      </c>
      <c r="Y23" s="72">
        <f t="shared" si="0"/>
        <v>16.272000000000002</v>
      </c>
      <c r="Z23" s="19"/>
      <c r="AA23" s="79">
        <v>0</v>
      </c>
      <c r="AB23" s="80">
        <f t="shared" si="1"/>
        <v>0</v>
      </c>
      <c r="AC23" s="81">
        <v>0</v>
      </c>
      <c r="AD23" s="82">
        <f t="shared" si="2"/>
        <v>0</v>
      </c>
      <c r="AE23" s="133">
        <f t="shared" si="3"/>
        <v>0</v>
      </c>
    </row>
    <row r="24" spans="1:32" ht="45.75" thickBot="1" x14ac:dyDescent="0.3">
      <c r="A24" s="16"/>
      <c r="B24" s="3" t="s">
        <v>271</v>
      </c>
      <c r="C24" s="42" t="s">
        <v>72</v>
      </c>
      <c r="D24" s="5" t="s">
        <v>25</v>
      </c>
      <c r="E24" s="6" t="s">
        <v>449</v>
      </c>
      <c r="F24" s="7"/>
      <c r="G24" s="7"/>
      <c r="H24" s="8">
        <v>3.3640000000000101</v>
      </c>
      <c r="I24" s="7"/>
      <c r="J24" s="9" t="s">
        <v>155</v>
      </c>
      <c r="K24" s="10" t="s">
        <v>139</v>
      </c>
      <c r="L24" s="39">
        <v>2</v>
      </c>
      <c r="M24" s="11">
        <v>20.13</v>
      </c>
      <c r="N24" s="39">
        <v>40.26</v>
      </c>
      <c r="O24" s="44"/>
      <c r="P24" s="13" t="e">
        <v>#VALUE!</v>
      </c>
      <c r="Q24" s="14" t="e">
        <f>IF(J24="PROV SUM",N24,L24*P24)</f>
        <v>#VALUE!</v>
      </c>
      <c r="R24" s="40">
        <v>0</v>
      </c>
      <c r="S24" s="41">
        <v>14.918342999999998</v>
      </c>
      <c r="T24" s="14">
        <f>IF(J24="SC024",N24,IF(ISERROR(S24),"",IF(J24="PROV SUM",N24,L24*S24)))</f>
        <v>29.836685999999997</v>
      </c>
      <c r="V24" s="10" t="s">
        <v>139</v>
      </c>
      <c r="W24" s="39">
        <v>2</v>
      </c>
      <c r="X24" s="41">
        <v>14.918342999999998</v>
      </c>
      <c r="Y24" s="72">
        <f t="shared" si="0"/>
        <v>29.836685999999997</v>
      </c>
      <c r="Z24" s="19"/>
      <c r="AA24" s="79">
        <v>0</v>
      </c>
      <c r="AB24" s="80">
        <f t="shared" si="1"/>
        <v>0</v>
      </c>
      <c r="AC24" s="81">
        <v>0</v>
      </c>
      <c r="AD24" s="82">
        <f t="shared" si="2"/>
        <v>0</v>
      </c>
      <c r="AE24" s="133">
        <f t="shared" si="3"/>
        <v>0</v>
      </c>
    </row>
    <row r="25" spans="1:32" ht="15.75" thickBot="1" x14ac:dyDescent="0.3">
      <c r="A25" s="16"/>
      <c r="B25" s="3" t="s">
        <v>271</v>
      </c>
      <c r="C25" s="42" t="s">
        <v>164</v>
      </c>
      <c r="D25" s="5" t="s">
        <v>378</v>
      </c>
      <c r="E25" s="6"/>
      <c r="F25" s="7"/>
      <c r="G25" s="7"/>
      <c r="H25" s="8"/>
      <c r="I25" s="7"/>
      <c r="J25" s="9"/>
      <c r="K25" s="10"/>
      <c r="L25" s="39"/>
      <c r="M25" s="9"/>
      <c r="N25" s="39"/>
      <c r="O25" s="44"/>
      <c r="P25" s="28"/>
      <c r="Q25" s="43"/>
      <c r="R25" s="43"/>
      <c r="S25" s="43"/>
      <c r="T25" s="43"/>
      <c r="V25" s="10"/>
      <c r="W25" s="39"/>
      <c r="X25" s="43"/>
      <c r="Y25" s="72">
        <f t="shared" si="0"/>
        <v>0</v>
      </c>
      <c r="Z25" s="19"/>
      <c r="AA25" s="79">
        <v>0</v>
      </c>
      <c r="AB25" s="80">
        <f t="shared" si="1"/>
        <v>0</v>
      </c>
      <c r="AC25" s="81">
        <v>0</v>
      </c>
      <c r="AD25" s="82">
        <f t="shared" si="2"/>
        <v>0</v>
      </c>
      <c r="AE25" s="133">
        <f t="shared" si="3"/>
        <v>0</v>
      </c>
    </row>
    <row r="26" spans="1:32" ht="90.75" thickBot="1" x14ac:dyDescent="0.3">
      <c r="A26" s="16"/>
      <c r="B26" s="3" t="s">
        <v>271</v>
      </c>
      <c r="C26" s="42" t="s">
        <v>164</v>
      </c>
      <c r="D26" s="5" t="s">
        <v>25</v>
      </c>
      <c r="E26" s="6" t="s">
        <v>169</v>
      </c>
      <c r="F26" s="7"/>
      <c r="G26" s="7"/>
      <c r="H26" s="8">
        <v>4.8899999999999801</v>
      </c>
      <c r="I26" s="7"/>
      <c r="J26" s="9" t="s">
        <v>170</v>
      </c>
      <c r="K26" s="10" t="s">
        <v>75</v>
      </c>
      <c r="L26" s="39">
        <v>6</v>
      </c>
      <c r="M26" s="11">
        <v>29.05</v>
      </c>
      <c r="N26" s="39">
        <v>174.3</v>
      </c>
      <c r="O26" s="44"/>
      <c r="P26" s="13" t="e">
        <v>#VALUE!</v>
      </c>
      <c r="Q26" s="14" t="e">
        <f>IF(J26="PROV SUM",N26,L26*P26)</f>
        <v>#VALUE!</v>
      </c>
      <c r="R26" s="40">
        <v>0</v>
      </c>
      <c r="S26" s="41">
        <v>25.752824999999998</v>
      </c>
      <c r="T26" s="14">
        <f>IF(J26="SC024",N26,IF(ISERROR(S26),"",IF(J26="PROV SUM",N26,L26*S26)))</f>
        <v>154.51694999999998</v>
      </c>
      <c r="V26" s="10" t="s">
        <v>75</v>
      </c>
      <c r="W26" s="39">
        <v>6</v>
      </c>
      <c r="X26" s="41">
        <v>25.752824999999998</v>
      </c>
      <c r="Y26" s="72">
        <f t="shared" si="0"/>
        <v>154.51694999999998</v>
      </c>
      <c r="Z26" s="19"/>
      <c r="AA26" s="79">
        <v>0</v>
      </c>
      <c r="AB26" s="80">
        <f t="shared" si="1"/>
        <v>0</v>
      </c>
      <c r="AC26" s="81">
        <v>0</v>
      </c>
      <c r="AD26" s="82">
        <f t="shared" si="2"/>
        <v>0</v>
      </c>
      <c r="AE26" s="133">
        <f t="shared" si="3"/>
        <v>0</v>
      </c>
    </row>
    <row r="27" spans="1:32" ht="90.75" thickBot="1" x14ac:dyDescent="0.3">
      <c r="A27" s="16"/>
      <c r="B27" s="45" t="s">
        <v>271</v>
      </c>
      <c r="C27" s="46" t="s">
        <v>164</v>
      </c>
      <c r="D27" s="47" t="s">
        <v>25</v>
      </c>
      <c r="E27" s="48" t="s">
        <v>173</v>
      </c>
      <c r="F27" s="49"/>
      <c r="G27" s="49"/>
      <c r="H27" s="50">
        <v>4.9099999999999797</v>
      </c>
      <c r="I27" s="49"/>
      <c r="J27" s="51" t="s">
        <v>174</v>
      </c>
      <c r="K27" s="52" t="s">
        <v>75</v>
      </c>
      <c r="L27" s="53">
        <v>5</v>
      </c>
      <c r="M27" s="54">
        <v>98.99</v>
      </c>
      <c r="N27" s="53">
        <v>494.95</v>
      </c>
      <c r="O27" s="44"/>
      <c r="P27" s="13" t="e">
        <v>#VALUE!</v>
      </c>
      <c r="Q27" s="14" t="e">
        <f>IF(J27="PROV SUM",N27,L27*P27)</f>
        <v>#VALUE!</v>
      </c>
      <c r="R27" s="40">
        <v>0</v>
      </c>
      <c r="S27" s="41">
        <v>87.754634999999993</v>
      </c>
      <c r="T27" s="14">
        <f>IF(J27="SC024",N27,IF(ISERROR(S27),"",IF(J27="PROV SUM",N27,L27*S27)))</f>
        <v>438.77317499999998</v>
      </c>
      <c r="V27" s="52" t="s">
        <v>75</v>
      </c>
      <c r="W27" s="53">
        <v>5</v>
      </c>
      <c r="X27" s="41">
        <v>87.754634999999993</v>
      </c>
      <c r="Y27" s="72">
        <f t="shared" si="0"/>
        <v>438.77317499999998</v>
      </c>
      <c r="Z27" s="19"/>
      <c r="AA27" s="79">
        <v>0</v>
      </c>
      <c r="AB27" s="80">
        <f t="shared" si="1"/>
        <v>0</v>
      </c>
      <c r="AC27" s="81">
        <v>0</v>
      </c>
      <c r="AD27" s="82">
        <f t="shared" si="2"/>
        <v>0</v>
      </c>
      <c r="AE27" s="133">
        <f t="shared" si="3"/>
        <v>0</v>
      </c>
    </row>
    <row r="28" spans="1:32" ht="15.75" thickBot="1" x14ac:dyDescent="0.3">
      <c r="A28" s="16"/>
      <c r="B28" s="45" t="s">
        <v>271</v>
      </c>
      <c r="C28" s="46" t="s">
        <v>24</v>
      </c>
      <c r="D28" s="47" t="s">
        <v>378</v>
      </c>
      <c r="E28" s="48"/>
      <c r="F28" s="49"/>
      <c r="G28" s="49"/>
      <c r="H28" s="50"/>
      <c r="I28" s="49"/>
      <c r="J28" s="51"/>
      <c r="K28" s="52"/>
      <c r="L28" s="53"/>
      <c r="M28" s="51"/>
      <c r="N28" s="53"/>
      <c r="O28" s="44"/>
      <c r="P28" s="28"/>
      <c r="Q28" s="43"/>
      <c r="R28" s="43"/>
      <c r="S28" s="43"/>
      <c r="T28" s="43"/>
      <c r="V28" s="52"/>
      <c r="W28" s="53"/>
      <c r="X28" s="43"/>
      <c r="Y28" s="72">
        <f t="shared" si="0"/>
        <v>0</v>
      </c>
      <c r="Z28" s="19"/>
      <c r="AA28" s="79">
        <v>0</v>
      </c>
      <c r="AB28" s="80">
        <f t="shared" si="1"/>
        <v>0</v>
      </c>
      <c r="AC28" s="81">
        <v>0</v>
      </c>
      <c r="AD28" s="82">
        <f t="shared" si="2"/>
        <v>0</v>
      </c>
      <c r="AE28" s="133">
        <f t="shared" si="3"/>
        <v>0</v>
      </c>
      <c r="AF28" s="176">
        <f>SUM(AD29:AD33)</f>
        <v>2314.9559999999997</v>
      </c>
    </row>
    <row r="29" spans="1:32" ht="120.75" thickBot="1" x14ac:dyDescent="0.3">
      <c r="A29" s="22"/>
      <c r="B29" s="55" t="s">
        <v>271</v>
      </c>
      <c r="C29" s="55" t="s">
        <v>24</v>
      </c>
      <c r="D29" s="56" t="s">
        <v>25</v>
      </c>
      <c r="E29" s="57" t="s">
        <v>26</v>
      </c>
      <c r="F29" s="58"/>
      <c r="G29" s="58"/>
      <c r="H29" s="59">
        <v>2.1</v>
      </c>
      <c r="I29" s="58"/>
      <c r="J29" s="60" t="s">
        <v>27</v>
      </c>
      <c r="K29" s="58" t="s">
        <v>28</v>
      </c>
      <c r="L29" s="61">
        <v>100</v>
      </c>
      <c r="M29" s="62">
        <v>12.92</v>
      </c>
      <c r="N29" s="63">
        <v>1292</v>
      </c>
      <c r="O29" s="19"/>
      <c r="P29" s="13" t="e">
        <v>#VALUE!</v>
      </c>
      <c r="Q29" s="14" t="e">
        <f>IF(J29="PROV SUM",N29,L29*P29)</f>
        <v>#VALUE!</v>
      </c>
      <c r="R29" s="40">
        <v>0</v>
      </c>
      <c r="S29" s="41">
        <v>16.4084</v>
      </c>
      <c r="T29" s="14">
        <f>IF(J29="SC024",N29,IF(ISERROR(S29),"",IF(J29="PROV SUM",N29,L29*S29)))</f>
        <v>1640.8400000000001</v>
      </c>
      <c r="V29" s="58" t="s">
        <v>28</v>
      </c>
      <c r="W29" s="61">
        <v>100</v>
      </c>
      <c r="X29" s="41">
        <v>16.4084</v>
      </c>
      <c r="Y29" s="72">
        <f t="shared" si="0"/>
        <v>1640.8400000000001</v>
      </c>
      <c r="Z29" s="19"/>
      <c r="AA29" s="79">
        <v>0.7</v>
      </c>
      <c r="AB29" s="80">
        <f t="shared" si="1"/>
        <v>1148.588</v>
      </c>
      <c r="AC29" s="81">
        <v>0.7</v>
      </c>
      <c r="AD29" s="82">
        <f t="shared" si="2"/>
        <v>1148.588</v>
      </c>
      <c r="AE29" s="133">
        <f t="shared" si="3"/>
        <v>0</v>
      </c>
    </row>
    <row r="30" spans="1:32" ht="30.75" thickBot="1" x14ac:dyDescent="0.3">
      <c r="A30" s="22"/>
      <c r="B30" s="55" t="s">
        <v>271</v>
      </c>
      <c r="C30" s="55" t="s">
        <v>24</v>
      </c>
      <c r="D30" s="56" t="s">
        <v>25</v>
      </c>
      <c r="E30" s="57" t="s">
        <v>29</v>
      </c>
      <c r="F30" s="58"/>
      <c r="G30" s="58"/>
      <c r="H30" s="59">
        <v>2.5</v>
      </c>
      <c r="I30" s="58"/>
      <c r="J30" s="60" t="s">
        <v>30</v>
      </c>
      <c r="K30" s="58" t="s">
        <v>31</v>
      </c>
      <c r="L30" s="61">
        <v>1</v>
      </c>
      <c r="M30" s="62">
        <v>420</v>
      </c>
      <c r="N30" s="63">
        <v>420</v>
      </c>
      <c r="O30" s="19"/>
      <c r="P30" s="13" t="e">
        <v>#VALUE!</v>
      </c>
      <c r="Q30" s="14" t="e">
        <f>IF(J30="PROV SUM",N30,L30*P30)</f>
        <v>#VALUE!</v>
      </c>
      <c r="R30" s="40">
        <v>0</v>
      </c>
      <c r="S30" s="41">
        <v>533.4</v>
      </c>
      <c r="T30" s="14">
        <f>IF(J30="SC024",N30,IF(ISERROR(S30),"",IF(J30="PROV SUM",N30,L30*S30)))</f>
        <v>533.4</v>
      </c>
      <c r="V30" s="58" t="s">
        <v>31</v>
      </c>
      <c r="W30" s="61">
        <v>1</v>
      </c>
      <c r="X30" s="41">
        <v>533.4</v>
      </c>
      <c r="Y30" s="72">
        <f t="shared" si="0"/>
        <v>533.4</v>
      </c>
      <c r="Z30" s="19"/>
      <c r="AA30" s="79">
        <v>0.7</v>
      </c>
      <c r="AB30" s="80">
        <f t="shared" si="1"/>
        <v>373.37999999999994</v>
      </c>
      <c r="AC30" s="81">
        <v>0.7</v>
      </c>
      <c r="AD30" s="82">
        <f t="shared" si="2"/>
        <v>373.37999999999994</v>
      </c>
      <c r="AE30" s="133">
        <f t="shared" si="3"/>
        <v>0</v>
      </c>
    </row>
    <row r="31" spans="1:32" ht="15.75" thickBot="1" x14ac:dyDescent="0.3">
      <c r="A31" s="22"/>
      <c r="B31" s="55" t="s">
        <v>271</v>
      </c>
      <c r="C31" s="55" t="s">
        <v>24</v>
      </c>
      <c r="D31" s="56" t="s">
        <v>25</v>
      </c>
      <c r="E31" s="57" t="s">
        <v>32</v>
      </c>
      <c r="F31" s="58"/>
      <c r="G31" s="58"/>
      <c r="H31" s="59">
        <v>2.6</v>
      </c>
      <c r="I31" s="58"/>
      <c r="J31" s="60" t="s">
        <v>33</v>
      </c>
      <c r="K31" s="58" t="s">
        <v>31</v>
      </c>
      <c r="L31" s="61">
        <v>1</v>
      </c>
      <c r="M31" s="62">
        <v>50</v>
      </c>
      <c r="N31" s="63">
        <v>50</v>
      </c>
      <c r="O31" s="19"/>
      <c r="P31" s="13" t="e">
        <v>#VALUE!</v>
      </c>
      <c r="Q31" s="14" t="e">
        <f>IF(J31="PROV SUM",N31,L31*P31)</f>
        <v>#VALUE!</v>
      </c>
      <c r="R31" s="40">
        <v>0</v>
      </c>
      <c r="S31" s="41">
        <v>63.5</v>
      </c>
      <c r="T31" s="14">
        <f>IF(J31="SC024",N31,IF(ISERROR(S31),"",IF(J31="PROV SUM",N31,L31*S31)))</f>
        <v>63.5</v>
      </c>
      <c r="V31" s="58" t="s">
        <v>31</v>
      </c>
      <c r="W31" s="61">
        <v>1</v>
      </c>
      <c r="X31" s="41">
        <v>63.5</v>
      </c>
      <c r="Y31" s="72">
        <f t="shared" si="0"/>
        <v>63.5</v>
      </c>
      <c r="Z31" s="19"/>
      <c r="AA31" s="79">
        <v>0.7</v>
      </c>
      <c r="AB31" s="80">
        <f t="shared" si="1"/>
        <v>44.449999999999996</v>
      </c>
      <c r="AC31" s="81">
        <v>0.7</v>
      </c>
      <c r="AD31" s="82">
        <f t="shared" si="2"/>
        <v>44.449999999999996</v>
      </c>
      <c r="AE31" s="133">
        <f t="shared" si="3"/>
        <v>0</v>
      </c>
    </row>
    <row r="32" spans="1:32" ht="15.75" thickBot="1" x14ac:dyDescent="0.3">
      <c r="A32" s="22"/>
      <c r="B32" s="55" t="s">
        <v>271</v>
      </c>
      <c r="C32" s="55" t="s">
        <v>24</v>
      </c>
      <c r="D32" s="56" t="s">
        <v>25</v>
      </c>
      <c r="E32" s="57" t="s">
        <v>43</v>
      </c>
      <c r="F32" s="58"/>
      <c r="G32" s="58"/>
      <c r="H32" s="59">
        <v>2.17</v>
      </c>
      <c r="I32" s="58"/>
      <c r="J32" s="60" t="s">
        <v>44</v>
      </c>
      <c r="K32" s="58" t="s">
        <v>31</v>
      </c>
      <c r="L32" s="61">
        <v>1</v>
      </c>
      <c r="M32" s="62">
        <v>842</v>
      </c>
      <c r="N32" s="63">
        <v>842</v>
      </c>
      <c r="O32" s="19"/>
      <c r="P32" s="13" t="e">
        <v>#VALUE!</v>
      </c>
      <c r="Q32" s="14" t="e">
        <f>IF(J32="PROV SUM",N32,L32*P32)</f>
        <v>#VALUE!</v>
      </c>
      <c r="R32" s="40">
        <v>0</v>
      </c>
      <c r="S32" s="41">
        <v>1069.3399999999999</v>
      </c>
      <c r="T32" s="14">
        <f>IF(J32="SC024",N32,IF(ISERROR(S32),"",IF(J32="PROV SUM",N32,L32*S32)))</f>
        <v>1069.3399999999999</v>
      </c>
      <c r="V32" s="58" t="s">
        <v>31</v>
      </c>
      <c r="W32" s="61">
        <v>1</v>
      </c>
      <c r="X32" s="41">
        <v>1069.3399999999999</v>
      </c>
      <c r="Y32" s="72">
        <f t="shared" si="0"/>
        <v>1069.3399999999999</v>
      </c>
      <c r="Z32" s="19"/>
      <c r="AA32" s="79">
        <v>0.7</v>
      </c>
      <c r="AB32" s="80">
        <f t="shared" si="1"/>
        <v>748.5379999999999</v>
      </c>
      <c r="AC32" s="81">
        <v>0.7</v>
      </c>
      <c r="AD32" s="82">
        <f t="shared" si="2"/>
        <v>748.5379999999999</v>
      </c>
      <c r="AE32" s="133">
        <f t="shared" si="3"/>
        <v>0</v>
      </c>
    </row>
    <row r="33" spans="1:32" ht="60.75" thickBot="1" x14ac:dyDescent="0.3">
      <c r="A33" s="22"/>
      <c r="B33" s="3" t="s">
        <v>271</v>
      </c>
      <c r="C33" s="55" t="s">
        <v>24</v>
      </c>
      <c r="D33" s="56" t="s">
        <v>25</v>
      </c>
      <c r="E33" s="57" t="s">
        <v>382</v>
      </c>
      <c r="F33" s="58"/>
      <c r="G33" s="58"/>
      <c r="H33" s="59"/>
      <c r="I33" s="58"/>
      <c r="J33" s="60" t="s">
        <v>383</v>
      </c>
      <c r="K33" s="58" t="s">
        <v>31</v>
      </c>
      <c r="L33" s="61"/>
      <c r="M33" s="62">
        <v>4.8300000000000003E-2</v>
      </c>
      <c r="N33" s="63">
        <v>0</v>
      </c>
      <c r="O33" s="19"/>
      <c r="P33" s="13" t="e">
        <v>#VALUE!</v>
      </c>
      <c r="Q33" s="14" t="e">
        <f>IF(J33="PROV SUM",N33,L33*P33)</f>
        <v>#VALUE!</v>
      </c>
      <c r="R33" s="40" t="e">
        <v>#N/A</v>
      </c>
      <c r="S33" s="41" t="e">
        <v>#N/A</v>
      </c>
      <c r="T33" s="14">
        <f>IF(J33="SC024",N33,IF(ISERROR(S33),"",IF(J33="PROV SUM",N33,L33*S33)))</f>
        <v>0</v>
      </c>
      <c r="V33" s="58" t="s">
        <v>31</v>
      </c>
      <c r="W33" s="61"/>
      <c r="X33" s="41" t="e">
        <v>#N/A</v>
      </c>
      <c r="Y33" s="72"/>
      <c r="Z33" s="19"/>
      <c r="AA33" s="79">
        <v>0</v>
      </c>
      <c r="AB33" s="80">
        <f t="shared" si="1"/>
        <v>0</v>
      </c>
      <c r="AC33" s="81">
        <v>0</v>
      </c>
      <c r="AD33" s="82">
        <f t="shared" si="2"/>
        <v>0</v>
      </c>
      <c r="AE33" s="133">
        <f>AB33-AD33</f>
        <v>0</v>
      </c>
    </row>
    <row r="34" spans="1:32" ht="15.75" thickBot="1" x14ac:dyDescent="0.3">
      <c r="A34" s="22"/>
      <c r="B34" s="64" t="s">
        <v>271</v>
      </c>
      <c r="C34" s="55" t="s">
        <v>312</v>
      </c>
      <c r="D34" s="56" t="s">
        <v>378</v>
      </c>
      <c r="E34" s="57"/>
      <c r="F34" s="58"/>
      <c r="G34" s="58"/>
      <c r="H34" s="59"/>
      <c r="I34" s="58"/>
      <c r="J34" s="60"/>
      <c r="K34" s="58"/>
      <c r="L34" s="61"/>
      <c r="M34" s="60"/>
      <c r="N34" s="63"/>
      <c r="O34" s="19"/>
      <c r="P34" s="17"/>
      <c r="Q34" s="38"/>
      <c r="R34" s="38"/>
      <c r="S34" s="38"/>
      <c r="T34" s="38"/>
      <c r="V34" s="58"/>
      <c r="W34" s="61"/>
      <c r="X34" s="38"/>
      <c r="Y34" s="72">
        <f t="shared" si="0"/>
        <v>0</v>
      </c>
      <c r="Z34" s="19"/>
      <c r="AA34" s="79">
        <v>0</v>
      </c>
      <c r="AB34" s="80">
        <f t="shared" si="1"/>
        <v>0</v>
      </c>
      <c r="AC34" s="81">
        <v>0</v>
      </c>
      <c r="AD34" s="82">
        <f t="shared" si="2"/>
        <v>0</v>
      </c>
      <c r="AE34" s="133">
        <f t="shared" si="3"/>
        <v>0</v>
      </c>
    </row>
    <row r="35" spans="1:32" ht="60.75" thickBot="1" x14ac:dyDescent="0.3">
      <c r="A35" s="22"/>
      <c r="B35" s="64" t="s">
        <v>271</v>
      </c>
      <c r="C35" s="55" t="s">
        <v>312</v>
      </c>
      <c r="D35" s="56" t="s">
        <v>25</v>
      </c>
      <c r="E35" s="57" t="s">
        <v>313</v>
      </c>
      <c r="F35" s="58"/>
      <c r="G35" s="58"/>
      <c r="H35" s="59">
        <v>7.4000000000000199</v>
      </c>
      <c r="I35" s="58"/>
      <c r="J35" s="60" t="s">
        <v>314</v>
      </c>
      <c r="K35" s="58" t="s">
        <v>79</v>
      </c>
      <c r="L35" s="61">
        <v>18</v>
      </c>
      <c r="M35" s="65">
        <v>58.8</v>
      </c>
      <c r="N35" s="63">
        <v>1058.4000000000001</v>
      </c>
      <c r="O35" s="19"/>
      <c r="P35" s="13" t="e">
        <v>#VALUE!</v>
      </c>
      <c r="Q35" s="14" t="e">
        <f>IF(J35="PROV SUM",N35,L35*P35)</f>
        <v>#VALUE!</v>
      </c>
      <c r="R35" s="40">
        <v>0</v>
      </c>
      <c r="S35" s="41">
        <v>48.351239999999997</v>
      </c>
      <c r="T35" s="14">
        <f>IF(J35="SC024",N35,IF(ISERROR(S35),"",IF(J35="PROV SUM",N35,L35*S35)))</f>
        <v>870.32231999999999</v>
      </c>
      <c r="V35" s="58" t="s">
        <v>79</v>
      </c>
      <c r="W35" s="61">
        <v>18</v>
      </c>
      <c r="X35" s="41">
        <v>48.351239999999997</v>
      </c>
      <c r="Y35" s="72">
        <f t="shared" si="0"/>
        <v>870.32231999999999</v>
      </c>
      <c r="Z35" s="19"/>
      <c r="AA35" s="79">
        <v>0</v>
      </c>
      <c r="AB35" s="80">
        <f t="shared" si="1"/>
        <v>0</v>
      </c>
      <c r="AC35" s="81">
        <v>0</v>
      </c>
      <c r="AD35" s="82">
        <f>Y35*AC35</f>
        <v>0</v>
      </c>
      <c r="AE35" s="133">
        <f t="shared" si="3"/>
        <v>0</v>
      </c>
    </row>
    <row r="36" spans="1:32" ht="15.75" thickBot="1" x14ac:dyDescent="0.3"/>
    <row r="37" spans="1:32" ht="15.75" thickBot="1" x14ac:dyDescent="0.3">
      <c r="S37" s="69" t="s">
        <v>5</v>
      </c>
      <c r="T37" s="70">
        <f>SUM(T11:T35)</f>
        <v>6106.8111509999999</v>
      </c>
      <c r="U37" s="66"/>
      <c r="V37" s="22"/>
      <c r="W37" s="29"/>
      <c r="X37" s="69" t="s">
        <v>5</v>
      </c>
      <c r="Y37" s="70">
        <f>SUM(Y11:Y35)</f>
        <v>6106.8111509999999</v>
      </c>
      <c r="Z37" s="19"/>
      <c r="AA37" s="78"/>
      <c r="AB37" s="119">
        <f>SUM(AB11:AB35)</f>
        <v>2537.2559999999999</v>
      </c>
      <c r="AC37" s="78"/>
      <c r="AD37" s="120">
        <f>SUM(AD11:AD35)</f>
        <v>2537.2559999999999</v>
      </c>
      <c r="AE37" s="132">
        <f>SUM(AE11:AE35)</f>
        <v>0</v>
      </c>
      <c r="AF37" s="407">
        <f>SUM(AF11:AF35)</f>
        <v>2537.2559999999999</v>
      </c>
    </row>
  </sheetData>
  <autoFilter ref="B8:AE35"/>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3 S35 X26:X27 X11:X12 X14 X17:X21 X23:X24 X29:X33 X35">
      <formula1>P11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54"/>
  <sheetViews>
    <sheetView topLeftCell="B1" zoomScale="70" zoomScaleNormal="70" workbookViewId="0">
      <pane xSplit="9" ySplit="8" topLeftCell="S21" activePane="bottomRight" state="frozen"/>
      <selection activeCell="S45" sqref="S45"/>
      <selection pane="topRight" activeCell="S45" sqref="S45"/>
      <selection pane="bottomLeft" activeCell="S45" sqref="S45"/>
      <selection pane="bottomRight" activeCell="AE64" sqref="AE6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28.285156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515</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410" t="s">
        <v>617</v>
      </c>
    </row>
    <row r="8" spans="1:32" s="318" customFormat="1" ht="75.75" thickBot="1" x14ac:dyDescent="0.3">
      <c r="A8" s="310" t="s">
        <v>377</v>
      </c>
      <c r="B8" s="311" t="s">
        <v>37</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37</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37</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37</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7" si="0">W12*X12</f>
        <v>399.99552</v>
      </c>
      <c r="Z12" s="19"/>
      <c r="AA12" s="79">
        <v>0</v>
      </c>
      <c r="AB12" s="80">
        <f t="shared" ref="AB12:AB52" si="1">Y12*AA12</f>
        <v>0</v>
      </c>
      <c r="AC12" s="81">
        <v>0</v>
      </c>
      <c r="AD12" s="82">
        <f t="shared" ref="AD12:AD52" si="2">Y12*AC12</f>
        <v>0</v>
      </c>
      <c r="AE12" s="133">
        <f t="shared" ref="AE12:AE52" si="3">AB12-AD12</f>
        <v>0</v>
      </c>
    </row>
    <row r="13" spans="1:32" ht="15.75" thickBot="1" x14ac:dyDescent="0.3">
      <c r="A13" s="16"/>
      <c r="B13" s="3" t="s">
        <v>37</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c r="AF13" s="176">
        <f>SUM(AD14)</f>
        <v>222.29999999999998</v>
      </c>
    </row>
    <row r="14" spans="1:32" ht="30.75" thickBot="1" x14ac:dyDescent="0.3">
      <c r="A14" s="16"/>
      <c r="B14" s="3" t="s">
        <v>37</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37</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2" ht="105.75" thickBot="1" x14ac:dyDescent="0.3">
      <c r="A16" s="16"/>
      <c r="B16" s="3" t="s">
        <v>37</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2" ht="61.5" thickBot="1" x14ac:dyDescent="0.3">
      <c r="A17" s="16"/>
      <c r="B17" s="3" t="s">
        <v>37</v>
      </c>
      <c r="C17" s="4" t="s">
        <v>285</v>
      </c>
      <c r="D17" s="5" t="s">
        <v>25</v>
      </c>
      <c r="E17" s="129" t="s">
        <v>501</v>
      </c>
      <c r="F17" s="7"/>
      <c r="G17" s="7"/>
      <c r="H17" s="8">
        <v>5.1540000000000203</v>
      </c>
      <c r="I17" s="7"/>
      <c r="J17" s="9" t="s">
        <v>301</v>
      </c>
      <c r="K17" s="10" t="s">
        <v>79</v>
      </c>
      <c r="L17" s="39">
        <v>6</v>
      </c>
      <c r="M17" s="11">
        <v>16.28</v>
      </c>
      <c r="N17" s="12">
        <v>97.68</v>
      </c>
      <c r="O17" s="19"/>
      <c r="P17" s="13" t="e">
        <v>#VALUE!</v>
      </c>
      <c r="Q17" s="14" t="e">
        <f>IF(J17="PROV SUM",N17,L17*P17)</f>
        <v>#VALUE!</v>
      </c>
      <c r="R17" s="40">
        <v>0</v>
      </c>
      <c r="S17" s="41">
        <v>13.714272000000001</v>
      </c>
      <c r="T17" s="14">
        <f>IF(J17="SC024",N17,IF(ISERROR(S17),"",IF(J17="PROV SUM",N17,L17*S17)))</f>
        <v>82.285632000000007</v>
      </c>
      <c r="V17" s="10" t="s">
        <v>79</v>
      </c>
      <c r="W17" s="39">
        <v>6</v>
      </c>
      <c r="X17" s="41">
        <v>13.714272000000001</v>
      </c>
      <c r="Y17" s="72">
        <f t="shared" si="0"/>
        <v>82.285632000000007</v>
      </c>
      <c r="Z17" s="19"/>
      <c r="AA17" s="79">
        <v>0</v>
      </c>
      <c r="AB17" s="80">
        <f t="shared" si="1"/>
        <v>0</v>
      </c>
      <c r="AC17" s="81">
        <v>0</v>
      </c>
      <c r="AD17" s="82">
        <f t="shared" si="2"/>
        <v>0</v>
      </c>
      <c r="AE17" s="133">
        <f t="shared" si="3"/>
        <v>0</v>
      </c>
    </row>
    <row r="18" spans="1:32" ht="15.75" thickBot="1" x14ac:dyDescent="0.3">
      <c r="A18" s="16"/>
      <c r="B18" s="3" t="s">
        <v>37</v>
      </c>
      <c r="C18" s="42" t="s">
        <v>189</v>
      </c>
      <c r="D18" s="5" t="s">
        <v>378</v>
      </c>
      <c r="E18" s="6"/>
      <c r="F18" s="7"/>
      <c r="G18" s="7"/>
      <c r="H18" s="8"/>
      <c r="I18" s="7"/>
      <c r="J18" s="9"/>
      <c r="K18" s="10"/>
      <c r="L18" s="39"/>
      <c r="M18" s="9"/>
      <c r="N18" s="39"/>
      <c r="O18" s="19"/>
      <c r="P18" s="28"/>
      <c r="Q18" s="43"/>
      <c r="R18" s="43"/>
      <c r="S18" s="43"/>
      <c r="T18" s="43"/>
      <c r="V18" s="10"/>
      <c r="W18" s="39"/>
      <c r="X18" s="43"/>
      <c r="Y18" s="72">
        <f t="shared" si="0"/>
        <v>0</v>
      </c>
      <c r="Z18" s="19"/>
      <c r="AA18" s="79">
        <v>0</v>
      </c>
      <c r="AB18" s="80">
        <f t="shared" si="1"/>
        <v>0</v>
      </c>
      <c r="AC18" s="81">
        <v>0</v>
      </c>
      <c r="AD18" s="82">
        <f t="shared" si="2"/>
        <v>0</v>
      </c>
      <c r="AE18" s="133">
        <f t="shared" si="3"/>
        <v>0</v>
      </c>
    </row>
    <row r="19" spans="1:32" ht="60.75" thickBot="1" x14ac:dyDescent="0.3">
      <c r="A19" s="16"/>
      <c r="B19" s="3" t="s">
        <v>37</v>
      </c>
      <c r="C19" s="42" t="s">
        <v>189</v>
      </c>
      <c r="D19" s="5" t="s">
        <v>25</v>
      </c>
      <c r="E19" s="6" t="s">
        <v>190</v>
      </c>
      <c r="F19" s="7"/>
      <c r="G19" s="7"/>
      <c r="H19" s="8">
        <v>6.82</v>
      </c>
      <c r="I19" s="7"/>
      <c r="J19" s="9" t="s">
        <v>191</v>
      </c>
      <c r="K19" s="10" t="s">
        <v>104</v>
      </c>
      <c r="L19" s="39">
        <v>4</v>
      </c>
      <c r="M19" s="11">
        <v>44.12</v>
      </c>
      <c r="N19" s="39">
        <v>176.48</v>
      </c>
      <c r="O19" s="19"/>
      <c r="P19" s="13" t="e">
        <v>#VALUE!</v>
      </c>
      <c r="Q19" s="14" t="e">
        <f t="shared" ref="Q19:Q25" si="4">IF(J19="PROV SUM",N19,L19*P19)</f>
        <v>#VALUE!</v>
      </c>
      <c r="R19" s="40">
        <v>0</v>
      </c>
      <c r="S19" s="41">
        <v>31.986999999999998</v>
      </c>
      <c r="T19" s="14">
        <f t="shared" ref="T19:T25" si="5">IF(J19="SC024",N19,IF(ISERROR(S19),"",IF(J19="PROV SUM",N19,L19*S19)))</f>
        <v>127.94799999999999</v>
      </c>
      <c r="V19" s="10" t="s">
        <v>104</v>
      </c>
      <c r="W19" s="39">
        <v>4</v>
      </c>
      <c r="X19" s="41">
        <v>31.986999999999998</v>
      </c>
      <c r="Y19" s="72">
        <f t="shared" si="0"/>
        <v>127.94799999999999</v>
      </c>
      <c r="Z19" s="19"/>
      <c r="AA19" s="79">
        <v>0</v>
      </c>
      <c r="AB19" s="80">
        <f t="shared" si="1"/>
        <v>0</v>
      </c>
      <c r="AC19" s="81">
        <v>0</v>
      </c>
      <c r="AD19" s="82">
        <f t="shared" si="2"/>
        <v>0</v>
      </c>
      <c r="AE19" s="133">
        <f t="shared" si="3"/>
        <v>0</v>
      </c>
    </row>
    <row r="20" spans="1:32" ht="30.75" thickBot="1" x14ac:dyDescent="0.3">
      <c r="A20" s="16"/>
      <c r="B20" s="3" t="s">
        <v>37</v>
      </c>
      <c r="C20" s="42" t="s">
        <v>189</v>
      </c>
      <c r="D20" s="5" t="s">
        <v>25</v>
      </c>
      <c r="E20" s="6" t="s">
        <v>337</v>
      </c>
      <c r="F20" s="7"/>
      <c r="G20" s="7"/>
      <c r="H20" s="8">
        <v>6.91</v>
      </c>
      <c r="I20" s="7"/>
      <c r="J20" s="9" t="s">
        <v>338</v>
      </c>
      <c r="K20" s="10" t="s">
        <v>79</v>
      </c>
      <c r="L20" s="39">
        <v>8</v>
      </c>
      <c r="M20" s="11">
        <v>20.13</v>
      </c>
      <c r="N20" s="39">
        <v>161.04</v>
      </c>
      <c r="O20" s="19"/>
      <c r="P20" s="13" t="e">
        <v>#VALUE!</v>
      </c>
      <c r="Q20" s="14" t="e">
        <f t="shared" si="4"/>
        <v>#VALUE!</v>
      </c>
      <c r="R20" s="40">
        <v>0</v>
      </c>
      <c r="S20" s="41">
        <v>14.594249999999999</v>
      </c>
      <c r="T20" s="14">
        <f t="shared" si="5"/>
        <v>116.75399999999999</v>
      </c>
      <c r="V20" s="10" t="s">
        <v>79</v>
      </c>
      <c r="W20" s="39">
        <v>8</v>
      </c>
      <c r="X20" s="41">
        <v>14.594249999999999</v>
      </c>
      <c r="Y20" s="72">
        <f t="shared" si="0"/>
        <v>116.75399999999999</v>
      </c>
      <c r="Z20" s="19"/>
      <c r="AA20" s="79">
        <v>0</v>
      </c>
      <c r="AB20" s="80">
        <f t="shared" si="1"/>
        <v>0</v>
      </c>
      <c r="AC20" s="81">
        <v>0</v>
      </c>
      <c r="AD20" s="82">
        <f t="shared" si="2"/>
        <v>0</v>
      </c>
      <c r="AE20" s="133">
        <f t="shared" si="3"/>
        <v>0</v>
      </c>
    </row>
    <row r="21" spans="1:32" ht="30.75" thickBot="1" x14ac:dyDescent="0.3">
      <c r="A21" s="16"/>
      <c r="B21" s="3" t="s">
        <v>37</v>
      </c>
      <c r="C21" s="42" t="s">
        <v>189</v>
      </c>
      <c r="D21" s="5" t="s">
        <v>25</v>
      </c>
      <c r="E21" s="6" t="s">
        <v>217</v>
      </c>
      <c r="F21" s="7"/>
      <c r="G21" s="7"/>
      <c r="H21" s="8">
        <v>6.1820000000000297</v>
      </c>
      <c r="I21" s="7"/>
      <c r="J21" s="9" t="s">
        <v>218</v>
      </c>
      <c r="K21" s="10" t="s">
        <v>79</v>
      </c>
      <c r="L21" s="39">
        <v>6</v>
      </c>
      <c r="M21" s="11">
        <v>10.17</v>
      </c>
      <c r="N21" s="39">
        <v>61.02</v>
      </c>
      <c r="O21" s="19"/>
      <c r="P21" s="13" t="e">
        <v>#VALUE!</v>
      </c>
      <c r="Q21" s="14" t="e">
        <f t="shared" si="4"/>
        <v>#VALUE!</v>
      </c>
      <c r="R21" s="40">
        <v>0</v>
      </c>
      <c r="S21" s="41">
        <v>8.644499999999999</v>
      </c>
      <c r="T21" s="14">
        <f t="shared" si="5"/>
        <v>51.86699999999999</v>
      </c>
      <c r="V21" s="10" t="s">
        <v>79</v>
      </c>
      <c r="W21" s="39">
        <v>6</v>
      </c>
      <c r="X21" s="41">
        <v>8.644499999999999</v>
      </c>
      <c r="Y21" s="72">
        <f t="shared" si="0"/>
        <v>51.86699999999999</v>
      </c>
      <c r="Z21" s="19"/>
      <c r="AA21" s="79">
        <v>0</v>
      </c>
      <c r="AB21" s="80">
        <f t="shared" si="1"/>
        <v>0</v>
      </c>
      <c r="AC21" s="81">
        <v>0</v>
      </c>
      <c r="AD21" s="82">
        <f t="shared" si="2"/>
        <v>0</v>
      </c>
      <c r="AE21" s="133">
        <f t="shared" si="3"/>
        <v>0</v>
      </c>
    </row>
    <row r="22" spans="1:32" ht="45.75" thickBot="1" x14ac:dyDescent="0.3">
      <c r="A22" s="16"/>
      <c r="B22" s="3" t="s">
        <v>37</v>
      </c>
      <c r="C22" s="42" t="s">
        <v>189</v>
      </c>
      <c r="D22" s="5" t="s">
        <v>25</v>
      </c>
      <c r="E22" s="6" t="s">
        <v>236</v>
      </c>
      <c r="F22" s="7"/>
      <c r="G22" s="7"/>
      <c r="H22" s="8">
        <v>6.2140000000000404</v>
      </c>
      <c r="I22" s="7"/>
      <c r="J22" s="9" t="s">
        <v>237</v>
      </c>
      <c r="K22" s="10" t="s">
        <v>139</v>
      </c>
      <c r="L22" s="39">
        <v>1</v>
      </c>
      <c r="M22" s="11">
        <v>16.98</v>
      </c>
      <c r="N22" s="39">
        <v>16.98</v>
      </c>
      <c r="O22" s="19"/>
      <c r="P22" s="13" t="e">
        <v>#VALUE!</v>
      </c>
      <c r="Q22" s="14" t="e">
        <f t="shared" si="4"/>
        <v>#VALUE!</v>
      </c>
      <c r="R22" s="40">
        <v>0</v>
      </c>
      <c r="S22" s="41">
        <v>14.433</v>
      </c>
      <c r="T22" s="14">
        <f t="shared" si="5"/>
        <v>14.433</v>
      </c>
      <c r="V22" s="10" t="s">
        <v>139</v>
      </c>
      <c r="W22" s="39">
        <v>1</v>
      </c>
      <c r="X22" s="41">
        <v>14.433</v>
      </c>
      <c r="Y22" s="72">
        <f t="shared" si="0"/>
        <v>14.433</v>
      </c>
      <c r="Z22" s="19"/>
      <c r="AA22" s="79">
        <v>0</v>
      </c>
      <c r="AB22" s="80">
        <f t="shared" si="1"/>
        <v>0</v>
      </c>
      <c r="AC22" s="81">
        <v>0</v>
      </c>
      <c r="AD22" s="82">
        <f t="shared" si="2"/>
        <v>0</v>
      </c>
      <c r="AE22" s="133">
        <f t="shared" si="3"/>
        <v>0</v>
      </c>
    </row>
    <row r="23" spans="1:32" ht="30.75" thickBot="1" x14ac:dyDescent="0.3">
      <c r="A23" s="16"/>
      <c r="B23" s="3" t="s">
        <v>37</v>
      </c>
      <c r="C23" s="42" t="s">
        <v>189</v>
      </c>
      <c r="D23" s="5" t="s">
        <v>25</v>
      </c>
      <c r="E23" s="6" t="s">
        <v>412</v>
      </c>
      <c r="F23" s="7"/>
      <c r="G23" s="7"/>
      <c r="H23" s="8">
        <v>6.2370000000000498</v>
      </c>
      <c r="I23" s="7"/>
      <c r="J23" s="9" t="s">
        <v>253</v>
      </c>
      <c r="K23" s="10" t="s">
        <v>104</v>
      </c>
      <c r="L23" s="39">
        <v>6</v>
      </c>
      <c r="M23" s="11">
        <v>6.28</v>
      </c>
      <c r="N23" s="39">
        <v>37.68</v>
      </c>
      <c r="O23" s="19"/>
      <c r="P23" s="13" t="e">
        <v>#VALUE!</v>
      </c>
      <c r="Q23" s="14" t="e">
        <f t="shared" si="4"/>
        <v>#VALUE!</v>
      </c>
      <c r="R23" s="40">
        <v>0</v>
      </c>
      <c r="S23" s="41">
        <v>5.3380000000000001</v>
      </c>
      <c r="T23" s="14">
        <f t="shared" si="5"/>
        <v>32.027999999999999</v>
      </c>
      <c r="V23" s="10" t="s">
        <v>104</v>
      </c>
      <c r="W23" s="39">
        <v>6</v>
      </c>
      <c r="X23" s="41">
        <v>5.3380000000000001</v>
      </c>
      <c r="Y23" s="72">
        <f t="shared" si="0"/>
        <v>32.027999999999999</v>
      </c>
      <c r="Z23" s="19"/>
      <c r="AA23" s="79">
        <v>0</v>
      </c>
      <c r="AB23" s="80">
        <f t="shared" si="1"/>
        <v>0</v>
      </c>
      <c r="AC23" s="81">
        <v>0</v>
      </c>
      <c r="AD23" s="82">
        <f t="shared" si="2"/>
        <v>0</v>
      </c>
      <c r="AE23" s="133">
        <f t="shared" si="3"/>
        <v>0</v>
      </c>
    </row>
    <row r="24" spans="1:32" ht="45.75" thickBot="1" x14ac:dyDescent="0.3">
      <c r="A24" s="16"/>
      <c r="B24" s="3" t="s">
        <v>37</v>
      </c>
      <c r="C24" s="42" t="s">
        <v>189</v>
      </c>
      <c r="D24" s="5" t="s">
        <v>25</v>
      </c>
      <c r="E24" s="6" t="s">
        <v>256</v>
      </c>
      <c r="F24" s="7"/>
      <c r="G24" s="7"/>
      <c r="H24" s="8">
        <v>6.2390000000000496</v>
      </c>
      <c r="I24" s="7"/>
      <c r="J24" s="9" t="s">
        <v>257</v>
      </c>
      <c r="K24" s="10" t="s">
        <v>139</v>
      </c>
      <c r="L24" s="39">
        <v>2</v>
      </c>
      <c r="M24" s="11">
        <v>39.28</v>
      </c>
      <c r="N24" s="39">
        <v>78.56</v>
      </c>
      <c r="O24" s="19"/>
      <c r="P24" s="13" t="e">
        <v>#VALUE!</v>
      </c>
      <c r="Q24" s="14" t="e">
        <f t="shared" si="4"/>
        <v>#VALUE!</v>
      </c>
      <c r="R24" s="40">
        <v>0</v>
      </c>
      <c r="S24" s="41">
        <v>33.387999999999998</v>
      </c>
      <c r="T24" s="14">
        <f t="shared" si="5"/>
        <v>66.775999999999996</v>
      </c>
      <c r="V24" s="10" t="s">
        <v>139</v>
      </c>
      <c r="W24" s="39">
        <v>2</v>
      </c>
      <c r="X24" s="41">
        <v>33.387999999999998</v>
      </c>
      <c r="Y24" s="72">
        <f t="shared" si="0"/>
        <v>66.775999999999996</v>
      </c>
      <c r="Z24" s="19"/>
      <c r="AA24" s="79">
        <v>0</v>
      </c>
      <c r="AB24" s="80">
        <f t="shared" si="1"/>
        <v>0</v>
      </c>
      <c r="AC24" s="81">
        <v>0</v>
      </c>
      <c r="AD24" s="82">
        <f t="shared" si="2"/>
        <v>0</v>
      </c>
      <c r="AE24" s="133">
        <f t="shared" si="3"/>
        <v>0</v>
      </c>
    </row>
    <row r="25" spans="1:32" ht="30.75" thickBot="1" x14ac:dyDescent="0.3">
      <c r="A25" s="16"/>
      <c r="B25" s="3" t="s">
        <v>37</v>
      </c>
      <c r="C25" s="42" t="s">
        <v>189</v>
      </c>
      <c r="D25" s="5" t="s">
        <v>25</v>
      </c>
      <c r="E25" s="6" t="s">
        <v>433</v>
      </c>
      <c r="F25" s="7"/>
      <c r="G25" s="7"/>
      <c r="H25" s="8">
        <v>6.2620000000000502</v>
      </c>
      <c r="I25" s="7"/>
      <c r="J25" s="9" t="s">
        <v>270</v>
      </c>
      <c r="K25" s="10" t="s">
        <v>79</v>
      </c>
      <c r="L25" s="39">
        <v>16</v>
      </c>
      <c r="M25" s="11">
        <v>16.86</v>
      </c>
      <c r="N25" s="39">
        <v>269.76</v>
      </c>
      <c r="O25" s="19"/>
      <c r="P25" s="13" t="e">
        <v>#VALUE!</v>
      </c>
      <c r="Q25" s="14" t="e">
        <f t="shared" si="4"/>
        <v>#VALUE!</v>
      </c>
      <c r="R25" s="40">
        <v>0</v>
      </c>
      <c r="S25" s="41">
        <v>14.331</v>
      </c>
      <c r="T25" s="14">
        <f t="shared" si="5"/>
        <v>229.29599999999999</v>
      </c>
      <c r="V25" s="10" t="s">
        <v>79</v>
      </c>
      <c r="W25" s="39">
        <v>16</v>
      </c>
      <c r="X25" s="41">
        <v>14.331</v>
      </c>
      <c r="Y25" s="72">
        <f t="shared" si="0"/>
        <v>229.29599999999999</v>
      </c>
      <c r="Z25" s="19"/>
      <c r="AA25" s="79">
        <v>0</v>
      </c>
      <c r="AB25" s="80">
        <f t="shared" si="1"/>
        <v>0</v>
      </c>
      <c r="AC25" s="81">
        <v>0</v>
      </c>
      <c r="AD25" s="82">
        <f t="shared" si="2"/>
        <v>0</v>
      </c>
      <c r="AE25" s="133">
        <f t="shared" si="3"/>
        <v>0</v>
      </c>
    </row>
    <row r="26" spans="1:32" ht="15.75" thickBot="1" x14ac:dyDescent="0.3">
      <c r="A26" s="16"/>
      <c r="B26" s="3" t="s">
        <v>37</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2" ht="75.75" thickBot="1" x14ac:dyDescent="0.3">
      <c r="A27" s="16"/>
      <c r="B27" s="3" t="s">
        <v>37</v>
      </c>
      <c r="C27" s="42" t="s">
        <v>72</v>
      </c>
      <c r="D27" s="5" t="s">
        <v>25</v>
      </c>
      <c r="E27" s="6" t="s">
        <v>92</v>
      </c>
      <c r="F27" s="7"/>
      <c r="G27" s="7"/>
      <c r="H27" s="8">
        <v>3.2149999999999901</v>
      </c>
      <c r="I27" s="7"/>
      <c r="J27" s="9" t="s">
        <v>93</v>
      </c>
      <c r="K27" s="10" t="s">
        <v>79</v>
      </c>
      <c r="L27" s="39">
        <v>50</v>
      </c>
      <c r="M27" s="11">
        <v>30.56</v>
      </c>
      <c r="N27" s="39">
        <v>1528</v>
      </c>
      <c r="O27" s="44"/>
      <c r="P27" s="13" t="e">
        <v>#VALUE!</v>
      </c>
      <c r="Q27" s="14" t="e">
        <f>IF(J27="PROV SUM",N27,L27*P27)</f>
        <v>#VALUE!</v>
      </c>
      <c r="R27" s="40">
        <v>0</v>
      </c>
      <c r="S27" s="41">
        <v>24.448</v>
      </c>
      <c r="T27" s="14">
        <f>IF(J27="SC024",N27,IF(ISERROR(S27),"",IF(J27="PROV SUM",N27,L27*S27)))</f>
        <v>1222.4000000000001</v>
      </c>
      <c r="V27" s="10" t="s">
        <v>79</v>
      </c>
      <c r="W27" s="39">
        <v>50</v>
      </c>
      <c r="X27" s="41">
        <v>24.448</v>
      </c>
      <c r="Y27" s="72">
        <f t="shared" si="0"/>
        <v>1222.4000000000001</v>
      </c>
      <c r="Z27" s="19"/>
      <c r="AA27" s="79">
        <v>0</v>
      </c>
      <c r="AB27" s="80">
        <f t="shared" si="1"/>
        <v>0</v>
      </c>
      <c r="AC27" s="81">
        <v>0</v>
      </c>
      <c r="AD27" s="82">
        <f t="shared" si="2"/>
        <v>0</v>
      </c>
      <c r="AE27" s="133">
        <f t="shared" si="3"/>
        <v>0</v>
      </c>
    </row>
    <row r="28" spans="1:32" ht="15.75" thickBot="1" x14ac:dyDescent="0.3">
      <c r="A28" s="16"/>
      <c r="B28" s="3" t="s">
        <v>37</v>
      </c>
      <c r="C28" s="42" t="s">
        <v>164</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2" ht="90.75" thickBot="1" x14ac:dyDescent="0.3">
      <c r="A29" s="16"/>
      <c r="B29" s="3" t="s">
        <v>37</v>
      </c>
      <c r="C29" s="42" t="s">
        <v>164</v>
      </c>
      <c r="D29" s="5" t="s">
        <v>25</v>
      </c>
      <c r="E29" s="6" t="s">
        <v>171</v>
      </c>
      <c r="F29" s="7"/>
      <c r="G29" s="7"/>
      <c r="H29" s="8">
        <v>4.8999999999999799</v>
      </c>
      <c r="I29" s="7"/>
      <c r="J29" s="9" t="s">
        <v>172</v>
      </c>
      <c r="K29" s="10" t="s">
        <v>75</v>
      </c>
      <c r="L29" s="39">
        <v>40</v>
      </c>
      <c r="M29" s="11">
        <v>35.61</v>
      </c>
      <c r="N29" s="39">
        <v>1424.4</v>
      </c>
      <c r="O29" s="44"/>
      <c r="P29" s="13" t="e">
        <v>#VALUE!</v>
      </c>
      <c r="Q29" s="14" t="e">
        <f>IF(J29="PROV SUM",N29,L29*P29)</f>
        <v>#VALUE!</v>
      </c>
      <c r="R29" s="40">
        <v>0</v>
      </c>
      <c r="S29" s="41">
        <v>31.568264999999997</v>
      </c>
      <c r="T29" s="14">
        <f>IF(J29="SC024",N29,IF(ISERROR(S29),"",IF(J29="PROV SUM",N29,L29*S29)))</f>
        <v>1262.7305999999999</v>
      </c>
      <c r="V29" s="10" t="s">
        <v>75</v>
      </c>
      <c r="W29" s="39">
        <v>40</v>
      </c>
      <c r="X29" s="41">
        <v>31.568264999999997</v>
      </c>
      <c r="Y29" s="72">
        <f t="shared" si="0"/>
        <v>1262.7305999999999</v>
      </c>
      <c r="Z29" s="19"/>
      <c r="AA29" s="79">
        <v>0</v>
      </c>
      <c r="AB29" s="80">
        <f t="shared" si="1"/>
        <v>0</v>
      </c>
      <c r="AC29" s="81">
        <v>0</v>
      </c>
      <c r="AD29" s="82">
        <f t="shared" si="2"/>
        <v>0</v>
      </c>
      <c r="AE29" s="133">
        <f t="shared" si="3"/>
        <v>0</v>
      </c>
    </row>
    <row r="30" spans="1:32" ht="15.75" thickBot="1" x14ac:dyDescent="0.3">
      <c r="A30" s="16"/>
      <c r="B30" s="45" t="s">
        <v>37</v>
      </c>
      <c r="C30" s="46" t="s">
        <v>24</v>
      </c>
      <c r="D30" s="47" t="s">
        <v>378</v>
      </c>
      <c r="E30" s="48"/>
      <c r="F30" s="49"/>
      <c r="G30" s="49"/>
      <c r="H30" s="50"/>
      <c r="I30" s="49"/>
      <c r="J30" s="51"/>
      <c r="K30" s="52"/>
      <c r="L30" s="53"/>
      <c r="M30" s="51"/>
      <c r="N30" s="53"/>
      <c r="O30" s="44"/>
      <c r="P30" s="28"/>
      <c r="Q30" s="43"/>
      <c r="R30" s="43"/>
      <c r="S30" s="43"/>
      <c r="T30" s="43"/>
      <c r="V30" s="52"/>
      <c r="W30" s="53"/>
      <c r="X30" s="43"/>
      <c r="Y30" s="72">
        <f t="shared" si="0"/>
        <v>0</v>
      </c>
      <c r="Z30" s="19"/>
      <c r="AA30" s="79">
        <v>0</v>
      </c>
      <c r="AB30" s="80">
        <f t="shared" si="1"/>
        <v>0</v>
      </c>
      <c r="AC30" s="81">
        <v>0</v>
      </c>
      <c r="AD30" s="82">
        <f t="shared" si="2"/>
        <v>0</v>
      </c>
      <c r="AE30" s="133">
        <f t="shared" si="3"/>
        <v>0</v>
      </c>
      <c r="AF30" s="176">
        <f>SUM(AD31:AD35)</f>
        <v>2799.92328</v>
      </c>
    </row>
    <row r="31" spans="1:32" ht="120.75" thickBot="1" x14ac:dyDescent="0.3">
      <c r="A31" s="22"/>
      <c r="B31" s="55" t="s">
        <v>37</v>
      </c>
      <c r="C31" s="55" t="s">
        <v>24</v>
      </c>
      <c r="D31" s="56" t="s">
        <v>25</v>
      </c>
      <c r="E31" s="57" t="s">
        <v>26</v>
      </c>
      <c r="F31" s="58"/>
      <c r="G31" s="58"/>
      <c r="H31" s="59">
        <v>2.1</v>
      </c>
      <c r="I31" s="58"/>
      <c r="J31" s="60" t="s">
        <v>27</v>
      </c>
      <c r="K31" s="58" t="s">
        <v>28</v>
      </c>
      <c r="L31" s="61">
        <v>106</v>
      </c>
      <c r="M31" s="62">
        <v>12.92</v>
      </c>
      <c r="N31" s="63">
        <v>1369.52</v>
      </c>
      <c r="O31" s="19"/>
      <c r="P31" s="13" t="e">
        <v>#VALUE!</v>
      </c>
      <c r="Q31" s="14" t="e">
        <f>IF(J31="PROV SUM",N31,L31*P31)</f>
        <v>#VALUE!</v>
      </c>
      <c r="R31" s="40">
        <v>0</v>
      </c>
      <c r="S31" s="41">
        <v>16.4084</v>
      </c>
      <c r="T31" s="14">
        <f>IF(J31="SC024",N31,IF(ISERROR(S31),"",IF(J31="PROV SUM",N31,L31*S31)))</f>
        <v>1739.2904000000001</v>
      </c>
      <c r="V31" s="58" t="s">
        <v>28</v>
      </c>
      <c r="W31" s="61">
        <v>106</v>
      </c>
      <c r="X31" s="41">
        <v>16.4084</v>
      </c>
      <c r="Y31" s="72">
        <f t="shared" si="0"/>
        <v>1739.2904000000001</v>
      </c>
      <c r="Z31" s="19"/>
      <c r="AA31" s="79">
        <v>0.7</v>
      </c>
      <c r="AB31" s="80">
        <f t="shared" si="1"/>
        <v>1217.5032799999999</v>
      </c>
      <c r="AC31" s="81">
        <v>0.7</v>
      </c>
      <c r="AD31" s="82">
        <f t="shared" si="2"/>
        <v>1217.5032799999999</v>
      </c>
      <c r="AE31" s="133">
        <f t="shared" si="3"/>
        <v>0</v>
      </c>
    </row>
    <row r="32" spans="1:32" ht="30.75" thickBot="1" x14ac:dyDescent="0.3">
      <c r="A32" s="22"/>
      <c r="B32" s="55" t="s">
        <v>37</v>
      </c>
      <c r="C32" s="55" t="s">
        <v>24</v>
      </c>
      <c r="D32" s="56" t="s">
        <v>25</v>
      </c>
      <c r="E32" s="57" t="s">
        <v>29</v>
      </c>
      <c r="F32" s="58"/>
      <c r="G32" s="58"/>
      <c r="H32" s="59">
        <v>2.5</v>
      </c>
      <c r="I32" s="58"/>
      <c r="J32" s="60" t="s">
        <v>30</v>
      </c>
      <c r="K32" s="58" t="s">
        <v>31</v>
      </c>
      <c r="L32" s="61">
        <v>1</v>
      </c>
      <c r="M32" s="62">
        <v>420</v>
      </c>
      <c r="N32" s="63">
        <v>420</v>
      </c>
      <c r="O32" s="19"/>
      <c r="P32" s="13" t="e">
        <v>#VALUE!</v>
      </c>
      <c r="Q32" s="14" t="e">
        <f>IF(J32="PROV SUM",N32,L32*P32)</f>
        <v>#VALUE!</v>
      </c>
      <c r="R32" s="40">
        <v>0</v>
      </c>
      <c r="S32" s="41">
        <v>533.4</v>
      </c>
      <c r="T32" s="14">
        <f>IF(J32="SC024",N32,IF(ISERROR(S32),"",IF(J32="PROV SUM",N32,L32*S32)))</f>
        <v>533.4</v>
      </c>
      <c r="V32" s="58" t="s">
        <v>31</v>
      </c>
      <c r="W32" s="61">
        <v>1</v>
      </c>
      <c r="X32" s="41">
        <v>533.4</v>
      </c>
      <c r="Y32" s="72">
        <f t="shared" si="0"/>
        <v>533.4</v>
      </c>
      <c r="Z32" s="19"/>
      <c r="AA32" s="79">
        <v>0.7</v>
      </c>
      <c r="AB32" s="80">
        <f t="shared" si="1"/>
        <v>373.37999999999994</v>
      </c>
      <c r="AC32" s="81">
        <v>0.7</v>
      </c>
      <c r="AD32" s="82">
        <f t="shared" si="2"/>
        <v>373.37999999999994</v>
      </c>
      <c r="AE32" s="133">
        <f t="shared" si="3"/>
        <v>0</v>
      </c>
    </row>
    <row r="33" spans="1:31" ht="15.75" thickBot="1" x14ac:dyDescent="0.3">
      <c r="A33" s="22"/>
      <c r="B33" s="55" t="s">
        <v>37</v>
      </c>
      <c r="C33" s="55" t="s">
        <v>24</v>
      </c>
      <c r="D33" s="56" t="s">
        <v>25</v>
      </c>
      <c r="E33" s="57" t="s">
        <v>32</v>
      </c>
      <c r="F33" s="58"/>
      <c r="G33" s="58"/>
      <c r="H33" s="59">
        <v>2.6</v>
      </c>
      <c r="I33" s="58"/>
      <c r="J33" s="60" t="s">
        <v>33</v>
      </c>
      <c r="K33" s="58" t="s">
        <v>31</v>
      </c>
      <c r="L33" s="61">
        <v>1</v>
      </c>
      <c r="M33" s="62">
        <v>50</v>
      </c>
      <c r="N33" s="63">
        <v>50</v>
      </c>
      <c r="O33" s="19"/>
      <c r="P33" s="13" t="e">
        <v>#VALUE!</v>
      </c>
      <c r="Q33" s="14" t="e">
        <f>IF(J33="PROV SUM",N33,L33*P33)</f>
        <v>#VALUE!</v>
      </c>
      <c r="R33" s="40">
        <v>0</v>
      </c>
      <c r="S33" s="41">
        <v>63.5</v>
      </c>
      <c r="T33" s="14">
        <f>IF(J33="SC024",N33,IF(ISERROR(S33),"",IF(J33="PROV SUM",N33,L33*S33)))</f>
        <v>63.5</v>
      </c>
      <c r="V33" s="58" t="s">
        <v>31</v>
      </c>
      <c r="W33" s="61">
        <v>1</v>
      </c>
      <c r="X33" s="41">
        <v>63.5</v>
      </c>
      <c r="Y33" s="72">
        <f t="shared" si="0"/>
        <v>63.5</v>
      </c>
      <c r="Z33" s="19"/>
      <c r="AA33" s="79">
        <v>0.7</v>
      </c>
      <c r="AB33" s="80">
        <f t="shared" si="1"/>
        <v>44.449999999999996</v>
      </c>
      <c r="AC33" s="81">
        <v>0.7</v>
      </c>
      <c r="AD33" s="82">
        <f t="shared" si="2"/>
        <v>44.449999999999996</v>
      </c>
      <c r="AE33" s="133">
        <f t="shared" si="3"/>
        <v>0</v>
      </c>
    </row>
    <row r="34" spans="1:31" ht="15.75" thickBot="1" x14ac:dyDescent="0.3">
      <c r="A34" s="22"/>
      <c r="B34" s="55" t="s">
        <v>37</v>
      </c>
      <c r="C34" s="55" t="s">
        <v>24</v>
      </c>
      <c r="D34" s="56" t="s">
        <v>25</v>
      </c>
      <c r="E34" s="57" t="s">
        <v>38</v>
      </c>
      <c r="F34" s="58"/>
      <c r="G34" s="58"/>
      <c r="H34" s="59">
        <v>2.15</v>
      </c>
      <c r="I34" s="58"/>
      <c r="J34" s="60" t="s">
        <v>39</v>
      </c>
      <c r="K34" s="58" t="s">
        <v>31</v>
      </c>
      <c r="L34" s="61">
        <v>1</v>
      </c>
      <c r="M34" s="62">
        <v>1310</v>
      </c>
      <c r="N34" s="63">
        <v>1310</v>
      </c>
      <c r="O34" s="19"/>
      <c r="P34" s="13" t="e">
        <v>#VALUE!</v>
      </c>
      <c r="Q34" s="14" t="e">
        <f>IF(J34="PROV SUM",N34,L34*P34)</f>
        <v>#VALUE!</v>
      </c>
      <c r="R34" s="40">
        <v>0</v>
      </c>
      <c r="S34" s="41">
        <v>1663.7</v>
      </c>
      <c r="T34" s="14">
        <f>IF(J34="SC024",N34,IF(ISERROR(S34),"",IF(J34="PROV SUM",N34,L34*S34)))</f>
        <v>1663.7</v>
      </c>
      <c r="V34" s="58" t="s">
        <v>31</v>
      </c>
      <c r="W34" s="61">
        <v>1</v>
      </c>
      <c r="X34" s="41">
        <v>1663.7</v>
      </c>
      <c r="Y34" s="72">
        <f t="shared" si="0"/>
        <v>1663.7</v>
      </c>
      <c r="Z34" s="19"/>
      <c r="AA34" s="79">
        <v>0.7</v>
      </c>
      <c r="AB34" s="80">
        <f t="shared" si="1"/>
        <v>1164.5899999999999</v>
      </c>
      <c r="AC34" s="81">
        <v>0.7</v>
      </c>
      <c r="AD34" s="82">
        <f t="shared" si="2"/>
        <v>1164.5899999999999</v>
      </c>
      <c r="AE34" s="133">
        <f t="shared" si="3"/>
        <v>0</v>
      </c>
    </row>
    <row r="35" spans="1:31" ht="60.75" thickBot="1" x14ac:dyDescent="0.3">
      <c r="A35" s="22"/>
      <c r="B35" s="55" t="s">
        <v>37</v>
      </c>
      <c r="C35" s="55" t="s">
        <v>24</v>
      </c>
      <c r="D35" s="56" t="s">
        <v>25</v>
      </c>
      <c r="E35" s="57" t="s">
        <v>382</v>
      </c>
      <c r="F35" s="58"/>
      <c r="G35" s="58"/>
      <c r="H35" s="59"/>
      <c r="I35" s="58"/>
      <c r="J35" s="60" t="s">
        <v>383</v>
      </c>
      <c r="K35" s="58" t="s">
        <v>31</v>
      </c>
      <c r="L35" s="61"/>
      <c r="M35" s="62">
        <v>4.8300000000000003E-2</v>
      </c>
      <c r="N35" s="63">
        <v>0</v>
      </c>
      <c r="O35" s="19"/>
      <c r="P35" s="13" t="e">
        <v>#VALUE!</v>
      </c>
      <c r="Q35" s="14" t="e">
        <f>IF(J35="PROV SUM",N35,L35*P35)</f>
        <v>#VALUE!</v>
      </c>
      <c r="R35" s="40" t="e">
        <v>#N/A</v>
      </c>
      <c r="S35" s="41" t="e">
        <v>#N/A</v>
      </c>
      <c r="T35" s="14">
        <f>IF(J35="SC024",N35,IF(ISERROR(S35),"",IF(J35="PROV SUM",N35,L35*S35)))</f>
        <v>0</v>
      </c>
      <c r="V35" s="58" t="s">
        <v>31</v>
      </c>
      <c r="W35" s="61"/>
      <c r="X35" s="41" t="e">
        <v>#N/A</v>
      </c>
      <c r="Y35" s="72"/>
      <c r="Z35" s="19"/>
      <c r="AA35" s="79">
        <v>0</v>
      </c>
      <c r="AB35" s="80">
        <f t="shared" si="1"/>
        <v>0</v>
      </c>
      <c r="AC35" s="81">
        <v>0</v>
      </c>
      <c r="AD35" s="82">
        <f t="shared" si="2"/>
        <v>0</v>
      </c>
      <c r="AE35" s="133">
        <f t="shared" si="3"/>
        <v>0</v>
      </c>
    </row>
    <row r="36" spans="1:31" ht="15.75" thickBot="1" x14ac:dyDescent="0.3">
      <c r="A36" s="22"/>
      <c r="B36" s="64" t="s">
        <v>37</v>
      </c>
      <c r="C36" s="55" t="s">
        <v>312</v>
      </c>
      <c r="D36" s="56" t="s">
        <v>378</v>
      </c>
      <c r="E36" s="57"/>
      <c r="F36" s="58"/>
      <c r="G36" s="58"/>
      <c r="H36" s="59"/>
      <c r="I36" s="58"/>
      <c r="J36" s="60"/>
      <c r="K36" s="58"/>
      <c r="L36" s="61"/>
      <c r="M36" s="60"/>
      <c r="N36" s="63"/>
      <c r="O36" s="19"/>
      <c r="P36" s="17"/>
      <c r="Q36" s="38"/>
      <c r="R36" s="38"/>
      <c r="S36" s="38"/>
      <c r="T36" s="38"/>
      <c r="V36" s="58"/>
      <c r="W36" s="61"/>
      <c r="X36" s="38"/>
      <c r="Y36" s="72">
        <f t="shared" si="0"/>
        <v>0</v>
      </c>
      <c r="Z36" s="19"/>
      <c r="AA36" s="79">
        <v>0</v>
      </c>
      <c r="AB36" s="80">
        <f t="shared" si="1"/>
        <v>0</v>
      </c>
      <c r="AC36" s="81">
        <v>0</v>
      </c>
      <c r="AD36" s="82">
        <f t="shared" si="2"/>
        <v>0</v>
      </c>
      <c r="AE36" s="133">
        <f t="shared" si="3"/>
        <v>0</v>
      </c>
    </row>
    <row r="37" spans="1:31" ht="15.75" thickBot="1" x14ac:dyDescent="0.3">
      <c r="A37" s="22"/>
      <c r="B37" s="64" t="s">
        <v>37</v>
      </c>
      <c r="C37" s="55" t="s">
        <v>312</v>
      </c>
      <c r="D37" s="56" t="s">
        <v>25</v>
      </c>
      <c r="E37" s="57" t="s">
        <v>325</v>
      </c>
      <c r="F37" s="58"/>
      <c r="G37" s="58"/>
      <c r="H37" s="59">
        <v>7.1900000000000297</v>
      </c>
      <c r="I37" s="58"/>
      <c r="J37" s="60" t="s">
        <v>326</v>
      </c>
      <c r="K37" s="58" t="s">
        <v>79</v>
      </c>
      <c r="L37" s="61">
        <v>4</v>
      </c>
      <c r="M37" s="65">
        <v>39.57</v>
      </c>
      <c r="N37" s="63">
        <v>158.28</v>
      </c>
      <c r="O37" s="19"/>
      <c r="P37" s="13" t="e">
        <v>#VALUE!</v>
      </c>
      <c r="Q37" s="14" t="e">
        <f>IF(J37="PROV SUM",N37,L37*P37)</f>
        <v>#VALUE!</v>
      </c>
      <c r="R37" s="40">
        <v>0</v>
      </c>
      <c r="S37" s="41">
        <v>28.68825</v>
      </c>
      <c r="T37" s="14">
        <f>IF(J37="SC024",N37,IF(ISERROR(S37),"",IF(J37="PROV SUM",N37,L37*S37)))</f>
        <v>114.753</v>
      </c>
      <c r="V37" s="58" t="s">
        <v>79</v>
      </c>
      <c r="W37" s="61">
        <v>4</v>
      </c>
      <c r="X37" s="41">
        <v>28.68825</v>
      </c>
      <c r="Y37" s="72">
        <f t="shared" si="0"/>
        <v>114.753</v>
      </c>
      <c r="Z37" s="19"/>
      <c r="AA37" s="79">
        <v>0</v>
      </c>
      <c r="AB37" s="80">
        <f t="shared" si="1"/>
        <v>0</v>
      </c>
      <c r="AC37" s="81">
        <v>0</v>
      </c>
      <c r="AD37" s="82">
        <f t="shared" si="2"/>
        <v>0</v>
      </c>
      <c r="AE37" s="133">
        <f t="shared" si="3"/>
        <v>0</v>
      </c>
    </row>
    <row r="38" spans="1:31" ht="30.75" thickBot="1" x14ac:dyDescent="0.3">
      <c r="A38" s="22"/>
      <c r="B38" s="64" t="s">
        <v>37</v>
      </c>
      <c r="C38" s="55" t="s">
        <v>312</v>
      </c>
      <c r="D38" s="56" t="s">
        <v>25</v>
      </c>
      <c r="E38" s="57" t="s">
        <v>329</v>
      </c>
      <c r="F38" s="58"/>
      <c r="G38" s="58"/>
      <c r="H38" s="59">
        <v>7.2020000000000302</v>
      </c>
      <c r="I38" s="58"/>
      <c r="J38" s="60" t="s">
        <v>330</v>
      </c>
      <c r="K38" s="58" t="s">
        <v>79</v>
      </c>
      <c r="L38" s="61">
        <v>6</v>
      </c>
      <c r="M38" s="60">
        <v>133.12</v>
      </c>
      <c r="N38" s="63">
        <v>798.72</v>
      </c>
      <c r="O38" s="19"/>
      <c r="P38" s="13" t="e">
        <v>#VALUE!</v>
      </c>
      <c r="Q38" s="14" t="e">
        <f>IF(J38="PROV SUM",N38,L38*P38)</f>
        <v>#VALUE!</v>
      </c>
      <c r="R38" s="40">
        <v>0</v>
      </c>
      <c r="S38" s="41">
        <v>96.512</v>
      </c>
      <c r="T38" s="14">
        <f>IF(J38="SC024",N38,IF(ISERROR(S38),"",IF(J38="PROV SUM",N38,L38*S38)))</f>
        <v>579.072</v>
      </c>
      <c r="V38" s="58" t="s">
        <v>79</v>
      </c>
      <c r="W38" s="61">
        <v>6</v>
      </c>
      <c r="X38" s="41">
        <v>96.512</v>
      </c>
      <c r="Y38" s="72">
        <f t="shared" si="0"/>
        <v>579.072</v>
      </c>
      <c r="Z38" s="19"/>
      <c r="AA38" s="79">
        <v>0</v>
      </c>
      <c r="AB38" s="80">
        <f t="shared" si="1"/>
        <v>0</v>
      </c>
      <c r="AC38" s="81">
        <v>0</v>
      </c>
      <c r="AD38" s="82">
        <f t="shared" si="2"/>
        <v>0</v>
      </c>
      <c r="AE38" s="133">
        <f t="shared" si="3"/>
        <v>0</v>
      </c>
    </row>
    <row r="39" spans="1:31" ht="45.75" thickBot="1" x14ac:dyDescent="0.3">
      <c r="A39" s="22"/>
      <c r="B39" s="64" t="s">
        <v>37</v>
      </c>
      <c r="C39" s="24" t="s">
        <v>312</v>
      </c>
      <c r="D39" s="25" t="s">
        <v>25</v>
      </c>
      <c r="E39" s="26" t="s">
        <v>333</v>
      </c>
      <c r="F39" s="22"/>
      <c r="G39" s="22"/>
      <c r="H39" s="27">
        <v>7.2360000000000504</v>
      </c>
      <c r="I39" s="22"/>
      <c r="J39" s="28" t="s">
        <v>334</v>
      </c>
      <c r="K39" s="22" t="s">
        <v>104</v>
      </c>
      <c r="L39" s="29">
        <v>1</v>
      </c>
      <c r="M39" s="28">
        <v>21.51</v>
      </c>
      <c r="N39" s="18">
        <v>21.51</v>
      </c>
      <c r="O39" s="19"/>
      <c r="P39" s="13" t="e">
        <v>#VALUE!</v>
      </c>
      <c r="Q39" s="14" t="e">
        <f>IF(J39="PROV SUM",N39,L39*P39)</f>
        <v>#VALUE!</v>
      </c>
      <c r="R39" s="40">
        <v>0</v>
      </c>
      <c r="S39" s="41">
        <v>15.594750000000001</v>
      </c>
      <c r="T39" s="14">
        <f>IF(J39="SC024",N39,IF(ISERROR(S39),"",IF(J39="PROV SUM",N39,L39*S39)))</f>
        <v>15.594750000000001</v>
      </c>
      <c r="V39" s="22" t="s">
        <v>104</v>
      </c>
      <c r="W39" s="29">
        <v>1</v>
      </c>
      <c r="X39" s="41">
        <v>15.594750000000001</v>
      </c>
      <c r="Y39" s="72">
        <f t="shared" si="0"/>
        <v>15.594750000000001</v>
      </c>
      <c r="Z39" s="19"/>
      <c r="AA39" s="79">
        <v>0</v>
      </c>
      <c r="AB39" s="80">
        <f t="shared" si="1"/>
        <v>0</v>
      </c>
      <c r="AC39" s="81">
        <v>0</v>
      </c>
      <c r="AD39" s="82">
        <f t="shared" si="2"/>
        <v>0</v>
      </c>
      <c r="AE39" s="133">
        <f t="shared" si="3"/>
        <v>0</v>
      </c>
    </row>
    <row r="40" spans="1:31" ht="31.5" thickBot="1" x14ac:dyDescent="0.3">
      <c r="A40" s="22"/>
      <c r="B40" s="64" t="s">
        <v>37</v>
      </c>
      <c r="C40" s="24" t="s">
        <v>312</v>
      </c>
      <c r="D40" s="25" t="s">
        <v>25</v>
      </c>
      <c r="E40" s="26" t="s">
        <v>450</v>
      </c>
      <c r="F40" s="22"/>
      <c r="G40" s="22"/>
      <c r="H40" s="27">
        <v>7.3159999999999998</v>
      </c>
      <c r="I40" s="22"/>
      <c r="J40" s="28" t="s">
        <v>379</v>
      </c>
      <c r="K40" s="22" t="s">
        <v>380</v>
      </c>
      <c r="L40" s="29">
        <v>1</v>
      </c>
      <c r="M40" s="116">
        <v>400</v>
      </c>
      <c r="N40" s="18">
        <v>400</v>
      </c>
      <c r="O40" s="19"/>
      <c r="P40" s="13" t="e">
        <v>#VALUE!</v>
      </c>
      <c r="Q40" s="14">
        <f>IF(J40="PROV SUM",N40,L40*P40)</f>
        <v>400</v>
      </c>
      <c r="R40" s="40" t="s">
        <v>381</v>
      </c>
      <c r="S40" s="41" t="s">
        <v>381</v>
      </c>
      <c r="T40" s="14">
        <f>IF(J40="SC024",N40,IF(ISERROR(S40),"",IF(J40="PROV SUM",N40,L40*S40)))</f>
        <v>400</v>
      </c>
      <c r="V40" s="22" t="s">
        <v>380</v>
      </c>
      <c r="W40" s="29">
        <v>1</v>
      </c>
      <c r="X40" s="41" t="s">
        <v>381</v>
      </c>
      <c r="Y40" s="72">
        <v>400</v>
      </c>
      <c r="Z40" s="19"/>
      <c r="AA40" s="79">
        <v>0</v>
      </c>
      <c r="AB40" s="80">
        <f t="shared" si="1"/>
        <v>0</v>
      </c>
      <c r="AC40" s="81">
        <v>0</v>
      </c>
      <c r="AD40" s="82">
        <f t="shared" si="2"/>
        <v>0</v>
      </c>
      <c r="AE40" s="133">
        <f t="shared" si="3"/>
        <v>0</v>
      </c>
    </row>
    <row r="41" spans="1:31" ht="16.5" thickBot="1" x14ac:dyDescent="0.3">
      <c r="A41" s="16"/>
      <c r="B41" s="88" t="s">
        <v>37</v>
      </c>
      <c r="C41" s="89" t="s">
        <v>341</v>
      </c>
      <c r="D41" s="90" t="s">
        <v>378</v>
      </c>
      <c r="E41" s="91"/>
      <c r="F41" s="7"/>
      <c r="G41" s="7"/>
      <c r="H41" s="92"/>
      <c r="I41" s="7"/>
      <c r="J41" s="91"/>
      <c r="K41" s="93"/>
      <c r="L41" s="53"/>
      <c r="M41" s="94"/>
      <c r="N41" s="12"/>
      <c r="O41" s="19"/>
      <c r="P41" s="17"/>
      <c r="Q41" s="38"/>
      <c r="R41" s="38"/>
      <c r="S41" s="38"/>
      <c r="T41" s="38"/>
      <c r="V41" s="93"/>
      <c r="W41" s="53"/>
      <c r="X41" s="38"/>
      <c r="Y41" s="72">
        <f t="shared" si="0"/>
        <v>0</v>
      </c>
      <c r="Z41" s="19"/>
      <c r="AA41" s="79">
        <v>0</v>
      </c>
      <c r="AB41" s="80">
        <f t="shared" si="1"/>
        <v>0</v>
      </c>
      <c r="AC41" s="81">
        <v>0</v>
      </c>
      <c r="AD41" s="82">
        <f t="shared" si="2"/>
        <v>0</v>
      </c>
      <c r="AE41" s="133">
        <f t="shared" si="3"/>
        <v>0</v>
      </c>
    </row>
    <row r="42" spans="1:31" ht="105.75" thickBot="1" x14ac:dyDescent="0.3">
      <c r="A42" s="16"/>
      <c r="B42" s="88" t="s">
        <v>37</v>
      </c>
      <c r="C42" s="89" t="s">
        <v>341</v>
      </c>
      <c r="D42" s="90" t="s">
        <v>25</v>
      </c>
      <c r="E42" s="91" t="s">
        <v>350</v>
      </c>
      <c r="F42" s="10"/>
      <c r="G42" s="10"/>
      <c r="H42" s="92">
        <v>13</v>
      </c>
      <c r="I42" s="10"/>
      <c r="J42" s="91" t="s">
        <v>351</v>
      </c>
      <c r="K42" s="10" t="s">
        <v>311</v>
      </c>
      <c r="L42" s="95">
        <v>2</v>
      </c>
      <c r="M42" s="94">
        <v>222.2</v>
      </c>
      <c r="N42" s="96">
        <v>444.4</v>
      </c>
      <c r="O42" s="19"/>
      <c r="P42" s="13" t="e">
        <v>#VALUE!</v>
      </c>
      <c r="Q42" s="14" t="e">
        <f t="shared" ref="Q42:Q52" si="6">IF(J42="PROV SUM",N42,L42*P42)</f>
        <v>#VALUE!</v>
      </c>
      <c r="R42" s="40">
        <v>0</v>
      </c>
      <c r="S42" s="41">
        <v>196.98029999999997</v>
      </c>
      <c r="T42" s="14">
        <f t="shared" ref="T42:T52" si="7">IF(J42="SC024",N42,IF(ISERROR(S42),"",IF(J42="PROV SUM",N42,L42*S42)))</f>
        <v>393.96059999999994</v>
      </c>
      <c r="V42" s="10" t="s">
        <v>311</v>
      </c>
      <c r="W42" s="95">
        <v>2</v>
      </c>
      <c r="X42" s="41">
        <v>196.98029999999997</v>
      </c>
      <c r="Y42" s="72">
        <f t="shared" si="0"/>
        <v>393.96059999999994</v>
      </c>
      <c r="Z42" s="19"/>
      <c r="AA42" s="79">
        <v>0</v>
      </c>
      <c r="AB42" s="80">
        <f t="shared" si="1"/>
        <v>0</v>
      </c>
      <c r="AC42" s="81">
        <v>0</v>
      </c>
      <c r="AD42" s="82">
        <f t="shared" si="2"/>
        <v>0</v>
      </c>
      <c r="AE42" s="133">
        <f t="shared" si="3"/>
        <v>0</v>
      </c>
    </row>
    <row r="43" spans="1:31" ht="105.75" thickBot="1" x14ac:dyDescent="0.3">
      <c r="A43" s="16"/>
      <c r="B43" s="88" t="s">
        <v>37</v>
      </c>
      <c r="C43" s="89" t="s">
        <v>341</v>
      </c>
      <c r="D43" s="90" t="s">
        <v>25</v>
      </c>
      <c r="E43" s="91" t="s">
        <v>356</v>
      </c>
      <c r="F43" s="7"/>
      <c r="G43" s="7"/>
      <c r="H43" s="92">
        <v>27</v>
      </c>
      <c r="I43" s="7"/>
      <c r="J43" s="91" t="s">
        <v>357</v>
      </c>
      <c r="K43" s="93" t="s">
        <v>311</v>
      </c>
      <c r="L43" s="95">
        <v>1</v>
      </c>
      <c r="M43" s="94">
        <v>22.53</v>
      </c>
      <c r="N43" s="96">
        <v>22.53</v>
      </c>
      <c r="O43" s="19"/>
      <c r="P43" s="13" t="e">
        <v>#VALUE!</v>
      </c>
      <c r="Q43" s="14" t="e">
        <f t="shared" si="6"/>
        <v>#VALUE!</v>
      </c>
      <c r="R43" s="40">
        <v>0</v>
      </c>
      <c r="S43" s="41">
        <v>19.150500000000001</v>
      </c>
      <c r="T43" s="14">
        <f t="shared" si="7"/>
        <v>19.150500000000001</v>
      </c>
      <c r="V43" s="93" t="s">
        <v>311</v>
      </c>
      <c r="W43" s="95">
        <v>1</v>
      </c>
      <c r="X43" s="41">
        <v>19.150500000000001</v>
      </c>
      <c r="Y43" s="72">
        <f t="shared" si="0"/>
        <v>19.150500000000001</v>
      </c>
      <c r="Z43" s="19"/>
      <c r="AA43" s="79">
        <v>0</v>
      </c>
      <c r="AB43" s="80">
        <f t="shared" si="1"/>
        <v>0</v>
      </c>
      <c r="AC43" s="81">
        <v>0</v>
      </c>
      <c r="AD43" s="82">
        <f t="shared" si="2"/>
        <v>0</v>
      </c>
      <c r="AE43" s="133">
        <f t="shared" si="3"/>
        <v>0</v>
      </c>
    </row>
    <row r="44" spans="1:31" ht="120.75" thickBot="1" x14ac:dyDescent="0.3">
      <c r="A44" s="16"/>
      <c r="B44" s="88" t="s">
        <v>37</v>
      </c>
      <c r="C44" s="89" t="s">
        <v>341</v>
      </c>
      <c r="D44" s="90" t="s">
        <v>25</v>
      </c>
      <c r="E44" s="91" t="s">
        <v>358</v>
      </c>
      <c r="F44" s="7"/>
      <c r="G44" s="7"/>
      <c r="H44" s="92">
        <v>41</v>
      </c>
      <c r="I44" s="7"/>
      <c r="J44" s="91" t="s">
        <v>359</v>
      </c>
      <c r="K44" s="93" t="s">
        <v>311</v>
      </c>
      <c r="L44" s="95">
        <v>1</v>
      </c>
      <c r="M44" s="94">
        <v>29.34</v>
      </c>
      <c r="N44" s="96">
        <v>29.34</v>
      </c>
      <c r="O44" s="19"/>
      <c r="P44" s="13" t="e">
        <v>#VALUE!</v>
      </c>
      <c r="Q44" s="14" t="e">
        <f t="shared" si="6"/>
        <v>#VALUE!</v>
      </c>
      <c r="R44" s="40">
        <v>0</v>
      </c>
      <c r="S44" s="41">
        <v>24.939</v>
      </c>
      <c r="T44" s="14">
        <f t="shared" si="7"/>
        <v>24.939</v>
      </c>
      <c r="V44" s="93" t="s">
        <v>311</v>
      </c>
      <c r="W44" s="95">
        <v>1</v>
      </c>
      <c r="X44" s="41">
        <v>24.939</v>
      </c>
      <c r="Y44" s="72">
        <f t="shared" si="0"/>
        <v>24.939</v>
      </c>
      <c r="Z44" s="19"/>
      <c r="AA44" s="79">
        <v>0</v>
      </c>
      <c r="AB44" s="80">
        <f t="shared" si="1"/>
        <v>0</v>
      </c>
      <c r="AC44" s="81">
        <v>0</v>
      </c>
      <c r="AD44" s="82">
        <f t="shared" si="2"/>
        <v>0</v>
      </c>
      <c r="AE44" s="133">
        <f t="shared" si="3"/>
        <v>0</v>
      </c>
    </row>
    <row r="45" spans="1:31" ht="90.75" thickBot="1" x14ac:dyDescent="0.3">
      <c r="A45" s="16"/>
      <c r="B45" s="88" t="s">
        <v>37</v>
      </c>
      <c r="C45" s="89" t="s">
        <v>341</v>
      </c>
      <c r="D45" s="90" t="s">
        <v>25</v>
      </c>
      <c r="E45" s="91" t="s">
        <v>366</v>
      </c>
      <c r="F45" s="7"/>
      <c r="G45" s="7"/>
      <c r="H45" s="92">
        <v>115</v>
      </c>
      <c r="I45" s="7"/>
      <c r="J45" s="91" t="s">
        <v>367</v>
      </c>
      <c r="K45" s="93" t="s">
        <v>311</v>
      </c>
      <c r="L45" s="95">
        <v>2</v>
      </c>
      <c r="M45" s="94">
        <v>70.11</v>
      </c>
      <c r="N45" s="96">
        <v>140.22</v>
      </c>
      <c r="O45" s="19"/>
      <c r="P45" s="13" t="e">
        <v>#VALUE!</v>
      </c>
      <c r="Q45" s="14" t="e">
        <f t="shared" si="6"/>
        <v>#VALUE!</v>
      </c>
      <c r="R45" s="40">
        <v>0</v>
      </c>
      <c r="S45" s="41">
        <v>56.088000000000001</v>
      </c>
      <c r="T45" s="14">
        <f t="shared" si="7"/>
        <v>112.176</v>
      </c>
      <c r="V45" s="93" t="s">
        <v>311</v>
      </c>
      <c r="W45" s="95">
        <v>2</v>
      </c>
      <c r="X45" s="41">
        <v>56.088000000000001</v>
      </c>
      <c r="Y45" s="72">
        <f t="shared" si="0"/>
        <v>112.176</v>
      </c>
      <c r="Z45" s="19"/>
      <c r="AA45" s="79">
        <v>0</v>
      </c>
      <c r="AB45" s="80">
        <f t="shared" si="1"/>
        <v>0</v>
      </c>
      <c r="AC45" s="81">
        <v>0</v>
      </c>
      <c r="AD45" s="82">
        <f t="shared" si="2"/>
        <v>0</v>
      </c>
      <c r="AE45" s="133">
        <f t="shared" si="3"/>
        <v>0</v>
      </c>
    </row>
    <row r="46" spans="1:31" ht="76.5" thickBot="1" x14ac:dyDescent="0.3">
      <c r="A46" s="16"/>
      <c r="B46" s="88" t="s">
        <v>37</v>
      </c>
      <c r="C46" s="89" t="s">
        <v>341</v>
      </c>
      <c r="D46" s="90" t="s">
        <v>25</v>
      </c>
      <c r="E46" s="97" t="s">
        <v>342</v>
      </c>
      <c r="F46" s="7"/>
      <c r="G46" s="7"/>
      <c r="H46" s="92">
        <v>180</v>
      </c>
      <c r="I46" s="7"/>
      <c r="J46" s="98" t="s">
        <v>343</v>
      </c>
      <c r="K46" s="93" t="s">
        <v>311</v>
      </c>
      <c r="L46" s="95">
        <v>1</v>
      </c>
      <c r="M46" s="94">
        <v>62.11</v>
      </c>
      <c r="N46" s="96">
        <v>62.11</v>
      </c>
      <c r="O46" s="19"/>
      <c r="P46" s="13" t="e">
        <v>#VALUE!</v>
      </c>
      <c r="Q46" s="14" t="e">
        <f t="shared" si="6"/>
        <v>#VALUE!</v>
      </c>
      <c r="R46" s="40">
        <v>0</v>
      </c>
      <c r="S46" s="41">
        <v>55.060514999999995</v>
      </c>
      <c r="T46" s="14">
        <f t="shared" si="7"/>
        <v>55.060514999999995</v>
      </c>
      <c r="V46" s="93" t="s">
        <v>311</v>
      </c>
      <c r="W46" s="95">
        <v>1</v>
      </c>
      <c r="X46" s="41">
        <v>55.060514999999995</v>
      </c>
      <c r="Y46" s="72">
        <f t="shared" si="0"/>
        <v>55.060514999999995</v>
      </c>
      <c r="Z46" s="19"/>
      <c r="AA46" s="79">
        <v>0</v>
      </c>
      <c r="AB46" s="80">
        <f t="shared" si="1"/>
        <v>0</v>
      </c>
      <c r="AC46" s="81">
        <v>0</v>
      </c>
      <c r="AD46" s="82">
        <f t="shared" si="2"/>
        <v>0</v>
      </c>
      <c r="AE46" s="133">
        <f t="shared" si="3"/>
        <v>0</v>
      </c>
    </row>
    <row r="47" spans="1:31" ht="91.5" thickBot="1" x14ac:dyDescent="0.3">
      <c r="A47" s="16"/>
      <c r="B47" s="88" t="s">
        <v>37</v>
      </c>
      <c r="C47" s="89" t="s">
        <v>341</v>
      </c>
      <c r="D47" s="90" t="s">
        <v>25</v>
      </c>
      <c r="E47" s="97" t="s">
        <v>370</v>
      </c>
      <c r="F47" s="7"/>
      <c r="G47" s="7"/>
      <c r="H47" s="92">
        <v>186</v>
      </c>
      <c r="I47" s="7"/>
      <c r="J47" s="99" t="s">
        <v>371</v>
      </c>
      <c r="K47" s="93" t="s">
        <v>311</v>
      </c>
      <c r="L47" s="95">
        <v>1</v>
      </c>
      <c r="M47" s="94">
        <v>86.88</v>
      </c>
      <c r="N47" s="96">
        <v>86.88</v>
      </c>
      <c r="O47" s="19"/>
      <c r="P47" s="13" t="e">
        <v>#VALUE!</v>
      </c>
      <c r="Q47" s="14" t="e">
        <f t="shared" si="6"/>
        <v>#VALUE!</v>
      </c>
      <c r="R47" s="40">
        <v>0</v>
      </c>
      <c r="S47" s="41">
        <v>69.504000000000005</v>
      </c>
      <c r="T47" s="14">
        <f t="shared" si="7"/>
        <v>69.504000000000005</v>
      </c>
      <c r="V47" s="93" t="s">
        <v>311</v>
      </c>
      <c r="W47" s="95">
        <v>1</v>
      </c>
      <c r="X47" s="41">
        <v>69.504000000000005</v>
      </c>
      <c r="Y47" s="72">
        <f t="shared" si="0"/>
        <v>69.504000000000005</v>
      </c>
      <c r="Z47" s="19"/>
      <c r="AA47" s="79">
        <v>0</v>
      </c>
      <c r="AB47" s="80">
        <f t="shared" si="1"/>
        <v>0</v>
      </c>
      <c r="AC47" s="81">
        <v>0</v>
      </c>
      <c r="AD47" s="82">
        <f t="shared" si="2"/>
        <v>0</v>
      </c>
      <c r="AE47" s="133">
        <f>AB47-AD47</f>
        <v>0</v>
      </c>
    </row>
    <row r="48" spans="1:31" ht="16.5" thickBot="1" x14ac:dyDescent="0.3">
      <c r="A48" s="16"/>
      <c r="B48" s="88" t="s">
        <v>37</v>
      </c>
      <c r="C48" s="89" t="s">
        <v>341</v>
      </c>
      <c r="D48" s="90" t="s">
        <v>25</v>
      </c>
      <c r="E48" s="100" t="s">
        <v>424</v>
      </c>
      <c r="F48" s="7"/>
      <c r="G48" s="7"/>
      <c r="H48" s="92">
        <v>190</v>
      </c>
      <c r="I48" s="7"/>
      <c r="J48" s="101" t="s">
        <v>379</v>
      </c>
      <c r="K48" s="93" t="s">
        <v>311</v>
      </c>
      <c r="L48" s="95">
        <v>1</v>
      </c>
      <c r="M48" s="102">
        <v>1500</v>
      </c>
      <c r="N48" s="96">
        <v>1500</v>
      </c>
      <c r="O48" s="19"/>
      <c r="P48" s="13" t="e">
        <v>#VALUE!</v>
      </c>
      <c r="Q48" s="14">
        <f t="shared" si="6"/>
        <v>1500</v>
      </c>
      <c r="R48" s="40" t="s">
        <v>381</v>
      </c>
      <c r="S48" s="41" t="s">
        <v>381</v>
      </c>
      <c r="T48" s="14">
        <f t="shared" si="7"/>
        <v>1500</v>
      </c>
      <c r="V48" s="93" t="s">
        <v>311</v>
      </c>
      <c r="W48" s="95">
        <v>1</v>
      </c>
      <c r="X48" s="41" t="s">
        <v>381</v>
      </c>
      <c r="Y48" s="72">
        <v>1500</v>
      </c>
      <c r="Z48" s="19"/>
      <c r="AA48" s="79">
        <v>0</v>
      </c>
      <c r="AB48" s="80">
        <f t="shared" si="1"/>
        <v>0</v>
      </c>
      <c r="AC48" s="81">
        <v>0</v>
      </c>
      <c r="AD48" s="82">
        <f t="shared" si="2"/>
        <v>0</v>
      </c>
      <c r="AE48" s="133">
        <f t="shared" si="3"/>
        <v>0</v>
      </c>
    </row>
    <row r="49" spans="1:32" ht="27" thickBot="1" x14ac:dyDescent="0.3">
      <c r="A49" s="16"/>
      <c r="B49" s="88" t="s">
        <v>37</v>
      </c>
      <c r="C49" s="89" t="s">
        <v>341</v>
      </c>
      <c r="D49" s="90" t="s">
        <v>25</v>
      </c>
      <c r="E49" s="103" t="s">
        <v>425</v>
      </c>
      <c r="F49" s="7"/>
      <c r="G49" s="7"/>
      <c r="H49" s="92">
        <v>191</v>
      </c>
      <c r="I49" s="7"/>
      <c r="J49" s="101" t="s">
        <v>379</v>
      </c>
      <c r="K49" s="93" t="s">
        <v>311</v>
      </c>
      <c r="L49" s="95">
        <v>1</v>
      </c>
      <c r="M49" s="102">
        <v>100</v>
      </c>
      <c r="N49" s="96">
        <v>100</v>
      </c>
      <c r="O49" s="19"/>
      <c r="P49" s="13" t="e">
        <v>#VALUE!</v>
      </c>
      <c r="Q49" s="14">
        <f t="shared" si="6"/>
        <v>100</v>
      </c>
      <c r="R49" s="40" t="s">
        <v>381</v>
      </c>
      <c r="S49" s="41" t="s">
        <v>381</v>
      </c>
      <c r="T49" s="14">
        <f t="shared" si="7"/>
        <v>100</v>
      </c>
      <c r="V49" s="93" t="s">
        <v>311</v>
      </c>
      <c r="W49" s="95">
        <v>1</v>
      </c>
      <c r="X49" s="41" t="s">
        <v>381</v>
      </c>
      <c r="Y49" s="72">
        <v>100</v>
      </c>
      <c r="Z49" s="19"/>
      <c r="AA49" s="79">
        <v>0</v>
      </c>
      <c r="AB49" s="80">
        <f t="shared" si="1"/>
        <v>0</v>
      </c>
      <c r="AC49" s="81">
        <v>0</v>
      </c>
      <c r="AD49" s="82">
        <f t="shared" si="2"/>
        <v>0</v>
      </c>
      <c r="AE49" s="133">
        <f t="shared" si="3"/>
        <v>0</v>
      </c>
    </row>
    <row r="50" spans="1:32" ht="16.5" thickBot="1" x14ac:dyDescent="0.3">
      <c r="A50" s="22"/>
      <c r="B50" s="88" t="s">
        <v>37</v>
      </c>
      <c r="C50" s="89" t="s">
        <v>341</v>
      </c>
      <c r="D50" s="90" t="s">
        <v>25</v>
      </c>
      <c r="E50" s="103" t="s">
        <v>426</v>
      </c>
      <c r="F50" s="30"/>
      <c r="G50" s="30"/>
      <c r="H50" s="92">
        <v>192</v>
      </c>
      <c r="I50" s="30"/>
      <c r="J50" s="101" t="s">
        <v>379</v>
      </c>
      <c r="K50" s="93" t="s">
        <v>311</v>
      </c>
      <c r="L50" s="95">
        <v>1</v>
      </c>
      <c r="M50" s="102">
        <v>100</v>
      </c>
      <c r="N50" s="96">
        <v>100</v>
      </c>
      <c r="O50" s="19"/>
      <c r="P50" s="13" t="e">
        <v>#VALUE!</v>
      </c>
      <c r="Q50" s="14">
        <f t="shared" si="6"/>
        <v>100</v>
      </c>
      <c r="R50" s="40" t="s">
        <v>381</v>
      </c>
      <c r="S50" s="41" t="s">
        <v>381</v>
      </c>
      <c r="T50" s="14">
        <f t="shared" si="7"/>
        <v>100</v>
      </c>
      <c r="V50" s="93" t="s">
        <v>311</v>
      </c>
      <c r="W50" s="95">
        <v>1</v>
      </c>
      <c r="X50" s="41" t="s">
        <v>381</v>
      </c>
      <c r="Y50" s="72">
        <v>100</v>
      </c>
      <c r="Z50" s="19"/>
      <c r="AA50" s="79">
        <v>0</v>
      </c>
      <c r="AB50" s="80">
        <f t="shared" si="1"/>
        <v>0</v>
      </c>
      <c r="AC50" s="81">
        <v>0</v>
      </c>
      <c r="AD50" s="82">
        <f t="shared" si="2"/>
        <v>0</v>
      </c>
      <c r="AE50" s="133">
        <f t="shared" si="3"/>
        <v>0</v>
      </c>
    </row>
    <row r="51" spans="1:32" ht="16.5" thickBot="1" x14ac:dyDescent="0.3">
      <c r="A51" s="22"/>
      <c r="B51" s="88" t="s">
        <v>37</v>
      </c>
      <c r="C51" s="89" t="s">
        <v>341</v>
      </c>
      <c r="D51" s="90" t="s">
        <v>25</v>
      </c>
      <c r="E51" s="103" t="s">
        <v>427</v>
      </c>
      <c r="F51" s="30"/>
      <c r="G51" s="30"/>
      <c r="H51" s="92">
        <v>193</v>
      </c>
      <c r="I51" s="30"/>
      <c r="J51" s="101" t="s">
        <v>379</v>
      </c>
      <c r="K51" s="93" t="s">
        <v>311</v>
      </c>
      <c r="L51" s="95">
        <v>1</v>
      </c>
      <c r="M51" s="102">
        <v>100</v>
      </c>
      <c r="N51" s="96">
        <v>100</v>
      </c>
      <c r="O51" s="19"/>
      <c r="P51" s="13" t="e">
        <v>#VALUE!</v>
      </c>
      <c r="Q51" s="14">
        <f t="shared" si="6"/>
        <v>100</v>
      </c>
      <c r="R51" s="40" t="s">
        <v>381</v>
      </c>
      <c r="S51" s="41" t="s">
        <v>381</v>
      </c>
      <c r="T51" s="14">
        <f t="shared" si="7"/>
        <v>100</v>
      </c>
      <c r="V51" s="93" t="s">
        <v>311</v>
      </c>
      <c r="W51" s="95">
        <v>1</v>
      </c>
      <c r="X51" s="41" t="s">
        <v>381</v>
      </c>
      <c r="Y51" s="72">
        <v>100</v>
      </c>
      <c r="Z51" s="19"/>
      <c r="AA51" s="79">
        <v>0</v>
      </c>
      <c r="AB51" s="80">
        <f t="shared" si="1"/>
        <v>0</v>
      </c>
      <c r="AC51" s="81">
        <v>0</v>
      </c>
      <c r="AD51" s="82">
        <f t="shared" si="2"/>
        <v>0</v>
      </c>
      <c r="AE51" s="133">
        <f t="shared" si="3"/>
        <v>0</v>
      </c>
    </row>
    <row r="52" spans="1:32" ht="16.5" thickBot="1" x14ac:dyDescent="0.3">
      <c r="A52" s="22"/>
      <c r="B52" s="88" t="s">
        <v>37</v>
      </c>
      <c r="C52" s="89" t="s">
        <v>341</v>
      </c>
      <c r="D52" s="90" t="s">
        <v>25</v>
      </c>
      <c r="E52" s="103" t="s">
        <v>428</v>
      </c>
      <c r="F52" s="30"/>
      <c r="G52" s="30"/>
      <c r="H52" s="92">
        <v>194</v>
      </c>
      <c r="I52" s="30"/>
      <c r="J52" s="101" t="s">
        <v>379</v>
      </c>
      <c r="K52" s="93" t="s">
        <v>311</v>
      </c>
      <c r="L52" s="95">
        <v>1</v>
      </c>
      <c r="M52" s="102">
        <v>350</v>
      </c>
      <c r="N52" s="96">
        <v>350</v>
      </c>
      <c r="O52" s="19"/>
      <c r="P52" s="13" t="e">
        <v>#VALUE!</v>
      </c>
      <c r="Q52" s="14">
        <f t="shared" si="6"/>
        <v>350</v>
      </c>
      <c r="R52" s="40" t="s">
        <v>381</v>
      </c>
      <c r="S52" s="41" t="s">
        <v>381</v>
      </c>
      <c r="T52" s="14">
        <f t="shared" si="7"/>
        <v>350</v>
      </c>
      <c r="V52" s="93" t="s">
        <v>311</v>
      </c>
      <c r="W52" s="95">
        <v>1</v>
      </c>
      <c r="X52" s="41" t="s">
        <v>381</v>
      </c>
      <c r="Y52" s="72">
        <v>350</v>
      </c>
      <c r="Z52" s="19"/>
      <c r="AA52" s="79">
        <v>0</v>
      </c>
      <c r="AB52" s="80">
        <f t="shared" si="1"/>
        <v>0</v>
      </c>
      <c r="AC52" s="81">
        <v>0</v>
      </c>
      <c r="AD52" s="82">
        <f t="shared" si="2"/>
        <v>0</v>
      </c>
      <c r="AE52" s="133">
        <f t="shared" si="3"/>
        <v>0</v>
      </c>
    </row>
    <row r="53" spans="1:32" ht="15.75" thickBot="1" x14ac:dyDescent="0.3">
      <c r="A53" s="22"/>
      <c r="B53" s="64"/>
      <c r="C53" s="24"/>
      <c r="D53" s="25"/>
      <c r="E53" s="26"/>
      <c r="F53" s="22"/>
      <c r="G53" s="22"/>
      <c r="H53" s="27"/>
      <c r="I53" s="22"/>
      <c r="J53" s="28"/>
      <c r="K53" s="22"/>
      <c r="L53" s="29"/>
      <c r="M53" s="28"/>
      <c r="N53" s="18"/>
      <c r="O53" s="19"/>
      <c r="P53" s="17"/>
      <c r="Q53" s="19"/>
      <c r="R53" s="19"/>
      <c r="S53" s="19"/>
      <c r="T53" s="19"/>
    </row>
    <row r="54" spans="1:32" ht="15.75" thickBot="1" x14ac:dyDescent="0.3">
      <c r="A54" s="22"/>
      <c r="B54" s="64"/>
      <c r="C54" s="24"/>
      <c r="D54" s="25"/>
      <c r="E54" s="26"/>
      <c r="F54" s="22"/>
      <c r="G54" s="22"/>
      <c r="H54" s="27"/>
      <c r="I54" s="22"/>
      <c r="J54" s="28"/>
      <c r="K54" s="22"/>
      <c r="L54" s="29"/>
      <c r="M54" s="28"/>
      <c r="N54" s="18"/>
      <c r="O54" s="19"/>
      <c r="P54" s="17"/>
      <c r="Q54" s="19"/>
      <c r="R54" s="19"/>
      <c r="S54" s="69" t="s">
        <v>5</v>
      </c>
      <c r="T54" s="70">
        <f>SUM(T11:T52)</f>
        <v>12170.914517000001</v>
      </c>
      <c r="U54" s="66"/>
      <c r="V54" s="22"/>
      <c r="W54" s="29"/>
      <c r="X54" s="69" t="s">
        <v>5</v>
      </c>
      <c r="Y54" s="70">
        <f>SUM(Y11:Y52)</f>
        <v>12170.914517000001</v>
      </c>
      <c r="Z54" s="19"/>
      <c r="AA54" s="78"/>
      <c r="AB54" s="119">
        <f>SUM(AB11:AB52)</f>
        <v>3022.2232799999997</v>
      </c>
      <c r="AC54" s="78"/>
      <c r="AD54" s="120">
        <f>SUM(AD11:AD52)</f>
        <v>3022.2232799999997</v>
      </c>
      <c r="AE54" s="407">
        <f>SUM(AE11:AE52)</f>
        <v>0</v>
      </c>
      <c r="AF54" s="407">
        <f>SUM(AF11:AF52)</f>
        <v>3022.2232800000002</v>
      </c>
    </row>
  </sheetData>
  <autoFilter ref="B8:AE52"/>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S42:S52 X11:X12 X14 X16:X17 X19:X25 X27 X29 X31:X35 X37:X40 X42:X52">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47"/>
  <sheetViews>
    <sheetView topLeftCell="B1" zoomScale="70" zoomScaleNormal="70" workbookViewId="0">
      <pane xSplit="9" ySplit="8" topLeftCell="K45" activePane="bottomRight" state="frozen"/>
      <selection activeCell="S45" sqref="S45"/>
      <selection pane="topRight" activeCell="S45" sqref="S45"/>
      <selection pane="bottomLeft" activeCell="S45" sqref="S45"/>
      <selection pane="bottomRight" activeCell="AF29" sqref="AF2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20.285156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516</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410" t="s">
        <v>617</v>
      </c>
    </row>
    <row r="8" spans="1:32" s="318" customFormat="1" ht="75.75" thickBot="1" x14ac:dyDescent="0.3">
      <c r="A8" s="310" t="s">
        <v>377</v>
      </c>
      <c r="B8" s="311" t="s">
        <v>200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34" t="s">
        <v>200</v>
      </c>
      <c r="C10" s="335" t="s">
        <v>372</v>
      </c>
      <c r="D10" s="336" t="s">
        <v>378</v>
      </c>
      <c r="E10" s="337"/>
      <c r="F10" s="338"/>
      <c r="G10" s="338"/>
      <c r="H10" s="339"/>
      <c r="I10" s="338"/>
      <c r="J10" s="340"/>
      <c r="K10" s="340"/>
      <c r="L10" s="340"/>
      <c r="M10" s="340"/>
      <c r="N10" s="340"/>
      <c r="O10" s="341"/>
      <c r="P10" s="342"/>
      <c r="Q10" s="343"/>
      <c r="R10" s="343"/>
      <c r="S10" s="343"/>
      <c r="T10" s="343"/>
      <c r="U10" s="344"/>
      <c r="V10" s="344"/>
      <c r="W10" s="344"/>
      <c r="X10" s="344"/>
      <c r="Y10" s="344"/>
      <c r="Z10" s="344"/>
      <c r="AA10" s="344"/>
      <c r="AB10" s="344"/>
      <c r="AC10" s="344"/>
      <c r="AD10" s="344"/>
      <c r="AE10" s="344"/>
    </row>
    <row r="11" spans="1:32" ht="90.75" thickBot="1" x14ac:dyDescent="0.3">
      <c r="A11" s="30"/>
      <c r="B11" s="3" t="s">
        <v>200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200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0" si="0">W12*X12</f>
        <v>399.99552</v>
      </c>
      <c r="Z12" s="19"/>
      <c r="AA12" s="79">
        <v>0</v>
      </c>
      <c r="AB12" s="80">
        <f t="shared" ref="AB12:AB45" si="1">Y12*AA12</f>
        <v>0</v>
      </c>
      <c r="AC12" s="81">
        <v>0</v>
      </c>
      <c r="AD12" s="82">
        <f t="shared" ref="AD12:AD45" si="2">Y12*AC12</f>
        <v>0</v>
      </c>
      <c r="AE12" s="133">
        <f t="shared" ref="AE12:AE45" si="3">AB12-AD12</f>
        <v>0</v>
      </c>
    </row>
    <row r="13" spans="1:32" ht="15.75" thickBot="1" x14ac:dyDescent="0.3">
      <c r="A13" s="16"/>
      <c r="B13" s="3" t="s">
        <v>200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2" ht="30.75" thickBot="1" x14ac:dyDescent="0.3">
      <c r="A14" s="16"/>
      <c r="B14" s="3" t="s">
        <v>200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c r="AF14" s="176">
        <f>SUM(AD14)</f>
        <v>222.29999999999998</v>
      </c>
    </row>
    <row r="15" spans="1:32" ht="15.75" thickBot="1" x14ac:dyDescent="0.3">
      <c r="A15" s="16"/>
      <c r="B15" s="3" t="s">
        <v>200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2" ht="15.75" thickBot="1" x14ac:dyDescent="0.3">
      <c r="A16" s="16"/>
      <c r="B16" s="3" t="s">
        <v>200</v>
      </c>
      <c r="C16" s="4"/>
      <c r="D16" s="5"/>
      <c r="E16" s="6"/>
      <c r="F16" s="7"/>
      <c r="G16" s="7"/>
      <c r="H16" s="8"/>
      <c r="I16" s="7"/>
      <c r="J16" s="9"/>
      <c r="K16" s="10"/>
      <c r="L16" s="39"/>
      <c r="M16" s="11"/>
      <c r="N16" s="12"/>
      <c r="O16" s="19"/>
      <c r="P16" s="17"/>
      <c r="Q16" s="38"/>
      <c r="R16" s="38"/>
      <c r="S16" s="38"/>
      <c r="T16" s="38"/>
      <c r="V16" s="10"/>
      <c r="W16" s="39"/>
      <c r="X16" s="38"/>
      <c r="Y16" s="72">
        <f t="shared" si="0"/>
        <v>0</v>
      </c>
      <c r="Z16" s="19"/>
      <c r="AA16" s="79">
        <v>0</v>
      </c>
      <c r="AB16" s="80">
        <f t="shared" si="1"/>
        <v>0</v>
      </c>
      <c r="AC16" s="81">
        <v>0</v>
      </c>
      <c r="AD16" s="82">
        <f t="shared" si="2"/>
        <v>0</v>
      </c>
      <c r="AE16" s="133">
        <f t="shared" si="3"/>
        <v>0</v>
      </c>
    </row>
    <row r="17" spans="1:32" ht="61.5" thickBot="1" x14ac:dyDescent="0.3">
      <c r="A17" s="16"/>
      <c r="B17" s="3" t="s">
        <v>200</v>
      </c>
      <c r="C17" s="42" t="s">
        <v>189</v>
      </c>
      <c r="D17" s="5" t="s">
        <v>378</v>
      </c>
      <c r="E17" s="129" t="s">
        <v>501</v>
      </c>
      <c r="F17" s="7"/>
      <c r="G17" s="7"/>
      <c r="H17" s="8"/>
      <c r="I17" s="7"/>
      <c r="J17" s="9"/>
      <c r="K17" s="10"/>
      <c r="L17" s="39"/>
      <c r="M17" s="9"/>
      <c r="N17" s="39"/>
      <c r="O17" s="19"/>
      <c r="P17" s="28"/>
      <c r="Q17" s="43"/>
      <c r="R17" s="43"/>
      <c r="S17" s="43"/>
      <c r="T17" s="43"/>
      <c r="V17" s="10"/>
      <c r="W17" s="39"/>
      <c r="X17" s="43"/>
      <c r="Y17" s="72">
        <f t="shared" si="0"/>
        <v>0</v>
      </c>
      <c r="Z17" s="19"/>
      <c r="AA17" s="79">
        <v>0</v>
      </c>
      <c r="AB17" s="80">
        <f t="shared" si="1"/>
        <v>0</v>
      </c>
      <c r="AC17" s="81">
        <v>0</v>
      </c>
      <c r="AD17" s="82">
        <f t="shared" si="2"/>
        <v>0</v>
      </c>
      <c r="AE17" s="133">
        <f t="shared" si="3"/>
        <v>0</v>
      </c>
    </row>
    <row r="18" spans="1:32" ht="30.75" thickBot="1" x14ac:dyDescent="0.3">
      <c r="A18" s="16"/>
      <c r="B18" s="3" t="s">
        <v>200</v>
      </c>
      <c r="C18" s="42" t="s">
        <v>189</v>
      </c>
      <c r="D18" s="5" t="s">
        <v>25</v>
      </c>
      <c r="E18" s="6" t="s">
        <v>337</v>
      </c>
      <c r="F18" s="7"/>
      <c r="G18" s="7"/>
      <c r="H18" s="8">
        <v>6.91</v>
      </c>
      <c r="I18" s="7"/>
      <c r="J18" s="9" t="s">
        <v>338</v>
      </c>
      <c r="K18" s="10" t="s">
        <v>79</v>
      </c>
      <c r="L18" s="39">
        <v>2</v>
      </c>
      <c r="M18" s="11">
        <v>20.13</v>
      </c>
      <c r="N18" s="39">
        <v>40.26</v>
      </c>
      <c r="O18" s="19"/>
      <c r="P18" s="13" t="e">
        <v>#VALUE!</v>
      </c>
      <c r="Q18" s="14" t="e">
        <f t="shared" ref="Q18:Q24" si="4">IF(J18="PROV SUM",N18,L18*P18)</f>
        <v>#VALUE!</v>
      </c>
      <c r="R18" s="40">
        <v>0</v>
      </c>
      <c r="S18" s="41">
        <v>14.594249999999999</v>
      </c>
      <c r="T18" s="14">
        <f t="shared" ref="T18:T24" si="5">IF(J18="SC024",N18,IF(ISERROR(S18),"",IF(J18="PROV SUM",N18,L18*S18)))</f>
        <v>29.188499999999998</v>
      </c>
      <c r="V18" s="10" t="s">
        <v>79</v>
      </c>
      <c r="W18" s="39">
        <v>2</v>
      </c>
      <c r="X18" s="41">
        <v>14.594249999999999</v>
      </c>
      <c r="Y18" s="72">
        <f t="shared" si="0"/>
        <v>29.188499999999998</v>
      </c>
      <c r="Z18" s="19"/>
      <c r="AA18" s="79">
        <v>0</v>
      </c>
      <c r="AB18" s="80">
        <f t="shared" si="1"/>
        <v>0</v>
      </c>
      <c r="AC18" s="81">
        <v>0</v>
      </c>
      <c r="AD18" s="82">
        <f t="shared" si="2"/>
        <v>0</v>
      </c>
      <c r="AE18" s="133">
        <f t="shared" si="3"/>
        <v>0</v>
      </c>
    </row>
    <row r="19" spans="1:32" ht="75.75" thickBot="1" x14ac:dyDescent="0.3">
      <c r="A19" s="16"/>
      <c r="B19" s="3" t="s">
        <v>200</v>
      </c>
      <c r="C19" s="42" t="s">
        <v>189</v>
      </c>
      <c r="D19" s="5" t="s">
        <v>25</v>
      </c>
      <c r="E19" s="6" t="s">
        <v>201</v>
      </c>
      <c r="F19" s="7"/>
      <c r="G19" s="7"/>
      <c r="H19" s="8">
        <v>6.1170000000000098</v>
      </c>
      <c r="I19" s="7"/>
      <c r="J19" s="9" t="s">
        <v>202</v>
      </c>
      <c r="K19" s="10" t="s">
        <v>104</v>
      </c>
      <c r="L19" s="39">
        <v>4</v>
      </c>
      <c r="M19" s="11">
        <v>38.380000000000003</v>
      </c>
      <c r="N19" s="39">
        <v>153.52000000000001</v>
      </c>
      <c r="O19" s="19"/>
      <c r="P19" s="13" t="e">
        <v>#VALUE!</v>
      </c>
      <c r="Q19" s="14" t="e">
        <f t="shared" si="4"/>
        <v>#VALUE!</v>
      </c>
      <c r="R19" s="40">
        <v>0</v>
      </c>
      <c r="S19" s="41">
        <v>27.825500000000002</v>
      </c>
      <c r="T19" s="14">
        <f t="shared" si="5"/>
        <v>111.30200000000001</v>
      </c>
      <c r="V19" s="10" t="s">
        <v>104</v>
      </c>
      <c r="W19" s="39">
        <v>4</v>
      </c>
      <c r="X19" s="41">
        <v>27.825500000000002</v>
      </c>
      <c r="Y19" s="72">
        <f t="shared" si="0"/>
        <v>111.30200000000001</v>
      </c>
      <c r="Z19" s="19"/>
      <c r="AA19" s="79">
        <v>0</v>
      </c>
      <c r="AB19" s="80">
        <f t="shared" si="1"/>
        <v>0</v>
      </c>
      <c r="AC19" s="81">
        <v>0</v>
      </c>
      <c r="AD19" s="82">
        <f t="shared" si="2"/>
        <v>0</v>
      </c>
      <c r="AE19" s="133">
        <f t="shared" si="3"/>
        <v>0</v>
      </c>
    </row>
    <row r="20" spans="1:32" ht="30.75" thickBot="1" x14ac:dyDescent="0.3">
      <c r="A20" s="16"/>
      <c r="B20" s="3" t="s">
        <v>200</v>
      </c>
      <c r="C20" s="42" t="s">
        <v>189</v>
      </c>
      <c r="D20" s="5" t="s">
        <v>25</v>
      </c>
      <c r="E20" s="6" t="s">
        <v>451</v>
      </c>
      <c r="F20" s="7"/>
      <c r="G20" s="7"/>
      <c r="H20" s="8">
        <v>6.1970000000000303</v>
      </c>
      <c r="I20" s="7"/>
      <c r="J20" s="9" t="s">
        <v>231</v>
      </c>
      <c r="K20" s="10" t="s">
        <v>79</v>
      </c>
      <c r="L20" s="39">
        <v>20</v>
      </c>
      <c r="M20" s="11">
        <v>15.71</v>
      </c>
      <c r="N20" s="39">
        <v>314.2</v>
      </c>
      <c r="O20" s="19"/>
      <c r="P20" s="13" t="e">
        <v>#VALUE!</v>
      </c>
      <c r="Q20" s="14" t="e">
        <f t="shared" si="4"/>
        <v>#VALUE!</v>
      </c>
      <c r="R20" s="40">
        <v>0</v>
      </c>
      <c r="S20" s="41">
        <v>13.3535</v>
      </c>
      <c r="T20" s="14">
        <f t="shared" si="5"/>
        <v>267.07</v>
      </c>
      <c r="V20" s="10" t="s">
        <v>79</v>
      </c>
      <c r="W20" s="39">
        <v>20</v>
      </c>
      <c r="X20" s="41">
        <v>13.3535</v>
      </c>
      <c r="Y20" s="72">
        <f t="shared" si="0"/>
        <v>267.07</v>
      </c>
      <c r="Z20" s="19"/>
      <c r="AA20" s="79">
        <v>0</v>
      </c>
      <c r="AB20" s="80">
        <f t="shared" si="1"/>
        <v>0</v>
      </c>
      <c r="AC20" s="81">
        <v>0</v>
      </c>
      <c r="AD20" s="82">
        <f t="shared" si="2"/>
        <v>0</v>
      </c>
      <c r="AE20" s="133">
        <f t="shared" si="3"/>
        <v>0</v>
      </c>
    </row>
    <row r="21" spans="1:32" ht="45.75" thickBot="1" x14ac:dyDescent="0.3">
      <c r="A21" s="16"/>
      <c r="B21" s="3" t="s">
        <v>200</v>
      </c>
      <c r="C21" s="42" t="s">
        <v>189</v>
      </c>
      <c r="D21" s="5" t="s">
        <v>25</v>
      </c>
      <c r="E21" s="6" t="s">
        <v>234</v>
      </c>
      <c r="F21" s="7"/>
      <c r="G21" s="7"/>
      <c r="H21" s="8">
        <v>6.2040000000000299</v>
      </c>
      <c r="I21" s="7"/>
      <c r="J21" s="9" t="s">
        <v>235</v>
      </c>
      <c r="K21" s="10" t="s">
        <v>79</v>
      </c>
      <c r="L21" s="39">
        <v>8</v>
      </c>
      <c r="M21" s="11">
        <v>20.51</v>
      </c>
      <c r="N21" s="39">
        <v>164.08</v>
      </c>
      <c r="O21" s="19"/>
      <c r="P21" s="13" t="e">
        <v>#VALUE!</v>
      </c>
      <c r="Q21" s="14" t="e">
        <f t="shared" si="4"/>
        <v>#VALUE!</v>
      </c>
      <c r="R21" s="40">
        <v>0</v>
      </c>
      <c r="S21" s="41">
        <v>17.433500000000002</v>
      </c>
      <c r="T21" s="14">
        <f t="shared" si="5"/>
        <v>139.46800000000002</v>
      </c>
      <c r="V21" s="10" t="s">
        <v>79</v>
      </c>
      <c r="W21" s="39">
        <v>8</v>
      </c>
      <c r="X21" s="41">
        <v>17.433500000000002</v>
      </c>
      <c r="Y21" s="72">
        <f t="shared" si="0"/>
        <v>139.46800000000002</v>
      </c>
      <c r="Z21" s="19"/>
      <c r="AA21" s="79">
        <v>0</v>
      </c>
      <c r="AB21" s="80">
        <f t="shared" si="1"/>
        <v>0</v>
      </c>
      <c r="AC21" s="81">
        <v>0</v>
      </c>
      <c r="AD21" s="82">
        <f t="shared" si="2"/>
        <v>0</v>
      </c>
      <c r="AE21" s="133">
        <f t="shared" si="3"/>
        <v>0</v>
      </c>
    </row>
    <row r="22" spans="1:32" ht="30.75" thickBot="1" x14ac:dyDescent="0.3">
      <c r="A22" s="16"/>
      <c r="B22" s="3" t="s">
        <v>200</v>
      </c>
      <c r="C22" s="42" t="s">
        <v>189</v>
      </c>
      <c r="D22" s="5" t="s">
        <v>25</v>
      </c>
      <c r="E22" s="6" t="s">
        <v>411</v>
      </c>
      <c r="F22" s="7"/>
      <c r="G22" s="7"/>
      <c r="H22" s="8">
        <v>6.2360000000000504</v>
      </c>
      <c r="I22" s="7"/>
      <c r="J22" s="9" t="s">
        <v>251</v>
      </c>
      <c r="K22" s="10" t="s">
        <v>79</v>
      </c>
      <c r="L22" s="39">
        <v>24</v>
      </c>
      <c r="M22" s="11">
        <v>25.87</v>
      </c>
      <c r="N22" s="39">
        <v>620.88</v>
      </c>
      <c r="O22" s="19"/>
      <c r="P22" s="13" t="e">
        <v>#VALUE!</v>
      </c>
      <c r="Q22" s="14" t="e">
        <f t="shared" si="4"/>
        <v>#VALUE!</v>
      </c>
      <c r="R22" s="40">
        <v>0</v>
      </c>
      <c r="S22" s="41">
        <v>21.9895</v>
      </c>
      <c r="T22" s="14">
        <f t="shared" si="5"/>
        <v>527.74800000000005</v>
      </c>
      <c r="V22" s="10" t="s">
        <v>79</v>
      </c>
      <c r="W22" s="39">
        <v>24</v>
      </c>
      <c r="X22" s="41">
        <v>21.9895</v>
      </c>
      <c r="Y22" s="72">
        <f t="shared" si="0"/>
        <v>527.74800000000005</v>
      </c>
      <c r="Z22" s="19"/>
      <c r="AA22" s="79">
        <v>0</v>
      </c>
      <c r="AB22" s="80">
        <f t="shared" si="1"/>
        <v>0</v>
      </c>
      <c r="AC22" s="81">
        <v>0</v>
      </c>
      <c r="AD22" s="82">
        <f t="shared" si="2"/>
        <v>0</v>
      </c>
      <c r="AE22" s="133">
        <f t="shared" si="3"/>
        <v>0</v>
      </c>
    </row>
    <row r="23" spans="1:32" ht="30.75" thickBot="1" x14ac:dyDescent="0.3">
      <c r="A23" s="16"/>
      <c r="B23" s="3" t="s">
        <v>200</v>
      </c>
      <c r="C23" s="42" t="s">
        <v>189</v>
      </c>
      <c r="D23" s="5" t="s">
        <v>25</v>
      </c>
      <c r="E23" s="6" t="s">
        <v>412</v>
      </c>
      <c r="F23" s="7"/>
      <c r="G23" s="7"/>
      <c r="H23" s="8">
        <v>6.2370000000000498</v>
      </c>
      <c r="I23" s="7"/>
      <c r="J23" s="9" t="s">
        <v>253</v>
      </c>
      <c r="K23" s="10" t="s">
        <v>104</v>
      </c>
      <c r="L23" s="39">
        <v>28</v>
      </c>
      <c r="M23" s="11">
        <v>6.28</v>
      </c>
      <c r="N23" s="39">
        <v>175.84</v>
      </c>
      <c r="O23" s="19"/>
      <c r="P23" s="13" t="e">
        <v>#VALUE!</v>
      </c>
      <c r="Q23" s="14" t="e">
        <f t="shared" si="4"/>
        <v>#VALUE!</v>
      </c>
      <c r="R23" s="40">
        <v>0</v>
      </c>
      <c r="S23" s="41">
        <v>5.3380000000000001</v>
      </c>
      <c r="T23" s="14">
        <f t="shared" si="5"/>
        <v>149.464</v>
      </c>
      <c r="V23" s="10" t="s">
        <v>104</v>
      </c>
      <c r="W23" s="39">
        <v>28</v>
      </c>
      <c r="X23" s="41">
        <v>5.3380000000000001</v>
      </c>
      <c r="Y23" s="72">
        <f t="shared" si="0"/>
        <v>149.464</v>
      </c>
      <c r="Z23" s="19"/>
      <c r="AA23" s="79">
        <v>0</v>
      </c>
      <c r="AB23" s="80">
        <f t="shared" si="1"/>
        <v>0</v>
      </c>
      <c r="AC23" s="81">
        <v>0</v>
      </c>
      <c r="AD23" s="82">
        <f t="shared" si="2"/>
        <v>0</v>
      </c>
      <c r="AE23" s="133">
        <f t="shared" si="3"/>
        <v>0</v>
      </c>
    </row>
    <row r="24" spans="1:32" ht="45.75" thickBot="1" x14ac:dyDescent="0.3">
      <c r="A24" s="16"/>
      <c r="B24" s="3" t="s">
        <v>200</v>
      </c>
      <c r="C24" s="42" t="s">
        <v>189</v>
      </c>
      <c r="D24" s="5" t="s">
        <v>25</v>
      </c>
      <c r="E24" s="6" t="s">
        <v>413</v>
      </c>
      <c r="F24" s="7"/>
      <c r="G24" s="7"/>
      <c r="H24" s="8">
        <v>6.2380000000000502</v>
      </c>
      <c r="I24" s="7"/>
      <c r="J24" s="9" t="s">
        <v>255</v>
      </c>
      <c r="K24" s="10" t="s">
        <v>139</v>
      </c>
      <c r="L24" s="39">
        <v>4</v>
      </c>
      <c r="M24" s="11">
        <v>20.71</v>
      </c>
      <c r="N24" s="39">
        <v>82.84</v>
      </c>
      <c r="O24" s="19"/>
      <c r="P24" s="13" t="e">
        <v>#VALUE!</v>
      </c>
      <c r="Q24" s="14" t="e">
        <f t="shared" si="4"/>
        <v>#VALUE!</v>
      </c>
      <c r="R24" s="40">
        <v>0</v>
      </c>
      <c r="S24" s="41">
        <v>17.6035</v>
      </c>
      <c r="T24" s="14">
        <f t="shared" si="5"/>
        <v>70.414000000000001</v>
      </c>
      <c r="V24" s="10" t="s">
        <v>139</v>
      </c>
      <c r="W24" s="39">
        <v>4</v>
      </c>
      <c r="X24" s="41">
        <v>17.6035</v>
      </c>
      <c r="Y24" s="72">
        <f t="shared" si="0"/>
        <v>70.414000000000001</v>
      </c>
      <c r="Z24" s="19"/>
      <c r="AA24" s="79">
        <v>0</v>
      </c>
      <c r="AB24" s="80">
        <f t="shared" si="1"/>
        <v>0</v>
      </c>
      <c r="AC24" s="81">
        <v>0</v>
      </c>
      <c r="AD24" s="82">
        <f t="shared" si="2"/>
        <v>0</v>
      </c>
      <c r="AE24" s="133">
        <f t="shared" si="3"/>
        <v>0</v>
      </c>
    </row>
    <row r="25" spans="1:32" ht="15.75" thickBot="1" x14ac:dyDescent="0.3">
      <c r="A25" s="16"/>
      <c r="B25" s="3" t="s">
        <v>200</v>
      </c>
      <c r="C25" s="42" t="s">
        <v>72</v>
      </c>
      <c r="D25" s="5" t="s">
        <v>378</v>
      </c>
      <c r="E25" s="6"/>
      <c r="F25" s="7"/>
      <c r="G25" s="7"/>
      <c r="H25" s="8"/>
      <c r="I25" s="7"/>
      <c r="J25" s="9"/>
      <c r="K25" s="10"/>
      <c r="L25" s="39"/>
      <c r="M25" s="9"/>
      <c r="N25" s="39"/>
      <c r="O25" s="44"/>
      <c r="P25" s="28"/>
      <c r="Q25" s="43"/>
      <c r="R25" s="43"/>
      <c r="S25" s="43"/>
      <c r="T25" s="43"/>
      <c r="V25" s="10"/>
      <c r="W25" s="39"/>
      <c r="X25" s="43"/>
      <c r="Y25" s="72">
        <f t="shared" si="0"/>
        <v>0</v>
      </c>
      <c r="Z25" s="19"/>
      <c r="AA25" s="79">
        <v>0</v>
      </c>
      <c r="AB25" s="80">
        <f t="shared" si="1"/>
        <v>0</v>
      </c>
      <c r="AC25" s="81">
        <v>0</v>
      </c>
      <c r="AD25" s="82">
        <f t="shared" si="2"/>
        <v>0</v>
      </c>
      <c r="AE25" s="133">
        <f t="shared" si="3"/>
        <v>0</v>
      </c>
    </row>
    <row r="26" spans="1:32" ht="76.5" thickBot="1" x14ac:dyDescent="0.3">
      <c r="A26" s="16"/>
      <c r="B26" s="3" t="s">
        <v>200</v>
      </c>
      <c r="C26" s="42" t="s">
        <v>72</v>
      </c>
      <c r="D26" s="5" t="s">
        <v>25</v>
      </c>
      <c r="E26" s="6" t="s">
        <v>452</v>
      </c>
      <c r="F26" s="7"/>
      <c r="G26" s="7"/>
      <c r="H26" s="8">
        <v>3.4340000000000002</v>
      </c>
      <c r="I26" s="7"/>
      <c r="J26" s="101" t="s">
        <v>379</v>
      </c>
      <c r="K26" s="10" t="s">
        <v>79</v>
      </c>
      <c r="L26" s="39">
        <v>30</v>
      </c>
      <c r="M26" s="11">
        <v>30.56</v>
      </c>
      <c r="N26" s="39">
        <v>916.8</v>
      </c>
      <c r="O26" s="44"/>
      <c r="P26" s="13" t="e">
        <v>#VALUE!</v>
      </c>
      <c r="Q26" s="14">
        <f>IF(J26="PROV SUM",N26,L26*P26)</f>
        <v>916.8</v>
      </c>
      <c r="R26" s="40" t="s">
        <v>381</v>
      </c>
      <c r="S26" s="41" t="s">
        <v>381</v>
      </c>
      <c r="T26" s="14">
        <f>IF(J26="SC024",N26,IF(ISERROR(S26),"",IF(J26="PROV SUM",N26,L26*S26)))</f>
        <v>916.8</v>
      </c>
      <c r="V26" s="10" t="s">
        <v>79</v>
      </c>
      <c r="W26" s="39">
        <v>30</v>
      </c>
      <c r="X26" s="41" t="s">
        <v>381</v>
      </c>
      <c r="Y26" s="72">
        <v>916.8</v>
      </c>
      <c r="Z26" s="19"/>
      <c r="AA26" s="79">
        <v>1</v>
      </c>
      <c r="AB26" s="80">
        <f t="shared" si="1"/>
        <v>916.8</v>
      </c>
      <c r="AC26" s="81">
        <v>1</v>
      </c>
      <c r="AD26" s="82">
        <f t="shared" si="2"/>
        <v>916.8</v>
      </c>
      <c r="AE26" s="133">
        <f t="shared" si="3"/>
        <v>0</v>
      </c>
      <c r="AF26" s="411">
        <f>SUM(AD26)</f>
        <v>916.8</v>
      </c>
    </row>
    <row r="27" spans="1:32" ht="15.75" thickBot="1" x14ac:dyDescent="0.3">
      <c r="A27" s="16"/>
      <c r="B27" s="3" t="s">
        <v>200</v>
      </c>
      <c r="C27" s="42" t="s">
        <v>164</v>
      </c>
      <c r="D27" s="5" t="s">
        <v>378</v>
      </c>
      <c r="E27" s="6"/>
      <c r="F27" s="7"/>
      <c r="G27" s="7"/>
      <c r="H27" s="8"/>
      <c r="I27" s="7"/>
      <c r="J27" s="9"/>
      <c r="K27" s="10"/>
      <c r="L27" s="39"/>
      <c r="M27" s="9"/>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2" ht="90.75" thickBot="1" x14ac:dyDescent="0.3">
      <c r="A28" s="16"/>
      <c r="B28" s="3" t="s">
        <v>200</v>
      </c>
      <c r="C28" s="42" t="s">
        <v>164</v>
      </c>
      <c r="D28" s="5" t="s">
        <v>25</v>
      </c>
      <c r="E28" s="6" t="s">
        <v>169</v>
      </c>
      <c r="F28" s="7"/>
      <c r="G28" s="7"/>
      <c r="H28" s="8">
        <v>4.8899999999999801</v>
      </c>
      <c r="I28" s="7"/>
      <c r="J28" s="9" t="s">
        <v>170</v>
      </c>
      <c r="K28" s="10" t="s">
        <v>75</v>
      </c>
      <c r="L28" s="39">
        <v>2</v>
      </c>
      <c r="M28" s="11">
        <v>29.05</v>
      </c>
      <c r="N28" s="39">
        <v>58.1</v>
      </c>
      <c r="O28" s="44"/>
      <c r="P28" s="13" t="e">
        <v>#VALUE!</v>
      </c>
      <c r="Q28" s="14" t="e">
        <f>IF(J28="PROV SUM",N28,L28*P28)</f>
        <v>#VALUE!</v>
      </c>
      <c r="R28" s="40">
        <v>0</v>
      </c>
      <c r="S28" s="41">
        <v>25.752824999999998</v>
      </c>
      <c r="T28" s="14">
        <f>IF(J28="SC024",N28,IF(ISERROR(S28),"",IF(J28="PROV SUM",N28,L28*S28)))</f>
        <v>51.505649999999996</v>
      </c>
      <c r="V28" s="10" t="s">
        <v>75</v>
      </c>
      <c r="W28" s="39">
        <v>2</v>
      </c>
      <c r="X28" s="41">
        <v>25.752824999999998</v>
      </c>
      <c r="Y28" s="72">
        <f t="shared" si="0"/>
        <v>51.505649999999996</v>
      </c>
      <c r="Z28" s="19"/>
      <c r="AA28" s="79">
        <v>0</v>
      </c>
      <c r="AB28" s="80">
        <f t="shared" si="1"/>
        <v>0</v>
      </c>
      <c r="AC28" s="81">
        <v>0</v>
      </c>
      <c r="AD28" s="82">
        <f t="shared" si="2"/>
        <v>0</v>
      </c>
      <c r="AE28" s="133">
        <f t="shared" si="3"/>
        <v>0</v>
      </c>
    </row>
    <row r="29" spans="1:32" ht="90.75" thickBot="1" x14ac:dyDescent="0.3">
      <c r="A29" s="16"/>
      <c r="B29" s="45" t="s">
        <v>200</v>
      </c>
      <c r="C29" s="46" t="s">
        <v>164</v>
      </c>
      <c r="D29" s="47" t="s">
        <v>25</v>
      </c>
      <c r="E29" s="48" t="s">
        <v>171</v>
      </c>
      <c r="F29" s="49"/>
      <c r="G29" s="49"/>
      <c r="H29" s="50">
        <v>4.8999999999999799</v>
      </c>
      <c r="I29" s="49"/>
      <c r="J29" s="51" t="s">
        <v>172</v>
      </c>
      <c r="K29" s="52" t="s">
        <v>75</v>
      </c>
      <c r="L29" s="53">
        <v>10</v>
      </c>
      <c r="M29" s="54">
        <v>35.61</v>
      </c>
      <c r="N29" s="53">
        <v>356.1</v>
      </c>
      <c r="O29" s="44"/>
      <c r="P29" s="13" t="e">
        <v>#VALUE!</v>
      </c>
      <c r="Q29" s="14" t="e">
        <f>IF(J29="PROV SUM",N29,L29*P29)</f>
        <v>#VALUE!</v>
      </c>
      <c r="R29" s="40">
        <v>0</v>
      </c>
      <c r="S29" s="41">
        <v>31.568264999999997</v>
      </c>
      <c r="T29" s="14">
        <f>IF(J29="SC024",N29,IF(ISERROR(S29),"",IF(J29="PROV SUM",N29,L29*S29)))</f>
        <v>315.68264999999997</v>
      </c>
      <c r="V29" s="52" t="s">
        <v>75</v>
      </c>
      <c r="W29" s="53">
        <v>10</v>
      </c>
      <c r="X29" s="41">
        <v>31.568264999999997</v>
      </c>
      <c r="Y29" s="72">
        <f t="shared" si="0"/>
        <v>315.68264999999997</v>
      </c>
      <c r="Z29" s="19"/>
      <c r="AA29" s="79">
        <v>0</v>
      </c>
      <c r="AB29" s="80">
        <f t="shared" si="1"/>
        <v>0</v>
      </c>
      <c r="AC29" s="81">
        <v>0</v>
      </c>
      <c r="AD29" s="82">
        <f t="shared" si="2"/>
        <v>0</v>
      </c>
      <c r="AE29" s="133">
        <f t="shared" si="3"/>
        <v>0</v>
      </c>
    </row>
    <row r="30" spans="1:32" ht="15.75" thickBot="1" x14ac:dyDescent="0.3">
      <c r="A30" s="16"/>
      <c r="B30" s="45" t="s">
        <v>200</v>
      </c>
      <c r="C30" s="46" t="s">
        <v>24</v>
      </c>
      <c r="D30" s="47" t="s">
        <v>378</v>
      </c>
      <c r="E30" s="48"/>
      <c r="F30" s="49"/>
      <c r="G30" s="49"/>
      <c r="H30" s="50"/>
      <c r="I30" s="49"/>
      <c r="J30" s="51"/>
      <c r="K30" s="52"/>
      <c r="L30" s="53"/>
      <c r="M30" s="51"/>
      <c r="N30" s="53"/>
      <c r="O30" s="44"/>
      <c r="P30" s="28"/>
      <c r="Q30" s="43"/>
      <c r="R30" s="43"/>
      <c r="S30" s="43"/>
      <c r="T30" s="43"/>
      <c r="V30" s="52"/>
      <c r="W30" s="53"/>
      <c r="X30" s="43"/>
      <c r="Y30" s="72">
        <f t="shared" si="0"/>
        <v>0</v>
      </c>
      <c r="Z30" s="19"/>
      <c r="AA30" s="79">
        <v>0</v>
      </c>
      <c r="AB30" s="80">
        <f t="shared" si="1"/>
        <v>0</v>
      </c>
      <c r="AC30" s="81">
        <v>0</v>
      </c>
      <c r="AD30" s="82">
        <f t="shared" si="2"/>
        <v>0</v>
      </c>
      <c r="AE30" s="133">
        <f t="shared" si="3"/>
        <v>0</v>
      </c>
      <c r="AF30" s="176">
        <f>SUM(AD31:AD33)</f>
        <v>1177.3915999999999</v>
      </c>
    </row>
    <row r="31" spans="1:32" ht="120.75" thickBot="1" x14ac:dyDescent="0.3">
      <c r="A31" s="22"/>
      <c r="B31" s="55" t="s">
        <v>200</v>
      </c>
      <c r="C31" s="55" t="s">
        <v>24</v>
      </c>
      <c r="D31" s="56" t="s">
        <v>25</v>
      </c>
      <c r="E31" s="57" t="s">
        <v>26</v>
      </c>
      <c r="F31" s="58"/>
      <c r="G31" s="58"/>
      <c r="H31" s="59">
        <v>2.1</v>
      </c>
      <c r="I31" s="58"/>
      <c r="J31" s="60" t="s">
        <v>27</v>
      </c>
      <c r="K31" s="58" t="s">
        <v>28</v>
      </c>
      <c r="L31" s="61">
        <v>70</v>
      </c>
      <c r="M31" s="62">
        <v>12.92</v>
      </c>
      <c r="N31" s="63">
        <v>904.4</v>
      </c>
      <c r="O31" s="19"/>
      <c r="P31" s="13" t="e">
        <v>#VALUE!</v>
      </c>
      <c r="Q31" s="14" t="e">
        <f>IF(J31="PROV SUM",N31,L31*P31)</f>
        <v>#VALUE!</v>
      </c>
      <c r="R31" s="40">
        <v>0</v>
      </c>
      <c r="S31" s="41">
        <v>16.4084</v>
      </c>
      <c r="T31" s="14">
        <f>IF(J31="SC024",N31,IF(ISERROR(S31),"",IF(J31="PROV SUM",N31,L31*S31)))</f>
        <v>1148.588</v>
      </c>
      <c r="V31" s="58" t="s">
        <v>28</v>
      </c>
      <c r="W31" s="61">
        <v>70</v>
      </c>
      <c r="X31" s="41">
        <v>16.4084</v>
      </c>
      <c r="Y31" s="72">
        <f t="shared" si="0"/>
        <v>1148.588</v>
      </c>
      <c r="Z31" s="19"/>
      <c r="AA31" s="79">
        <v>0.7</v>
      </c>
      <c r="AB31" s="80">
        <f t="shared" si="1"/>
        <v>804.01159999999993</v>
      </c>
      <c r="AC31" s="81">
        <v>0.7</v>
      </c>
      <c r="AD31" s="82">
        <f t="shared" si="2"/>
        <v>804.01159999999993</v>
      </c>
      <c r="AE31" s="133">
        <f t="shared" si="3"/>
        <v>0</v>
      </c>
    </row>
    <row r="32" spans="1:32" ht="30.75" thickBot="1" x14ac:dyDescent="0.3">
      <c r="A32" s="22"/>
      <c r="B32" s="55" t="s">
        <v>200</v>
      </c>
      <c r="C32" s="55" t="s">
        <v>24</v>
      </c>
      <c r="D32" s="56" t="s">
        <v>25</v>
      </c>
      <c r="E32" s="57" t="s">
        <v>29</v>
      </c>
      <c r="F32" s="58"/>
      <c r="G32" s="58"/>
      <c r="H32" s="59">
        <v>2.5</v>
      </c>
      <c r="I32" s="58"/>
      <c r="J32" s="60" t="s">
        <v>30</v>
      </c>
      <c r="K32" s="58" t="s">
        <v>31</v>
      </c>
      <c r="L32" s="61">
        <v>1</v>
      </c>
      <c r="M32" s="62">
        <v>420</v>
      </c>
      <c r="N32" s="63">
        <v>420</v>
      </c>
      <c r="O32" s="19"/>
      <c r="P32" s="13" t="e">
        <v>#VALUE!</v>
      </c>
      <c r="Q32" s="14" t="e">
        <f>IF(J32="PROV SUM",N32,L32*P32)</f>
        <v>#VALUE!</v>
      </c>
      <c r="R32" s="40">
        <v>0</v>
      </c>
      <c r="S32" s="41">
        <v>533.4</v>
      </c>
      <c r="T32" s="14">
        <f>IF(J32="SC024",N32,IF(ISERROR(S32),"",IF(J32="PROV SUM",N32,L32*S32)))</f>
        <v>533.4</v>
      </c>
      <c r="V32" s="58" t="s">
        <v>31</v>
      </c>
      <c r="W32" s="61">
        <v>1</v>
      </c>
      <c r="X32" s="41">
        <v>533.4</v>
      </c>
      <c r="Y32" s="72">
        <f t="shared" si="0"/>
        <v>533.4</v>
      </c>
      <c r="Z32" s="19"/>
      <c r="AA32" s="79">
        <v>0.7</v>
      </c>
      <c r="AB32" s="80">
        <f t="shared" si="1"/>
        <v>373.37999999999994</v>
      </c>
      <c r="AC32" s="81">
        <v>0.7</v>
      </c>
      <c r="AD32" s="82">
        <f t="shared" si="2"/>
        <v>373.37999999999994</v>
      </c>
      <c r="AE32" s="133">
        <f t="shared" si="3"/>
        <v>0</v>
      </c>
    </row>
    <row r="33" spans="1:32" ht="60.75" thickBot="1" x14ac:dyDescent="0.3">
      <c r="A33" s="22"/>
      <c r="B33" s="55" t="s">
        <v>200</v>
      </c>
      <c r="C33" s="55" t="s">
        <v>24</v>
      </c>
      <c r="D33" s="56" t="s">
        <v>25</v>
      </c>
      <c r="E33" s="57" t="s">
        <v>382</v>
      </c>
      <c r="F33" s="58"/>
      <c r="G33" s="58"/>
      <c r="H33" s="59"/>
      <c r="I33" s="58"/>
      <c r="J33" s="60" t="s">
        <v>383</v>
      </c>
      <c r="K33" s="58" t="s">
        <v>31</v>
      </c>
      <c r="L33" s="61"/>
      <c r="M33" s="62">
        <v>4.8300000000000003E-2</v>
      </c>
      <c r="N33" s="63">
        <v>0</v>
      </c>
      <c r="O33" s="19"/>
      <c r="P33" s="13" t="e">
        <v>#VALUE!</v>
      </c>
      <c r="Q33" s="14" t="e">
        <f>IF(J33="PROV SUM",N33,L33*P33)</f>
        <v>#VALUE!</v>
      </c>
      <c r="R33" s="40" t="e">
        <v>#N/A</v>
      </c>
      <c r="S33" s="41" t="e">
        <v>#N/A</v>
      </c>
      <c r="T33" s="14">
        <f>IF(J33="SC024",N33,IF(ISERROR(S33),"",IF(J33="PROV SUM",N33,L33*S33)))</f>
        <v>0</v>
      </c>
      <c r="V33" s="58" t="s">
        <v>31</v>
      </c>
      <c r="W33" s="61"/>
      <c r="X33" s="41" t="e">
        <v>#N/A</v>
      </c>
      <c r="Y33" s="72"/>
      <c r="Z33" s="19"/>
      <c r="AA33" s="79">
        <v>0</v>
      </c>
      <c r="AB33" s="80">
        <f t="shared" si="1"/>
        <v>0</v>
      </c>
      <c r="AC33" s="81">
        <v>0</v>
      </c>
      <c r="AD33" s="82">
        <f t="shared" si="2"/>
        <v>0</v>
      </c>
      <c r="AE33" s="133">
        <f t="shared" si="3"/>
        <v>0</v>
      </c>
    </row>
    <row r="34" spans="1:32" ht="15.75" thickBot="1" x14ac:dyDescent="0.3">
      <c r="A34" s="22"/>
      <c r="B34" s="64" t="s">
        <v>200</v>
      </c>
      <c r="C34" s="55" t="s">
        <v>312</v>
      </c>
      <c r="D34" s="56" t="s">
        <v>378</v>
      </c>
      <c r="E34" s="57"/>
      <c r="F34" s="58"/>
      <c r="G34" s="58"/>
      <c r="H34" s="59"/>
      <c r="I34" s="58"/>
      <c r="J34" s="60"/>
      <c r="K34" s="58"/>
      <c r="L34" s="61"/>
      <c r="M34" s="60"/>
      <c r="N34" s="63"/>
      <c r="O34" s="19"/>
      <c r="P34" s="17"/>
      <c r="Q34" s="38"/>
      <c r="R34" s="38"/>
      <c r="S34" s="38"/>
      <c r="T34" s="38"/>
      <c r="V34" s="58"/>
      <c r="W34" s="61"/>
      <c r="X34" s="38"/>
      <c r="Y34" s="72">
        <f t="shared" si="0"/>
        <v>0</v>
      </c>
      <c r="Z34" s="19"/>
      <c r="AA34" s="79">
        <v>0</v>
      </c>
      <c r="AB34" s="80">
        <f t="shared" si="1"/>
        <v>0</v>
      </c>
      <c r="AC34" s="81">
        <v>0</v>
      </c>
      <c r="AD34" s="82">
        <f t="shared" si="2"/>
        <v>0</v>
      </c>
      <c r="AE34" s="133">
        <f t="shared" si="3"/>
        <v>0</v>
      </c>
    </row>
    <row r="35" spans="1:32" ht="16.5" thickBot="1" x14ac:dyDescent="0.3">
      <c r="A35" s="16"/>
      <c r="B35" s="88" t="s">
        <v>200</v>
      </c>
      <c r="C35" s="89" t="s">
        <v>341</v>
      </c>
      <c r="D35" s="90" t="s">
        <v>378</v>
      </c>
      <c r="E35" s="91"/>
      <c r="F35" s="7"/>
      <c r="G35" s="7"/>
      <c r="H35" s="92"/>
      <c r="I35" s="7"/>
      <c r="J35" s="91"/>
      <c r="K35" s="93"/>
      <c r="L35" s="53"/>
      <c r="M35" s="94"/>
      <c r="N35" s="12"/>
      <c r="O35" s="19"/>
      <c r="P35" s="17"/>
      <c r="Q35" s="38"/>
      <c r="R35" s="38"/>
      <c r="S35" s="38"/>
      <c r="T35" s="38"/>
      <c r="V35" s="93"/>
      <c r="W35" s="53"/>
      <c r="X35" s="38"/>
      <c r="Y35" s="72">
        <f t="shared" si="0"/>
        <v>0</v>
      </c>
      <c r="Z35" s="19"/>
      <c r="AA35" s="79">
        <v>0</v>
      </c>
      <c r="AB35" s="80">
        <f t="shared" si="1"/>
        <v>0</v>
      </c>
      <c r="AC35" s="81">
        <v>0</v>
      </c>
      <c r="AD35" s="82">
        <f t="shared" si="2"/>
        <v>0</v>
      </c>
      <c r="AE35" s="133">
        <f t="shared" si="3"/>
        <v>0</v>
      </c>
    </row>
    <row r="36" spans="1:32" ht="45.75" thickBot="1" x14ac:dyDescent="0.3">
      <c r="A36" s="16"/>
      <c r="B36" s="88" t="s">
        <v>200</v>
      </c>
      <c r="C36" s="89" t="s">
        <v>341</v>
      </c>
      <c r="D36" s="90" t="s">
        <v>25</v>
      </c>
      <c r="E36" s="91" t="s">
        <v>364</v>
      </c>
      <c r="F36" s="10"/>
      <c r="G36" s="10"/>
      <c r="H36" s="92">
        <v>93</v>
      </c>
      <c r="I36" s="10"/>
      <c r="J36" s="91" t="s">
        <v>365</v>
      </c>
      <c r="K36" s="10" t="s">
        <v>311</v>
      </c>
      <c r="L36" s="95">
        <v>1</v>
      </c>
      <c r="M36" s="94">
        <v>550</v>
      </c>
      <c r="N36" s="96">
        <v>550</v>
      </c>
      <c r="O36" s="19"/>
      <c r="P36" s="13" t="e">
        <v>#VALUE!</v>
      </c>
      <c r="Q36" s="14" t="e">
        <f t="shared" ref="Q36:Q45" si="6">IF(J36="PROV SUM",N36,L36*P36)</f>
        <v>#VALUE!</v>
      </c>
      <c r="R36" s="40">
        <v>0</v>
      </c>
      <c r="S36" s="41">
        <v>440</v>
      </c>
      <c r="T36" s="14">
        <f t="shared" ref="T36:T45" si="7">IF(J36="SC024",N36,IF(ISERROR(S36),"",IF(J36="PROV SUM",N36,L36*S36)))</f>
        <v>440</v>
      </c>
      <c r="V36" s="10" t="s">
        <v>311</v>
      </c>
      <c r="W36" s="95">
        <v>1</v>
      </c>
      <c r="X36" s="41">
        <v>440</v>
      </c>
      <c r="Y36" s="72">
        <f t="shared" si="0"/>
        <v>440</v>
      </c>
      <c r="Z36" s="19"/>
      <c r="AA36" s="79">
        <v>0</v>
      </c>
      <c r="AB36" s="80">
        <f t="shared" si="1"/>
        <v>0</v>
      </c>
      <c r="AC36" s="81">
        <v>0</v>
      </c>
      <c r="AD36" s="82">
        <f t="shared" si="2"/>
        <v>0</v>
      </c>
      <c r="AE36" s="133">
        <f t="shared" si="3"/>
        <v>0</v>
      </c>
    </row>
    <row r="37" spans="1:32" ht="45.75" thickBot="1" x14ac:dyDescent="0.3">
      <c r="A37" s="16"/>
      <c r="B37" s="88" t="s">
        <v>200</v>
      </c>
      <c r="C37" s="89" t="s">
        <v>341</v>
      </c>
      <c r="D37" s="90" t="s">
        <v>25</v>
      </c>
      <c r="E37" s="91" t="s">
        <v>352</v>
      </c>
      <c r="F37" s="7"/>
      <c r="G37" s="7"/>
      <c r="H37" s="92">
        <v>104</v>
      </c>
      <c r="I37" s="7"/>
      <c r="J37" s="91" t="s">
        <v>353</v>
      </c>
      <c r="K37" s="93" t="s">
        <v>311</v>
      </c>
      <c r="L37" s="95">
        <v>2</v>
      </c>
      <c r="M37" s="94">
        <v>3.44</v>
      </c>
      <c r="N37" s="96">
        <v>6.88</v>
      </c>
      <c r="O37" s="19"/>
      <c r="P37" s="13" t="e">
        <v>#VALUE!</v>
      </c>
      <c r="Q37" s="14" t="e">
        <f t="shared" si="6"/>
        <v>#VALUE!</v>
      </c>
      <c r="R37" s="40">
        <v>0</v>
      </c>
      <c r="S37" s="41">
        <v>3.0495599999999996</v>
      </c>
      <c r="T37" s="14">
        <f t="shared" si="7"/>
        <v>6.0991199999999992</v>
      </c>
      <c r="V37" s="93" t="s">
        <v>311</v>
      </c>
      <c r="W37" s="95">
        <v>2</v>
      </c>
      <c r="X37" s="41">
        <v>3.0495599999999996</v>
      </c>
      <c r="Y37" s="72">
        <f t="shared" si="0"/>
        <v>6.0991199999999992</v>
      </c>
      <c r="Z37" s="19"/>
      <c r="AA37" s="79">
        <v>0</v>
      </c>
      <c r="AB37" s="80">
        <f t="shared" si="1"/>
        <v>0</v>
      </c>
      <c r="AC37" s="81">
        <v>0</v>
      </c>
      <c r="AD37" s="82">
        <f t="shared" si="2"/>
        <v>0</v>
      </c>
      <c r="AE37" s="133">
        <f t="shared" si="3"/>
        <v>0</v>
      </c>
    </row>
    <row r="38" spans="1:32" ht="90.75" thickBot="1" x14ac:dyDescent="0.3">
      <c r="A38" s="16"/>
      <c r="B38" s="88" t="s">
        <v>200</v>
      </c>
      <c r="C38" s="89" t="s">
        <v>341</v>
      </c>
      <c r="D38" s="90" t="s">
        <v>25</v>
      </c>
      <c r="E38" s="91" t="s">
        <v>366</v>
      </c>
      <c r="F38" s="7"/>
      <c r="G38" s="7"/>
      <c r="H38" s="92">
        <v>115</v>
      </c>
      <c r="I38" s="7"/>
      <c r="J38" s="91" t="s">
        <v>367</v>
      </c>
      <c r="K38" s="93" t="s">
        <v>311</v>
      </c>
      <c r="L38" s="95">
        <v>2</v>
      </c>
      <c r="M38" s="94">
        <v>70.11</v>
      </c>
      <c r="N38" s="96">
        <v>140.22</v>
      </c>
      <c r="O38" s="19"/>
      <c r="P38" s="13" t="e">
        <v>#VALUE!</v>
      </c>
      <c r="Q38" s="14" t="e">
        <f t="shared" si="6"/>
        <v>#VALUE!</v>
      </c>
      <c r="R38" s="40">
        <v>0</v>
      </c>
      <c r="S38" s="41">
        <v>56.088000000000001</v>
      </c>
      <c r="T38" s="14">
        <f t="shared" si="7"/>
        <v>112.176</v>
      </c>
      <c r="V38" s="93" t="s">
        <v>311</v>
      </c>
      <c r="W38" s="95">
        <v>2</v>
      </c>
      <c r="X38" s="41">
        <v>56.088000000000001</v>
      </c>
      <c r="Y38" s="72">
        <f t="shared" si="0"/>
        <v>112.176</v>
      </c>
      <c r="Z38" s="19"/>
      <c r="AA38" s="79">
        <v>0</v>
      </c>
      <c r="AB38" s="80">
        <f t="shared" si="1"/>
        <v>0</v>
      </c>
      <c r="AC38" s="81">
        <v>0</v>
      </c>
      <c r="AD38" s="82">
        <f t="shared" si="2"/>
        <v>0</v>
      </c>
      <c r="AE38" s="133">
        <f t="shared" si="3"/>
        <v>0</v>
      </c>
    </row>
    <row r="39" spans="1:32" ht="46.5" thickBot="1" x14ac:dyDescent="0.3">
      <c r="A39" s="16"/>
      <c r="B39" s="88" t="s">
        <v>200</v>
      </c>
      <c r="C39" s="89" t="s">
        <v>341</v>
      </c>
      <c r="D39" s="90" t="s">
        <v>25</v>
      </c>
      <c r="E39" s="97" t="s">
        <v>354</v>
      </c>
      <c r="F39" s="7"/>
      <c r="G39" s="7"/>
      <c r="H39" s="92">
        <v>175</v>
      </c>
      <c r="I39" s="7"/>
      <c r="J39" s="104" t="s">
        <v>355</v>
      </c>
      <c r="K39" s="93" t="s">
        <v>311</v>
      </c>
      <c r="L39" s="95">
        <v>1</v>
      </c>
      <c r="M39" s="94">
        <v>9.81</v>
      </c>
      <c r="N39" s="96">
        <v>9.81</v>
      </c>
      <c r="O39" s="19"/>
      <c r="P39" s="13" t="e">
        <v>#VALUE!</v>
      </c>
      <c r="Q39" s="14" t="e">
        <f t="shared" si="6"/>
        <v>#VALUE!</v>
      </c>
      <c r="R39" s="40">
        <v>0</v>
      </c>
      <c r="S39" s="41">
        <v>8.6965649999999997</v>
      </c>
      <c r="T39" s="14">
        <f t="shared" si="7"/>
        <v>8.6965649999999997</v>
      </c>
      <c r="V39" s="93" t="s">
        <v>311</v>
      </c>
      <c r="W39" s="95">
        <v>1</v>
      </c>
      <c r="X39" s="41">
        <v>8.6965649999999997</v>
      </c>
      <c r="Y39" s="72">
        <f t="shared" si="0"/>
        <v>8.6965649999999997</v>
      </c>
      <c r="Z39" s="19"/>
      <c r="AA39" s="79">
        <v>0</v>
      </c>
      <c r="AB39" s="80">
        <f t="shared" si="1"/>
        <v>0</v>
      </c>
      <c r="AC39" s="81">
        <v>0</v>
      </c>
      <c r="AD39" s="82">
        <f t="shared" si="2"/>
        <v>0</v>
      </c>
      <c r="AE39" s="133">
        <f t="shared" si="3"/>
        <v>0</v>
      </c>
    </row>
    <row r="40" spans="1:32" ht="91.5" thickBot="1" x14ac:dyDescent="0.3">
      <c r="A40" s="16"/>
      <c r="B40" s="88" t="s">
        <v>200</v>
      </c>
      <c r="C40" s="89" t="s">
        <v>341</v>
      </c>
      <c r="D40" s="90" t="s">
        <v>25</v>
      </c>
      <c r="E40" s="97" t="s">
        <v>370</v>
      </c>
      <c r="F40" s="7"/>
      <c r="G40" s="7"/>
      <c r="H40" s="92">
        <v>186</v>
      </c>
      <c r="I40" s="7"/>
      <c r="J40" s="99" t="s">
        <v>371</v>
      </c>
      <c r="K40" s="93" t="s">
        <v>311</v>
      </c>
      <c r="L40" s="95">
        <v>1</v>
      </c>
      <c r="M40" s="94">
        <v>86.88</v>
      </c>
      <c r="N40" s="96">
        <v>86.88</v>
      </c>
      <c r="O40" s="19"/>
      <c r="P40" s="13" t="e">
        <v>#VALUE!</v>
      </c>
      <c r="Q40" s="14" t="e">
        <f t="shared" si="6"/>
        <v>#VALUE!</v>
      </c>
      <c r="R40" s="40">
        <v>0</v>
      </c>
      <c r="S40" s="41">
        <v>69.504000000000005</v>
      </c>
      <c r="T40" s="14">
        <f t="shared" si="7"/>
        <v>69.504000000000005</v>
      </c>
      <c r="V40" s="93" t="s">
        <v>311</v>
      </c>
      <c r="W40" s="95">
        <v>1</v>
      </c>
      <c r="X40" s="41">
        <v>69.504000000000005</v>
      </c>
      <c r="Y40" s="72">
        <f t="shared" si="0"/>
        <v>69.504000000000005</v>
      </c>
      <c r="Z40" s="19"/>
      <c r="AA40" s="79">
        <v>0</v>
      </c>
      <c r="AB40" s="80">
        <f t="shared" si="1"/>
        <v>0</v>
      </c>
      <c r="AC40" s="81">
        <v>0</v>
      </c>
      <c r="AD40" s="82">
        <f t="shared" si="2"/>
        <v>0</v>
      </c>
      <c r="AE40" s="133">
        <f t="shared" si="3"/>
        <v>0</v>
      </c>
    </row>
    <row r="41" spans="1:32" ht="16.5" thickBot="1" x14ac:dyDescent="0.3">
      <c r="A41" s="16"/>
      <c r="B41" s="88" t="s">
        <v>200</v>
      </c>
      <c r="C41" s="89" t="s">
        <v>341</v>
      </c>
      <c r="D41" s="90" t="s">
        <v>25</v>
      </c>
      <c r="E41" s="100" t="s">
        <v>424</v>
      </c>
      <c r="F41" s="7"/>
      <c r="G41" s="7"/>
      <c r="H41" s="92">
        <v>190</v>
      </c>
      <c r="I41" s="7"/>
      <c r="J41" s="101" t="s">
        <v>379</v>
      </c>
      <c r="K41" s="93" t="s">
        <v>311</v>
      </c>
      <c r="L41" s="95">
        <v>1</v>
      </c>
      <c r="M41" s="102">
        <v>1500</v>
      </c>
      <c r="N41" s="96">
        <v>1500</v>
      </c>
      <c r="O41" s="19"/>
      <c r="P41" s="13" t="e">
        <v>#VALUE!</v>
      </c>
      <c r="Q41" s="14">
        <f t="shared" si="6"/>
        <v>1500</v>
      </c>
      <c r="R41" s="40" t="s">
        <v>381</v>
      </c>
      <c r="S41" s="41" t="s">
        <v>381</v>
      </c>
      <c r="T41" s="14">
        <f t="shared" si="7"/>
        <v>1500</v>
      </c>
      <c r="V41" s="93" t="s">
        <v>311</v>
      </c>
      <c r="W41" s="95">
        <v>1</v>
      </c>
      <c r="X41" s="41" t="s">
        <v>381</v>
      </c>
      <c r="Y41" s="72">
        <v>1500</v>
      </c>
      <c r="Z41" s="19"/>
      <c r="AA41" s="79">
        <v>0</v>
      </c>
      <c r="AB41" s="80">
        <f t="shared" si="1"/>
        <v>0</v>
      </c>
      <c r="AC41" s="81">
        <v>0</v>
      </c>
      <c r="AD41" s="82">
        <f t="shared" si="2"/>
        <v>0</v>
      </c>
      <c r="AE41" s="133">
        <f t="shared" si="3"/>
        <v>0</v>
      </c>
    </row>
    <row r="42" spans="1:32" ht="27" thickBot="1" x14ac:dyDescent="0.3">
      <c r="A42" s="16"/>
      <c r="B42" s="88" t="s">
        <v>200</v>
      </c>
      <c r="C42" s="89" t="s">
        <v>341</v>
      </c>
      <c r="D42" s="90" t="s">
        <v>25</v>
      </c>
      <c r="E42" s="103" t="s">
        <v>425</v>
      </c>
      <c r="F42" s="7"/>
      <c r="G42" s="7"/>
      <c r="H42" s="92">
        <v>191</v>
      </c>
      <c r="I42" s="7"/>
      <c r="J42" s="101" t="s">
        <v>379</v>
      </c>
      <c r="K42" s="93" t="s">
        <v>311</v>
      </c>
      <c r="L42" s="95">
        <v>1</v>
      </c>
      <c r="M42" s="102">
        <v>100</v>
      </c>
      <c r="N42" s="96">
        <v>100</v>
      </c>
      <c r="O42" s="19"/>
      <c r="P42" s="13" t="e">
        <v>#VALUE!</v>
      </c>
      <c r="Q42" s="14">
        <f t="shared" si="6"/>
        <v>100</v>
      </c>
      <c r="R42" s="40" t="s">
        <v>381</v>
      </c>
      <c r="S42" s="41" t="s">
        <v>381</v>
      </c>
      <c r="T42" s="14">
        <f t="shared" si="7"/>
        <v>100</v>
      </c>
      <c r="V42" s="93" t="s">
        <v>311</v>
      </c>
      <c r="W42" s="95">
        <v>1</v>
      </c>
      <c r="X42" s="41" t="s">
        <v>381</v>
      </c>
      <c r="Y42" s="72">
        <v>100</v>
      </c>
      <c r="Z42" s="19"/>
      <c r="AA42" s="79">
        <v>0</v>
      </c>
      <c r="AB42" s="80">
        <f t="shared" si="1"/>
        <v>0</v>
      </c>
      <c r="AC42" s="81">
        <v>0</v>
      </c>
      <c r="AD42" s="82">
        <f t="shared" si="2"/>
        <v>0</v>
      </c>
      <c r="AE42" s="133">
        <f t="shared" si="3"/>
        <v>0</v>
      </c>
    </row>
    <row r="43" spans="1:32" ht="16.5" thickBot="1" x14ac:dyDescent="0.3">
      <c r="A43" s="16"/>
      <c r="B43" s="88" t="s">
        <v>200</v>
      </c>
      <c r="C43" s="89" t="s">
        <v>341</v>
      </c>
      <c r="D43" s="90" t="s">
        <v>25</v>
      </c>
      <c r="E43" s="103" t="s">
        <v>426</v>
      </c>
      <c r="F43" s="7"/>
      <c r="G43" s="7"/>
      <c r="H43" s="92">
        <v>192</v>
      </c>
      <c r="I43" s="7"/>
      <c r="J43" s="101" t="s">
        <v>379</v>
      </c>
      <c r="K43" s="93" t="s">
        <v>311</v>
      </c>
      <c r="L43" s="95">
        <v>1</v>
      </c>
      <c r="M43" s="102">
        <v>100</v>
      </c>
      <c r="N43" s="96">
        <v>100</v>
      </c>
      <c r="O43" s="19"/>
      <c r="P43" s="13" t="e">
        <v>#VALUE!</v>
      </c>
      <c r="Q43" s="14">
        <f t="shared" si="6"/>
        <v>100</v>
      </c>
      <c r="R43" s="40" t="s">
        <v>381</v>
      </c>
      <c r="S43" s="41" t="s">
        <v>381</v>
      </c>
      <c r="T43" s="14">
        <f t="shared" si="7"/>
        <v>100</v>
      </c>
      <c r="V43" s="93" t="s">
        <v>311</v>
      </c>
      <c r="W43" s="95">
        <v>1</v>
      </c>
      <c r="X43" s="41" t="s">
        <v>381</v>
      </c>
      <c r="Y43" s="72">
        <v>100</v>
      </c>
      <c r="Z43" s="19"/>
      <c r="AA43" s="79">
        <v>0</v>
      </c>
      <c r="AB43" s="80">
        <f t="shared" si="1"/>
        <v>0</v>
      </c>
      <c r="AC43" s="81">
        <v>0</v>
      </c>
      <c r="AD43" s="82">
        <f t="shared" si="2"/>
        <v>0</v>
      </c>
      <c r="AE43" s="133">
        <f t="shared" si="3"/>
        <v>0</v>
      </c>
    </row>
    <row r="44" spans="1:32" ht="16.5" thickBot="1" x14ac:dyDescent="0.3">
      <c r="A44" s="22"/>
      <c r="B44" s="88" t="s">
        <v>200</v>
      </c>
      <c r="C44" s="89" t="s">
        <v>341</v>
      </c>
      <c r="D44" s="90" t="s">
        <v>25</v>
      </c>
      <c r="E44" s="103" t="s">
        <v>427</v>
      </c>
      <c r="F44" s="30"/>
      <c r="G44" s="30"/>
      <c r="H44" s="92">
        <v>193</v>
      </c>
      <c r="I44" s="30"/>
      <c r="J44" s="101" t="s">
        <v>379</v>
      </c>
      <c r="K44" s="93" t="s">
        <v>311</v>
      </c>
      <c r="L44" s="95">
        <v>1</v>
      </c>
      <c r="M44" s="102">
        <v>100</v>
      </c>
      <c r="N44" s="96">
        <v>100</v>
      </c>
      <c r="O44" s="19"/>
      <c r="P44" s="13" t="e">
        <v>#VALUE!</v>
      </c>
      <c r="Q44" s="14">
        <f t="shared" si="6"/>
        <v>100</v>
      </c>
      <c r="R44" s="40" t="s">
        <v>381</v>
      </c>
      <c r="S44" s="41" t="s">
        <v>381</v>
      </c>
      <c r="T44" s="14">
        <f t="shared" si="7"/>
        <v>100</v>
      </c>
      <c r="V44" s="93" t="s">
        <v>311</v>
      </c>
      <c r="W44" s="95">
        <v>1</v>
      </c>
      <c r="X44" s="41" t="s">
        <v>381</v>
      </c>
      <c r="Y44" s="72">
        <v>100</v>
      </c>
      <c r="Z44" s="19"/>
      <c r="AA44" s="79">
        <v>0</v>
      </c>
      <c r="AB44" s="80">
        <f t="shared" si="1"/>
        <v>0</v>
      </c>
      <c r="AC44" s="81">
        <v>0</v>
      </c>
      <c r="AD44" s="82">
        <f t="shared" si="2"/>
        <v>0</v>
      </c>
      <c r="AE44" s="133">
        <f t="shared" si="3"/>
        <v>0</v>
      </c>
    </row>
    <row r="45" spans="1:32" ht="16.5" thickBot="1" x14ac:dyDescent="0.3">
      <c r="A45" s="22"/>
      <c r="B45" s="88" t="s">
        <v>200</v>
      </c>
      <c r="C45" s="89" t="s">
        <v>341</v>
      </c>
      <c r="D45" s="90" t="s">
        <v>25</v>
      </c>
      <c r="E45" s="103" t="s">
        <v>428</v>
      </c>
      <c r="F45" s="30"/>
      <c r="G45" s="30"/>
      <c r="H45" s="92">
        <v>194</v>
      </c>
      <c r="I45" s="30"/>
      <c r="J45" s="101" t="s">
        <v>379</v>
      </c>
      <c r="K45" s="93" t="s">
        <v>311</v>
      </c>
      <c r="L45" s="95">
        <v>1</v>
      </c>
      <c r="M45" s="102">
        <v>350</v>
      </c>
      <c r="N45" s="96">
        <v>350</v>
      </c>
      <c r="O45" s="19"/>
      <c r="P45" s="13" t="e">
        <v>#VALUE!</v>
      </c>
      <c r="Q45" s="14">
        <f t="shared" si="6"/>
        <v>350</v>
      </c>
      <c r="R45" s="40" t="s">
        <v>381</v>
      </c>
      <c r="S45" s="41" t="s">
        <v>381</v>
      </c>
      <c r="T45" s="14">
        <f t="shared" si="7"/>
        <v>350</v>
      </c>
      <c r="V45" s="93" t="s">
        <v>311</v>
      </c>
      <c r="W45" s="95">
        <v>1</v>
      </c>
      <c r="X45" s="41" t="s">
        <v>381</v>
      </c>
      <c r="Y45" s="72">
        <v>350</v>
      </c>
      <c r="Z45" s="19"/>
      <c r="AA45" s="79">
        <v>0</v>
      </c>
      <c r="AB45" s="80">
        <f t="shared" si="1"/>
        <v>0</v>
      </c>
      <c r="AC45" s="81">
        <v>0</v>
      </c>
      <c r="AD45" s="82">
        <f t="shared" si="2"/>
        <v>0</v>
      </c>
      <c r="AE45" s="133">
        <f t="shared" si="3"/>
        <v>0</v>
      </c>
    </row>
    <row r="46" spans="1:32" ht="15.75" thickBot="1" x14ac:dyDescent="0.3"/>
    <row r="47" spans="1:32" ht="15.75" thickBot="1" x14ac:dyDescent="0.3">
      <c r="S47" s="69" t="s">
        <v>5</v>
      </c>
      <c r="T47" s="70">
        <f>SUM(T11:T45)</f>
        <v>7669.4020049999999</v>
      </c>
      <c r="U47" s="66"/>
      <c r="V47" s="22"/>
      <c r="W47" s="29"/>
      <c r="X47" s="69" t="s">
        <v>5</v>
      </c>
      <c r="Y47" s="70">
        <f>SUM(Y1:Y45)</f>
        <v>7669.4020049999999</v>
      </c>
      <c r="Z47" s="19"/>
      <c r="AA47" s="78"/>
      <c r="AB47" s="119">
        <f>SUM(AB11:AB45)</f>
        <v>2316.4915999999998</v>
      </c>
      <c r="AC47" s="78"/>
      <c r="AD47" s="120">
        <f>SUM(AD11:AD45)</f>
        <v>2316.4915999999998</v>
      </c>
      <c r="AE47" s="132">
        <f>SUM(AE11:AE45)</f>
        <v>0</v>
      </c>
      <c r="AF47" s="407">
        <f>SUM(AF11:AF45)</f>
        <v>2316.4915999999998</v>
      </c>
    </row>
  </sheetData>
  <autoFilter ref="B8:AE45"/>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S36:S45 X11:X12 X14 X18:X24 X26 X28:X29 X31:X33 X36:X45">
      <formula1>P11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69"/>
  <sheetViews>
    <sheetView topLeftCell="B1" zoomScale="70" zoomScaleNormal="70" workbookViewId="0">
      <pane xSplit="9" ySplit="8" topLeftCell="S63" activePane="bottomRight" state="frozen"/>
      <selection activeCell="S45" sqref="S45"/>
      <selection pane="topRight" activeCell="S45" sqref="S45"/>
      <selection pane="bottomLeft" activeCell="S45" sqref="S45"/>
      <selection pane="bottomRight" activeCell="AE42" sqref="AE4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7.57031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517</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306" t="s">
        <v>617</v>
      </c>
    </row>
    <row r="8" spans="1:32" s="318" customFormat="1" ht="75.75" thickBot="1" x14ac:dyDescent="0.3">
      <c r="A8" s="310" t="s">
        <v>377</v>
      </c>
      <c r="B8" s="311" t="s">
        <v>71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71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71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71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0" si="0">W12*X12</f>
        <v>399.99552</v>
      </c>
      <c r="Z12" s="19"/>
      <c r="AA12" s="79">
        <v>0</v>
      </c>
      <c r="AB12" s="80">
        <f t="shared" ref="AB12:AB52" si="1">Y12*AA12</f>
        <v>0</v>
      </c>
      <c r="AC12" s="81">
        <v>0</v>
      </c>
      <c r="AD12" s="82">
        <f t="shared" ref="AD12:AD52" si="2">Y12*AC12</f>
        <v>0</v>
      </c>
      <c r="AE12" s="133">
        <f t="shared" ref="AE12:AE67" si="3">AB12-AD12</f>
        <v>0</v>
      </c>
    </row>
    <row r="13" spans="1:32" ht="15.75" thickBot="1" x14ac:dyDescent="0.3">
      <c r="A13" s="16"/>
      <c r="B13" s="3" t="s">
        <v>71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c r="AB13" s="80"/>
      <c r="AC13" s="81"/>
      <c r="AD13" s="82"/>
      <c r="AE13" s="133">
        <f t="shared" si="3"/>
        <v>0</v>
      </c>
    </row>
    <row r="14" spans="1:32" ht="30.75" thickBot="1" x14ac:dyDescent="0.3">
      <c r="A14" s="16"/>
      <c r="B14" s="3" t="s">
        <v>71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0</v>
      </c>
      <c r="AB14" s="80">
        <f t="shared" si="1"/>
        <v>0</v>
      </c>
      <c r="AC14" s="81">
        <v>0</v>
      </c>
      <c r="AD14" s="82">
        <f t="shared" si="2"/>
        <v>0</v>
      </c>
      <c r="AE14" s="133">
        <f t="shared" si="3"/>
        <v>0</v>
      </c>
    </row>
    <row r="15" spans="1:32" ht="15.75" thickBot="1" x14ac:dyDescent="0.3">
      <c r="A15" s="16"/>
      <c r="B15" s="3" t="s">
        <v>71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c r="AB15" s="80"/>
      <c r="AC15" s="81"/>
      <c r="AD15" s="82"/>
      <c r="AE15" s="133">
        <f t="shared" si="3"/>
        <v>0</v>
      </c>
    </row>
    <row r="16" spans="1:32" ht="135.75" thickBot="1" x14ac:dyDescent="0.3">
      <c r="A16" s="16"/>
      <c r="B16" s="3" t="s">
        <v>71</v>
      </c>
      <c r="C16" s="4" t="s">
        <v>285</v>
      </c>
      <c r="D16" s="5" t="s">
        <v>25</v>
      </c>
      <c r="E16" s="6" t="s">
        <v>286</v>
      </c>
      <c r="F16" s="7"/>
      <c r="G16" s="7"/>
      <c r="H16" s="8">
        <v>5.3260000000000698</v>
      </c>
      <c r="I16" s="7"/>
      <c r="J16" s="9" t="s">
        <v>287</v>
      </c>
      <c r="K16" s="10" t="s">
        <v>75</v>
      </c>
      <c r="L16" s="39">
        <v>1</v>
      </c>
      <c r="M16" s="11">
        <v>461.13</v>
      </c>
      <c r="N16" s="12">
        <v>461.13</v>
      </c>
      <c r="O16" s="19"/>
      <c r="P16" s="13" t="e">
        <v>#VALUE!</v>
      </c>
      <c r="Q16" s="14" t="e">
        <f>IF(J16="PROV SUM",N16,L16*P16)</f>
        <v>#VALUE!</v>
      </c>
      <c r="R16" s="40">
        <v>0</v>
      </c>
      <c r="S16" s="41">
        <v>408.79174499999999</v>
      </c>
      <c r="T16" s="14">
        <f>IF(J16="SC024",N16,IF(ISERROR(S16),"",IF(J16="PROV SUM",N16,L16*S16)))</f>
        <v>408.79174499999999</v>
      </c>
      <c r="V16" s="10" t="s">
        <v>75</v>
      </c>
      <c r="W16" s="39">
        <v>1</v>
      </c>
      <c r="X16" s="41">
        <v>408.79174499999999</v>
      </c>
      <c r="Y16" s="72">
        <f t="shared" si="0"/>
        <v>408.79174499999999</v>
      </c>
      <c r="Z16" s="19"/>
      <c r="AA16" s="79">
        <v>0</v>
      </c>
      <c r="AB16" s="80">
        <f t="shared" si="1"/>
        <v>0</v>
      </c>
      <c r="AC16" s="81">
        <v>0</v>
      </c>
      <c r="AD16" s="82">
        <f t="shared" si="2"/>
        <v>0</v>
      </c>
      <c r="AE16" s="133">
        <f>AB16-AD16</f>
        <v>0</v>
      </c>
    </row>
    <row r="17" spans="1:31" ht="61.5" thickBot="1" x14ac:dyDescent="0.3">
      <c r="A17" s="16"/>
      <c r="B17" s="3" t="s">
        <v>71</v>
      </c>
      <c r="C17" s="4" t="s">
        <v>285</v>
      </c>
      <c r="D17" s="5" t="s">
        <v>25</v>
      </c>
      <c r="E17" s="129" t="s">
        <v>501</v>
      </c>
      <c r="F17" s="7"/>
      <c r="G17" s="7"/>
      <c r="H17" s="8">
        <v>5.3860000000000001</v>
      </c>
      <c r="I17" s="7"/>
      <c r="J17" s="9" t="s">
        <v>379</v>
      </c>
      <c r="K17" s="10" t="s">
        <v>380</v>
      </c>
      <c r="L17" s="39">
        <v>1</v>
      </c>
      <c r="M17" s="11">
        <v>150</v>
      </c>
      <c r="N17" s="12">
        <v>150</v>
      </c>
      <c r="O17" s="19"/>
      <c r="P17" s="13" t="e">
        <v>#VALUE!</v>
      </c>
      <c r="Q17" s="14">
        <f>IF(J17="PROV SUM",N17,L17*P17)</f>
        <v>150</v>
      </c>
      <c r="R17" s="40" t="s">
        <v>381</v>
      </c>
      <c r="S17" s="41" t="s">
        <v>381</v>
      </c>
      <c r="T17" s="14">
        <f>IF(J17="SC024",N17,IF(ISERROR(S17),"",IF(J17="PROV SUM",N17,L17*S17)))</f>
        <v>150</v>
      </c>
      <c r="V17" s="10" t="s">
        <v>380</v>
      </c>
      <c r="W17" s="39">
        <v>1</v>
      </c>
      <c r="X17" s="41" t="s">
        <v>381</v>
      </c>
      <c r="Y17" s="72">
        <v>150</v>
      </c>
      <c r="Z17" s="19"/>
      <c r="AA17" s="79">
        <v>0</v>
      </c>
      <c r="AB17" s="80">
        <f t="shared" si="1"/>
        <v>0</v>
      </c>
      <c r="AC17" s="81">
        <v>0</v>
      </c>
      <c r="AD17" s="82">
        <f t="shared" si="2"/>
        <v>0</v>
      </c>
      <c r="AE17" s="133">
        <f t="shared" si="3"/>
        <v>0</v>
      </c>
    </row>
    <row r="18" spans="1:31" ht="16.5" thickBot="1" x14ac:dyDescent="0.3">
      <c r="A18" s="16"/>
      <c r="B18" s="3" t="s">
        <v>71</v>
      </c>
      <c r="C18" s="4" t="s">
        <v>285</v>
      </c>
      <c r="D18" s="5" t="s">
        <v>25</v>
      </c>
      <c r="E18" s="6" t="s">
        <v>453</v>
      </c>
      <c r="F18" s="7"/>
      <c r="G18" s="7"/>
      <c r="H18" s="8">
        <v>5.3869999999999996</v>
      </c>
      <c r="I18" s="7"/>
      <c r="J18" s="9" t="s">
        <v>379</v>
      </c>
      <c r="K18" s="10" t="s">
        <v>380</v>
      </c>
      <c r="L18" s="39">
        <v>1</v>
      </c>
      <c r="M18" s="11">
        <v>200</v>
      </c>
      <c r="N18" s="12">
        <v>200</v>
      </c>
      <c r="O18" s="19"/>
      <c r="P18" s="13" t="e">
        <v>#VALUE!</v>
      </c>
      <c r="Q18" s="14">
        <f>IF(J18="PROV SUM",N18,L18*P18)</f>
        <v>200</v>
      </c>
      <c r="R18" s="40" t="s">
        <v>381</v>
      </c>
      <c r="S18" s="41" t="s">
        <v>381</v>
      </c>
      <c r="T18" s="14">
        <f>IF(J18="SC024",N18,IF(ISERROR(S18),"",IF(J18="PROV SUM",N18,L18*S18)))</f>
        <v>200</v>
      </c>
      <c r="V18" s="10" t="s">
        <v>380</v>
      </c>
      <c r="W18" s="39">
        <v>1</v>
      </c>
      <c r="X18" s="41" t="s">
        <v>381</v>
      </c>
      <c r="Y18" s="72">
        <v>200</v>
      </c>
      <c r="Z18" s="19"/>
      <c r="AA18" s="79">
        <v>0</v>
      </c>
      <c r="AB18" s="80">
        <f t="shared" si="1"/>
        <v>0</v>
      </c>
      <c r="AC18" s="81">
        <v>0</v>
      </c>
      <c r="AD18" s="82">
        <f t="shared" si="2"/>
        <v>0</v>
      </c>
      <c r="AE18" s="133">
        <f t="shared" si="3"/>
        <v>0</v>
      </c>
    </row>
    <row r="19" spans="1:31" ht="106.5" thickBot="1" x14ac:dyDescent="0.3">
      <c r="A19" s="16"/>
      <c r="B19" s="3" t="s">
        <v>71</v>
      </c>
      <c r="C19" s="4" t="s">
        <v>285</v>
      </c>
      <c r="D19" s="5" t="s">
        <v>25</v>
      </c>
      <c r="E19" s="6" t="s">
        <v>454</v>
      </c>
      <c r="F19" s="7"/>
      <c r="G19" s="7"/>
      <c r="H19" s="8">
        <v>5.3879999999999999</v>
      </c>
      <c r="I19" s="7"/>
      <c r="J19" s="9" t="s">
        <v>379</v>
      </c>
      <c r="K19" s="10" t="s">
        <v>139</v>
      </c>
      <c r="L19" s="39">
        <v>1</v>
      </c>
      <c r="M19" s="11">
        <v>480</v>
      </c>
      <c r="N19" s="12">
        <v>480</v>
      </c>
      <c r="O19" s="19"/>
      <c r="P19" s="13" t="e">
        <v>#VALUE!</v>
      </c>
      <c r="Q19" s="14">
        <f>IF(J19="PROV SUM",N19,L19*P19)</f>
        <v>480</v>
      </c>
      <c r="R19" s="40" t="s">
        <v>381</v>
      </c>
      <c r="S19" s="41" t="s">
        <v>381</v>
      </c>
      <c r="T19" s="14">
        <f>IF(J19="SC024",N19,IF(ISERROR(S19),"",IF(J19="PROV SUM",N19,L19*S19)))</f>
        <v>480</v>
      </c>
      <c r="V19" s="10" t="s">
        <v>139</v>
      </c>
      <c r="W19" s="39">
        <v>1</v>
      </c>
      <c r="X19" s="41" t="s">
        <v>381</v>
      </c>
      <c r="Y19" s="72">
        <v>480</v>
      </c>
      <c r="Z19" s="19"/>
      <c r="AA19" s="79">
        <v>0</v>
      </c>
      <c r="AB19" s="80">
        <f t="shared" si="1"/>
        <v>0</v>
      </c>
      <c r="AC19" s="81">
        <v>0</v>
      </c>
      <c r="AD19" s="82">
        <f t="shared" si="2"/>
        <v>0</v>
      </c>
      <c r="AE19" s="133">
        <f t="shared" si="3"/>
        <v>0</v>
      </c>
    </row>
    <row r="20" spans="1:31" ht="15.75" thickBot="1" x14ac:dyDescent="0.3">
      <c r="A20" s="16"/>
      <c r="B20" s="3" t="s">
        <v>71</v>
      </c>
      <c r="C20" s="42" t="s">
        <v>189</v>
      </c>
      <c r="D20" s="5" t="s">
        <v>378</v>
      </c>
      <c r="E20" s="6"/>
      <c r="F20" s="7"/>
      <c r="G20" s="7"/>
      <c r="H20" s="8"/>
      <c r="I20" s="7"/>
      <c r="J20" s="9"/>
      <c r="K20" s="10"/>
      <c r="L20" s="39"/>
      <c r="M20" s="9"/>
      <c r="N20" s="39"/>
      <c r="O20" s="19"/>
      <c r="P20" s="28"/>
      <c r="Q20" s="43"/>
      <c r="R20" s="43"/>
      <c r="S20" s="43"/>
      <c r="T20" s="43"/>
      <c r="V20" s="10"/>
      <c r="W20" s="39"/>
      <c r="X20" s="43"/>
      <c r="Y20" s="72">
        <f t="shared" si="0"/>
        <v>0</v>
      </c>
      <c r="Z20" s="19"/>
      <c r="AA20" s="79">
        <v>0</v>
      </c>
      <c r="AB20" s="80">
        <f t="shared" si="1"/>
        <v>0</v>
      </c>
      <c r="AC20" s="81">
        <v>0</v>
      </c>
      <c r="AD20" s="82">
        <f t="shared" si="2"/>
        <v>0</v>
      </c>
      <c r="AE20" s="133">
        <f t="shared" si="3"/>
        <v>0</v>
      </c>
    </row>
    <row r="21" spans="1:31" ht="75.75" thickBot="1" x14ac:dyDescent="0.3">
      <c r="A21" s="16"/>
      <c r="B21" s="3" t="s">
        <v>71</v>
      </c>
      <c r="C21" s="42" t="s">
        <v>189</v>
      </c>
      <c r="D21" s="5" t="s">
        <v>25</v>
      </c>
      <c r="E21" s="6" t="s">
        <v>282</v>
      </c>
      <c r="F21" s="7"/>
      <c r="G21" s="7"/>
      <c r="H21" s="8">
        <v>6.11</v>
      </c>
      <c r="I21" s="7"/>
      <c r="J21" s="9" t="s">
        <v>283</v>
      </c>
      <c r="K21" s="10" t="s">
        <v>284</v>
      </c>
      <c r="L21" s="39">
        <v>1</v>
      </c>
      <c r="M21" s="11">
        <v>79.14</v>
      </c>
      <c r="N21" s="39">
        <v>79.14</v>
      </c>
      <c r="O21" s="19"/>
      <c r="P21" s="13" t="e">
        <v>#VALUE!</v>
      </c>
      <c r="Q21" s="14" t="e">
        <f t="shared" ref="Q21:Q27" si="4">IF(J21="PROV SUM",N21,L21*P21)</f>
        <v>#VALUE!</v>
      </c>
      <c r="R21" s="40">
        <v>0</v>
      </c>
      <c r="S21" s="41">
        <v>63.312000000000005</v>
      </c>
      <c r="T21" s="14">
        <f t="shared" ref="T21:T27" si="5">IF(J21="SC024",N21,IF(ISERROR(S21),"",IF(J21="PROV SUM",N21,L21*S21)))</f>
        <v>63.312000000000005</v>
      </c>
      <c r="V21" s="10" t="s">
        <v>284</v>
      </c>
      <c r="W21" s="39">
        <v>1</v>
      </c>
      <c r="X21" s="41">
        <v>63.312000000000005</v>
      </c>
      <c r="Y21" s="72">
        <f t="shared" si="0"/>
        <v>63.312000000000005</v>
      </c>
      <c r="Z21" s="19"/>
      <c r="AA21" s="79">
        <v>0</v>
      </c>
      <c r="AB21" s="80">
        <f t="shared" si="1"/>
        <v>0</v>
      </c>
      <c r="AC21" s="81">
        <v>0</v>
      </c>
      <c r="AD21" s="82">
        <f t="shared" si="2"/>
        <v>0</v>
      </c>
      <c r="AE21" s="133">
        <f t="shared" si="3"/>
        <v>0</v>
      </c>
    </row>
    <row r="22" spans="1:31" ht="60.75" thickBot="1" x14ac:dyDescent="0.3">
      <c r="A22" s="16"/>
      <c r="B22" s="3" t="s">
        <v>71</v>
      </c>
      <c r="C22" s="42" t="s">
        <v>189</v>
      </c>
      <c r="D22" s="5" t="s">
        <v>25</v>
      </c>
      <c r="E22" s="6" t="s">
        <v>190</v>
      </c>
      <c r="F22" s="7"/>
      <c r="G22" s="7"/>
      <c r="H22" s="8">
        <v>6.82</v>
      </c>
      <c r="I22" s="7"/>
      <c r="J22" s="9" t="s">
        <v>191</v>
      </c>
      <c r="K22" s="10" t="s">
        <v>104</v>
      </c>
      <c r="L22" s="39">
        <v>40</v>
      </c>
      <c r="M22" s="11">
        <v>44.12</v>
      </c>
      <c r="N22" s="39">
        <v>1764.8</v>
      </c>
      <c r="O22" s="19"/>
      <c r="P22" s="13" t="e">
        <v>#VALUE!</v>
      </c>
      <c r="Q22" s="14" t="e">
        <f t="shared" si="4"/>
        <v>#VALUE!</v>
      </c>
      <c r="R22" s="40">
        <v>0</v>
      </c>
      <c r="S22" s="41">
        <v>31.986999999999998</v>
      </c>
      <c r="T22" s="14">
        <f t="shared" si="5"/>
        <v>1279.48</v>
      </c>
      <c r="V22" s="10" t="s">
        <v>104</v>
      </c>
      <c r="W22" s="39">
        <v>40</v>
      </c>
      <c r="X22" s="41">
        <v>31.986999999999998</v>
      </c>
      <c r="Y22" s="72">
        <f t="shared" si="0"/>
        <v>1279.48</v>
      </c>
      <c r="Z22" s="19"/>
      <c r="AA22" s="79">
        <v>0</v>
      </c>
      <c r="AB22" s="80">
        <f t="shared" si="1"/>
        <v>0</v>
      </c>
      <c r="AC22" s="81">
        <v>0</v>
      </c>
      <c r="AD22" s="82">
        <f t="shared" si="2"/>
        <v>0</v>
      </c>
      <c r="AE22" s="133">
        <f t="shared" si="3"/>
        <v>0</v>
      </c>
    </row>
    <row r="23" spans="1:31" ht="45.75" thickBot="1" x14ac:dyDescent="0.3">
      <c r="A23" s="16"/>
      <c r="B23" s="3" t="s">
        <v>71</v>
      </c>
      <c r="C23" s="42" t="s">
        <v>189</v>
      </c>
      <c r="D23" s="5" t="s">
        <v>25</v>
      </c>
      <c r="E23" s="6" t="s">
        <v>205</v>
      </c>
      <c r="F23" s="7"/>
      <c r="G23" s="7"/>
      <c r="H23" s="8">
        <v>6.16100000000002</v>
      </c>
      <c r="I23" s="7"/>
      <c r="J23" s="9" t="s">
        <v>206</v>
      </c>
      <c r="K23" s="10" t="s">
        <v>104</v>
      </c>
      <c r="L23" s="39">
        <v>22</v>
      </c>
      <c r="M23" s="11">
        <v>38.25</v>
      </c>
      <c r="N23" s="39">
        <v>841.5</v>
      </c>
      <c r="O23" s="19"/>
      <c r="P23" s="13" t="e">
        <v>#VALUE!</v>
      </c>
      <c r="Q23" s="14" t="e">
        <f t="shared" si="4"/>
        <v>#VALUE!</v>
      </c>
      <c r="R23" s="40">
        <v>0</v>
      </c>
      <c r="S23" s="41">
        <v>27.731249999999999</v>
      </c>
      <c r="T23" s="14">
        <f t="shared" si="5"/>
        <v>610.08749999999998</v>
      </c>
      <c r="V23" s="10" t="s">
        <v>104</v>
      </c>
      <c r="W23" s="39">
        <v>22</v>
      </c>
      <c r="X23" s="41">
        <v>27.731249999999999</v>
      </c>
      <c r="Y23" s="72">
        <f t="shared" si="0"/>
        <v>610.08749999999998</v>
      </c>
      <c r="Z23" s="19"/>
      <c r="AA23" s="79">
        <v>0</v>
      </c>
      <c r="AB23" s="80">
        <f t="shared" si="1"/>
        <v>0</v>
      </c>
      <c r="AC23" s="81">
        <v>0</v>
      </c>
      <c r="AD23" s="82">
        <f t="shared" si="2"/>
        <v>0</v>
      </c>
      <c r="AE23" s="133">
        <f t="shared" si="3"/>
        <v>0</v>
      </c>
    </row>
    <row r="24" spans="1:31" ht="30.75" thickBot="1" x14ac:dyDescent="0.3">
      <c r="A24" s="16"/>
      <c r="B24" s="3" t="s">
        <v>71</v>
      </c>
      <c r="C24" s="42" t="s">
        <v>189</v>
      </c>
      <c r="D24" s="5" t="s">
        <v>25</v>
      </c>
      <c r="E24" s="6" t="s">
        <v>227</v>
      </c>
      <c r="F24" s="7"/>
      <c r="G24" s="7"/>
      <c r="H24" s="8">
        <v>6.1940000000000301</v>
      </c>
      <c r="I24" s="7"/>
      <c r="J24" s="9" t="s">
        <v>228</v>
      </c>
      <c r="K24" s="10" t="s">
        <v>79</v>
      </c>
      <c r="L24" s="39">
        <v>25</v>
      </c>
      <c r="M24" s="11">
        <v>7.02</v>
      </c>
      <c r="N24" s="39">
        <v>175.5</v>
      </c>
      <c r="O24" s="19"/>
      <c r="P24" s="13" t="e">
        <v>#VALUE!</v>
      </c>
      <c r="Q24" s="14" t="e">
        <f t="shared" si="4"/>
        <v>#VALUE!</v>
      </c>
      <c r="R24" s="40">
        <v>0</v>
      </c>
      <c r="S24" s="41">
        <v>5.9669999999999996</v>
      </c>
      <c r="T24" s="14">
        <f t="shared" si="5"/>
        <v>149.17499999999998</v>
      </c>
      <c r="V24" s="10" t="s">
        <v>79</v>
      </c>
      <c r="W24" s="39">
        <v>25</v>
      </c>
      <c r="X24" s="41">
        <v>5.9669999999999996</v>
      </c>
      <c r="Y24" s="72">
        <f t="shared" si="0"/>
        <v>149.17499999999998</v>
      </c>
      <c r="Z24" s="19"/>
      <c r="AA24" s="79">
        <v>0</v>
      </c>
      <c r="AB24" s="80">
        <f t="shared" si="1"/>
        <v>0</v>
      </c>
      <c r="AC24" s="81">
        <v>0</v>
      </c>
      <c r="AD24" s="82">
        <f t="shared" si="2"/>
        <v>0</v>
      </c>
      <c r="AE24" s="133">
        <f t="shared" si="3"/>
        <v>0</v>
      </c>
    </row>
    <row r="25" spans="1:31" ht="45.75" thickBot="1" x14ac:dyDescent="0.3">
      <c r="A25" s="16"/>
      <c r="B25" s="3" t="s">
        <v>71</v>
      </c>
      <c r="C25" s="42" t="s">
        <v>189</v>
      </c>
      <c r="D25" s="5" t="s">
        <v>25</v>
      </c>
      <c r="E25" s="6" t="s">
        <v>242</v>
      </c>
      <c r="F25" s="7"/>
      <c r="G25" s="7"/>
      <c r="H25" s="8">
        <v>6.2240000000000402</v>
      </c>
      <c r="I25" s="7"/>
      <c r="J25" s="9" t="s">
        <v>243</v>
      </c>
      <c r="K25" s="10" t="s">
        <v>139</v>
      </c>
      <c r="L25" s="39">
        <v>1</v>
      </c>
      <c r="M25" s="11">
        <v>12.36</v>
      </c>
      <c r="N25" s="39">
        <v>12.36</v>
      </c>
      <c r="O25" s="19"/>
      <c r="P25" s="13" t="e">
        <v>#VALUE!</v>
      </c>
      <c r="Q25" s="14" t="e">
        <f t="shared" si="4"/>
        <v>#VALUE!</v>
      </c>
      <c r="R25" s="40">
        <v>0</v>
      </c>
      <c r="S25" s="41">
        <v>10.505999999999998</v>
      </c>
      <c r="T25" s="14">
        <f t="shared" si="5"/>
        <v>10.505999999999998</v>
      </c>
      <c r="V25" s="10" t="s">
        <v>139</v>
      </c>
      <c r="W25" s="39">
        <v>1</v>
      </c>
      <c r="X25" s="41">
        <v>10.505999999999998</v>
      </c>
      <c r="Y25" s="72">
        <f t="shared" si="0"/>
        <v>10.505999999999998</v>
      </c>
      <c r="Z25" s="19"/>
      <c r="AA25" s="79">
        <v>0</v>
      </c>
      <c r="AB25" s="80">
        <f t="shared" si="1"/>
        <v>0</v>
      </c>
      <c r="AC25" s="81">
        <v>0</v>
      </c>
      <c r="AD25" s="82">
        <f t="shared" si="2"/>
        <v>0</v>
      </c>
      <c r="AE25" s="133">
        <f t="shared" si="3"/>
        <v>0</v>
      </c>
    </row>
    <row r="26" spans="1:31" ht="45.75" thickBot="1" x14ac:dyDescent="0.3">
      <c r="A26" s="16"/>
      <c r="B26" s="3" t="s">
        <v>71</v>
      </c>
      <c r="C26" s="42" t="s">
        <v>189</v>
      </c>
      <c r="D26" s="5" t="s">
        <v>25</v>
      </c>
      <c r="E26" s="6" t="s">
        <v>267</v>
      </c>
      <c r="F26" s="7"/>
      <c r="G26" s="7"/>
      <c r="H26" s="8">
        <v>6.2600000000000504</v>
      </c>
      <c r="I26" s="7"/>
      <c r="J26" s="9" t="s">
        <v>268</v>
      </c>
      <c r="K26" s="10" t="s">
        <v>104</v>
      </c>
      <c r="L26" s="39">
        <v>29</v>
      </c>
      <c r="M26" s="11">
        <v>3.74</v>
      </c>
      <c r="N26" s="39">
        <v>108.46</v>
      </c>
      <c r="O26" s="19"/>
      <c r="P26" s="13" t="e">
        <v>#VALUE!</v>
      </c>
      <c r="Q26" s="14" t="e">
        <f t="shared" si="4"/>
        <v>#VALUE!</v>
      </c>
      <c r="R26" s="40">
        <v>0</v>
      </c>
      <c r="S26" s="41">
        <v>3.1790000000000003</v>
      </c>
      <c r="T26" s="14">
        <f t="shared" si="5"/>
        <v>92.191000000000003</v>
      </c>
      <c r="V26" s="10" t="s">
        <v>104</v>
      </c>
      <c r="W26" s="39">
        <v>29</v>
      </c>
      <c r="X26" s="41">
        <v>3.1790000000000003</v>
      </c>
      <c r="Y26" s="72">
        <f t="shared" si="0"/>
        <v>92.191000000000003</v>
      </c>
      <c r="Z26" s="19"/>
      <c r="AA26" s="79">
        <v>0</v>
      </c>
      <c r="AB26" s="80">
        <f t="shared" si="1"/>
        <v>0</v>
      </c>
      <c r="AC26" s="81">
        <v>0</v>
      </c>
      <c r="AD26" s="82">
        <f t="shared" si="2"/>
        <v>0</v>
      </c>
      <c r="AE26" s="133">
        <f t="shared" si="3"/>
        <v>0</v>
      </c>
    </row>
    <row r="27" spans="1:31" ht="30.75" thickBot="1" x14ac:dyDescent="0.3">
      <c r="A27" s="16"/>
      <c r="B27" s="3" t="s">
        <v>71</v>
      </c>
      <c r="C27" s="42" t="s">
        <v>189</v>
      </c>
      <c r="D27" s="5" t="s">
        <v>25</v>
      </c>
      <c r="E27" s="6" t="s">
        <v>433</v>
      </c>
      <c r="F27" s="7"/>
      <c r="G27" s="7"/>
      <c r="H27" s="8">
        <v>6.2620000000000502</v>
      </c>
      <c r="I27" s="7"/>
      <c r="J27" s="9" t="s">
        <v>270</v>
      </c>
      <c r="K27" s="10" t="s">
        <v>79</v>
      </c>
      <c r="L27" s="39">
        <v>31</v>
      </c>
      <c r="M27" s="11">
        <v>16.86</v>
      </c>
      <c r="N27" s="39">
        <v>522.66</v>
      </c>
      <c r="O27" s="19"/>
      <c r="P27" s="13" t="e">
        <v>#VALUE!</v>
      </c>
      <c r="Q27" s="14" t="e">
        <f t="shared" si="4"/>
        <v>#VALUE!</v>
      </c>
      <c r="R27" s="40">
        <v>0</v>
      </c>
      <c r="S27" s="41">
        <v>14.331</v>
      </c>
      <c r="T27" s="14">
        <f t="shared" si="5"/>
        <v>444.26099999999997</v>
      </c>
      <c r="V27" s="10" t="s">
        <v>79</v>
      </c>
      <c r="W27" s="39">
        <v>31</v>
      </c>
      <c r="X27" s="41">
        <v>14.331</v>
      </c>
      <c r="Y27" s="72">
        <f t="shared" si="0"/>
        <v>444.26099999999997</v>
      </c>
      <c r="Z27" s="19"/>
      <c r="AA27" s="79">
        <v>0</v>
      </c>
      <c r="AB27" s="80">
        <f t="shared" si="1"/>
        <v>0</v>
      </c>
      <c r="AC27" s="81">
        <v>0</v>
      </c>
      <c r="AD27" s="82">
        <f t="shared" si="2"/>
        <v>0</v>
      </c>
      <c r="AE27" s="133">
        <f t="shared" si="3"/>
        <v>0</v>
      </c>
    </row>
    <row r="28" spans="1:31" ht="15.75" thickBot="1" x14ac:dyDescent="0.3">
      <c r="A28" s="16"/>
      <c r="B28" s="3" t="s">
        <v>71</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45.75" thickBot="1" x14ac:dyDescent="0.3">
      <c r="A29" s="16"/>
      <c r="B29" s="3" t="s">
        <v>71</v>
      </c>
      <c r="C29" s="42" t="s">
        <v>72</v>
      </c>
      <c r="D29" s="5" t="s">
        <v>25</v>
      </c>
      <c r="E29" s="6" t="s">
        <v>154</v>
      </c>
      <c r="F29" s="7"/>
      <c r="G29" s="7"/>
      <c r="H29" s="8">
        <v>3.3640000000000101</v>
      </c>
      <c r="I29" s="7"/>
      <c r="J29" s="9" t="s">
        <v>155</v>
      </c>
      <c r="K29" s="10" t="s">
        <v>139</v>
      </c>
      <c r="L29" s="39">
        <v>3</v>
      </c>
      <c r="M29" s="11">
        <v>20.13</v>
      </c>
      <c r="N29" s="39">
        <v>60.39</v>
      </c>
      <c r="O29" s="44"/>
      <c r="P29" s="13" t="e">
        <v>#VALUE!</v>
      </c>
      <c r="Q29" s="14" t="e">
        <f>IF(J29="PROV SUM",N29,L29*P29)</f>
        <v>#VALUE!</v>
      </c>
      <c r="R29" s="40">
        <v>0</v>
      </c>
      <c r="S29" s="41">
        <v>14.918342999999998</v>
      </c>
      <c r="T29" s="14">
        <f>IF(J29="SC024",N29,IF(ISERROR(S29),"",IF(J29="PROV SUM",N29,L29*S29)))</f>
        <v>44.755028999999993</v>
      </c>
      <c r="V29" s="10" t="s">
        <v>139</v>
      </c>
      <c r="W29" s="39">
        <v>3</v>
      </c>
      <c r="X29" s="41">
        <v>14.918342999999998</v>
      </c>
      <c r="Y29" s="72">
        <f t="shared" si="0"/>
        <v>44.755028999999993</v>
      </c>
      <c r="Z29" s="19"/>
      <c r="AA29" s="79">
        <v>0</v>
      </c>
      <c r="AB29" s="80">
        <f t="shared" si="1"/>
        <v>0</v>
      </c>
      <c r="AC29" s="81">
        <v>0</v>
      </c>
      <c r="AD29" s="82">
        <f t="shared" si="2"/>
        <v>0</v>
      </c>
      <c r="AE29" s="133">
        <f t="shared" si="3"/>
        <v>0</v>
      </c>
    </row>
    <row r="30" spans="1:31" ht="45.75" thickBot="1" x14ac:dyDescent="0.3">
      <c r="A30" s="16"/>
      <c r="B30" s="3" t="s">
        <v>71</v>
      </c>
      <c r="C30" s="42" t="s">
        <v>72</v>
      </c>
      <c r="D30" s="5" t="s">
        <v>25</v>
      </c>
      <c r="E30" s="6" t="s">
        <v>73</v>
      </c>
      <c r="F30" s="7"/>
      <c r="G30" s="7"/>
      <c r="H30" s="8">
        <v>3.4220000000000201</v>
      </c>
      <c r="I30" s="7"/>
      <c r="J30" s="9" t="s">
        <v>74</v>
      </c>
      <c r="K30" s="10" t="s">
        <v>75</v>
      </c>
      <c r="L30" s="39">
        <v>1</v>
      </c>
      <c r="M30" s="11">
        <v>66.790000000000006</v>
      </c>
      <c r="N30" s="39">
        <v>66.790000000000006</v>
      </c>
      <c r="O30" s="44"/>
      <c r="P30" s="13" t="e">
        <v>#VALUE!</v>
      </c>
      <c r="Q30" s="14" t="e">
        <f>IF(J30="PROV SUM",N30,L30*P30)</f>
        <v>#VALUE!</v>
      </c>
      <c r="R30" s="40">
        <v>0</v>
      </c>
      <c r="S30" s="41">
        <v>48.422750000000001</v>
      </c>
      <c r="T30" s="14">
        <f>IF(J30="SC024",N30,IF(ISERROR(S30),"",IF(J30="PROV SUM",N30,L30*S30)))</f>
        <v>48.422750000000001</v>
      </c>
      <c r="V30" s="10" t="s">
        <v>75</v>
      </c>
      <c r="W30" s="39">
        <v>1</v>
      </c>
      <c r="X30" s="41">
        <v>48.422750000000001</v>
      </c>
      <c r="Y30" s="72">
        <f t="shared" si="0"/>
        <v>48.422750000000001</v>
      </c>
      <c r="Z30" s="19"/>
      <c r="AA30" s="79">
        <v>0</v>
      </c>
      <c r="AB30" s="80">
        <f t="shared" si="1"/>
        <v>0</v>
      </c>
      <c r="AC30" s="81">
        <v>0</v>
      </c>
      <c r="AD30" s="82">
        <f t="shared" si="2"/>
        <v>0</v>
      </c>
      <c r="AE30" s="133">
        <f t="shared" si="3"/>
        <v>0</v>
      </c>
    </row>
    <row r="31" spans="1:31" ht="15.75" thickBot="1" x14ac:dyDescent="0.3">
      <c r="A31" s="16"/>
      <c r="B31" s="3" t="s">
        <v>71</v>
      </c>
      <c r="C31" s="42" t="s">
        <v>164</v>
      </c>
      <c r="D31" s="5" t="s">
        <v>378</v>
      </c>
      <c r="E31" s="6"/>
      <c r="F31" s="7"/>
      <c r="G31" s="7"/>
      <c r="H31" s="8"/>
      <c r="I31" s="7"/>
      <c r="J31" s="9"/>
      <c r="K31" s="10"/>
      <c r="L31" s="39"/>
      <c r="M31" s="9"/>
      <c r="N31" s="39"/>
      <c r="O31" s="44"/>
      <c r="P31" s="28"/>
      <c r="Q31" s="43"/>
      <c r="R31" s="43"/>
      <c r="S31" s="43"/>
      <c r="T31" s="43"/>
      <c r="V31" s="10"/>
      <c r="W31" s="39"/>
      <c r="X31" s="43"/>
      <c r="Y31" s="72">
        <f t="shared" si="0"/>
        <v>0</v>
      </c>
      <c r="Z31" s="19"/>
      <c r="AA31" s="79">
        <v>0</v>
      </c>
      <c r="AB31" s="80">
        <f t="shared" si="1"/>
        <v>0</v>
      </c>
      <c r="AC31" s="81">
        <v>0</v>
      </c>
      <c r="AD31" s="82">
        <f t="shared" si="2"/>
        <v>0</v>
      </c>
      <c r="AE31" s="133">
        <f t="shared" si="3"/>
        <v>0</v>
      </c>
    </row>
    <row r="32" spans="1:31" ht="90.75" thickBot="1" x14ac:dyDescent="0.3">
      <c r="A32" s="16"/>
      <c r="B32" s="3" t="s">
        <v>71</v>
      </c>
      <c r="C32" s="42" t="s">
        <v>164</v>
      </c>
      <c r="D32" s="5" t="s">
        <v>25</v>
      </c>
      <c r="E32" s="6" t="s">
        <v>167</v>
      </c>
      <c r="F32" s="7"/>
      <c r="G32" s="7"/>
      <c r="H32" s="8">
        <v>4.4199999999999902</v>
      </c>
      <c r="I32" s="7"/>
      <c r="J32" s="9" t="s">
        <v>168</v>
      </c>
      <c r="K32" s="10" t="s">
        <v>79</v>
      </c>
      <c r="L32" s="39">
        <v>21</v>
      </c>
      <c r="M32" s="11">
        <v>698.79</v>
      </c>
      <c r="N32" s="39">
        <v>14674.59</v>
      </c>
      <c r="O32" s="44"/>
      <c r="P32" s="13" t="e">
        <v>#VALUE!</v>
      </c>
      <c r="Q32" s="14" t="e">
        <f>IF(J32="PROV SUM",N32,L32*P32)</f>
        <v>#VALUE!</v>
      </c>
      <c r="R32" s="40">
        <v>0</v>
      </c>
      <c r="S32" s="41">
        <v>619.47733499999993</v>
      </c>
      <c r="T32" s="14">
        <f>IF(J32="SC024",N32,IF(ISERROR(S32),"",IF(J32="PROV SUM",N32,L32*S32)))</f>
        <v>13009.024034999999</v>
      </c>
      <c r="V32" s="10" t="s">
        <v>79</v>
      </c>
      <c r="W32" s="39">
        <v>21</v>
      </c>
      <c r="X32" s="41">
        <v>619.47733499999993</v>
      </c>
      <c r="Y32" s="72">
        <f t="shared" si="0"/>
        <v>13009.024034999999</v>
      </c>
      <c r="Z32" s="19"/>
      <c r="AA32" s="79">
        <v>0</v>
      </c>
      <c r="AB32" s="80">
        <f t="shared" si="1"/>
        <v>0</v>
      </c>
      <c r="AC32" s="81">
        <v>0</v>
      </c>
      <c r="AD32" s="82">
        <f t="shared" si="2"/>
        <v>0</v>
      </c>
      <c r="AE32" s="133">
        <f t="shared" si="3"/>
        <v>0</v>
      </c>
    </row>
    <row r="33" spans="1:31" ht="15.75" thickBot="1" x14ac:dyDescent="0.3">
      <c r="A33" s="16"/>
      <c r="B33" s="45" t="s">
        <v>71</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9">
        <v>0</v>
      </c>
      <c r="AB33" s="80">
        <f t="shared" si="1"/>
        <v>0</v>
      </c>
      <c r="AC33" s="81">
        <v>0</v>
      </c>
      <c r="AD33" s="82">
        <f t="shared" si="2"/>
        <v>0</v>
      </c>
      <c r="AE33" s="133">
        <f t="shared" si="3"/>
        <v>0</v>
      </c>
    </row>
    <row r="34" spans="1:31" ht="120.75" thickBot="1" x14ac:dyDescent="0.3">
      <c r="A34" s="22"/>
      <c r="B34" s="55" t="s">
        <v>71</v>
      </c>
      <c r="C34" s="55" t="s">
        <v>24</v>
      </c>
      <c r="D34" s="56" t="s">
        <v>25</v>
      </c>
      <c r="E34" s="57" t="s">
        <v>26</v>
      </c>
      <c r="F34" s="58"/>
      <c r="G34" s="58"/>
      <c r="H34" s="59">
        <v>2.1</v>
      </c>
      <c r="I34" s="58"/>
      <c r="J34" s="60" t="s">
        <v>27</v>
      </c>
      <c r="K34" s="58" t="s">
        <v>28</v>
      </c>
      <c r="L34" s="61">
        <v>245</v>
      </c>
      <c r="M34" s="62">
        <v>12.92</v>
      </c>
      <c r="N34" s="63">
        <v>3165.4</v>
      </c>
      <c r="O34" s="19"/>
      <c r="P34" s="13" t="e">
        <v>#VALUE!</v>
      </c>
      <c r="Q34" s="14" t="e">
        <f>IF(J34="PROV SUM",N34,L34*P34)</f>
        <v>#VALUE!</v>
      </c>
      <c r="R34" s="40">
        <v>0</v>
      </c>
      <c r="S34" s="41">
        <v>16.4084</v>
      </c>
      <c r="T34" s="14">
        <f>IF(J34="SC024",N34,IF(ISERROR(S34),"",IF(J34="PROV SUM",N34,L34*S34)))</f>
        <v>4020.058</v>
      </c>
      <c r="V34" s="58" t="s">
        <v>28</v>
      </c>
      <c r="W34" s="61">
        <v>245</v>
      </c>
      <c r="X34" s="41">
        <v>16.4084</v>
      </c>
      <c r="Y34" s="72">
        <f t="shared" si="0"/>
        <v>4020.058</v>
      </c>
      <c r="Z34" s="19"/>
      <c r="AA34" s="79">
        <v>0</v>
      </c>
      <c r="AB34" s="80">
        <f t="shared" si="1"/>
        <v>0</v>
      </c>
      <c r="AC34" s="81">
        <v>0</v>
      </c>
      <c r="AD34" s="82">
        <f t="shared" si="2"/>
        <v>0</v>
      </c>
      <c r="AE34" s="133">
        <f t="shared" si="3"/>
        <v>0</v>
      </c>
    </row>
    <row r="35" spans="1:31" ht="30.75" thickBot="1" x14ac:dyDescent="0.3">
      <c r="A35" s="22"/>
      <c r="B35" s="55" t="s">
        <v>71</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9">
        <v>0</v>
      </c>
      <c r="AB35" s="80">
        <f t="shared" si="1"/>
        <v>0</v>
      </c>
      <c r="AC35" s="81">
        <v>0</v>
      </c>
      <c r="AD35" s="82">
        <f t="shared" si="2"/>
        <v>0</v>
      </c>
      <c r="AE35" s="133">
        <f t="shared" si="3"/>
        <v>0</v>
      </c>
    </row>
    <row r="36" spans="1:31" ht="15.75" thickBot="1" x14ac:dyDescent="0.3">
      <c r="A36" s="22"/>
      <c r="B36" s="55" t="s">
        <v>71</v>
      </c>
      <c r="C36" s="55" t="s">
        <v>24</v>
      </c>
      <c r="D36" s="56" t="s">
        <v>25</v>
      </c>
      <c r="E36" s="57" t="s">
        <v>32</v>
      </c>
      <c r="F36" s="58"/>
      <c r="G36" s="58"/>
      <c r="H36" s="59">
        <v>2.6</v>
      </c>
      <c r="I36" s="58"/>
      <c r="J36" s="60" t="s">
        <v>33</v>
      </c>
      <c r="K36" s="58" t="s">
        <v>31</v>
      </c>
      <c r="L36" s="61">
        <v>2</v>
      </c>
      <c r="M36" s="62">
        <v>50</v>
      </c>
      <c r="N36" s="63">
        <v>100</v>
      </c>
      <c r="O36" s="19"/>
      <c r="P36" s="13" t="e">
        <v>#VALUE!</v>
      </c>
      <c r="Q36" s="14" t="e">
        <f>IF(J36="PROV SUM",N36,L36*P36)</f>
        <v>#VALUE!</v>
      </c>
      <c r="R36" s="40">
        <v>0</v>
      </c>
      <c r="S36" s="41">
        <v>63.5</v>
      </c>
      <c r="T36" s="14">
        <f>IF(J36="SC024",N36,IF(ISERROR(S36),"",IF(J36="PROV SUM",N36,L36*S36)))</f>
        <v>127</v>
      </c>
      <c r="V36" s="58" t="s">
        <v>31</v>
      </c>
      <c r="W36" s="61">
        <v>2</v>
      </c>
      <c r="X36" s="41">
        <v>63.5</v>
      </c>
      <c r="Y36" s="72">
        <f t="shared" si="0"/>
        <v>127</v>
      </c>
      <c r="Z36" s="19"/>
      <c r="AA36" s="79">
        <v>0</v>
      </c>
      <c r="AB36" s="80">
        <f t="shared" si="1"/>
        <v>0</v>
      </c>
      <c r="AC36" s="81">
        <v>0</v>
      </c>
      <c r="AD36" s="82">
        <f t="shared" si="2"/>
        <v>0</v>
      </c>
      <c r="AE36" s="133">
        <f t="shared" si="3"/>
        <v>0</v>
      </c>
    </row>
    <row r="37" spans="1:31" ht="15.75" thickBot="1" x14ac:dyDescent="0.3">
      <c r="A37" s="22"/>
      <c r="B37" s="55" t="s">
        <v>71</v>
      </c>
      <c r="C37" s="55" t="s">
        <v>24</v>
      </c>
      <c r="D37" s="56" t="s">
        <v>25</v>
      </c>
      <c r="E37" s="57" t="s">
        <v>41</v>
      </c>
      <c r="F37" s="58"/>
      <c r="G37" s="58"/>
      <c r="H37" s="59">
        <v>2.16</v>
      </c>
      <c r="I37" s="58"/>
      <c r="J37" s="60" t="s">
        <v>42</v>
      </c>
      <c r="K37" s="58" t="s">
        <v>31</v>
      </c>
      <c r="L37" s="61">
        <v>1</v>
      </c>
      <c r="M37" s="62">
        <v>379.8</v>
      </c>
      <c r="N37" s="63">
        <v>379.8</v>
      </c>
      <c r="O37" s="19"/>
      <c r="P37" s="13" t="e">
        <v>#VALUE!</v>
      </c>
      <c r="Q37" s="14" t="e">
        <f>IF(J37="PROV SUM",N37,L37*P37)</f>
        <v>#VALUE!</v>
      </c>
      <c r="R37" s="40">
        <v>0</v>
      </c>
      <c r="S37" s="41">
        <v>482.346</v>
      </c>
      <c r="T37" s="14">
        <f>IF(J37="SC024",N37,IF(ISERROR(S37),"",IF(J37="PROV SUM",N37,L37*S37)))</f>
        <v>482.346</v>
      </c>
      <c r="V37" s="58" t="s">
        <v>31</v>
      </c>
      <c r="W37" s="61">
        <v>1</v>
      </c>
      <c r="X37" s="41">
        <v>482.346</v>
      </c>
      <c r="Y37" s="72">
        <f t="shared" si="0"/>
        <v>482.346</v>
      </c>
      <c r="Z37" s="19"/>
      <c r="AA37" s="79">
        <v>0</v>
      </c>
      <c r="AB37" s="80">
        <f t="shared" si="1"/>
        <v>0</v>
      </c>
      <c r="AC37" s="81">
        <v>0</v>
      </c>
      <c r="AD37" s="82">
        <f t="shared" si="2"/>
        <v>0</v>
      </c>
      <c r="AE37" s="133">
        <f t="shared" si="3"/>
        <v>0</v>
      </c>
    </row>
    <row r="38" spans="1:31" ht="60.75" thickBot="1" x14ac:dyDescent="0.3">
      <c r="A38" s="22"/>
      <c r="B38" s="55" t="s">
        <v>71</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9">
        <v>0</v>
      </c>
      <c r="AB38" s="80">
        <f t="shared" si="1"/>
        <v>0</v>
      </c>
      <c r="AC38" s="81">
        <v>0</v>
      </c>
      <c r="AD38" s="82">
        <f t="shared" si="2"/>
        <v>0</v>
      </c>
      <c r="AE38" s="133">
        <f t="shared" si="3"/>
        <v>0</v>
      </c>
    </row>
    <row r="39" spans="1:31" ht="15.75" thickBot="1" x14ac:dyDescent="0.3">
      <c r="A39" s="22"/>
      <c r="B39" s="64" t="s">
        <v>71</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9">
        <v>0</v>
      </c>
      <c r="AB39" s="80">
        <f t="shared" si="1"/>
        <v>0</v>
      </c>
      <c r="AC39" s="81">
        <v>0</v>
      </c>
      <c r="AD39" s="82">
        <f t="shared" si="2"/>
        <v>0</v>
      </c>
      <c r="AE39" s="133">
        <f t="shared" si="3"/>
        <v>0</v>
      </c>
    </row>
    <row r="40" spans="1:31" ht="60.75" thickBot="1" x14ac:dyDescent="0.3">
      <c r="A40" s="22"/>
      <c r="B40" s="64" t="s">
        <v>71</v>
      </c>
      <c r="C40" s="55" t="s">
        <v>312</v>
      </c>
      <c r="D40" s="56" t="s">
        <v>25</v>
      </c>
      <c r="E40" s="57" t="s">
        <v>455</v>
      </c>
      <c r="F40" s="58"/>
      <c r="G40" s="58"/>
      <c r="H40" s="59">
        <v>7.4000000000000199</v>
      </c>
      <c r="I40" s="58"/>
      <c r="J40" s="60" t="s">
        <v>314</v>
      </c>
      <c r="K40" s="58" t="s">
        <v>79</v>
      </c>
      <c r="L40" s="61">
        <v>20</v>
      </c>
      <c r="M40" s="65">
        <v>58.8</v>
      </c>
      <c r="N40" s="63">
        <v>1176</v>
      </c>
      <c r="O40" s="19"/>
      <c r="P40" s="13" t="e">
        <v>#VALUE!</v>
      </c>
      <c r="Q40" s="14" t="e">
        <f t="shared" ref="Q40:Q47" si="6">IF(J40="PROV SUM",N40,L40*P40)</f>
        <v>#VALUE!</v>
      </c>
      <c r="R40" s="40">
        <v>0</v>
      </c>
      <c r="S40" s="41">
        <v>48.351239999999997</v>
      </c>
      <c r="T40" s="14">
        <f t="shared" ref="T40:T47" si="7">IF(J40="SC024",N40,IF(ISERROR(S40),"",IF(J40="PROV SUM",N40,L40*S40)))</f>
        <v>967.02479999999991</v>
      </c>
      <c r="V40" s="58" t="s">
        <v>79</v>
      </c>
      <c r="W40" s="61">
        <v>20</v>
      </c>
      <c r="X40" s="41">
        <v>48.351239999999997</v>
      </c>
      <c r="Y40" s="72">
        <f t="shared" si="0"/>
        <v>967.02479999999991</v>
      </c>
      <c r="Z40" s="19"/>
      <c r="AA40" s="79">
        <v>0</v>
      </c>
      <c r="AB40" s="80">
        <f t="shared" si="1"/>
        <v>0</v>
      </c>
      <c r="AC40" s="81">
        <v>0</v>
      </c>
      <c r="AD40" s="82">
        <f t="shared" si="2"/>
        <v>0</v>
      </c>
      <c r="AE40" s="133">
        <f t="shared" si="3"/>
        <v>0</v>
      </c>
    </row>
    <row r="41" spans="1:31" ht="75.75" thickBot="1" x14ac:dyDescent="0.3">
      <c r="A41" s="22"/>
      <c r="B41" s="64" t="s">
        <v>71</v>
      </c>
      <c r="C41" s="55" t="s">
        <v>312</v>
      </c>
      <c r="D41" s="56" t="s">
        <v>25</v>
      </c>
      <c r="E41" s="57" t="s">
        <v>319</v>
      </c>
      <c r="F41" s="58"/>
      <c r="G41" s="58"/>
      <c r="H41" s="59">
        <v>7.1210000000000102</v>
      </c>
      <c r="I41" s="58"/>
      <c r="J41" s="60" t="s">
        <v>320</v>
      </c>
      <c r="K41" s="58" t="s">
        <v>104</v>
      </c>
      <c r="L41" s="61">
        <v>10</v>
      </c>
      <c r="M41" s="65">
        <v>8.39</v>
      </c>
      <c r="N41" s="63">
        <v>83.9</v>
      </c>
      <c r="O41" s="19"/>
      <c r="P41" s="13" t="e">
        <v>#VALUE!</v>
      </c>
      <c r="Q41" s="14" t="e">
        <f t="shared" si="6"/>
        <v>#VALUE!</v>
      </c>
      <c r="R41" s="40">
        <v>0</v>
      </c>
      <c r="S41" s="41">
        <v>6.8881899999999998</v>
      </c>
      <c r="T41" s="14">
        <f t="shared" si="7"/>
        <v>68.881900000000002</v>
      </c>
      <c r="V41" s="58" t="s">
        <v>104</v>
      </c>
      <c r="W41" s="61">
        <v>10</v>
      </c>
      <c r="X41" s="41">
        <v>6.8881899999999998</v>
      </c>
      <c r="Y41" s="72">
        <f t="shared" si="0"/>
        <v>68.881900000000002</v>
      </c>
      <c r="Z41" s="19"/>
      <c r="AA41" s="79">
        <v>0</v>
      </c>
      <c r="AB41" s="80">
        <f t="shared" si="1"/>
        <v>0</v>
      </c>
      <c r="AC41" s="81">
        <v>0</v>
      </c>
      <c r="AD41" s="82">
        <f t="shared" si="2"/>
        <v>0</v>
      </c>
      <c r="AE41" s="133">
        <f t="shared" si="3"/>
        <v>0</v>
      </c>
    </row>
    <row r="42" spans="1:31" ht="60.75" thickBot="1" x14ac:dyDescent="0.3">
      <c r="A42" s="22"/>
      <c r="B42" s="64" t="s">
        <v>71</v>
      </c>
      <c r="C42" s="55" t="s">
        <v>312</v>
      </c>
      <c r="D42" s="56" t="s">
        <v>25</v>
      </c>
      <c r="E42" s="57" t="s">
        <v>190</v>
      </c>
      <c r="F42" s="58"/>
      <c r="G42" s="58"/>
      <c r="H42" s="59">
        <v>7.2440000000000504</v>
      </c>
      <c r="I42" s="58"/>
      <c r="J42" s="60" t="s">
        <v>191</v>
      </c>
      <c r="K42" s="58" t="s">
        <v>104</v>
      </c>
      <c r="L42" s="61">
        <v>1</v>
      </c>
      <c r="M42" s="60">
        <v>44.12</v>
      </c>
      <c r="N42" s="63">
        <v>44.12</v>
      </c>
      <c r="O42" s="19"/>
      <c r="P42" s="13" t="e">
        <v>#VALUE!</v>
      </c>
      <c r="Q42" s="14" t="e">
        <f t="shared" si="6"/>
        <v>#VALUE!</v>
      </c>
      <c r="R42" s="40">
        <v>0</v>
      </c>
      <c r="S42" s="41">
        <v>31.986999999999998</v>
      </c>
      <c r="T42" s="14">
        <f t="shared" si="7"/>
        <v>31.986999999999998</v>
      </c>
      <c r="V42" s="58" t="s">
        <v>104</v>
      </c>
      <c r="W42" s="61">
        <v>1</v>
      </c>
      <c r="X42" s="41">
        <v>31.986999999999998</v>
      </c>
      <c r="Y42" s="72">
        <f t="shared" si="0"/>
        <v>31.986999999999998</v>
      </c>
      <c r="Z42" s="19"/>
      <c r="AA42" s="79">
        <v>0</v>
      </c>
      <c r="AB42" s="80">
        <f t="shared" si="1"/>
        <v>0</v>
      </c>
      <c r="AC42" s="81">
        <v>0</v>
      </c>
      <c r="AD42" s="82">
        <f t="shared" si="2"/>
        <v>0</v>
      </c>
      <c r="AE42" s="133">
        <f t="shared" si="3"/>
        <v>0</v>
      </c>
    </row>
    <row r="43" spans="1:31" ht="45.75" thickBot="1" x14ac:dyDescent="0.3">
      <c r="A43" s="22"/>
      <c r="B43" s="64" t="s">
        <v>71</v>
      </c>
      <c r="C43" s="55" t="s">
        <v>312</v>
      </c>
      <c r="D43" s="56" t="s">
        <v>25</v>
      </c>
      <c r="E43" s="57" t="s">
        <v>192</v>
      </c>
      <c r="F43" s="58"/>
      <c r="G43" s="58"/>
      <c r="H43" s="59">
        <v>7.2450000000000498</v>
      </c>
      <c r="I43" s="58"/>
      <c r="J43" s="60" t="s">
        <v>193</v>
      </c>
      <c r="K43" s="58" t="s">
        <v>139</v>
      </c>
      <c r="L43" s="61">
        <v>13</v>
      </c>
      <c r="M43" s="60">
        <v>18.93</v>
      </c>
      <c r="N43" s="63">
        <v>246.09</v>
      </c>
      <c r="O43" s="19"/>
      <c r="P43" s="13" t="e">
        <v>#VALUE!</v>
      </c>
      <c r="Q43" s="14" t="e">
        <f t="shared" si="6"/>
        <v>#VALUE!</v>
      </c>
      <c r="R43" s="40">
        <v>0</v>
      </c>
      <c r="S43" s="41">
        <v>13.72425</v>
      </c>
      <c r="T43" s="14">
        <f t="shared" si="7"/>
        <v>178.41524999999999</v>
      </c>
      <c r="V43" s="58" t="s">
        <v>139</v>
      </c>
      <c r="W43" s="61">
        <v>13</v>
      </c>
      <c r="X43" s="41">
        <v>13.72425</v>
      </c>
      <c r="Y43" s="72">
        <f t="shared" si="0"/>
        <v>178.41524999999999</v>
      </c>
      <c r="Z43" s="19"/>
      <c r="AA43" s="79">
        <v>0</v>
      </c>
      <c r="AB43" s="80">
        <f t="shared" si="1"/>
        <v>0</v>
      </c>
      <c r="AC43" s="81">
        <v>0</v>
      </c>
      <c r="AD43" s="82">
        <f t="shared" si="2"/>
        <v>0</v>
      </c>
      <c r="AE43" s="133">
        <f t="shared" si="3"/>
        <v>0</v>
      </c>
    </row>
    <row r="44" spans="1:31" ht="45.75" thickBot="1" x14ac:dyDescent="0.3">
      <c r="A44" s="22"/>
      <c r="B44" s="64" t="s">
        <v>71</v>
      </c>
      <c r="C44" s="55" t="s">
        <v>312</v>
      </c>
      <c r="D44" s="56" t="s">
        <v>25</v>
      </c>
      <c r="E44" s="57" t="s">
        <v>335</v>
      </c>
      <c r="F44" s="58"/>
      <c r="G44" s="58"/>
      <c r="H44" s="59">
        <v>7.24800000000005</v>
      </c>
      <c r="I44" s="58"/>
      <c r="J44" s="60" t="s">
        <v>336</v>
      </c>
      <c r="K44" s="58" t="s">
        <v>139</v>
      </c>
      <c r="L44" s="61">
        <v>1</v>
      </c>
      <c r="M44" s="60">
        <v>114.45</v>
      </c>
      <c r="N44" s="63">
        <v>114.45</v>
      </c>
      <c r="O44" s="19"/>
      <c r="P44" s="13" t="e">
        <v>#VALUE!</v>
      </c>
      <c r="Q44" s="14" t="e">
        <f t="shared" si="6"/>
        <v>#VALUE!</v>
      </c>
      <c r="R44" s="40">
        <v>0</v>
      </c>
      <c r="S44" s="41">
        <v>82.976249999999993</v>
      </c>
      <c r="T44" s="14">
        <f t="shared" si="7"/>
        <v>82.976249999999993</v>
      </c>
      <c r="V44" s="58" t="s">
        <v>139</v>
      </c>
      <c r="W44" s="61">
        <v>1</v>
      </c>
      <c r="X44" s="41">
        <v>82.976249999999993</v>
      </c>
      <c r="Y44" s="72">
        <f t="shared" si="0"/>
        <v>82.976249999999993</v>
      </c>
      <c r="Z44" s="19"/>
      <c r="AA44" s="79">
        <v>0</v>
      </c>
      <c r="AB44" s="80">
        <f t="shared" si="1"/>
        <v>0</v>
      </c>
      <c r="AC44" s="81">
        <v>0</v>
      </c>
      <c r="AD44" s="82">
        <f t="shared" si="2"/>
        <v>0</v>
      </c>
      <c r="AE44" s="133">
        <f t="shared" si="3"/>
        <v>0</v>
      </c>
    </row>
    <row r="45" spans="1:31" ht="30.75" thickBot="1" x14ac:dyDescent="0.3">
      <c r="A45" s="22"/>
      <c r="B45" s="64" t="s">
        <v>71</v>
      </c>
      <c r="C45" s="55" t="s">
        <v>312</v>
      </c>
      <c r="D45" s="56" t="s">
        <v>25</v>
      </c>
      <c r="E45" s="57" t="s">
        <v>337</v>
      </c>
      <c r="F45" s="58"/>
      <c r="G45" s="58"/>
      <c r="H45" s="59">
        <v>7.2530000000000499</v>
      </c>
      <c r="I45" s="58"/>
      <c r="J45" s="60" t="s">
        <v>338</v>
      </c>
      <c r="K45" s="58" t="s">
        <v>79</v>
      </c>
      <c r="L45" s="61">
        <v>20</v>
      </c>
      <c r="M45" s="60">
        <v>20.13</v>
      </c>
      <c r="N45" s="63">
        <v>402.6</v>
      </c>
      <c r="O45" s="19"/>
      <c r="P45" s="13" t="e">
        <v>#VALUE!</v>
      </c>
      <c r="Q45" s="14" t="e">
        <f t="shared" si="6"/>
        <v>#VALUE!</v>
      </c>
      <c r="R45" s="40">
        <v>0</v>
      </c>
      <c r="S45" s="41">
        <v>14.594249999999999</v>
      </c>
      <c r="T45" s="14">
        <f t="shared" si="7"/>
        <v>291.88499999999999</v>
      </c>
      <c r="V45" s="58" t="s">
        <v>79</v>
      </c>
      <c r="W45" s="61">
        <v>20</v>
      </c>
      <c r="X45" s="41">
        <v>14.594249999999999</v>
      </c>
      <c r="Y45" s="72">
        <f t="shared" si="0"/>
        <v>291.88499999999999</v>
      </c>
      <c r="Z45" s="19"/>
      <c r="AA45" s="79">
        <v>0</v>
      </c>
      <c r="AB45" s="80">
        <f t="shared" si="1"/>
        <v>0</v>
      </c>
      <c r="AC45" s="81">
        <v>0</v>
      </c>
      <c r="AD45" s="82">
        <f t="shared" si="2"/>
        <v>0</v>
      </c>
      <c r="AE45" s="133">
        <f t="shared" si="3"/>
        <v>0</v>
      </c>
    </row>
    <row r="46" spans="1:31" ht="31.5" thickBot="1" x14ac:dyDescent="0.3">
      <c r="A46" s="22"/>
      <c r="B46" s="64" t="s">
        <v>71</v>
      </c>
      <c r="C46" s="55" t="s">
        <v>312</v>
      </c>
      <c r="D46" s="56" t="s">
        <v>25</v>
      </c>
      <c r="E46" s="57" t="s">
        <v>456</v>
      </c>
      <c r="F46" s="58"/>
      <c r="G46" s="58"/>
      <c r="H46" s="59">
        <v>7.3159999999999998</v>
      </c>
      <c r="I46" s="58"/>
      <c r="J46" s="60" t="s">
        <v>379</v>
      </c>
      <c r="K46" s="58" t="s">
        <v>380</v>
      </c>
      <c r="L46" s="61">
        <v>1</v>
      </c>
      <c r="M46" s="65">
        <v>400</v>
      </c>
      <c r="N46" s="63">
        <v>400</v>
      </c>
      <c r="O46" s="19"/>
      <c r="P46" s="13" t="e">
        <v>#VALUE!</v>
      </c>
      <c r="Q46" s="14">
        <f t="shared" si="6"/>
        <v>400</v>
      </c>
      <c r="R46" s="40" t="s">
        <v>381</v>
      </c>
      <c r="S46" s="41" t="s">
        <v>381</v>
      </c>
      <c r="T46" s="14">
        <f t="shared" si="7"/>
        <v>400</v>
      </c>
      <c r="V46" s="58" t="s">
        <v>380</v>
      </c>
      <c r="W46" s="61">
        <v>1</v>
      </c>
      <c r="X46" s="41" t="s">
        <v>381</v>
      </c>
      <c r="Y46" s="72">
        <v>400</v>
      </c>
      <c r="Z46" s="19"/>
      <c r="AA46" s="79">
        <v>0</v>
      </c>
      <c r="AB46" s="80">
        <f t="shared" si="1"/>
        <v>0</v>
      </c>
      <c r="AC46" s="81">
        <v>0</v>
      </c>
      <c r="AD46" s="82">
        <f t="shared" si="2"/>
        <v>0</v>
      </c>
      <c r="AE46" s="133">
        <f t="shared" si="3"/>
        <v>0</v>
      </c>
    </row>
    <row r="47" spans="1:31" ht="31.5" thickBot="1" x14ac:dyDescent="0.3">
      <c r="A47" s="22"/>
      <c r="B47" s="64" t="s">
        <v>71</v>
      </c>
      <c r="C47" s="55" t="s">
        <v>312</v>
      </c>
      <c r="D47" s="56" t="s">
        <v>25</v>
      </c>
      <c r="E47" s="57" t="s">
        <v>457</v>
      </c>
      <c r="F47" s="58"/>
      <c r="G47" s="58"/>
      <c r="H47" s="59">
        <v>7.3170000000000002</v>
      </c>
      <c r="I47" s="58"/>
      <c r="J47" s="60" t="s">
        <v>379</v>
      </c>
      <c r="K47" s="58" t="s">
        <v>380</v>
      </c>
      <c r="L47" s="61">
        <v>1</v>
      </c>
      <c r="M47" s="65">
        <v>150</v>
      </c>
      <c r="N47" s="63">
        <v>150</v>
      </c>
      <c r="O47" s="19"/>
      <c r="P47" s="13" t="e">
        <v>#VALUE!</v>
      </c>
      <c r="Q47" s="14">
        <f t="shared" si="6"/>
        <v>150</v>
      </c>
      <c r="R47" s="40" t="s">
        <v>381</v>
      </c>
      <c r="S47" s="41" t="s">
        <v>381</v>
      </c>
      <c r="T47" s="14">
        <f t="shared" si="7"/>
        <v>150</v>
      </c>
      <c r="V47" s="58" t="s">
        <v>380</v>
      </c>
      <c r="W47" s="61">
        <v>1</v>
      </c>
      <c r="X47" s="41" t="s">
        <v>381</v>
      </c>
      <c r="Y47" s="72">
        <v>150</v>
      </c>
      <c r="Z47" s="19"/>
      <c r="AA47" s="79">
        <v>0</v>
      </c>
      <c r="AB47" s="80">
        <f t="shared" si="1"/>
        <v>0</v>
      </c>
      <c r="AC47" s="81">
        <v>0</v>
      </c>
      <c r="AD47" s="82">
        <f t="shared" si="2"/>
        <v>0</v>
      </c>
      <c r="AE47" s="133">
        <f t="shared" si="3"/>
        <v>0</v>
      </c>
    </row>
    <row r="48" spans="1:31" ht="16.5" thickBot="1" x14ac:dyDescent="0.3">
      <c r="A48" s="16"/>
      <c r="B48" s="88" t="s">
        <v>71</v>
      </c>
      <c r="C48" s="89" t="s">
        <v>341</v>
      </c>
      <c r="D48" s="90" t="s">
        <v>378</v>
      </c>
      <c r="E48" s="91"/>
      <c r="F48" s="7"/>
      <c r="G48" s="7"/>
      <c r="H48" s="92"/>
      <c r="I48" s="7"/>
      <c r="J48" s="91"/>
      <c r="K48" s="93"/>
      <c r="L48" s="53"/>
      <c r="M48" s="94"/>
      <c r="N48" s="12"/>
      <c r="O48" s="19"/>
      <c r="P48" s="17"/>
      <c r="Q48" s="38"/>
      <c r="R48" s="38"/>
      <c r="S48" s="38"/>
      <c r="T48" s="38"/>
      <c r="V48" s="93"/>
      <c r="W48" s="53"/>
      <c r="X48" s="38"/>
      <c r="Y48" s="72">
        <f t="shared" si="0"/>
        <v>0</v>
      </c>
      <c r="Z48" s="19"/>
      <c r="AA48" s="79">
        <v>0</v>
      </c>
      <c r="AB48" s="80">
        <f t="shared" si="1"/>
        <v>0</v>
      </c>
      <c r="AC48" s="81">
        <v>0</v>
      </c>
      <c r="AD48" s="82">
        <f t="shared" si="2"/>
        <v>0</v>
      </c>
      <c r="AE48" s="133">
        <f t="shared" si="3"/>
        <v>0</v>
      </c>
    </row>
    <row r="49" spans="1:31" ht="105.75" thickBot="1" x14ac:dyDescent="0.3">
      <c r="A49" s="16"/>
      <c r="B49" s="88" t="s">
        <v>71</v>
      </c>
      <c r="C49" s="89" t="s">
        <v>341</v>
      </c>
      <c r="D49" s="90" t="s">
        <v>25</v>
      </c>
      <c r="E49" s="100" t="s">
        <v>344</v>
      </c>
      <c r="F49" s="10"/>
      <c r="G49" s="10"/>
      <c r="H49" s="92">
        <v>11</v>
      </c>
      <c r="I49" s="10"/>
      <c r="J49" s="117" t="s">
        <v>345</v>
      </c>
      <c r="K49" s="10" t="s">
        <v>311</v>
      </c>
      <c r="L49" s="95">
        <v>1</v>
      </c>
      <c r="M49" s="118">
        <v>1212.5</v>
      </c>
      <c r="N49" s="96">
        <v>1212.5</v>
      </c>
      <c r="O49" s="19"/>
      <c r="P49" s="13" t="e">
        <v>#VALUE!</v>
      </c>
      <c r="Q49" s="14" t="e">
        <f t="shared" ref="Q49:Q67" si="8">IF(J49="PROV SUM",N49,L49*P49)</f>
        <v>#VALUE!</v>
      </c>
      <c r="R49" s="40">
        <v>0</v>
      </c>
      <c r="S49" s="41">
        <v>1074.8812499999999</v>
      </c>
      <c r="T49" s="14">
        <f t="shared" ref="T49:T67" si="9">IF(J49="SC024",N49,IF(ISERROR(S49),"",IF(J49="PROV SUM",N49,L49*S49)))</f>
        <v>1074.8812499999999</v>
      </c>
      <c r="V49" s="10" t="s">
        <v>311</v>
      </c>
      <c r="W49" s="95">
        <v>1</v>
      </c>
      <c r="X49" s="41">
        <v>1074.8812499999999</v>
      </c>
      <c r="Y49" s="72">
        <f t="shared" si="0"/>
        <v>1074.8812499999999</v>
      </c>
      <c r="Z49" s="19"/>
      <c r="AA49" s="79">
        <v>0</v>
      </c>
      <c r="AB49" s="80">
        <f t="shared" si="1"/>
        <v>0</v>
      </c>
      <c r="AC49" s="81">
        <v>0</v>
      </c>
      <c r="AD49" s="82">
        <f t="shared" si="2"/>
        <v>0</v>
      </c>
      <c r="AE49" s="133">
        <f t="shared" si="3"/>
        <v>0</v>
      </c>
    </row>
    <row r="50" spans="1:31" ht="105.75" thickBot="1" x14ac:dyDescent="0.3">
      <c r="A50" s="16"/>
      <c r="B50" s="88" t="s">
        <v>71</v>
      </c>
      <c r="C50" s="89" t="s">
        <v>341</v>
      </c>
      <c r="D50" s="90" t="s">
        <v>25</v>
      </c>
      <c r="E50" s="91" t="s">
        <v>350</v>
      </c>
      <c r="F50" s="7"/>
      <c r="G50" s="7"/>
      <c r="H50" s="92">
        <v>13</v>
      </c>
      <c r="I50" s="7"/>
      <c r="J50" s="91" t="s">
        <v>351</v>
      </c>
      <c r="K50" s="93" t="s">
        <v>311</v>
      </c>
      <c r="L50" s="95">
        <v>2</v>
      </c>
      <c r="M50" s="94">
        <v>222.2</v>
      </c>
      <c r="N50" s="96">
        <v>444.4</v>
      </c>
      <c r="O50" s="19"/>
      <c r="P50" s="13" t="e">
        <v>#VALUE!</v>
      </c>
      <c r="Q50" s="14" t="e">
        <f t="shared" si="8"/>
        <v>#VALUE!</v>
      </c>
      <c r="R50" s="40">
        <v>0</v>
      </c>
      <c r="S50" s="41">
        <v>196.98029999999997</v>
      </c>
      <c r="T50" s="14">
        <f t="shared" si="9"/>
        <v>393.96059999999994</v>
      </c>
      <c r="V50" s="93" t="s">
        <v>311</v>
      </c>
      <c r="W50" s="95">
        <v>2</v>
      </c>
      <c r="X50" s="41">
        <v>196.98029999999997</v>
      </c>
      <c r="Y50" s="72">
        <f t="shared" si="0"/>
        <v>393.96059999999994</v>
      </c>
      <c r="Z50" s="19"/>
      <c r="AA50" s="79">
        <v>0</v>
      </c>
      <c r="AB50" s="80">
        <f t="shared" si="1"/>
        <v>0</v>
      </c>
      <c r="AC50" s="81">
        <v>0</v>
      </c>
      <c r="AD50" s="82">
        <f t="shared" si="2"/>
        <v>0</v>
      </c>
      <c r="AE50" s="133">
        <f t="shared" si="3"/>
        <v>0</v>
      </c>
    </row>
    <row r="51" spans="1:31" ht="105.75" thickBot="1" x14ac:dyDescent="0.3">
      <c r="A51" s="16"/>
      <c r="B51" s="88" t="s">
        <v>71</v>
      </c>
      <c r="C51" s="89" t="s">
        <v>341</v>
      </c>
      <c r="D51" s="90" t="s">
        <v>25</v>
      </c>
      <c r="E51" s="91" t="s">
        <v>356</v>
      </c>
      <c r="F51" s="7"/>
      <c r="G51" s="7"/>
      <c r="H51" s="92">
        <v>27</v>
      </c>
      <c r="I51" s="7"/>
      <c r="J51" s="91" t="s">
        <v>357</v>
      </c>
      <c r="K51" s="93" t="s">
        <v>311</v>
      </c>
      <c r="L51" s="95">
        <v>1</v>
      </c>
      <c r="M51" s="94">
        <v>22.53</v>
      </c>
      <c r="N51" s="96">
        <v>22.53</v>
      </c>
      <c r="O51" s="19"/>
      <c r="P51" s="13" t="e">
        <v>#VALUE!</v>
      </c>
      <c r="Q51" s="14" t="e">
        <f t="shared" si="8"/>
        <v>#VALUE!</v>
      </c>
      <c r="R51" s="40">
        <v>0</v>
      </c>
      <c r="S51" s="41">
        <v>19.150500000000001</v>
      </c>
      <c r="T51" s="14">
        <f t="shared" si="9"/>
        <v>19.150500000000001</v>
      </c>
      <c r="V51" s="93" t="s">
        <v>311</v>
      </c>
      <c r="W51" s="95">
        <v>1</v>
      </c>
      <c r="X51" s="41">
        <v>19.150500000000001</v>
      </c>
      <c r="Y51" s="72">
        <f>W51*X51</f>
        <v>19.150500000000001</v>
      </c>
      <c r="Z51" s="19"/>
      <c r="AA51" s="79">
        <v>0</v>
      </c>
      <c r="AB51" s="80">
        <f t="shared" si="1"/>
        <v>0</v>
      </c>
      <c r="AC51" s="81">
        <v>0</v>
      </c>
      <c r="AD51" s="82">
        <f t="shared" si="2"/>
        <v>0</v>
      </c>
      <c r="AE51" s="133">
        <f t="shared" si="3"/>
        <v>0</v>
      </c>
    </row>
    <row r="52" spans="1:31" ht="120.75" thickBot="1" x14ac:dyDescent="0.3">
      <c r="A52" s="16"/>
      <c r="B52" s="88" t="s">
        <v>71</v>
      </c>
      <c r="C52" s="89" t="s">
        <v>341</v>
      </c>
      <c r="D52" s="90" t="s">
        <v>25</v>
      </c>
      <c r="E52" s="91" t="s">
        <v>358</v>
      </c>
      <c r="F52" s="7"/>
      <c r="G52" s="7"/>
      <c r="H52" s="92">
        <v>41</v>
      </c>
      <c r="I52" s="7"/>
      <c r="J52" s="91" t="s">
        <v>359</v>
      </c>
      <c r="K52" s="93" t="s">
        <v>311</v>
      </c>
      <c r="L52" s="95">
        <v>1</v>
      </c>
      <c r="M52" s="94">
        <v>29.34</v>
      </c>
      <c r="N52" s="96">
        <v>29.34</v>
      </c>
      <c r="O52" s="19"/>
      <c r="P52" s="13" t="e">
        <v>#VALUE!</v>
      </c>
      <c r="Q52" s="14" t="e">
        <f t="shared" si="8"/>
        <v>#VALUE!</v>
      </c>
      <c r="R52" s="40">
        <v>0</v>
      </c>
      <c r="S52" s="41">
        <v>24.939</v>
      </c>
      <c r="T52" s="14">
        <f t="shared" si="9"/>
        <v>24.939</v>
      </c>
      <c r="V52" s="93" t="s">
        <v>311</v>
      </c>
      <c r="W52" s="95">
        <v>1</v>
      </c>
      <c r="X52" s="41">
        <v>24.939</v>
      </c>
      <c r="Y52" s="72">
        <f t="shared" ref="Y52:Y62" si="10">W52*X52</f>
        <v>24.939</v>
      </c>
      <c r="Z52" s="19"/>
      <c r="AA52" s="79">
        <v>0</v>
      </c>
      <c r="AB52" s="80">
        <f t="shared" si="1"/>
        <v>0</v>
      </c>
      <c r="AC52" s="81">
        <v>0</v>
      </c>
      <c r="AD52" s="82">
        <f t="shared" si="2"/>
        <v>0</v>
      </c>
      <c r="AE52" s="133">
        <f t="shared" si="3"/>
        <v>0</v>
      </c>
    </row>
    <row r="53" spans="1:31" ht="105.75" thickBot="1" x14ac:dyDescent="0.3">
      <c r="A53" s="16"/>
      <c r="B53" s="88" t="s">
        <v>71</v>
      </c>
      <c r="C53" s="89" t="s">
        <v>341</v>
      </c>
      <c r="D53" s="90" t="s">
        <v>25</v>
      </c>
      <c r="E53" s="91" t="s">
        <v>360</v>
      </c>
      <c r="F53" s="7"/>
      <c r="G53" s="7"/>
      <c r="H53" s="92">
        <v>43</v>
      </c>
      <c r="I53" s="7"/>
      <c r="J53" s="91" t="s">
        <v>361</v>
      </c>
      <c r="K53" s="93" t="s">
        <v>311</v>
      </c>
      <c r="L53" s="95">
        <v>1</v>
      </c>
      <c r="M53" s="94">
        <v>20.399999999999999</v>
      </c>
      <c r="N53" s="96">
        <v>20.399999999999999</v>
      </c>
      <c r="O53" s="19"/>
      <c r="P53" s="13" t="e">
        <v>#VALUE!</v>
      </c>
      <c r="Q53" s="14" t="e">
        <f t="shared" si="8"/>
        <v>#VALUE!</v>
      </c>
      <c r="R53" s="40">
        <v>0</v>
      </c>
      <c r="S53" s="41">
        <v>17.34</v>
      </c>
      <c r="T53" s="14">
        <f t="shared" si="9"/>
        <v>17.34</v>
      </c>
      <c r="V53" s="93" t="s">
        <v>311</v>
      </c>
      <c r="W53" s="95">
        <v>1</v>
      </c>
      <c r="X53" s="94">
        <v>17.34</v>
      </c>
      <c r="Y53" s="72">
        <f t="shared" si="10"/>
        <v>17.34</v>
      </c>
      <c r="Z53" s="19"/>
      <c r="AA53" s="79">
        <v>0</v>
      </c>
      <c r="AB53" s="80">
        <f t="shared" ref="AB53:AB67" si="11">Y53*AA53</f>
        <v>0</v>
      </c>
      <c r="AC53" s="81">
        <v>0</v>
      </c>
      <c r="AD53" s="82">
        <f t="shared" ref="AD53:AD67" si="12">Y53*AC53</f>
        <v>0</v>
      </c>
      <c r="AE53" s="133">
        <f t="shared" si="3"/>
        <v>0</v>
      </c>
    </row>
    <row r="54" spans="1:31" ht="105.75" thickBot="1" x14ac:dyDescent="0.3">
      <c r="A54" s="16"/>
      <c r="B54" s="88" t="s">
        <v>71</v>
      </c>
      <c r="C54" s="89" t="s">
        <v>341</v>
      </c>
      <c r="D54" s="90" t="s">
        <v>25</v>
      </c>
      <c r="E54" s="91" t="s">
        <v>362</v>
      </c>
      <c r="F54" s="7"/>
      <c r="G54" s="7"/>
      <c r="H54" s="92">
        <v>44</v>
      </c>
      <c r="I54" s="7"/>
      <c r="J54" s="91" t="s">
        <v>363</v>
      </c>
      <c r="K54" s="93" t="s">
        <v>311</v>
      </c>
      <c r="L54" s="95">
        <v>1</v>
      </c>
      <c r="M54" s="94">
        <v>35.86</v>
      </c>
      <c r="N54" s="96">
        <v>35.86</v>
      </c>
      <c r="O54" s="19"/>
      <c r="P54" s="13" t="e">
        <v>#VALUE!</v>
      </c>
      <c r="Q54" s="14" t="e">
        <f t="shared" si="8"/>
        <v>#VALUE!</v>
      </c>
      <c r="R54" s="40">
        <v>0</v>
      </c>
      <c r="S54" s="41">
        <v>30.480999999999998</v>
      </c>
      <c r="T54" s="14">
        <f t="shared" si="9"/>
        <v>30.480999999999998</v>
      </c>
      <c r="V54" s="93" t="s">
        <v>311</v>
      </c>
      <c r="W54" s="95">
        <v>1</v>
      </c>
      <c r="X54" s="94">
        <v>30.480999999999998</v>
      </c>
      <c r="Y54" s="72">
        <f t="shared" si="10"/>
        <v>30.480999999999998</v>
      </c>
      <c r="Z54" s="19"/>
      <c r="AA54" s="79">
        <v>0</v>
      </c>
      <c r="AB54" s="80">
        <f t="shared" si="11"/>
        <v>0</v>
      </c>
      <c r="AC54" s="81">
        <v>0</v>
      </c>
      <c r="AD54" s="82">
        <f t="shared" si="12"/>
        <v>0</v>
      </c>
      <c r="AE54" s="133">
        <f t="shared" si="3"/>
        <v>0</v>
      </c>
    </row>
    <row r="55" spans="1:31" ht="45.75" thickBot="1" x14ac:dyDescent="0.3">
      <c r="A55" s="16"/>
      <c r="B55" s="88" t="s">
        <v>71</v>
      </c>
      <c r="C55" s="89" t="s">
        <v>341</v>
      </c>
      <c r="D55" s="90" t="s">
        <v>25</v>
      </c>
      <c r="E55" s="91" t="s">
        <v>364</v>
      </c>
      <c r="F55" s="7"/>
      <c r="G55" s="7"/>
      <c r="H55" s="92">
        <v>93</v>
      </c>
      <c r="I55" s="7"/>
      <c r="J55" s="91" t="s">
        <v>365</v>
      </c>
      <c r="K55" s="93" t="s">
        <v>311</v>
      </c>
      <c r="L55" s="95">
        <v>1</v>
      </c>
      <c r="M55" s="94">
        <v>550</v>
      </c>
      <c r="N55" s="96">
        <v>550</v>
      </c>
      <c r="O55" s="19"/>
      <c r="P55" s="13" t="e">
        <v>#VALUE!</v>
      </c>
      <c r="Q55" s="14" t="e">
        <f t="shared" si="8"/>
        <v>#VALUE!</v>
      </c>
      <c r="R55" s="40">
        <v>0</v>
      </c>
      <c r="S55" s="41">
        <v>440</v>
      </c>
      <c r="T55" s="14">
        <f t="shared" si="9"/>
        <v>440</v>
      </c>
      <c r="V55" s="93" t="s">
        <v>311</v>
      </c>
      <c r="W55" s="95">
        <v>1</v>
      </c>
      <c r="X55" s="94">
        <v>440</v>
      </c>
      <c r="Y55" s="72">
        <f t="shared" si="10"/>
        <v>440</v>
      </c>
      <c r="Z55" s="19"/>
      <c r="AA55" s="79">
        <v>0</v>
      </c>
      <c r="AB55" s="80">
        <f t="shared" si="11"/>
        <v>0</v>
      </c>
      <c r="AC55" s="81">
        <v>0</v>
      </c>
      <c r="AD55" s="82">
        <f t="shared" si="12"/>
        <v>0</v>
      </c>
      <c r="AE55" s="133">
        <f t="shared" si="3"/>
        <v>0</v>
      </c>
    </row>
    <row r="56" spans="1:31" ht="45.75" thickBot="1" x14ac:dyDescent="0.3">
      <c r="A56" s="16"/>
      <c r="B56" s="88" t="s">
        <v>71</v>
      </c>
      <c r="C56" s="89" t="s">
        <v>341</v>
      </c>
      <c r="D56" s="90" t="s">
        <v>25</v>
      </c>
      <c r="E56" s="91" t="s">
        <v>352</v>
      </c>
      <c r="F56" s="7"/>
      <c r="G56" s="7"/>
      <c r="H56" s="92">
        <v>104</v>
      </c>
      <c r="I56" s="7"/>
      <c r="J56" s="91" t="s">
        <v>353</v>
      </c>
      <c r="K56" s="93" t="s">
        <v>311</v>
      </c>
      <c r="L56" s="95">
        <v>2</v>
      </c>
      <c r="M56" s="94">
        <v>3.44</v>
      </c>
      <c r="N56" s="96">
        <v>6.88</v>
      </c>
      <c r="O56" s="19"/>
      <c r="P56" s="13" t="e">
        <v>#VALUE!</v>
      </c>
      <c r="Q56" s="14" t="e">
        <f t="shared" si="8"/>
        <v>#VALUE!</v>
      </c>
      <c r="R56" s="40">
        <v>0</v>
      </c>
      <c r="S56" s="41">
        <v>3.0495599999999996</v>
      </c>
      <c r="T56" s="14">
        <f t="shared" si="9"/>
        <v>6.0991199999999992</v>
      </c>
      <c r="V56" s="93" t="s">
        <v>311</v>
      </c>
      <c r="W56" s="95">
        <v>2</v>
      </c>
      <c r="X56" s="94">
        <v>3.0495599999999996</v>
      </c>
      <c r="Y56" s="72">
        <f t="shared" si="10"/>
        <v>6.0991199999999992</v>
      </c>
      <c r="Z56" s="19"/>
      <c r="AA56" s="79">
        <v>0</v>
      </c>
      <c r="AB56" s="80">
        <f t="shared" si="11"/>
        <v>0</v>
      </c>
      <c r="AC56" s="81">
        <v>0</v>
      </c>
      <c r="AD56" s="82">
        <f t="shared" si="12"/>
        <v>0</v>
      </c>
      <c r="AE56" s="133">
        <f t="shared" si="3"/>
        <v>0</v>
      </c>
    </row>
    <row r="57" spans="1:31" ht="90.75" thickBot="1" x14ac:dyDescent="0.3">
      <c r="A57" s="22"/>
      <c r="B57" s="88" t="s">
        <v>71</v>
      </c>
      <c r="C57" s="89" t="s">
        <v>341</v>
      </c>
      <c r="D57" s="90" t="s">
        <v>25</v>
      </c>
      <c r="E57" s="91" t="s">
        <v>366</v>
      </c>
      <c r="F57" s="30"/>
      <c r="G57" s="30"/>
      <c r="H57" s="92">
        <v>115</v>
      </c>
      <c r="I57" s="30"/>
      <c r="J57" s="91" t="s">
        <v>367</v>
      </c>
      <c r="K57" s="93" t="s">
        <v>311</v>
      </c>
      <c r="L57" s="95">
        <v>3</v>
      </c>
      <c r="M57" s="94">
        <v>70.11</v>
      </c>
      <c r="N57" s="96">
        <v>210.32999999999998</v>
      </c>
      <c r="O57" s="19"/>
      <c r="P57" s="13" t="e">
        <v>#VALUE!</v>
      </c>
      <c r="Q57" s="14" t="e">
        <f t="shared" si="8"/>
        <v>#VALUE!</v>
      </c>
      <c r="R57" s="40">
        <v>0</v>
      </c>
      <c r="S57" s="41">
        <v>56.088000000000001</v>
      </c>
      <c r="T57" s="14">
        <f t="shared" si="9"/>
        <v>168.26400000000001</v>
      </c>
      <c r="V57" s="93" t="s">
        <v>311</v>
      </c>
      <c r="W57" s="95">
        <v>3</v>
      </c>
      <c r="X57" s="94">
        <v>56.088000000000001</v>
      </c>
      <c r="Y57" s="72">
        <f t="shared" si="10"/>
        <v>168.26400000000001</v>
      </c>
      <c r="Z57" s="19"/>
      <c r="AA57" s="79">
        <v>0</v>
      </c>
      <c r="AB57" s="80">
        <f t="shared" si="11"/>
        <v>0</v>
      </c>
      <c r="AC57" s="81">
        <v>0</v>
      </c>
      <c r="AD57" s="82">
        <f t="shared" si="12"/>
        <v>0</v>
      </c>
      <c r="AE57" s="133">
        <f t="shared" si="3"/>
        <v>0</v>
      </c>
    </row>
    <row r="58" spans="1:31" ht="90.75" thickBot="1" x14ac:dyDescent="0.3">
      <c r="A58" s="22"/>
      <c r="B58" s="88" t="s">
        <v>71</v>
      </c>
      <c r="C58" s="89" t="s">
        <v>341</v>
      </c>
      <c r="D58" s="90" t="s">
        <v>25</v>
      </c>
      <c r="E58" s="91" t="s">
        <v>368</v>
      </c>
      <c r="F58" s="30"/>
      <c r="G58" s="30"/>
      <c r="H58" s="92">
        <v>126</v>
      </c>
      <c r="I58" s="30"/>
      <c r="J58" s="91" t="s">
        <v>369</v>
      </c>
      <c r="K58" s="93" t="s">
        <v>311</v>
      </c>
      <c r="L58" s="95">
        <v>1</v>
      </c>
      <c r="M58" s="94">
        <v>300</v>
      </c>
      <c r="N58" s="96">
        <v>300</v>
      </c>
      <c r="O58" s="19"/>
      <c r="P58" s="13" t="e">
        <v>#VALUE!</v>
      </c>
      <c r="Q58" s="14" t="e">
        <f t="shared" si="8"/>
        <v>#VALUE!</v>
      </c>
      <c r="R58" s="40">
        <v>0</v>
      </c>
      <c r="S58" s="41">
        <v>240</v>
      </c>
      <c r="T58" s="14">
        <f t="shared" si="9"/>
        <v>240</v>
      </c>
      <c r="V58" s="93" t="s">
        <v>311</v>
      </c>
      <c r="W58" s="95">
        <v>1</v>
      </c>
      <c r="X58" s="94">
        <v>240</v>
      </c>
      <c r="Y58" s="72">
        <f t="shared" si="10"/>
        <v>240</v>
      </c>
      <c r="Z58" s="19"/>
      <c r="AA58" s="79">
        <v>0</v>
      </c>
      <c r="AB58" s="80">
        <f t="shared" si="11"/>
        <v>0</v>
      </c>
      <c r="AC58" s="81">
        <v>0</v>
      </c>
      <c r="AD58" s="82">
        <f t="shared" si="12"/>
        <v>0</v>
      </c>
      <c r="AE58" s="133">
        <f t="shared" si="3"/>
        <v>0</v>
      </c>
    </row>
    <row r="59" spans="1:31" ht="16.5" thickBot="1" x14ac:dyDescent="0.3">
      <c r="A59" s="22"/>
      <c r="B59" s="88" t="s">
        <v>71</v>
      </c>
      <c r="C59" s="89" t="s">
        <v>341</v>
      </c>
      <c r="D59" s="90" t="s">
        <v>25</v>
      </c>
      <c r="E59" s="97"/>
      <c r="F59" s="30"/>
      <c r="G59" s="30"/>
      <c r="H59" s="92">
        <v>175</v>
      </c>
      <c r="I59" s="30"/>
      <c r="J59" s="104" t="s">
        <v>355</v>
      </c>
      <c r="K59" s="93" t="s">
        <v>311</v>
      </c>
      <c r="L59" s="95">
        <v>2</v>
      </c>
      <c r="M59" s="94">
        <v>9.81</v>
      </c>
      <c r="N59" s="96">
        <v>19.62</v>
      </c>
      <c r="O59" s="19"/>
      <c r="P59" s="13" t="e">
        <v>#VALUE!</v>
      </c>
      <c r="Q59" s="14" t="e">
        <f t="shared" si="8"/>
        <v>#VALUE!</v>
      </c>
      <c r="R59" s="40">
        <v>0</v>
      </c>
      <c r="S59" s="41">
        <v>8.6965649999999997</v>
      </c>
      <c r="T59" s="14">
        <f t="shared" si="9"/>
        <v>17.393129999999999</v>
      </c>
      <c r="V59" s="93" t="s">
        <v>311</v>
      </c>
      <c r="W59" s="95">
        <v>2</v>
      </c>
      <c r="X59" s="94">
        <v>8.6965649999999997</v>
      </c>
      <c r="Y59" s="72">
        <f t="shared" si="10"/>
        <v>17.393129999999999</v>
      </c>
      <c r="Z59" s="19"/>
      <c r="AA59" s="79">
        <v>0</v>
      </c>
      <c r="AB59" s="80">
        <f t="shared" si="11"/>
        <v>0</v>
      </c>
      <c r="AC59" s="81">
        <v>0</v>
      </c>
      <c r="AD59" s="82">
        <f t="shared" si="12"/>
        <v>0</v>
      </c>
      <c r="AE59" s="133">
        <f t="shared" si="3"/>
        <v>0</v>
      </c>
    </row>
    <row r="60" spans="1:31" ht="76.5" thickBot="1" x14ac:dyDescent="0.3">
      <c r="A60" s="22"/>
      <c r="B60" s="88" t="s">
        <v>71</v>
      </c>
      <c r="C60" s="89" t="s">
        <v>341</v>
      </c>
      <c r="D60" s="90" t="s">
        <v>25</v>
      </c>
      <c r="E60" s="97" t="s">
        <v>342</v>
      </c>
      <c r="F60" s="30"/>
      <c r="G60" s="30"/>
      <c r="H60" s="92">
        <v>180</v>
      </c>
      <c r="I60" s="30"/>
      <c r="J60" s="98" t="s">
        <v>343</v>
      </c>
      <c r="K60" s="93" t="s">
        <v>311</v>
      </c>
      <c r="L60" s="95">
        <v>1</v>
      </c>
      <c r="M60" s="94">
        <v>62.11</v>
      </c>
      <c r="N60" s="96">
        <v>62.11</v>
      </c>
      <c r="O60" s="19"/>
      <c r="P60" s="13" t="e">
        <v>#VALUE!</v>
      </c>
      <c r="Q60" s="14" t="e">
        <f t="shared" si="8"/>
        <v>#VALUE!</v>
      </c>
      <c r="R60" s="40">
        <v>0</v>
      </c>
      <c r="S60" s="41">
        <v>55.060514999999995</v>
      </c>
      <c r="T60" s="14">
        <f t="shared" si="9"/>
        <v>55.060514999999995</v>
      </c>
      <c r="V60" s="93" t="s">
        <v>311</v>
      </c>
      <c r="W60" s="95">
        <v>1</v>
      </c>
      <c r="X60" s="94">
        <v>55.060514999999995</v>
      </c>
      <c r="Y60" s="72">
        <f t="shared" si="10"/>
        <v>55.060514999999995</v>
      </c>
      <c r="Z60" s="19"/>
      <c r="AA60" s="79">
        <v>0</v>
      </c>
      <c r="AB60" s="80">
        <f t="shared" si="11"/>
        <v>0</v>
      </c>
      <c r="AC60" s="81">
        <v>0</v>
      </c>
      <c r="AD60" s="82">
        <f t="shared" si="12"/>
        <v>0</v>
      </c>
      <c r="AE60" s="133">
        <f t="shared" si="3"/>
        <v>0</v>
      </c>
    </row>
    <row r="61" spans="1:31" ht="91.5" thickBot="1" x14ac:dyDescent="0.3">
      <c r="A61" s="22"/>
      <c r="B61" s="88" t="s">
        <v>71</v>
      </c>
      <c r="C61" s="89" t="s">
        <v>341</v>
      </c>
      <c r="D61" s="90" t="s">
        <v>25</v>
      </c>
      <c r="E61" s="97" t="s">
        <v>370</v>
      </c>
      <c r="F61" s="30"/>
      <c r="G61" s="30"/>
      <c r="H61" s="92">
        <v>186</v>
      </c>
      <c r="I61" s="30"/>
      <c r="J61" s="99" t="s">
        <v>371</v>
      </c>
      <c r="K61" s="93" t="s">
        <v>311</v>
      </c>
      <c r="L61" s="95">
        <v>1</v>
      </c>
      <c r="M61" s="94">
        <v>86.88</v>
      </c>
      <c r="N61" s="96">
        <v>86.88</v>
      </c>
      <c r="O61" s="19"/>
      <c r="P61" s="13" t="e">
        <v>#VALUE!</v>
      </c>
      <c r="Q61" s="14" t="e">
        <f t="shared" si="8"/>
        <v>#VALUE!</v>
      </c>
      <c r="R61" s="40">
        <v>0</v>
      </c>
      <c r="S61" s="41">
        <v>69.504000000000005</v>
      </c>
      <c r="T61" s="14">
        <f t="shared" si="9"/>
        <v>69.504000000000005</v>
      </c>
      <c r="V61" s="93" t="s">
        <v>311</v>
      </c>
      <c r="W61" s="95">
        <v>1</v>
      </c>
      <c r="X61" s="94">
        <v>69.504000000000005</v>
      </c>
      <c r="Y61" s="72">
        <f t="shared" si="10"/>
        <v>69.504000000000005</v>
      </c>
      <c r="Z61" s="19"/>
      <c r="AA61" s="79">
        <v>0</v>
      </c>
      <c r="AB61" s="80">
        <f t="shared" si="11"/>
        <v>0</v>
      </c>
      <c r="AC61" s="81">
        <v>0</v>
      </c>
      <c r="AD61" s="82">
        <f t="shared" si="12"/>
        <v>0</v>
      </c>
      <c r="AE61" s="133">
        <f t="shared" si="3"/>
        <v>0</v>
      </c>
    </row>
    <row r="62" spans="1:31" ht="90.75" thickBot="1" x14ac:dyDescent="0.3">
      <c r="A62" s="22"/>
      <c r="B62" s="88" t="s">
        <v>71</v>
      </c>
      <c r="C62" s="89" t="s">
        <v>341</v>
      </c>
      <c r="D62" s="90" t="s">
        <v>25</v>
      </c>
      <c r="E62" s="100" t="s">
        <v>348</v>
      </c>
      <c r="F62" s="30"/>
      <c r="G62" s="30"/>
      <c r="H62" s="92">
        <v>189</v>
      </c>
      <c r="I62" s="30"/>
      <c r="J62" s="113" t="s">
        <v>349</v>
      </c>
      <c r="K62" s="93" t="s">
        <v>311</v>
      </c>
      <c r="L62" s="95">
        <v>1</v>
      </c>
      <c r="M62" s="114">
        <v>152.85</v>
      </c>
      <c r="N62" s="96">
        <v>152.85</v>
      </c>
      <c r="O62" s="19"/>
      <c r="P62" s="13" t="e">
        <v>#VALUE!</v>
      </c>
      <c r="Q62" s="14" t="e">
        <f t="shared" si="8"/>
        <v>#VALUE!</v>
      </c>
      <c r="R62" s="40">
        <v>0</v>
      </c>
      <c r="S62" s="41">
        <v>135.50152499999999</v>
      </c>
      <c r="T62" s="14">
        <f t="shared" si="9"/>
        <v>135.50152499999999</v>
      </c>
      <c r="V62" s="93" t="s">
        <v>311</v>
      </c>
      <c r="W62" s="95">
        <v>1</v>
      </c>
      <c r="X62" s="114">
        <v>135.50152499999999</v>
      </c>
      <c r="Y62" s="72">
        <f t="shared" si="10"/>
        <v>135.50152499999999</v>
      </c>
      <c r="Z62" s="19"/>
      <c r="AA62" s="79">
        <v>0</v>
      </c>
      <c r="AB62" s="80">
        <f t="shared" si="11"/>
        <v>0</v>
      </c>
      <c r="AC62" s="81">
        <v>0</v>
      </c>
      <c r="AD62" s="82">
        <f t="shared" si="12"/>
        <v>0</v>
      </c>
      <c r="AE62" s="133">
        <f t="shared" si="3"/>
        <v>0</v>
      </c>
    </row>
    <row r="63" spans="1:31" ht="16.5" thickBot="1" x14ac:dyDescent="0.3">
      <c r="A63" s="22"/>
      <c r="B63" s="88" t="s">
        <v>71</v>
      </c>
      <c r="C63" s="89" t="s">
        <v>341</v>
      </c>
      <c r="D63" s="90" t="s">
        <v>25</v>
      </c>
      <c r="E63" s="100" t="s">
        <v>424</v>
      </c>
      <c r="F63" s="30"/>
      <c r="G63" s="30"/>
      <c r="H63" s="92">
        <v>190</v>
      </c>
      <c r="I63" s="30"/>
      <c r="J63" s="101" t="s">
        <v>379</v>
      </c>
      <c r="K63" s="93" t="s">
        <v>311</v>
      </c>
      <c r="L63" s="95">
        <v>1</v>
      </c>
      <c r="M63" s="102">
        <v>1500</v>
      </c>
      <c r="N63" s="96">
        <v>1500</v>
      </c>
      <c r="O63" s="19"/>
      <c r="P63" s="13" t="e">
        <v>#VALUE!</v>
      </c>
      <c r="Q63" s="14">
        <f t="shared" si="8"/>
        <v>1500</v>
      </c>
      <c r="R63" s="40" t="s">
        <v>381</v>
      </c>
      <c r="S63" s="41" t="s">
        <v>381</v>
      </c>
      <c r="T63" s="14">
        <f t="shared" si="9"/>
        <v>1500</v>
      </c>
      <c r="V63" s="93" t="s">
        <v>311</v>
      </c>
      <c r="W63" s="95">
        <v>1</v>
      </c>
      <c r="X63" s="102" t="s">
        <v>381</v>
      </c>
      <c r="Y63" s="72">
        <v>1500</v>
      </c>
      <c r="Z63" s="19"/>
      <c r="AA63" s="79">
        <v>0</v>
      </c>
      <c r="AB63" s="80">
        <f t="shared" si="11"/>
        <v>0</v>
      </c>
      <c r="AC63" s="81">
        <v>0</v>
      </c>
      <c r="AD63" s="82">
        <f t="shared" si="12"/>
        <v>0</v>
      </c>
      <c r="AE63" s="133">
        <f t="shared" si="3"/>
        <v>0</v>
      </c>
    </row>
    <row r="64" spans="1:31" ht="27" thickBot="1" x14ac:dyDescent="0.3">
      <c r="A64" s="22"/>
      <c r="B64" s="88" t="s">
        <v>71</v>
      </c>
      <c r="C64" s="89" t="s">
        <v>341</v>
      </c>
      <c r="D64" s="90" t="s">
        <v>25</v>
      </c>
      <c r="E64" s="103" t="s">
        <v>425</v>
      </c>
      <c r="F64" s="30"/>
      <c r="G64" s="30"/>
      <c r="H64" s="92">
        <v>191</v>
      </c>
      <c r="I64" s="30"/>
      <c r="J64" s="101" t="s">
        <v>379</v>
      </c>
      <c r="K64" s="93" t="s">
        <v>311</v>
      </c>
      <c r="L64" s="95">
        <v>1</v>
      </c>
      <c r="M64" s="102">
        <v>100</v>
      </c>
      <c r="N64" s="96">
        <v>100</v>
      </c>
      <c r="O64" s="19"/>
      <c r="P64" s="13" t="e">
        <v>#VALUE!</v>
      </c>
      <c r="Q64" s="14">
        <f t="shared" si="8"/>
        <v>100</v>
      </c>
      <c r="R64" s="40" t="s">
        <v>381</v>
      </c>
      <c r="S64" s="41" t="s">
        <v>381</v>
      </c>
      <c r="T64" s="14">
        <f t="shared" si="9"/>
        <v>100</v>
      </c>
      <c r="V64" s="93" t="s">
        <v>311</v>
      </c>
      <c r="W64" s="95">
        <v>1</v>
      </c>
      <c r="X64" s="102" t="s">
        <v>381</v>
      </c>
      <c r="Y64" s="72">
        <v>100</v>
      </c>
      <c r="Z64" s="19"/>
      <c r="AA64" s="79">
        <v>0</v>
      </c>
      <c r="AB64" s="80">
        <f t="shared" si="11"/>
        <v>0</v>
      </c>
      <c r="AC64" s="81">
        <v>0</v>
      </c>
      <c r="AD64" s="82">
        <f t="shared" si="12"/>
        <v>0</v>
      </c>
      <c r="AE64" s="133">
        <f t="shared" si="3"/>
        <v>0</v>
      </c>
    </row>
    <row r="65" spans="1:31" ht="16.5" thickBot="1" x14ac:dyDescent="0.3">
      <c r="A65" s="22"/>
      <c r="B65" s="88" t="s">
        <v>71</v>
      </c>
      <c r="C65" s="89" t="s">
        <v>341</v>
      </c>
      <c r="D65" s="90" t="s">
        <v>25</v>
      </c>
      <c r="E65" s="103" t="s">
        <v>426</v>
      </c>
      <c r="F65" s="30"/>
      <c r="G65" s="30"/>
      <c r="H65" s="92">
        <v>192</v>
      </c>
      <c r="I65" s="30"/>
      <c r="J65" s="101" t="s">
        <v>379</v>
      </c>
      <c r="K65" s="93" t="s">
        <v>311</v>
      </c>
      <c r="L65" s="95">
        <v>1</v>
      </c>
      <c r="M65" s="102">
        <v>100</v>
      </c>
      <c r="N65" s="96">
        <v>100</v>
      </c>
      <c r="O65" s="19"/>
      <c r="P65" s="13" t="e">
        <v>#VALUE!</v>
      </c>
      <c r="Q65" s="14">
        <f t="shared" si="8"/>
        <v>100</v>
      </c>
      <c r="R65" s="40" t="s">
        <v>381</v>
      </c>
      <c r="S65" s="41" t="s">
        <v>381</v>
      </c>
      <c r="T65" s="14">
        <f t="shared" si="9"/>
        <v>100</v>
      </c>
      <c r="V65" s="93" t="s">
        <v>311</v>
      </c>
      <c r="W65" s="95">
        <v>1</v>
      </c>
      <c r="X65" s="102" t="s">
        <v>381</v>
      </c>
      <c r="Y65" s="72">
        <v>100</v>
      </c>
      <c r="Z65" s="19"/>
      <c r="AA65" s="79">
        <v>0</v>
      </c>
      <c r="AB65" s="80">
        <f t="shared" si="11"/>
        <v>0</v>
      </c>
      <c r="AC65" s="81">
        <v>0</v>
      </c>
      <c r="AD65" s="82">
        <f t="shared" si="12"/>
        <v>0</v>
      </c>
      <c r="AE65" s="133">
        <f t="shared" si="3"/>
        <v>0</v>
      </c>
    </row>
    <row r="66" spans="1:31" ht="16.5" thickBot="1" x14ac:dyDescent="0.3">
      <c r="A66" s="22"/>
      <c r="B66" s="88" t="s">
        <v>71</v>
      </c>
      <c r="C66" s="89" t="s">
        <v>341</v>
      </c>
      <c r="D66" s="90" t="s">
        <v>25</v>
      </c>
      <c r="E66" s="103" t="s">
        <v>427</v>
      </c>
      <c r="F66" s="30"/>
      <c r="G66" s="30"/>
      <c r="H66" s="92">
        <v>193</v>
      </c>
      <c r="I66" s="30"/>
      <c r="J66" s="101" t="s">
        <v>379</v>
      </c>
      <c r="K66" s="93" t="s">
        <v>311</v>
      </c>
      <c r="L66" s="95">
        <v>1</v>
      </c>
      <c r="M66" s="102">
        <v>100</v>
      </c>
      <c r="N66" s="96">
        <v>100</v>
      </c>
      <c r="O66" s="19"/>
      <c r="P66" s="13" t="e">
        <v>#VALUE!</v>
      </c>
      <c r="Q66" s="14">
        <f t="shared" si="8"/>
        <v>100</v>
      </c>
      <c r="R66" s="40" t="s">
        <v>381</v>
      </c>
      <c r="S66" s="41" t="s">
        <v>381</v>
      </c>
      <c r="T66" s="14">
        <f t="shared" si="9"/>
        <v>100</v>
      </c>
      <c r="V66" s="93" t="s">
        <v>311</v>
      </c>
      <c r="W66" s="95">
        <v>1</v>
      </c>
      <c r="X66" s="102" t="s">
        <v>381</v>
      </c>
      <c r="Y66" s="72">
        <v>100</v>
      </c>
      <c r="Z66" s="19"/>
      <c r="AA66" s="79">
        <v>0</v>
      </c>
      <c r="AB66" s="80">
        <f t="shared" si="11"/>
        <v>0</v>
      </c>
      <c r="AC66" s="81">
        <v>0</v>
      </c>
      <c r="AD66" s="82">
        <f t="shared" si="12"/>
        <v>0</v>
      </c>
      <c r="AE66" s="133">
        <f t="shared" si="3"/>
        <v>0</v>
      </c>
    </row>
    <row r="67" spans="1:31" ht="16.5" thickBot="1" x14ac:dyDescent="0.3">
      <c r="A67" s="22"/>
      <c r="B67" s="88" t="s">
        <v>71</v>
      </c>
      <c r="C67" s="89" t="s">
        <v>341</v>
      </c>
      <c r="D67" s="90" t="s">
        <v>25</v>
      </c>
      <c r="E67" s="103" t="s">
        <v>428</v>
      </c>
      <c r="F67" s="30"/>
      <c r="G67" s="30"/>
      <c r="H67" s="92">
        <v>194</v>
      </c>
      <c r="I67" s="30"/>
      <c r="J67" s="101" t="s">
        <v>379</v>
      </c>
      <c r="K67" s="93" t="s">
        <v>311</v>
      </c>
      <c r="L67" s="95">
        <v>1</v>
      </c>
      <c r="M67" s="102">
        <v>350</v>
      </c>
      <c r="N67" s="96">
        <v>350</v>
      </c>
      <c r="O67" s="19"/>
      <c r="P67" s="13" t="e">
        <v>#VALUE!</v>
      </c>
      <c r="Q67" s="14">
        <f t="shared" si="8"/>
        <v>350</v>
      </c>
      <c r="R67" s="40" t="s">
        <v>381</v>
      </c>
      <c r="S67" s="41" t="s">
        <v>381</v>
      </c>
      <c r="T67" s="14">
        <f t="shared" si="9"/>
        <v>350</v>
      </c>
      <c r="V67" s="93" t="s">
        <v>311</v>
      </c>
      <c r="W67" s="95">
        <v>1</v>
      </c>
      <c r="X67" s="102" t="s">
        <v>381</v>
      </c>
      <c r="Y67" s="72">
        <v>350</v>
      </c>
      <c r="Z67" s="19"/>
      <c r="AA67" s="79">
        <v>0</v>
      </c>
      <c r="AB67" s="80">
        <f t="shared" si="11"/>
        <v>0</v>
      </c>
      <c r="AC67" s="81">
        <v>0</v>
      </c>
      <c r="AD67" s="82">
        <f t="shared" si="12"/>
        <v>0</v>
      </c>
      <c r="AE67" s="133">
        <f t="shared" si="3"/>
        <v>0</v>
      </c>
    </row>
    <row r="68" spans="1:31" ht="15.75" thickBot="1" x14ac:dyDescent="0.3">
      <c r="A68" s="22"/>
      <c r="B68" s="23"/>
      <c r="C68" s="24"/>
      <c r="D68" s="25"/>
      <c r="E68" s="26"/>
      <c r="F68" s="22"/>
      <c r="G68" s="22"/>
      <c r="H68" s="27"/>
      <c r="I68" s="22"/>
      <c r="J68" s="28"/>
      <c r="K68" s="22"/>
      <c r="L68" s="29"/>
      <c r="M68" s="28"/>
      <c r="N68" s="18"/>
      <c r="O68" s="19"/>
      <c r="P68" s="17"/>
      <c r="Q68" s="38"/>
      <c r="R68" s="38"/>
      <c r="S68" s="38"/>
      <c r="T68" s="38"/>
      <c r="V68" s="22"/>
      <c r="W68" s="29"/>
      <c r="X68" s="28"/>
      <c r="Y68" s="18"/>
      <c r="Z68" s="19"/>
      <c r="AA68" s="17"/>
      <c r="AB68" s="38"/>
      <c r="AC68" s="38"/>
      <c r="AD68" s="38"/>
    </row>
    <row r="69" spans="1:31" ht="15.75" thickBot="1" x14ac:dyDescent="0.3">
      <c r="S69" s="69" t="s">
        <v>5</v>
      </c>
      <c r="T69" s="70">
        <f>SUM(T11:T67)</f>
        <v>29788.850418999995</v>
      </c>
      <c r="U69" s="66"/>
      <c r="V69" s="22"/>
      <c r="W69" s="29"/>
      <c r="X69" s="69" t="s">
        <v>5</v>
      </c>
      <c r="Y69" s="70">
        <f>SUM(Y11:Y67)</f>
        <v>29788.850418999995</v>
      </c>
      <c r="Z69" s="19"/>
      <c r="AA69" s="78"/>
      <c r="AB69" s="119">
        <f>SUM(AB11:AB67)</f>
        <v>0</v>
      </c>
      <c r="AC69" s="78"/>
      <c r="AD69" s="120">
        <f>SUM(AD11:AD67)</f>
        <v>0</v>
      </c>
      <c r="AE69" s="132">
        <f>SUM(AE11:AE67)</f>
        <v>0</v>
      </c>
    </row>
  </sheetData>
  <autoFilter ref="B8:AE6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67 X11:X12 X14 X16:X19 X21:X27 X29:X30 X32 X34:X38 X40:X47 X49:X52">
      <formula1>P11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1:F40"/>
  <sheetViews>
    <sheetView zoomScale="80" zoomScaleNormal="80" workbookViewId="0">
      <selection activeCell="D22" sqref="D22"/>
    </sheetView>
  </sheetViews>
  <sheetFormatPr defaultRowHeight="15" x14ac:dyDescent="0.25"/>
  <cols>
    <col min="1" max="1" width="3.85546875" customWidth="1"/>
    <col min="2" max="2" width="34.42578125" customWidth="1"/>
    <col min="3" max="3" width="21.5703125" style="175" customWidth="1"/>
    <col min="4" max="5" width="21.5703125" style="176" customWidth="1"/>
  </cols>
  <sheetData>
    <row r="1" spans="2:5" s="146" customFormat="1" x14ac:dyDescent="0.25">
      <c r="B1" s="146" t="s">
        <v>593</v>
      </c>
      <c r="C1" s="200"/>
      <c r="D1" s="201"/>
      <c r="E1" s="201"/>
    </row>
    <row r="2" spans="2:5" s="146" customFormat="1" x14ac:dyDescent="0.25">
      <c r="C2" s="200"/>
      <c r="D2" s="201"/>
      <c r="E2" s="201"/>
    </row>
    <row r="3" spans="2:5" s="146" customFormat="1" x14ac:dyDescent="0.25">
      <c r="B3" s="146" t="s">
        <v>594</v>
      </c>
      <c r="C3" s="200"/>
      <c r="D3" s="201"/>
      <c r="E3" s="201"/>
    </row>
    <row r="4" spans="2:5" s="146" customFormat="1" x14ac:dyDescent="0.25">
      <c r="C4" s="200"/>
      <c r="D4" s="201"/>
      <c r="E4" s="201"/>
    </row>
    <row r="5" spans="2:5" s="146" customFormat="1" x14ac:dyDescent="0.25">
      <c r="B5" s="146" t="s">
        <v>615</v>
      </c>
      <c r="C5" s="200"/>
      <c r="D5" s="201"/>
      <c r="E5" s="201"/>
    </row>
    <row r="6" spans="2:5" s="146" customFormat="1" ht="15.75" thickBot="1" x14ac:dyDescent="0.3">
      <c r="C6" s="200"/>
      <c r="D6" s="201"/>
      <c r="E6" s="201"/>
    </row>
    <row r="7" spans="2:5" ht="28.9" customHeight="1" thickBot="1" x14ac:dyDescent="0.3">
      <c r="B7" s="253" t="s">
        <v>0</v>
      </c>
      <c r="C7" s="135" t="s">
        <v>524</v>
      </c>
      <c r="D7" s="137" t="s">
        <v>525</v>
      </c>
      <c r="E7" s="139" t="s">
        <v>526</v>
      </c>
    </row>
    <row r="8" spans="2:5" x14ac:dyDescent="0.25">
      <c r="B8" s="173" t="s">
        <v>502</v>
      </c>
      <c r="C8" s="136">
        <f>'1-44 Denyer House'!AB40</f>
        <v>72141.919000000009</v>
      </c>
      <c r="D8" s="138">
        <f>'1-44 Denyer House'!AD40</f>
        <v>70723.935000000012</v>
      </c>
      <c r="E8" s="140">
        <f>C8-D8</f>
        <v>1417.9839999999967</v>
      </c>
    </row>
    <row r="9" spans="2:5" x14ac:dyDescent="0.25">
      <c r="B9" s="173" t="s">
        <v>503</v>
      </c>
      <c r="C9" s="136">
        <f>'1-10 Lissenden Mansions'!AB54</f>
        <v>0</v>
      </c>
      <c r="D9" s="138">
        <f>'1-10 Lissenden Mansions'!AD54</f>
        <v>0</v>
      </c>
      <c r="E9" s="140">
        <f t="shared" ref="E9:E34" si="0">C9-D9</f>
        <v>0</v>
      </c>
    </row>
    <row r="10" spans="2:5" x14ac:dyDescent="0.25">
      <c r="B10" s="173" t="s">
        <v>504</v>
      </c>
      <c r="C10" s="136">
        <f>'25 Troyes House'!AB37</f>
        <v>8836.7099999999991</v>
      </c>
      <c r="D10" s="138">
        <f>'25 Troyes House'!AD37</f>
        <v>8836.7099999999991</v>
      </c>
      <c r="E10" s="140">
        <f t="shared" si="0"/>
        <v>0</v>
      </c>
    </row>
    <row r="11" spans="2:5" x14ac:dyDescent="0.25">
      <c r="B11" s="173" t="s">
        <v>505</v>
      </c>
      <c r="C11" s="136">
        <f>'11-20 Lissenden Mansions'!AB56</f>
        <v>0</v>
      </c>
      <c r="D11" s="138">
        <f>'11-20 Lissenden Mansions'!AD56</f>
        <v>0</v>
      </c>
      <c r="E11" s="140">
        <f t="shared" si="0"/>
        <v>0</v>
      </c>
    </row>
    <row r="12" spans="2:5" x14ac:dyDescent="0.25">
      <c r="B12" s="173" t="s">
        <v>506</v>
      </c>
      <c r="C12" s="136">
        <f>'5 Gillies Street'!AB48</f>
        <v>2011.5013999999999</v>
      </c>
      <c r="D12" s="138">
        <f>'5 Gillies Street'!AD48</f>
        <v>2011.5013999999999</v>
      </c>
      <c r="E12" s="140">
        <f t="shared" si="0"/>
        <v>0</v>
      </c>
    </row>
    <row r="13" spans="2:5" x14ac:dyDescent="0.25">
      <c r="B13" s="173" t="s">
        <v>507</v>
      </c>
      <c r="C13" s="136">
        <f>'8 Dale Street'!AB56</f>
        <v>2964.4382799999998</v>
      </c>
      <c r="D13" s="138">
        <f>'8 Dale Street'!AD56</f>
        <v>2964.4382799999998</v>
      </c>
      <c r="E13" s="140">
        <f t="shared" si="0"/>
        <v>0</v>
      </c>
    </row>
    <row r="14" spans="2:5" x14ac:dyDescent="0.25">
      <c r="B14" s="173" t="s">
        <v>508</v>
      </c>
      <c r="C14" s="136">
        <f>'11 Gillies Street'!AB59</f>
        <v>2712.1400800000001</v>
      </c>
      <c r="D14" s="138">
        <f>'11 Gillies Street'!AD59</f>
        <v>2712.1400800000001</v>
      </c>
      <c r="E14" s="140">
        <f t="shared" si="0"/>
        <v>0</v>
      </c>
    </row>
    <row r="15" spans="2:5" x14ac:dyDescent="0.25">
      <c r="B15" s="173" t="s">
        <v>509</v>
      </c>
      <c r="C15" s="136">
        <f>'30 Grove Terrace'!AB50</f>
        <v>3962.6074800000006</v>
      </c>
      <c r="D15" s="138">
        <f>'30 Grove Terrace'!AD50</f>
        <v>3740.3074800000004</v>
      </c>
      <c r="E15" s="140">
        <f t="shared" si="0"/>
        <v>222.30000000000018</v>
      </c>
    </row>
    <row r="16" spans="2:5" x14ac:dyDescent="0.25">
      <c r="B16" s="173" t="s">
        <v>510</v>
      </c>
      <c r="C16" s="136">
        <f>'25 Elaine Grove'!AB61</f>
        <v>3623.5250999999998</v>
      </c>
      <c r="D16" s="138">
        <f>'25 Elaine Grove'!AD61</f>
        <v>3623.5250999999998</v>
      </c>
      <c r="E16" s="140">
        <f t="shared" si="0"/>
        <v>0</v>
      </c>
    </row>
    <row r="17" spans="2:5" x14ac:dyDescent="0.25">
      <c r="B17" s="173" t="s">
        <v>511</v>
      </c>
      <c r="C17" s="136">
        <f>'130 POW Road'!AB63</f>
        <v>7166.9735999999994</v>
      </c>
      <c r="D17" s="138">
        <f>'130 POW Road'!AD63</f>
        <v>6286.9735999999994</v>
      </c>
      <c r="E17" s="140">
        <f t="shared" si="0"/>
        <v>880</v>
      </c>
    </row>
    <row r="18" spans="2:5" x14ac:dyDescent="0.25">
      <c r="B18" s="173" t="s">
        <v>512</v>
      </c>
      <c r="C18" s="136">
        <f>'25 Herbert Street '!AB52</f>
        <v>2114.8743199999999</v>
      </c>
      <c r="D18" s="138">
        <f>'25 Herbert Street '!AD52</f>
        <v>2114.8743199999999</v>
      </c>
      <c r="E18" s="140">
        <f t="shared" si="0"/>
        <v>0</v>
      </c>
    </row>
    <row r="19" spans="2:5" x14ac:dyDescent="0.25">
      <c r="B19" s="173" t="s">
        <v>513</v>
      </c>
      <c r="C19" s="136">
        <f>'128 POW Road'!AB53</f>
        <v>2248.1531999999997</v>
      </c>
      <c r="D19" s="138">
        <f>'128 POW Road'!AD53</f>
        <v>2248.1531999999997</v>
      </c>
      <c r="E19" s="140">
        <f t="shared" si="0"/>
        <v>0</v>
      </c>
    </row>
    <row r="20" spans="2:5" x14ac:dyDescent="0.25">
      <c r="B20" s="173" t="s">
        <v>514</v>
      </c>
      <c r="C20" s="136">
        <f>'10 Gillies Street'!AB37</f>
        <v>2537.2559999999999</v>
      </c>
      <c r="D20" s="138">
        <f>'10 Gillies Street'!AD37</f>
        <v>2537.2559999999999</v>
      </c>
      <c r="E20" s="140">
        <f t="shared" si="0"/>
        <v>0</v>
      </c>
    </row>
    <row r="21" spans="2:5" x14ac:dyDescent="0.25">
      <c r="B21" s="173" t="s">
        <v>515</v>
      </c>
      <c r="C21" s="136">
        <f>'17 Ascham Street'!AB54</f>
        <v>3022.2232799999997</v>
      </c>
      <c r="D21" s="138">
        <f>'17 Ascham Street'!AD54</f>
        <v>3022.2232799999997</v>
      </c>
      <c r="E21" s="140">
        <f t="shared" si="0"/>
        <v>0</v>
      </c>
    </row>
    <row r="22" spans="2:5" x14ac:dyDescent="0.25">
      <c r="B22" s="173" t="s">
        <v>516</v>
      </c>
      <c r="C22" s="136">
        <f>'13 Doynton Street'!AB47</f>
        <v>2316.4915999999998</v>
      </c>
      <c r="D22" s="138">
        <f>'13 Doynton Street'!AD47</f>
        <v>2316.4915999999998</v>
      </c>
      <c r="E22" s="140">
        <f t="shared" si="0"/>
        <v>0</v>
      </c>
    </row>
    <row r="23" spans="2:5" x14ac:dyDescent="0.25">
      <c r="B23" s="173" t="s">
        <v>517</v>
      </c>
      <c r="C23" s="136">
        <f>'111 Chetwynd Road'!AB69</f>
        <v>0</v>
      </c>
      <c r="D23" s="138">
        <f>'111 Chetwynd Road'!AD69</f>
        <v>0</v>
      </c>
      <c r="E23" s="140">
        <f t="shared" si="0"/>
        <v>0</v>
      </c>
    </row>
    <row r="24" spans="2:5" x14ac:dyDescent="0.25">
      <c r="B24" s="173" t="s">
        <v>518</v>
      </c>
      <c r="C24" s="136">
        <f>'19 Ascham Street'!AB69</f>
        <v>2126.3602000000001</v>
      </c>
      <c r="D24" s="138">
        <f>'19 Ascham Street'!AD69</f>
        <v>2126.3602000000001</v>
      </c>
      <c r="E24" s="140">
        <f t="shared" si="0"/>
        <v>0</v>
      </c>
    </row>
    <row r="25" spans="2:5" x14ac:dyDescent="0.25">
      <c r="B25" s="173" t="s">
        <v>568</v>
      </c>
      <c r="C25" s="136">
        <f>'66 Leverton Street'!AB43</f>
        <v>7157.4759599999998</v>
      </c>
      <c r="D25" s="138">
        <f>'66 Leverton Street'!AD43</f>
        <v>6272.4839599999996</v>
      </c>
      <c r="E25" s="140">
        <f t="shared" si="0"/>
        <v>884.99200000000019</v>
      </c>
    </row>
    <row r="26" spans="2:5" s="217" customFormat="1" x14ac:dyDescent="0.25">
      <c r="B26" s="272" t="s">
        <v>519</v>
      </c>
      <c r="C26" s="294">
        <f>'13 Oseney Street'!AB63</f>
        <v>0</v>
      </c>
      <c r="D26" s="295">
        <f>'13 Oseney Street'!AD63</f>
        <v>0</v>
      </c>
      <c r="E26" s="296">
        <f t="shared" si="0"/>
        <v>0</v>
      </c>
    </row>
    <row r="27" spans="2:5" x14ac:dyDescent="0.25">
      <c r="B27" s="173" t="s">
        <v>520</v>
      </c>
      <c r="C27" s="136">
        <f>'29 Grove Terrace'!AB49</f>
        <v>3962.6074800000006</v>
      </c>
      <c r="D27" s="138">
        <f>'29 Grove Terrace'!AD49</f>
        <v>3740.3074800000004</v>
      </c>
      <c r="E27" s="140">
        <f t="shared" si="0"/>
        <v>222.30000000000018</v>
      </c>
    </row>
    <row r="28" spans="2:5" x14ac:dyDescent="0.25">
      <c r="B28" s="173" t="s">
        <v>521</v>
      </c>
      <c r="C28" s="136">
        <f>'28 Leighton Road'!AB69</f>
        <v>2328.1632</v>
      </c>
      <c r="D28" s="138">
        <f>'28 Leighton Road'!AD69</f>
        <v>2328.1632</v>
      </c>
      <c r="E28" s="140">
        <f t="shared" si="0"/>
        <v>0</v>
      </c>
    </row>
    <row r="29" spans="2:5" x14ac:dyDescent="0.25">
      <c r="B29" s="173" t="s">
        <v>522</v>
      </c>
      <c r="C29" s="136">
        <f>'13 Mortimer Terrace'!AB55</f>
        <v>2592.7295999999997</v>
      </c>
      <c r="D29" s="138">
        <f>'13 Mortimer Terrace'!AD55</f>
        <v>1407.5147999999999</v>
      </c>
      <c r="E29" s="140">
        <f t="shared" si="0"/>
        <v>1185.2147999999997</v>
      </c>
    </row>
    <row r="30" spans="2:5" s="217" customFormat="1" x14ac:dyDescent="0.25">
      <c r="B30" s="272" t="s">
        <v>523</v>
      </c>
      <c r="C30" s="294">
        <f>'13 Winscombe Terrace'!AB48</f>
        <v>0</v>
      </c>
      <c r="D30" s="295">
        <f>'13 Winscombe Terrace'!AD48</f>
        <v>0</v>
      </c>
      <c r="E30" s="296">
        <f t="shared" si="0"/>
        <v>0</v>
      </c>
    </row>
    <row r="31" spans="2:5" x14ac:dyDescent="0.25">
      <c r="B31" s="173"/>
      <c r="C31" s="136"/>
      <c r="D31" s="138"/>
      <c r="E31" s="140"/>
    </row>
    <row r="32" spans="2:5" x14ac:dyDescent="0.25">
      <c r="B32" s="173" t="s">
        <v>579</v>
      </c>
      <c r="C32" s="136">
        <f>'Project Overheads &amp; Scaffold'!U57</f>
        <v>193760.66663127413</v>
      </c>
      <c r="D32" s="138">
        <f>'Project Overheads &amp; Scaffold'!W57</f>
        <v>147944.64560824999</v>
      </c>
      <c r="E32" s="140">
        <f t="shared" si="0"/>
        <v>45816.021023024136</v>
      </c>
    </row>
    <row r="33" spans="2:6" x14ac:dyDescent="0.25">
      <c r="B33" s="173"/>
      <c r="C33" s="136"/>
      <c r="D33" s="138"/>
      <c r="E33" s="140"/>
    </row>
    <row r="34" spans="2:6" x14ac:dyDescent="0.25">
      <c r="B34" s="173" t="s">
        <v>580</v>
      </c>
      <c r="C34" s="136">
        <f>SUM(C8:C33)*0.04</f>
        <v>13103.472656450966</v>
      </c>
      <c r="D34" s="138">
        <f>SUM(D8:D33)*0.04</f>
        <v>11078.320183530001</v>
      </c>
      <c r="E34" s="140">
        <f t="shared" si="0"/>
        <v>2025.152472920965</v>
      </c>
    </row>
    <row r="35" spans="2:6" ht="15.75" thickBot="1" x14ac:dyDescent="0.3">
      <c r="B35" s="173"/>
      <c r="C35" s="177"/>
      <c r="D35" s="178"/>
      <c r="E35" s="179"/>
    </row>
    <row r="36" spans="2:6" ht="17.25" thickTop="1" thickBot="1" x14ac:dyDescent="0.3">
      <c r="B36" s="174" t="s">
        <v>5</v>
      </c>
      <c r="C36" s="180">
        <f>SUM(C8:C35)</f>
        <v>340690.28906772513</v>
      </c>
      <c r="D36" s="181">
        <f>SUM(D8:D35)</f>
        <v>288036.32477178</v>
      </c>
      <c r="E36" s="182">
        <f>SUM(E8:E35)</f>
        <v>52653.964295945094</v>
      </c>
    </row>
    <row r="37" spans="2:6" ht="15.75" x14ac:dyDescent="0.25">
      <c r="B37" s="173"/>
      <c r="C37" s="136"/>
      <c r="D37" s="138"/>
      <c r="E37" s="332"/>
    </row>
    <row r="38" spans="2:6" ht="15.75" x14ac:dyDescent="0.25">
      <c r="B38" s="173" t="s">
        <v>616</v>
      </c>
      <c r="C38" s="136">
        <v>-207082.19</v>
      </c>
      <c r="D38" s="138">
        <v>-207082.19</v>
      </c>
      <c r="E38" s="332"/>
    </row>
    <row r="39" spans="2:6" ht="16.5" thickBot="1" x14ac:dyDescent="0.3">
      <c r="B39" s="173"/>
      <c r="C39" s="177"/>
      <c r="D39" s="178"/>
      <c r="E39" s="332"/>
    </row>
    <row r="40" spans="2:6" ht="17.25" thickTop="1" thickBot="1" x14ac:dyDescent="0.3">
      <c r="B40" s="174" t="s">
        <v>5</v>
      </c>
      <c r="C40" s="180">
        <f>SUM(C36:C39)</f>
        <v>133608.09906772512</v>
      </c>
      <c r="D40" s="181">
        <f t="shared" ref="D40" si="1">SUM(D36:D39)</f>
        <v>80954.134771779994</v>
      </c>
      <c r="E40" s="332"/>
      <c r="F40" s="68"/>
    </row>
  </sheetData>
  <pageMargins left="0.70866141732283472" right="0.70866141732283472" top="0.74803149606299213" bottom="0.74803149606299213" header="0.31496062992125984" footer="0.31496062992125984"/>
  <pageSetup paperSize="9" scale="8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69"/>
  <sheetViews>
    <sheetView topLeftCell="B1" zoomScale="70" zoomScaleNormal="70" workbookViewId="0">
      <pane xSplit="9" ySplit="8" topLeftCell="S66" activePane="bottomRight" state="frozen"/>
      <selection activeCell="S45" sqref="S45"/>
      <selection pane="topRight" activeCell="S45" sqref="S45"/>
      <selection pane="bottomLeft" activeCell="S45" sqref="S45"/>
      <selection pane="bottomRight" activeCell="AF76" sqref="AF7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28.710937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607</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306" t="s">
        <v>617</v>
      </c>
    </row>
    <row r="8" spans="1:32" s="318" customFormat="1" ht="75.75" thickBot="1" x14ac:dyDescent="0.3">
      <c r="A8" s="310" t="s">
        <v>377</v>
      </c>
      <c r="B8" s="311" t="s">
        <v>132</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132</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132</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c r="AF11" t="s">
        <v>429</v>
      </c>
    </row>
    <row r="12" spans="1:32" ht="45.75" thickBot="1" x14ac:dyDescent="0.3">
      <c r="A12" s="30"/>
      <c r="B12" s="3" t="s">
        <v>132</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62" si="0">W12*X12</f>
        <v>399.99552</v>
      </c>
      <c r="Z12" s="19"/>
      <c r="AA12" s="79">
        <v>0</v>
      </c>
      <c r="AB12" s="80">
        <f t="shared" ref="AB12:AB52" si="1">Y12*AA12</f>
        <v>0</v>
      </c>
      <c r="AC12" s="81">
        <v>0</v>
      </c>
      <c r="AD12" s="82">
        <f t="shared" ref="AD12:AD52" si="2">Y12*AC12</f>
        <v>0</v>
      </c>
      <c r="AE12" s="133">
        <f t="shared" ref="AE12:AE67" si="3">AB12-AD12</f>
        <v>0</v>
      </c>
    </row>
    <row r="13" spans="1:32" ht="15.75" thickBot="1" x14ac:dyDescent="0.3">
      <c r="A13" s="16"/>
      <c r="B13" s="3" t="s">
        <v>132</v>
      </c>
      <c r="C13" s="4" t="s">
        <v>308</v>
      </c>
      <c r="D13" s="5" t="s">
        <v>378</v>
      </c>
      <c r="E13" s="6"/>
      <c r="F13" s="7"/>
      <c r="G13" s="7"/>
      <c r="H13" s="8"/>
      <c r="I13" s="7"/>
      <c r="J13" s="9"/>
      <c r="K13" s="10"/>
      <c r="L13" s="39"/>
      <c r="M13" s="9"/>
      <c r="N13" s="12"/>
      <c r="O13" s="19"/>
      <c r="P13" s="17"/>
      <c r="Q13" s="38"/>
      <c r="R13" s="38"/>
      <c r="S13" s="38"/>
      <c r="T13" s="38"/>
      <c r="V13" s="10"/>
      <c r="W13" s="39"/>
      <c r="X13" s="38"/>
      <c r="Y13" s="72"/>
      <c r="Z13" s="19"/>
      <c r="AA13" s="79"/>
      <c r="AB13" s="80"/>
      <c r="AC13" s="81"/>
      <c r="AD13" s="82"/>
      <c r="AE13" s="133">
        <f t="shared" si="3"/>
        <v>0</v>
      </c>
      <c r="AF13" s="176">
        <f>SUM(AD14)</f>
        <v>222.29999999999998</v>
      </c>
    </row>
    <row r="14" spans="1:32" ht="30.75" thickBot="1" x14ac:dyDescent="0.3">
      <c r="A14" s="16"/>
      <c r="B14" s="3" t="s">
        <v>132</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132</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2" ht="105.75" thickBot="1" x14ac:dyDescent="0.3">
      <c r="A16" s="16"/>
      <c r="B16" s="3" t="s">
        <v>132</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132</v>
      </c>
      <c r="C17" s="4" t="s">
        <v>285</v>
      </c>
      <c r="D17" s="5" t="s">
        <v>25</v>
      </c>
      <c r="E17" s="129" t="s">
        <v>501</v>
      </c>
      <c r="F17" s="7"/>
      <c r="G17" s="7"/>
      <c r="H17" s="8">
        <v>5.24</v>
      </c>
      <c r="I17" s="7"/>
      <c r="J17" s="9" t="s">
        <v>305</v>
      </c>
      <c r="K17" s="10" t="s">
        <v>139</v>
      </c>
      <c r="L17" s="39">
        <v>1</v>
      </c>
      <c r="M17" s="11">
        <v>140.12</v>
      </c>
      <c r="N17" s="12">
        <v>140.12</v>
      </c>
      <c r="O17" s="19"/>
      <c r="P17" s="13" t="e">
        <v>#VALUE!</v>
      </c>
      <c r="Q17" s="14" t="e">
        <f>IF(J17="PROV SUM",N17,L17*P17)</f>
        <v>#VALUE!</v>
      </c>
      <c r="R17" s="40">
        <v>0</v>
      </c>
      <c r="S17" s="41">
        <v>119.102</v>
      </c>
      <c r="T17" s="14">
        <f>IF(J17="SC024",N17,IF(ISERROR(S17),"",IF(J17="PROV SUM",N17,L17*S17)))</f>
        <v>119.102</v>
      </c>
      <c r="V17" s="10" t="s">
        <v>139</v>
      </c>
      <c r="W17" s="39">
        <v>1</v>
      </c>
      <c r="X17" s="41">
        <v>119.102</v>
      </c>
      <c r="Y17" s="72">
        <f t="shared" si="0"/>
        <v>119.102</v>
      </c>
      <c r="Z17" s="19"/>
      <c r="AA17" s="79">
        <v>0</v>
      </c>
      <c r="AB17" s="80">
        <f t="shared" si="1"/>
        <v>0</v>
      </c>
      <c r="AC17" s="81">
        <v>0</v>
      </c>
      <c r="AD17" s="82">
        <f t="shared" si="2"/>
        <v>0</v>
      </c>
      <c r="AE17" s="133">
        <f t="shared" si="3"/>
        <v>0</v>
      </c>
    </row>
    <row r="18" spans="1:31" ht="60.75" thickBot="1" x14ac:dyDescent="0.3">
      <c r="A18" s="16"/>
      <c r="B18" s="3" t="s">
        <v>132</v>
      </c>
      <c r="C18" s="4" t="s">
        <v>285</v>
      </c>
      <c r="D18" s="5" t="s">
        <v>25</v>
      </c>
      <c r="E18" s="6" t="s">
        <v>297</v>
      </c>
      <c r="F18" s="7"/>
      <c r="G18" s="7"/>
      <c r="H18" s="8">
        <v>5.1400000000000103</v>
      </c>
      <c r="I18" s="7"/>
      <c r="J18" s="9" t="s">
        <v>298</v>
      </c>
      <c r="K18" s="10" t="s">
        <v>79</v>
      </c>
      <c r="L18" s="39">
        <v>4</v>
      </c>
      <c r="M18" s="11">
        <v>27.96</v>
      </c>
      <c r="N18" s="12">
        <v>111.84</v>
      </c>
      <c r="O18" s="19"/>
      <c r="P18" s="13" t="e">
        <v>#VALUE!</v>
      </c>
      <c r="Q18" s="14" t="e">
        <f>IF(J18="PROV SUM",N18,L18*P18)</f>
        <v>#VALUE!</v>
      </c>
      <c r="R18" s="40">
        <v>0</v>
      </c>
      <c r="S18" s="41">
        <v>23.553504</v>
      </c>
      <c r="T18" s="14">
        <f>IF(J18="SC024",N18,IF(ISERROR(S18),"",IF(J18="PROV SUM",N18,L18*S18)))</f>
        <v>94.214016000000001</v>
      </c>
      <c r="V18" s="10" t="s">
        <v>79</v>
      </c>
      <c r="W18" s="39">
        <v>4</v>
      </c>
      <c r="X18" s="41">
        <v>23.553504</v>
      </c>
      <c r="Y18" s="72">
        <f t="shared" si="0"/>
        <v>94.214016000000001</v>
      </c>
      <c r="Z18" s="19"/>
      <c r="AA18" s="79">
        <v>0</v>
      </c>
      <c r="AB18" s="80">
        <f t="shared" si="1"/>
        <v>0</v>
      </c>
      <c r="AC18" s="81">
        <v>0</v>
      </c>
      <c r="AD18" s="82">
        <f t="shared" si="2"/>
        <v>0</v>
      </c>
      <c r="AE18" s="133">
        <f t="shared" si="3"/>
        <v>0</v>
      </c>
    </row>
    <row r="19" spans="1:31" ht="16.5" thickBot="1" x14ac:dyDescent="0.3">
      <c r="A19" s="16"/>
      <c r="B19" s="3" t="s">
        <v>132</v>
      </c>
      <c r="C19" s="4" t="s">
        <v>285</v>
      </c>
      <c r="D19" s="5" t="s">
        <v>25</v>
      </c>
      <c r="E19" s="6" t="s">
        <v>458</v>
      </c>
      <c r="F19" s="7"/>
      <c r="G19" s="7"/>
      <c r="H19" s="8">
        <v>5.3860000000000001</v>
      </c>
      <c r="I19" s="7"/>
      <c r="J19" s="9" t="s">
        <v>379</v>
      </c>
      <c r="K19" s="10" t="s">
        <v>380</v>
      </c>
      <c r="L19" s="39">
        <v>1</v>
      </c>
      <c r="M19" s="11">
        <v>300</v>
      </c>
      <c r="N19" s="12">
        <v>300</v>
      </c>
      <c r="O19" s="19"/>
      <c r="P19" s="13" t="e">
        <v>#VALUE!</v>
      </c>
      <c r="Q19" s="14">
        <f>IF(J19="PROV SUM",N19,L19*P19)</f>
        <v>300</v>
      </c>
      <c r="R19" s="40" t="s">
        <v>381</v>
      </c>
      <c r="S19" s="41" t="s">
        <v>381</v>
      </c>
      <c r="T19" s="14">
        <f>IF(J19="SC024",N19,IF(ISERROR(S19),"",IF(J19="PROV SUM",N19,L19*S19)))</f>
        <v>300</v>
      </c>
      <c r="V19" s="10" t="s">
        <v>380</v>
      </c>
      <c r="W19" s="39">
        <v>1</v>
      </c>
      <c r="X19" s="41" t="s">
        <v>381</v>
      </c>
      <c r="Y19" s="72">
        <v>300</v>
      </c>
      <c r="Z19" s="19"/>
      <c r="AA19" s="79">
        <v>0</v>
      </c>
      <c r="AB19" s="80">
        <f t="shared" si="1"/>
        <v>0</v>
      </c>
      <c r="AC19" s="81">
        <v>0</v>
      </c>
      <c r="AD19" s="82">
        <f t="shared" si="2"/>
        <v>0</v>
      </c>
      <c r="AE19" s="133">
        <f t="shared" si="3"/>
        <v>0</v>
      </c>
    </row>
    <row r="20" spans="1:31" ht="15.75" thickBot="1" x14ac:dyDescent="0.3">
      <c r="A20" s="16"/>
      <c r="B20" s="3" t="s">
        <v>132</v>
      </c>
      <c r="C20" s="42" t="s">
        <v>189</v>
      </c>
      <c r="D20" s="5" t="s">
        <v>378</v>
      </c>
      <c r="E20" s="6"/>
      <c r="F20" s="7"/>
      <c r="G20" s="7"/>
      <c r="H20" s="8"/>
      <c r="I20" s="7"/>
      <c r="J20" s="9"/>
      <c r="K20" s="10"/>
      <c r="L20" s="39"/>
      <c r="M20" s="9"/>
      <c r="N20" s="39"/>
      <c r="O20" s="19"/>
      <c r="P20" s="28"/>
      <c r="Q20" s="43"/>
      <c r="R20" s="43"/>
      <c r="S20" s="43"/>
      <c r="T20" s="43"/>
      <c r="V20" s="10"/>
      <c r="W20" s="39"/>
      <c r="X20" s="43"/>
      <c r="Y20" s="72"/>
      <c r="Z20" s="19"/>
      <c r="AA20" s="79"/>
      <c r="AB20" s="80"/>
      <c r="AC20" s="81"/>
      <c r="AD20" s="82"/>
      <c r="AE20" s="133">
        <f t="shared" si="3"/>
        <v>0</v>
      </c>
    </row>
    <row r="21" spans="1:31" ht="75.75" thickBot="1" x14ac:dyDescent="0.3">
      <c r="A21" s="16"/>
      <c r="B21" s="3" t="s">
        <v>132</v>
      </c>
      <c r="C21" s="42" t="s">
        <v>189</v>
      </c>
      <c r="D21" s="5" t="s">
        <v>25</v>
      </c>
      <c r="E21" s="6" t="s">
        <v>282</v>
      </c>
      <c r="F21" s="7"/>
      <c r="G21" s="7"/>
      <c r="H21" s="8">
        <v>6.11</v>
      </c>
      <c r="I21" s="7"/>
      <c r="J21" s="9" t="s">
        <v>283</v>
      </c>
      <c r="K21" s="10" t="s">
        <v>284</v>
      </c>
      <c r="L21" s="39">
        <v>1</v>
      </c>
      <c r="M21" s="11">
        <v>79.14</v>
      </c>
      <c r="N21" s="39">
        <v>79.14</v>
      </c>
      <c r="O21" s="19"/>
      <c r="P21" s="13" t="e">
        <v>#VALUE!</v>
      </c>
      <c r="Q21" s="14" t="e">
        <f t="shared" ref="Q21:Q31" si="4">IF(J21="PROV SUM",N21,L21*P21)</f>
        <v>#VALUE!</v>
      </c>
      <c r="R21" s="40">
        <v>0</v>
      </c>
      <c r="S21" s="41">
        <v>63.312000000000005</v>
      </c>
      <c r="T21" s="14">
        <f t="shared" ref="T21:T31" si="5">IF(J21="SC024",N21,IF(ISERROR(S21),"",IF(J21="PROV SUM",N21,L21*S21)))</f>
        <v>63.312000000000005</v>
      </c>
      <c r="V21" s="10" t="s">
        <v>284</v>
      </c>
      <c r="W21" s="39">
        <v>1</v>
      </c>
      <c r="X21" s="41">
        <v>63.312000000000005</v>
      </c>
      <c r="Y21" s="72">
        <f t="shared" si="0"/>
        <v>63.312000000000005</v>
      </c>
      <c r="Z21" s="19"/>
      <c r="AA21" s="79">
        <v>0</v>
      </c>
      <c r="AB21" s="80">
        <f t="shared" si="1"/>
        <v>0</v>
      </c>
      <c r="AC21" s="81">
        <v>0</v>
      </c>
      <c r="AD21" s="82">
        <f t="shared" si="2"/>
        <v>0</v>
      </c>
      <c r="AE21" s="133">
        <f t="shared" si="3"/>
        <v>0</v>
      </c>
    </row>
    <row r="22" spans="1:31" ht="60.75" thickBot="1" x14ac:dyDescent="0.3">
      <c r="A22" s="16"/>
      <c r="B22" s="3" t="s">
        <v>132</v>
      </c>
      <c r="C22" s="42" t="s">
        <v>189</v>
      </c>
      <c r="D22" s="5" t="s">
        <v>25</v>
      </c>
      <c r="E22" s="6" t="s">
        <v>190</v>
      </c>
      <c r="F22" s="7"/>
      <c r="G22" s="7"/>
      <c r="H22" s="8">
        <v>6.82</v>
      </c>
      <c r="I22" s="7"/>
      <c r="J22" s="9" t="s">
        <v>191</v>
      </c>
      <c r="K22" s="10" t="s">
        <v>104</v>
      </c>
      <c r="L22" s="39">
        <v>12</v>
      </c>
      <c r="M22" s="11">
        <v>44.12</v>
      </c>
      <c r="N22" s="39">
        <v>529.44000000000005</v>
      </c>
      <c r="O22" s="19"/>
      <c r="P22" s="13" t="e">
        <v>#VALUE!</v>
      </c>
      <c r="Q22" s="14" t="e">
        <f t="shared" si="4"/>
        <v>#VALUE!</v>
      </c>
      <c r="R22" s="40">
        <v>0</v>
      </c>
      <c r="S22" s="41">
        <v>31.986999999999998</v>
      </c>
      <c r="T22" s="14">
        <f t="shared" si="5"/>
        <v>383.84399999999999</v>
      </c>
      <c r="V22" s="10" t="s">
        <v>104</v>
      </c>
      <c r="W22" s="39">
        <v>12</v>
      </c>
      <c r="X22" s="41">
        <v>31.986999999999998</v>
      </c>
      <c r="Y22" s="72">
        <f t="shared" si="0"/>
        <v>383.84399999999999</v>
      </c>
      <c r="Z22" s="19"/>
      <c r="AA22" s="79">
        <v>0</v>
      </c>
      <c r="AB22" s="80">
        <f t="shared" si="1"/>
        <v>0</v>
      </c>
      <c r="AC22" s="81">
        <v>0</v>
      </c>
      <c r="AD22" s="82">
        <f t="shared" si="2"/>
        <v>0</v>
      </c>
      <c r="AE22" s="133">
        <f t="shared" si="3"/>
        <v>0</v>
      </c>
    </row>
    <row r="23" spans="1:31" ht="45.75" thickBot="1" x14ac:dyDescent="0.3">
      <c r="A23" s="16"/>
      <c r="B23" s="3" t="s">
        <v>132</v>
      </c>
      <c r="C23" s="42" t="s">
        <v>189</v>
      </c>
      <c r="D23" s="5" t="s">
        <v>25</v>
      </c>
      <c r="E23" s="6" t="s">
        <v>205</v>
      </c>
      <c r="F23" s="7"/>
      <c r="G23" s="7"/>
      <c r="H23" s="8">
        <v>6.16100000000002</v>
      </c>
      <c r="I23" s="7"/>
      <c r="J23" s="9" t="s">
        <v>206</v>
      </c>
      <c r="K23" s="10" t="s">
        <v>104</v>
      </c>
      <c r="L23" s="39">
        <v>10</v>
      </c>
      <c r="M23" s="11">
        <v>38.25</v>
      </c>
      <c r="N23" s="39">
        <v>382.5</v>
      </c>
      <c r="O23" s="19"/>
      <c r="P23" s="13" t="e">
        <v>#VALUE!</v>
      </c>
      <c r="Q23" s="14" t="e">
        <f t="shared" si="4"/>
        <v>#VALUE!</v>
      </c>
      <c r="R23" s="40">
        <v>0</v>
      </c>
      <c r="S23" s="41">
        <v>27.731249999999999</v>
      </c>
      <c r="T23" s="14">
        <f t="shared" si="5"/>
        <v>277.3125</v>
      </c>
      <c r="V23" s="10" t="s">
        <v>104</v>
      </c>
      <c r="W23" s="39">
        <v>10</v>
      </c>
      <c r="X23" s="41">
        <v>27.731249999999999</v>
      </c>
      <c r="Y23" s="72">
        <f t="shared" si="0"/>
        <v>277.3125</v>
      </c>
      <c r="Z23" s="19"/>
      <c r="AA23" s="79">
        <v>0</v>
      </c>
      <c r="AB23" s="80">
        <f t="shared" si="1"/>
        <v>0</v>
      </c>
      <c r="AC23" s="81">
        <v>0</v>
      </c>
      <c r="AD23" s="82">
        <f t="shared" si="2"/>
        <v>0</v>
      </c>
      <c r="AE23" s="133">
        <f t="shared" si="3"/>
        <v>0</v>
      </c>
    </row>
    <row r="24" spans="1:31" ht="45.75" thickBot="1" x14ac:dyDescent="0.3">
      <c r="A24" s="16"/>
      <c r="B24" s="3" t="s">
        <v>132</v>
      </c>
      <c r="C24" s="42" t="s">
        <v>189</v>
      </c>
      <c r="D24" s="5" t="s">
        <v>25</v>
      </c>
      <c r="E24" s="6" t="s">
        <v>459</v>
      </c>
      <c r="F24" s="7"/>
      <c r="G24" s="7"/>
      <c r="H24" s="8">
        <v>6.1850000000000298</v>
      </c>
      <c r="I24" s="7"/>
      <c r="J24" s="9" t="s">
        <v>220</v>
      </c>
      <c r="K24" s="10" t="s">
        <v>79</v>
      </c>
      <c r="L24" s="39">
        <v>25</v>
      </c>
      <c r="M24" s="11">
        <v>11.01</v>
      </c>
      <c r="N24" s="39">
        <v>275.25</v>
      </c>
      <c r="O24" s="19"/>
      <c r="P24" s="13" t="e">
        <v>#VALUE!</v>
      </c>
      <c r="Q24" s="14" t="e">
        <f t="shared" si="4"/>
        <v>#VALUE!</v>
      </c>
      <c r="R24" s="40">
        <v>0</v>
      </c>
      <c r="S24" s="41">
        <v>9.3584999999999994</v>
      </c>
      <c r="T24" s="14">
        <f t="shared" si="5"/>
        <v>233.96249999999998</v>
      </c>
      <c r="V24" s="10" t="s">
        <v>79</v>
      </c>
      <c r="W24" s="39">
        <v>25</v>
      </c>
      <c r="X24" s="41">
        <v>9.3584999999999994</v>
      </c>
      <c r="Y24" s="72">
        <f t="shared" si="0"/>
        <v>233.96249999999998</v>
      </c>
      <c r="Z24" s="19"/>
      <c r="AA24" s="79">
        <v>0</v>
      </c>
      <c r="AB24" s="80">
        <f t="shared" si="1"/>
        <v>0</v>
      </c>
      <c r="AC24" s="81">
        <v>0</v>
      </c>
      <c r="AD24" s="82">
        <f t="shared" si="2"/>
        <v>0</v>
      </c>
      <c r="AE24" s="133">
        <f t="shared" si="3"/>
        <v>0</v>
      </c>
    </row>
    <row r="25" spans="1:31" ht="45.75" thickBot="1" x14ac:dyDescent="0.3">
      <c r="A25" s="16"/>
      <c r="B25" s="3" t="s">
        <v>132</v>
      </c>
      <c r="C25" s="42" t="s">
        <v>189</v>
      </c>
      <c r="D25" s="5" t="s">
        <v>25</v>
      </c>
      <c r="E25" s="6" t="s">
        <v>240</v>
      </c>
      <c r="F25" s="7"/>
      <c r="G25" s="7"/>
      <c r="H25" s="8">
        <v>6.2180000000000399</v>
      </c>
      <c r="I25" s="7"/>
      <c r="J25" s="9" t="s">
        <v>241</v>
      </c>
      <c r="K25" s="10" t="s">
        <v>104</v>
      </c>
      <c r="L25" s="39">
        <v>15</v>
      </c>
      <c r="M25" s="11">
        <v>1.73</v>
      </c>
      <c r="N25" s="39">
        <v>25.95</v>
      </c>
      <c r="O25" s="19"/>
      <c r="P25" s="13" t="e">
        <v>#VALUE!</v>
      </c>
      <c r="Q25" s="14" t="e">
        <f t="shared" si="4"/>
        <v>#VALUE!</v>
      </c>
      <c r="R25" s="40">
        <v>0</v>
      </c>
      <c r="S25" s="41">
        <v>1.4704999999999999</v>
      </c>
      <c r="T25" s="14">
        <f t="shared" si="5"/>
        <v>22.057499999999997</v>
      </c>
      <c r="V25" s="10" t="s">
        <v>104</v>
      </c>
      <c r="W25" s="39">
        <v>15</v>
      </c>
      <c r="X25" s="41">
        <v>1.4704999999999999</v>
      </c>
      <c r="Y25" s="72">
        <f t="shared" si="0"/>
        <v>22.057499999999997</v>
      </c>
      <c r="Z25" s="19"/>
      <c r="AA25" s="79">
        <v>0</v>
      </c>
      <c r="AB25" s="80">
        <f t="shared" si="1"/>
        <v>0</v>
      </c>
      <c r="AC25" s="81">
        <v>0</v>
      </c>
      <c r="AD25" s="82">
        <f t="shared" si="2"/>
        <v>0</v>
      </c>
      <c r="AE25" s="133">
        <f t="shared" si="3"/>
        <v>0</v>
      </c>
    </row>
    <row r="26" spans="1:31" ht="45.75" thickBot="1" x14ac:dyDescent="0.3">
      <c r="A26" s="16"/>
      <c r="B26" s="3" t="s">
        <v>132</v>
      </c>
      <c r="C26" s="42" t="s">
        <v>189</v>
      </c>
      <c r="D26" s="5" t="s">
        <v>25</v>
      </c>
      <c r="E26" s="6" t="s">
        <v>267</v>
      </c>
      <c r="F26" s="7"/>
      <c r="G26" s="7"/>
      <c r="H26" s="8">
        <v>6.2600000000000504</v>
      </c>
      <c r="I26" s="7"/>
      <c r="J26" s="9" t="s">
        <v>268</v>
      </c>
      <c r="K26" s="10" t="s">
        <v>104</v>
      </c>
      <c r="L26" s="39">
        <v>4</v>
      </c>
      <c r="M26" s="11">
        <v>3.74</v>
      </c>
      <c r="N26" s="39">
        <v>14.96</v>
      </c>
      <c r="O26" s="19"/>
      <c r="P26" s="13" t="e">
        <v>#VALUE!</v>
      </c>
      <c r="Q26" s="14" t="e">
        <f t="shared" si="4"/>
        <v>#VALUE!</v>
      </c>
      <c r="R26" s="40">
        <v>0</v>
      </c>
      <c r="S26" s="41">
        <v>3.1790000000000003</v>
      </c>
      <c r="T26" s="14">
        <f t="shared" si="5"/>
        <v>12.716000000000001</v>
      </c>
      <c r="V26" s="10" t="s">
        <v>104</v>
      </c>
      <c r="W26" s="39">
        <v>4</v>
      </c>
      <c r="X26" s="41">
        <v>3.1790000000000003</v>
      </c>
      <c r="Y26" s="72">
        <f t="shared" si="0"/>
        <v>12.716000000000001</v>
      </c>
      <c r="Z26" s="19"/>
      <c r="AA26" s="79">
        <v>0</v>
      </c>
      <c r="AB26" s="80">
        <f t="shared" si="1"/>
        <v>0</v>
      </c>
      <c r="AC26" s="81">
        <v>0</v>
      </c>
      <c r="AD26" s="82">
        <f t="shared" si="2"/>
        <v>0</v>
      </c>
      <c r="AE26" s="133">
        <f t="shared" si="3"/>
        <v>0</v>
      </c>
    </row>
    <row r="27" spans="1:31" ht="30.75" thickBot="1" x14ac:dyDescent="0.3">
      <c r="A27" s="16"/>
      <c r="B27" s="3" t="s">
        <v>132</v>
      </c>
      <c r="C27" s="42" t="s">
        <v>189</v>
      </c>
      <c r="D27" s="5" t="s">
        <v>25</v>
      </c>
      <c r="E27" s="6" t="s">
        <v>433</v>
      </c>
      <c r="F27" s="7"/>
      <c r="G27" s="7"/>
      <c r="H27" s="8">
        <v>6.2620000000000502</v>
      </c>
      <c r="I27" s="7"/>
      <c r="J27" s="9" t="s">
        <v>270</v>
      </c>
      <c r="K27" s="10" t="s">
        <v>79</v>
      </c>
      <c r="L27" s="39">
        <v>15</v>
      </c>
      <c r="M27" s="11">
        <v>16.86</v>
      </c>
      <c r="N27" s="39">
        <v>252.9</v>
      </c>
      <c r="O27" s="19"/>
      <c r="P27" s="13" t="e">
        <v>#VALUE!</v>
      </c>
      <c r="Q27" s="14" t="e">
        <f t="shared" si="4"/>
        <v>#VALUE!</v>
      </c>
      <c r="R27" s="40">
        <v>0</v>
      </c>
      <c r="S27" s="41">
        <v>14.331</v>
      </c>
      <c r="T27" s="14">
        <f t="shared" si="5"/>
        <v>214.965</v>
      </c>
      <c r="V27" s="10" t="s">
        <v>79</v>
      </c>
      <c r="W27" s="39">
        <v>15</v>
      </c>
      <c r="X27" s="41">
        <v>14.331</v>
      </c>
      <c r="Y27" s="72">
        <f t="shared" si="0"/>
        <v>214.965</v>
      </c>
      <c r="Z27" s="19"/>
      <c r="AA27" s="79">
        <v>0</v>
      </c>
      <c r="AB27" s="80">
        <f t="shared" si="1"/>
        <v>0</v>
      </c>
      <c r="AC27" s="81">
        <v>0</v>
      </c>
      <c r="AD27" s="82">
        <f t="shared" si="2"/>
        <v>0</v>
      </c>
      <c r="AE27" s="133">
        <f t="shared" si="3"/>
        <v>0</v>
      </c>
    </row>
    <row r="28" spans="1:31" ht="45.75" thickBot="1" x14ac:dyDescent="0.3">
      <c r="A28" s="16"/>
      <c r="B28" s="3" t="s">
        <v>132</v>
      </c>
      <c r="C28" s="42" t="s">
        <v>189</v>
      </c>
      <c r="D28" s="5" t="s">
        <v>25</v>
      </c>
      <c r="E28" s="6" t="s">
        <v>276</v>
      </c>
      <c r="F28" s="7"/>
      <c r="G28" s="7"/>
      <c r="H28" s="8">
        <v>6.2650000000000503</v>
      </c>
      <c r="I28" s="7"/>
      <c r="J28" s="9" t="s">
        <v>277</v>
      </c>
      <c r="K28" s="10" t="s">
        <v>139</v>
      </c>
      <c r="L28" s="39">
        <v>2</v>
      </c>
      <c r="M28" s="11">
        <v>19.34</v>
      </c>
      <c r="N28" s="39">
        <v>38.68</v>
      </c>
      <c r="O28" s="19"/>
      <c r="P28" s="13" t="e">
        <v>#VALUE!</v>
      </c>
      <c r="Q28" s="14" t="e">
        <f t="shared" si="4"/>
        <v>#VALUE!</v>
      </c>
      <c r="R28" s="40">
        <v>0</v>
      </c>
      <c r="S28" s="41">
        <v>16.439</v>
      </c>
      <c r="T28" s="14">
        <f t="shared" si="5"/>
        <v>32.878</v>
      </c>
      <c r="V28" s="10" t="s">
        <v>139</v>
      </c>
      <c r="W28" s="39">
        <v>2</v>
      </c>
      <c r="X28" s="41">
        <v>16.439</v>
      </c>
      <c r="Y28" s="72">
        <f t="shared" si="0"/>
        <v>32.878</v>
      </c>
      <c r="Z28" s="19"/>
      <c r="AA28" s="79">
        <v>0</v>
      </c>
      <c r="AB28" s="80">
        <f t="shared" si="1"/>
        <v>0</v>
      </c>
      <c r="AC28" s="81">
        <v>0</v>
      </c>
      <c r="AD28" s="82">
        <f t="shared" si="2"/>
        <v>0</v>
      </c>
      <c r="AE28" s="133">
        <f t="shared" si="3"/>
        <v>0</v>
      </c>
    </row>
    <row r="29" spans="1:31" ht="30.75" thickBot="1" x14ac:dyDescent="0.3">
      <c r="A29" s="16"/>
      <c r="B29" s="3" t="s">
        <v>132</v>
      </c>
      <c r="C29" s="42" t="s">
        <v>189</v>
      </c>
      <c r="D29" s="5" t="s">
        <v>25</v>
      </c>
      <c r="E29" s="6" t="s">
        <v>460</v>
      </c>
      <c r="F29" s="7"/>
      <c r="G29" s="7"/>
      <c r="H29" s="8">
        <v>6.2760000000000602</v>
      </c>
      <c r="I29" s="7"/>
      <c r="J29" s="9" t="s">
        <v>281</v>
      </c>
      <c r="K29" s="10" t="s">
        <v>139</v>
      </c>
      <c r="L29" s="39">
        <v>1</v>
      </c>
      <c r="M29" s="11">
        <v>33.520000000000003</v>
      </c>
      <c r="N29" s="39">
        <v>33.520000000000003</v>
      </c>
      <c r="O29" s="19"/>
      <c r="P29" s="13" t="e">
        <v>#VALUE!</v>
      </c>
      <c r="Q29" s="14" t="e">
        <f t="shared" si="4"/>
        <v>#VALUE!</v>
      </c>
      <c r="R29" s="40">
        <v>0</v>
      </c>
      <c r="S29" s="41">
        <v>28.492000000000001</v>
      </c>
      <c r="T29" s="14">
        <f t="shared" si="5"/>
        <v>28.492000000000001</v>
      </c>
      <c r="V29" s="10" t="s">
        <v>139</v>
      </c>
      <c r="W29" s="39">
        <v>1</v>
      </c>
      <c r="X29" s="41">
        <v>28.492000000000001</v>
      </c>
      <c r="Y29" s="72">
        <f t="shared" si="0"/>
        <v>28.492000000000001</v>
      </c>
      <c r="Z29" s="19"/>
      <c r="AA29" s="79">
        <v>0</v>
      </c>
      <c r="AB29" s="80">
        <f t="shared" si="1"/>
        <v>0</v>
      </c>
      <c r="AC29" s="81">
        <v>0</v>
      </c>
      <c r="AD29" s="82">
        <f t="shared" si="2"/>
        <v>0</v>
      </c>
      <c r="AE29" s="133">
        <f>AB29-AD29</f>
        <v>0</v>
      </c>
    </row>
    <row r="30" spans="1:31" ht="45.75" thickBot="1" x14ac:dyDescent="0.3">
      <c r="A30" s="16"/>
      <c r="B30" s="3" t="s">
        <v>132</v>
      </c>
      <c r="C30" s="42" t="s">
        <v>189</v>
      </c>
      <c r="D30" s="5" t="s">
        <v>25</v>
      </c>
      <c r="E30" s="6" t="s">
        <v>439</v>
      </c>
      <c r="F30" s="7"/>
      <c r="G30" s="7"/>
      <c r="H30" s="8">
        <v>6.3060000000000702</v>
      </c>
      <c r="I30" s="7"/>
      <c r="J30" s="9" t="s">
        <v>212</v>
      </c>
      <c r="K30" s="10" t="s">
        <v>104</v>
      </c>
      <c r="L30" s="39">
        <v>25</v>
      </c>
      <c r="M30" s="11">
        <v>6.87</v>
      </c>
      <c r="N30" s="39">
        <v>171.75</v>
      </c>
      <c r="O30" s="19"/>
      <c r="P30" s="13" t="e">
        <v>#VALUE!</v>
      </c>
      <c r="Q30" s="14" t="e">
        <f t="shared" si="4"/>
        <v>#VALUE!</v>
      </c>
      <c r="R30" s="40">
        <v>0</v>
      </c>
      <c r="S30" s="41">
        <v>4.9807499999999996</v>
      </c>
      <c r="T30" s="14">
        <f t="shared" si="5"/>
        <v>124.51874999999998</v>
      </c>
      <c r="V30" s="10" t="s">
        <v>104</v>
      </c>
      <c r="W30" s="39">
        <v>25</v>
      </c>
      <c r="X30" s="41">
        <v>4.9807499999999996</v>
      </c>
      <c r="Y30" s="72">
        <f t="shared" si="0"/>
        <v>124.51874999999998</v>
      </c>
      <c r="Z30" s="19"/>
      <c r="AA30" s="79">
        <v>0</v>
      </c>
      <c r="AB30" s="80">
        <f t="shared" si="1"/>
        <v>0</v>
      </c>
      <c r="AC30" s="81">
        <v>0</v>
      </c>
      <c r="AD30" s="82">
        <f t="shared" si="2"/>
        <v>0</v>
      </c>
      <c r="AE30" s="133">
        <f t="shared" si="3"/>
        <v>0</v>
      </c>
    </row>
    <row r="31" spans="1:31" ht="46.5" thickBot="1" x14ac:dyDescent="0.3">
      <c r="A31" s="16"/>
      <c r="B31" s="3" t="s">
        <v>132</v>
      </c>
      <c r="C31" s="42" t="s">
        <v>189</v>
      </c>
      <c r="D31" s="5" t="s">
        <v>25</v>
      </c>
      <c r="E31" s="6" t="s">
        <v>461</v>
      </c>
      <c r="F31" s="7"/>
      <c r="G31" s="7"/>
      <c r="H31" s="8">
        <v>6.399</v>
      </c>
      <c r="I31" s="7"/>
      <c r="J31" s="9" t="s">
        <v>379</v>
      </c>
      <c r="K31" s="10" t="s">
        <v>380</v>
      </c>
      <c r="L31" s="39">
        <v>1</v>
      </c>
      <c r="M31" s="11">
        <v>200</v>
      </c>
      <c r="N31" s="39">
        <v>200</v>
      </c>
      <c r="O31" s="19"/>
      <c r="P31" s="13" t="e">
        <v>#VALUE!</v>
      </c>
      <c r="Q31" s="14">
        <f t="shared" si="4"/>
        <v>200</v>
      </c>
      <c r="R31" s="40" t="s">
        <v>381</v>
      </c>
      <c r="S31" s="41" t="s">
        <v>381</v>
      </c>
      <c r="T31" s="14">
        <f t="shared" si="5"/>
        <v>200</v>
      </c>
      <c r="V31" s="10" t="s">
        <v>380</v>
      </c>
      <c r="W31" s="39">
        <v>1</v>
      </c>
      <c r="X31" s="41" t="s">
        <v>381</v>
      </c>
      <c r="Y31" s="72">
        <v>200</v>
      </c>
      <c r="Z31" s="19"/>
      <c r="AA31" s="79">
        <v>0</v>
      </c>
      <c r="AB31" s="80">
        <f t="shared" si="1"/>
        <v>0</v>
      </c>
      <c r="AC31" s="81">
        <v>0</v>
      </c>
      <c r="AD31" s="82">
        <f t="shared" si="2"/>
        <v>0</v>
      </c>
      <c r="AE31" s="133">
        <f t="shared" si="3"/>
        <v>0</v>
      </c>
    </row>
    <row r="32" spans="1:31" ht="15.75" thickBot="1" x14ac:dyDescent="0.3">
      <c r="A32" s="16"/>
      <c r="B32" s="3" t="s">
        <v>132</v>
      </c>
      <c r="C32" s="42" t="s">
        <v>72</v>
      </c>
      <c r="D32" s="5" t="s">
        <v>378</v>
      </c>
      <c r="E32" s="6"/>
      <c r="F32" s="7"/>
      <c r="G32" s="7"/>
      <c r="H32" s="8"/>
      <c r="I32" s="7"/>
      <c r="J32" s="9"/>
      <c r="K32" s="10"/>
      <c r="L32" s="39"/>
      <c r="M32" s="9"/>
      <c r="N32" s="39"/>
      <c r="O32" s="44"/>
      <c r="P32" s="28"/>
      <c r="Q32" s="43"/>
      <c r="R32" s="43"/>
      <c r="S32" s="43"/>
      <c r="T32" s="43"/>
      <c r="V32" s="10"/>
      <c r="W32" s="39"/>
      <c r="X32" s="43"/>
      <c r="Y32" s="72"/>
      <c r="Z32" s="19"/>
      <c r="AA32" s="79"/>
      <c r="AB32" s="80"/>
      <c r="AC32" s="81"/>
      <c r="AD32" s="82"/>
      <c r="AE32" s="133">
        <f t="shared" si="3"/>
        <v>0</v>
      </c>
    </row>
    <row r="33" spans="1:32" ht="45.75" thickBot="1" x14ac:dyDescent="0.3">
      <c r="A33" s="16"/>
      <c r="B33" s="3" t="s">
        <v>132</v>
      </c>
      <c r="C33" s="42" t="s">
        <v>72</v>
      </c>
      <c r="D33" s="5" t="s">
        <v>25</v>
      </c>
      <c r="E33" s="6" t="s">
        <v>133</v>
      </c>
      <c r="F33" s="7"/>
      <c r="G33" s="7"/>
      <c r="H33" s="8">
        <v>3.63</v>
      </c>
      <c r="I33" s="7"/>
      <c r="J33" s="9" t="s">
        <v>134</v>
      </c>
      <c r="K33" s="10" t="s">
        <v>104</v>
      </c>
      <c r="L33" s="39">
        <v>4</v>
      </c>
      <c r="M33" s="11">
        <v>11.87</v>
      </c>
      <c r="N33" s="39">
        <v>47.48</v>
      </c>
      <c r="O33" s="44"/>
      <c r="P33" s="13" t="e">
        <v>#VALUE!</v>
      </c>
      <c r="Q33" s="14" t="e">
        <f t="shared" ref="Q33:Q39" si="6">IF(J33="PROV SUM",N33,L33*P33)</f>
        <v>#VALUE!</v>
      </c>
      <c r="R33" s="40">
        <v>0</v>
      </c>
      <c r="S33" s="41">
        <v>10.522754999999998</v>
      </c>
      <c r="T33" s="14">
        <f t="shared" ref="T33:T39" si="7">IF(J33="SC024",N33,IF(ISERROR(S33),"",IF(J33="PROV SUM",N33,L33*S33)))</f>
        <v>42.091019999999993</v>
      </c>
      <c r="V33" s="10" t="s">
        <v>104</v>
      </c>
      <c r="W33" s="39">
        <v>4</v>
      </c>
      <c r="X33" s="41">
        <v>10.522754999999998</v>
      </c>
      <c r="Y33" s="72">
        <f t="shared" si="0"/>
        <v>42.091019999999993</v>
      </c>
      <c r="Z33" s="19"/>
      <c r="AA33" s="79">
        <v>0</v>
      </c>
      <c r="AB33" s="80">
        <f t="shared" si="1"/>
        <v>0</v>
      </c>
      <c r="AC33" s="81">
        <v>0</v>
      </c>
      <c r="AD33" s="82">
        <f t="shared" si="2"/>
        <v>0</v>
      </c>
      <c r="AE33" s="133">
        <f t="shared" si="3"/>
        <v>0</v>
      </c>
    </row>
    <row r="34" spans="1:32" ht="120.75" thickBot="1" x14ac:dyDescent="0.3">
      <c r="A34" s="16"/>
      <c r="B34" s="3" t="s">
        <v>132</v>
      </c>
      <c r="C34" s="42" t="s">
        <v>72</v>
      </c>
      <c r="D34" s="5" t="s">
        <v>25</v>
      </c>
      <c r="E34" s="6" t="s">
        <v>105</v>
      </c>
      <c r="F34" s="7"/>
      <c r="G34" s="7"/>
      <c r="H34" s="8">
        <v>3.1799999999999899</v>
      </c>
      <c r="I34" s="7"/>
      <c r="J34" s="9" t="s">
        <v>106</v>
      </c>
      <c r="K34" s="10" t="s">
        <v>79</v>
      </c>
      <c r="L34" s="39">
        <v>70</v>
      </c>
      <c r="M34" s="11">
        <v>10.17</v>
      </c>
      <c r="N34" s="39">
        <v>711.9</v>
      </c>
      <c r="O34" s="44"/>
      <c r="P34" s="13" t="e">
        <v>#VALUE!</v>
      </c>
      <c r="Q34" s="14" t="e">
        <f t="shared" si="6"/>
        <v>#VALUE!</v>
      </c>
      <c r="R34" s="40">
        <v>0</v>
      </c>
      <c r="S34" s="41">
        <v>8.136000000000001</v>
      </c>
      <c r="T34" s="14">
        <f t="shared" si="7"/>
        <v>569.5200000000001</v>
      </c>
      <c r="V34" s="10" t="s">
        <v>79</v>
      </c>
      <c r="W34" s="39">
        <v>70</v>
      </c>
      <c r="X34" s="41">
        <v>8.136000000000001</v>
      </c>
      <c r="Y34" s="72">
        <f t="shared" si="0"/>
        <v>569.5200000000001</v>
      </c>
      <c r="Z34" s="19"/>
      <c r="AA34" s="79">
        <v>0</v>
      </c>
      <c r="AB34" s="80">
        <f t="shared" si="1"/>
        <v>0</v>
      </c>
      <c r="AC34" s="81">
        <v>0</v>
      </c>
      <c r="AD34" s="82">
        <f t="shared" si="2"/>
        <v>0</v>
      </c>
      <c r="AE34" s="133">
        <f t="shared" si="3"/>
        <v>0</v>
      </c>
    </row>
    <row r="35" spans="1:32" ht="30.75" thickBot="1" x14ac:dyDescent="0.3">
      <c r="A35" s="16"/>
      <c r="B35" s="3" t="s">
        <v>132</v>
      </c>
      <c r="C35" s="42" t="s">
        <v>72</v>
      </c>
      <c r="D35" s="5" t="s">
        <v>25</v>
      </c>
      <c r="E35" s="6" t="s">
        <v>122</v>
      </c>
      <c r="F35" s="7"/>
      <c r="G35" s="7"/>
      <c r="H35" s="8">
        <v>3.1889999999999898</v>
      </c>
      <c r="I35" s="7"/>
      <c r="J35" s="9" t="s">
        <v>123</v>
      </c>
      <c r="K35" s="10" t="s">
        <v>104</v>
      </c>
      <c r="L35" s="39">
        <v>10</v>
      </c>
      <c r="M35" s="11">
        <v>5.58</v>
      </c>
      <c r="N35" s="39">
        <v>55.8</v>
      </c>
      <c r="O35" s="44"/>
      <c r="P35" s="13" t="e">
        <v>#VALUE!</v>
      </c>
      <c r="Q35" s="14" t="e">
        <f t="shared" si="6"/>
        <v>#VALUE!</v>
      </c>
      <c r="R35" s="40">
        <v>0</v>
      </c>
      <c r="S35" s="41">
        <v>4.4640000000000004</v>
      </c>
      <c r="T35" s="14">
        <f t="shared" si="7"/>
        <v>44.64</v>
      </c>
      <c r="V35" s="10" t="s">
        <v>104</v>
      </c>
      <c r="W35" s="39">
        <v>10</v>
      </c>
      <c r="X35" s="41">
        <v>4.4640000000000004</v>
      </c>
      <c r="Y35" s="72">
        <f t="shared" si="0"/>
        <v>44.64</v>
      </c>
      <c r="Z35" s="19"/>
      <c r="AA35" s="79">
        <v>0</v>
      </c>
      <c r="AB35" s="80">
        <f t="shared" si="1"/>
        <v>0</v>
      </c>
      <c r="AC35" s="81">
        <v>0</v>
      </c>
      <c r="AD35" s="82">
        <f t="shared" si="2"/>
        <v>0</v>
      </c>
      <c r="AE35" s="133">
        <f t="shared" si="3"/>
        <v>0</v>
      </c>
    </row>
    <row r="36" spans="1:32" ht="75.75" thickBot="1" x14ac:dyDescent="0.3">
      <c r="A36" s="16"/>
      <c r="B36" s="3" t="s">
        <v>132</v>
      </c>
      <c r="C36" s="42" t="s">
        <v>72</v>
      </c>
      <c r="D36" s="5" t="s">
        <v>25</v>
      </c>
      <c r="E36" s="6" t="s">
        <v>137</v>
      </c>
      <c r="F36" s="7"/>
      <c r="G36" s="7"/>
      <c r="H36" s="8">
        <v>3.2979999999999801</v>
      </c>
      <c r="I36" s="7"/>
      <c r="J36" s="9" t="s">
        <v>138</v>
      </c>
      <c r="K36" s="10" t="s">
        <v>139</v>
      </c>
      <c r="L36" s="39">
        <v>1</v>
      </c>
      <c r="M36" s="11">
        <v>148.47999999999999</v>
      </c>
      <c r="N36" s="39">
        <v>148.47999999999999</v>
      </c>
      <c r="O36" s="44"/>
      <c r="P36" s="13" t="e">
        <v>#VALUE!</v>
      </c>
      <c r="Q36" s="14" t="e">
        <f t="shared" si="6"/>
        <v>#VALUE!</v>
      </c>
      <c r="R36" s="40">
        <v>0</v>
      </c>
      <c r="S36" s="41">
        <v>110.03852799999999</v>
      </c>
      <c r="T36" s="14">
        <f t="shared" si="7"/>
        <v>110.03852799999999</v>
      </c>
      <c r="V36" s="10" t="s">
        <v>139</v>
      </c>
      <c r="W36" s="39">
        <v>1</v>
      </c>
      <c r="X36" s="41">
        <v>110.03852799999999</v>
      </c>
      <c r="Y36" s="72">
        <f t="shared" si="0"/>
        <v>110.03852799999999</v>
      </c>
      <c r="Z36" s="19"/>
      <c r="AA36" s="79">
        <v>0</v>
      </c>
      <c r="AB36" s="80">
        <f t="shared" si="1"/>
        <v>0</v>
      </c>
      <c r="AC36" s="81">
        <v>0</v>
      </c>
      <c r="AD36" s="82">
        <f t="shared" si="2"/>
        <v>0</v>
      </c>
      <c r="AE36" s="133">
        <f t="shared" si="3"/>
        <v>0</v>
      </c>
    </row>
    <row r="37" spans="1:32" ht="45.75" thickBot="1" x14ac:dyDescent="0.3">
      <c r="A37" s="16"/>
      <c r="B37" s="3" t="s">
        <v>132</v>
      </c>
      <c r="C37" s="42" t="s">
        <v>72</v>
      </c>
      <c r="D37" s="5" t="s">
        <v>25</v>
      </c>
      <c r="E37" s="6" t="s">
        <v>140</v>
      </c>
      <c r="F37" s="7"/>
      <c r="G37" s="7"/>
      <c r="H37" s="8">
        <v>3.3239999999999901</v>
      </c>
      <c r="I37" s="7"/>
      <c r="J37" s="9" t="s">
        <v>141</v>
      </c>
      <c r="K37" s="10" t="s">
        <v>104</v>
      </c>
      <c r="L37" s="39">
        <v>5</v>
      </c>
      <c r="M37" s="11">
        <v>7.33</v>
      </c>
      <c r="N37" s="39">
        <v>36.65</v>
      </c>
      <c r="O37" s="44"/>
      <c r="P37" s="13" t="e">
        <v>#VALUE!</v>
      </c>
      <c r="Q37" s="14" t="e">
        <f t="shared" si="6"/>
        <v>#VALUE!</v>
      </c>
      <c r="R37" s="40">
        <v>0</v>
      </c>
      <c r="S37" s="41">
        <v>5.4322629999999998</v>
      </c>
      <c r="T37" s="14">
        <f t="shared" si="7"/>
        <v>27.161314999999998</v>
      </c>
      <c r="V37" s="10" t="s">
        <v>104</v>
      </c>
      <c r="W37" s="39">
        <v>5</v>
      </c>
      <c r="X37" s="41">
        <v>5.4322629999999998</v>
      </c>
      <c r="Y37" s="72">
        <f t="shared" si="0"/>
        <v>27.161314999999998</v>
      </c>
      <c r="Z37" s="19"/>
      <c r="AA37" s="79">
        <v>0</v>
      </c>
      <c r="AB37" s="80">
        <f t="shared" si="1"/>
        <v>0</v>
      </c>
      <c r="AC37" s="81">
        <v>0</v>
      </c>
      <c r="AD37" s="82">
        <f t="shared" si="2"/>
        <v>0</v>
      </c>
      <c r="AE37" s="133">
        <f t="shared" si="3"/>
        <v>0</v>
      </c>
    </row>
    <row r="38" spans="1:32" ht="16.5" thickBot="1" x14ac:dyDescent="0.3">
      <c r="A38" s="16"/>
      <c r="B38" s="3" t="s">
        <v>132</v>
      </c>
      <c r="C38" s="42" t="s">
        <v>72</v>
      </c>
      <c r="D38" s="5" t="s">
        <v>25</v>
      </c>
      <c r="E38" s="6" t="s">
        <v>462</v>
      </c>
      <c r="F38" s="7"/>
      <c r="G38" s="7"/>
      <c r="H38" s="8">
        <v>3.4340000000000002</v>
      </c>
      <c r="I38" s="7"/>
      <c r="J38" s="9" t="s">
        <v>379</v>
      </c>
      <c r="K38" s="10" t="s">
        <v>380</v>
      </c>
      <c r="L38" s="39">
        <v>1</v>
      </c>
      <c r="M38" s="11">
        <v>150</v>
      </c>
      <c r="N38" s="39">
        <v>150</v>
      </c>
      <c r="O38" s="44"/>
      <c r="P38" s="13" t="e">
        <v>#VALUE!</v>
      </c>
      <c r="Q38" s="14">
        <f t="shared" si="6"/>
        <v>150</v>
      </c>
      <c r="R38" s="40" t="s">
        <v>381</v>
      </c>
      <c r="S38" s="41" t="s">
        <v>381</v>
      </c>
      <c r="T38" s="14">
        <f t="shared" si="7"/>
        <v>150</v>
      </c>
      <c r="V38" s="10" t="s">
        <v>380</v>
      </c>
      <c r="W38" s="39">
        <v>1</v>
      </c>
      <c r="X38" s="41" t="s">
        <v>381</v>
      </c>
      <c r="Y38" s="72">
        <v>150</v>
      </c>
      <c r="Z38" s="19"/>
      <c r="AA38" s="79">
        <v>0</v>
      </c>
      <c r="AB38" s="80">
        <f t="shared" si="1"/>
        <v>0</v>
      </c>
      <c r="AC38" s="81">
        <v>0</v>
      </c>
      <c r="AD38" s="82">
        <f t="shared" si="2"/>
        <v>0</v>
      </c>
      <c r="AE38" s="133">
        <f t="shared" si="3"/>
        <v>0</v>
      </c>
    </row>
    <row r="39" spans="1:32" ht="16.5" thickBot="1" x14ac:dyDescent="0.3">
      <c r="A39" s="16"/>
      <c r="B39" s="3" t="s">
        <v>132</v>
      </c>
      <c r="C39" s="42" t="s">
        <v>72</v>
      </c>
      <c r="D39" s="5" t="s">
        <v>25</v>
      </c>
      <c r="E39" s="6" t="s">
        <v>463</v>
      </c>
      <c r="F39" s="7"/>
      <c r="G39" s="7"/>
      <c r="H39" s="8">
        <v>3.4350000000000001</v>
      </c>
      <c r="I39" s="7"/>
      <c r="J39" s="9" t="s">
        <v>379</v>
      </c>
      <c r="K39" s="10" t="s">
        <v>380</v>
      </c>
      <c r="L39" s="39">
        <v>1</v>
      </c>
      <c r="M39" s="11">
        <v>500</v>
      </c>
      <c r="N39" s="39">
        <v>500</v>
      </c>
      <c r="O39" s="44"/>
      <c r="P39" s="13" t="e">
        <v>#VALUE!</v>
      </c>
      <c r="Q39" s="14">
        <f t="shared" si="6"/>
        <v>500</v>
      </c>
      <c r="R39" s="40" t="s">
        <v>381</v>
      </c>
      <c r="S39" s="41" t="s">
        <v>381</v>
      </c>
      <c r="T39" s="14">
        <f t="shared" si="7"/>
        <v>500</v>
      </c>
      <c r="V39" s="10" t="s">
        <v>380</v>
      </c>
      <c r="W39" s="39">
        <v>1</v>
      </c>
      <c r="X39" s="41" t="s">
        <v>381</v>
      </c>
      <c r="Y39" s="72">
        <v>500</v>
      </c>
      <c r="Z39" s="19"/>
      <c r="AA39" s="79">
        <v>0</v>
      </c>
      <c r="AB39" s="80">
        <f t="shared" si="1"/>
        <v>0</v>
      </c>
      <c r="AC39" s="81">
        <v>0</v>
      </c>
      <c r="AD39" s="82">
        <f t="shared" si="2"/>
        <v>0</v>
      </c>
      <c r="AE39" s="133">
        <f t="shared" si="3"/>
        <v>0</v>
      </c>
    </row>
    <row r="40" spans="1:32" ht="15.75" thickBot="1" x14ac:dyDescent="0.3">
      <c r="A40" s="16"/>
      <c r="B40" s="3" t="s">
        <v>132</v>
      </c>
      <c r="C40" s="42" t="s">
        <v>164</v>
      </c>
      <c r="D40" s="5" t="s">
        <v>378</v>
      </c>
      <c r="E40" s="6"/>
      <c r="F40" s="7"/>
      <c r="G40" s="7"/>
      <c r="H40" s="8"/>
      <c r="I40" s="7"/>
      <c r="J40" s="9"/>
      <c r="K40" s="10"/>
      <c r="L40" s="39"/>
      <c r="M40" s="9"/>
      <c r="N40" s="39"/>
      <c r="O40" s="44"/>
      <c r="P40" s="28"/>
      <c r="Q40" s="43"/>
      <c r="R40" s="43"/>
      <c r="S40" s="43"/>
      <c r="T40" s="43"/>
      <c r="V40" s="10"/>
      <c r="W40" s="39"/>
      <c r="X40" s="43"/>
      <c r="Y40" s="72"/>
      <c r="Z40" s="19"/>
      <c r="AA40" s="79"/>
      <c r="AB40" s="80"/>
      <c r="AC40" s="81"/>
      <c r="AD40" s="82"/>
      <c r="AE40" s="133">
        <f t="shared" si="3"/>
        <v>0</v>
      </c>
    </row>
    <row r="41" spans="1:32" ht="45.75" thickBot="1" x14ac:dyDescent="0.3">
      <c r="A41" s="16"/>
      <c r="B41" s="3" t="s">
        <v>132</v>
      </c>
      <c r="C41" s="42" t="s">
        <v>164</v>
      </c>
      <c r="D41" s="5" t="s">
        <v>25</v>
      </c>
      <c r="E41" s="6" t="s">
        <v>187</v>
      </c>
      <c r="F41" s="7"/>
      <c r="G41" s="7"/>
      <c r="H41" s="8">
        <v>4.1399999999999997</v>
      </c>
      <c r="I41" s="7"/>
      <c r="J41" s="9" t="s">
        <v>188</v>
      </c>
      <c r="K41" s="10" t="s">
        <v>57</v>
      </c>
      <c r="L41" s="39">
        <v>15</v>
      </c>
      <c r="M41" s="11">
        <v>6.75</v>
      </c>
      <c r="N41" s="39">
        <v>101.25</v>
      </c>
      <c r="O41" s="44"/>
      <c r="P41" s="13" t="e">
        <v>#VALUE!</v>
      </c>
      <c r="Q41" s="14" t="e">
        <f>IF(J41="PROV SUM",N41,L41*P41)</f>
        <v>#VALUE!</v>
      </c>
      <c r="R41" s="40">
        <v>0</v>
      </c>
      <c r="S41" s="41">
        <v>6.4124999999999996</v>
      </c>
      <c r="T41" s="14">
        <f>IF(J41="SC024",N41,IF(ISERROR(S41),"",IF(J41="PROV SUM",N41,L41*S41)))</f>
        <v>96.1875</v>
      </c>
      <c r="V41" s="10" t="s">
        <v>57</v>
      </c>
      <c r="W41" s="39">
        <v>15</v>
      </c>
      <c r="X41" s="41">
        <v>6.4124999999999996</v>
      </c>
      <c r="Y41" s="72">
        <f t="shared" si="0"/>
        <v>96.1875</v>
      </c>
      <c r="Z41" s="19"/>
      <c r="AA41" s="79">
        <v>0</v>
      </c>
      <c r="AB41" s="80">
        <f t="shared" si="1"/>
        <v>0</v>
      </c>
      <c r="AC41" s="81">
        <v>0</v>
      </c>
      <c r="AD41" s="82">
        <f t="shared" si="2"/>
        <v>0</v>
      </c>
      <c r="AE41" s="133">
        <f t="shared" si="3"/>
        <v>0</v>
      </c>
    </row>
    <row r="42" spans="1:32" ht="90.75" thickBot="1" x14ac:dyDescent="0.3">
      <c r="A42" s="16"/>
      <c r="B42" s="45" t="s">
        <v>132</v>
      </c>
      <c r="C42" s="46" t="s">
        <v>164</v>
      </c>
      <c r="D42" s="47" t="s">
        <v>25</v>
      </c>
      <c r="E42" s="48" t="s">
        <v>169</v>
      </c>
      <c r="F42" s="49"/>
      <c r="G42" s="49"/>
      <c r="H42" s="50">
        <v>4.8899999999999801</v>
      </c>
      <c r="I42" s="49"/>
      <c r="J42" s="51" t="s">
        <v>170</v>
      </c>
      <c r="K42" s="52" t="s">
        <v>75</v>
      </c>
      <c r="L42" s="53">
        <v>5</v>
      </c>
      <c r="M42" s="54">
        <v>29.05</v>
      </c>
      <c r="N42" s="53">
        <v>145.25</v>
      </c>
      <c r="O42" s="44"/>
      <c r="P42" s="13" t="e">
        <v>#VALUE!</v>
      </c>
      <c r="Q42" s="14" t="e">
        <f>IF(J42="PROV SUM",N42,L42*P42)</f>
        <v>#VALUE!</v>
      </c>
      <c r="R42" s="40">
        <v>0</v>
      </c>
      <c r="S42" s="41">
        <v>25.752824999999998</v>
      </c>
      <c r="T42" s="14">
        <f>IF(J42="SC024",N42,IF(ISERROR(S42),"",IF(J42="PROV SUM",N42,L42*S42)))</f>
        <v>128.76412499999998</v>
      </c>
      <c r="V42" s="52" t="s">
        <v>75</v>
      </c>
      <c r="W42" s="53">
        <v>5</v>
      </c>
      <c r="X42" s="41">
        <v>25.752824999999998</v>
      </c>
      <c r="Y42" s="72">
        <f t="shared" si="0"/>
        <v>128.76412499999998</v>
      </c>
      <c r="Z42" s="19"/>
      <c r="AA42" s="79">
        <v>0</v>
      </c>
      <c r="AB42" s="80">
        <f t="shared" si="1"/>
        <v>0</v>
      </c>
      <c r="AC42" s="81">
        <v>0</v>
      </c>
      <c r="AD42" s="82">
        <f t="shared" si="2"/>
        <v>0</v>
      </c>
      <c r="AE42" s="133">
        <f t="shared" si="3"/>
        <v>0</v>
      </c>
    </row>
    <row r="43" spans="1:32" ht="90.75" thickBot="1" x14ac:dyDescent="0.3">
      <c r="A43" s="16"/>
      <c r="B43" s="45" t="s">
        <v>132</v>
      </c>
      <c r="C43" s="46" t="s">
        <v>164</v>
      </c>
      <c r="D43" s="47" t="s">
        <v>25</v>
      </c>
      <c r="E43" s="48" t="s">
        <v>171</v>
      </c>
      <c r="F43" s="49"/>
      <c r="G43" s="49"/>
      <c r="H43" s="50">
        <v>4.8999999999999799</v>
      </c>
      <c r="I43" s="49"/>
      <c r="J43" s="51" t="s">
        <v>172</v>
      </c>
      <c r="K43" s="52" t="s">
        <v>75</v>
      </c>
      <c r="L43" s="53">
        <v>10</v>
      </c>
      <c r="M43" s="54">
        <v>35.61</v>
      </c>
      <c r="N43" s="53">
        <v>356.1</v>
      </c>
      <c r="O43" s="44"/>
      <c r="P43" s="13" t="e">
        <v>#VALUE!</v>
      </c>
      <c r="Q43" s="14" t="e">
        <f>IF(J43="PROV SUM",N43,L43*P43)</f>
        <v>#VALUE!</v>
      </c>
      <c r="R43" s="40">
        <v>0</v>
      </c>
      <c r="S43" s="41">
        <v>31.568264999999997</v>
      </c>
      <c r="T43" s="14">
        <f>IF(J43="SC024",N43,IF(ISERROR(S43),"",IF(J43="PROV SUM",N43,L43*S43)))</f>
        <v>315.68264999999997</v>
      </c>
      <c r="V43" s="52" t="s">
        <v>75</v>
      </c>
      <c r="W43" s="53">
        <v>10</v>
      </c>
      <c r="X43" s="41">
        <v>31.568264999999997</v>
      </c>
      <c r="Y43" s="72">
        <f t="shared" si="0"/>
        <v>315.68264999999997</v>
      </c>
      <c r="Z43" s="19"/>
      <c r="AA43" s="79">
        <v>0</v>
      </c>
      <c r="AB43" s="80">
        <f t="shared" si="1"/>
        <v>0</v>
      </c>
      <c r="AC43" s="81">
        <v>0</v>
      </c>
      <c r="AD43" s="82">
        <f t="shared" si="2"/>
        <v>0</v>
      </c>
      <c r="AE43" s="133">
        <f t="shared" si="3"/>
        <v>0</v>
      </c>
    </row>
    <row r="44" spans="1:32" ht="15.75" thickBot="1" x14ac:dyDescent="0.3">
      <c r="A44" s="16"/>
      <c r="B44" s="45" t="s">
        <v>132</v>
      </c>
      <c r="C44" s="46" t="s">
        <v>24</v>
      </c>
      <c r="D44" s="47" t="s">
        <v>378</v>
      </c>
      <c r="E44" s="48"/>
      <c r="F44" s="49"/>
      <c r="G44" s="49"/>
      <c r="H44" s="50"/>
      <c r="I44" s="49"/>
      <c r="J44" s="51"/>
      <c r="K44" s="52"/>
      <c r="L44" s="53"/>
      <c r="M44" s="51"/>
      <c r="N44" s="53"/>
      <c r="O44" s="44"/>
      <c r="P44" s="28"/>
      <c r="Q44" s="43"/>
      <c r="R44" s="43"/>
      <c r="S44" s="43"/>
      <c r="T44" s="43"/>
      <c r="V44" s="52"/>
      <c r="W44" s="53"/>
      <c r="X44" s="43"/>
      <c r="Y44" s="72">
        <f t="shared" si="0"/>
        <v>0</v>
      </c>
      <c r="Z44" s="19"/>
      <c r="AA44" s="79">
        <v>0</v>
      </c>
      <c r="AB44" s="80">
        <f t="shared" si="1"/>
        <v>0</v>
      </c>
      <c r="AC44" s="81">
        <v>0</v>
      </c>
      <c r="AD44" s="82">
        <f t="shared" si="2"/>
        <v>0</v>
      </c>
      <c r="AE44" s="133">
        <f t="shared" si="3"/>
        <v>0</v>
      </c>
      <c r="AF44" s="176">
        <f>SUM(AD45:AD49)</f>
        <v>1904.0601999999999</v>
      </c>
    </row>
    <row r="45" spans="1:32" ht="120.75" thickBot="1" x14ac:dyDescent="0.3">
      <c r="A45" s="22"/>
      <c r="B45" s="55" t="s">
        <v>132</v>
      </c>
      <c r="C45" s="55" t="s">
        <v>24</v>
      </c>
      <c r="D45" s="56" t="s">
        <v>25</v>
      </c>
      <c r="E45" s="57" t="s">
        <v>26</v>
      </c>
      <c r="F45" s="58"/>
      <c r="G45" s="58"/>
      <c r="H45" s="59">
        <v>2.1</v>
      </c>
      <c r="I45" s="58"/>
      <c r="J45" s="60" t="s">
        <v>27</v>
      </c>
      <c r="K45" s="58" t="s">
        <v>28</v>
      </c>
      <c r="L45" s="61">
        <v>100</v>
      </c>
      <c r="M45" s="62">
        <v>12.92</v>
      </c>
      <c r="N45" s="63">
        <v>1292</v>
      </c>
      <c r="O45" s="19"/>
      <c r="P45" s="13" t="e">
        <v>#VALUE!</v>
      </c>
      <c r="Q45" s="14" t="e">
        <f>IF(J45="PROV SUM",N45,L45*P45)</f>
        <v>#VALUE!</v>
      </c>
      <c r="R45" s="40">
        <v>0</v>
      </c>
      <c r="S45" s="41">
        <v>16.4084</v>
      </c>
      <c r="T45" s="14">
        <f>IF(J45="SC024",N45,IF(ISERROR(S45),"",IF(J45="PROV SUM",N45,L45*S45)))</f>
        <v>1640.8400000000001</v>
      </c>
      <c r="V45" s="58" t="s">
        <v>28</v>
      </c>
      <c r="W45" s="61">
        <v>100</v>
      </c>
      <c r="X45" s="41">
        <v>16.4084</v>
      </c>
      <c r="Y45" s="72">
        <f t="shared" si="0"/>
        <v>1640.8400000000001</v>
      </c>
      <c r="Z45" s="19"/>
      <c r="AA45" s="79">
        <v>0.7</v>
      </c>
      <c r="AB45" s="80">
        <f t="shared" si="1"/>
        <v>1148.588</v>
      </c>
      <c r="AC45" s="81">
        <v>0.7</v>
      </c>
      <c r="AD45" s="82">
        <f t="shared" si="2"/>
        <v>1148.588</v>
      </c>
      <c r="AE45" s="133">
        <f t="shared" si="3"/>
        <v>0</v>
      </c>
    </row>
    <row r="46" spans="1:32" ht="30.75" thickBot="1" x14ac:dyDescent="0.3">
      <c r="A46" s="22"/>
      <c r="B46" s="55" t="s">
        <v>132</v>
      </c>
      <c r="C46" s="55" t="s">
        <v>24</v>
      </c>
      <c r="D46" s="56" t="s">
        <v>25</v>
      </c>
      <c r="E46" s="57" t="s">
        <v>29</v>
      </c>
      <c r="F46" s="58"/>
      <c r="G46" s="58"/>
      <c r="H46" s="59">
        <v>2.5</v>
      </c>
      <c r="I46" s="58"/>
      <c r="J46" s="60" t="s">
        <v>30</v>
      </c>
      <c r="K46" s="58" t="s">
        <v>31</v>
      </c>
      <c r="L46" s="61">
        <v>1</v>
      </c>
      <c r="M46" s="62">
        <v>420</v>
      </c>
      <c r="N46" s="63">
        <v>420</v>
      </c>
      <c r="O46" s="19"/>
      <c r="P46" s="13" t="e">
        <v>#VALUE!</v>
      </c>
      <c r="Q46" s="14" t="e">
        <f>IF(J46="PROV SUM",N46,L46*P46)</f>
        <v>#VALUE!</v>
      </c>
      <c r="R46" s="40">
        <v>0</v>
      </c>
      <c r="S46" s="41">
        <v>533.4</v>
      </c>
      <c r="T46" s="14">
        <f>IF(J46="SC024",N46,IF(ISERROR(S46),"",IF(J46="PROV SUM",N46,L46*S46)))</f>
        <v>533.4</v>
      </c>
      <c r="V46" s="58" t="s">
        <v>31</v>
      </c>
      <c r="W46" s="61">
        <v>1</v>
      </c>
      <c r="X46" s="41">
        <v>533.4</v>
      </c>
      <c r="Y46" s="72">
        <f t="shared" si="0"/>
        <v>533.4</v>
      </c>
      <c r="Z46" s="19"/>
      <c r="AA46" s="79">
        <v>0.7</v>
      </c>
      <c r="AB46" s="80">
        <f t="shared" si="1"/>
        <v>373.37999999999994</v>
      </c>
      <c r="AC46" s="81">
        <v>0.7</v>
      </c>
      <c r="AD46" s="82">
        <f t="shared" si="2"/>
        <v>373.37999999999994</v>
      </c>
      <c r="AE46" s="133">
        <f t="shared" si="3"/>
        <v>0</v>
      </c>
    </row>
    <row r="47" spans="1:32" ht="15.75" thickBot="1" x14ac:dyDescent="0.3">
      <c r="A47" s="22"/>
      <c r="B47" s="55" t="s">
        <v>132</v>
      </c>
      <c r="C47" s="55" t="s">
        <v>24</v>
      </c>
      <c r="D47" s="56" t="s">
        <v>25</v>
      </c>
      <c r="E47" s="57" t="s">
        <v>32</v>
      </c>
      <c r="F47" s="58"/>
      <c r="G47" s="58"/>
      <c r="H47" s="59">
        <v>2.6</v>
      </c>
      <c r="I47" s="58"/>
      <c r="J47" s="60" t="s">
        <v>33</v>
      </c>
      <c r="K47" s="58" t="s">
        <v>31</v>
      </c>
      <c r="L47" s="61">
        <v>1</v>
      </c>
      <c r="M47" s="62">
        <v>50</v>
      </c>
      <c r="N47" s="63">
        <v>50</v>
      </c>
      <c r="O47" s="19"/>
      <c r="P47" s="13" t="e">
        <v>#VALUE!</v>
      </c>
      <c r="Q47" s="14" t="e">
        <f>IF(J47="PROV SUM",N47,L47*P47)</f>
        <v>#VALUE!</v>
      </c>
      <c r="R47" s="40">
        <v>0</v>
      </c>
      <c r="S47" s="41">
        <v>63.5</v>
      </c>
      <c r="T47" s="14">
        <f>IF(J47="SC024",N47,IF(ISERROR(S47),"",IF(J47="PROV SUM",N47,L47*S47)))</f>
        <v>63.5</v>
      </c>
      <c r="V47" s="58" t="s">
        <v>31</v>
      </c>
      <c r="W47" s="61">
        <v>1</v>
      </c>
      <c r="X47" s="41">
        <v>63.5</v>
      </c>
      <c r="Y47" s="72">
        <f t="shared" si="0"/>
        <v>63.5</v>
      </c>
      <c r="Z47" s="19"/>
      <c r="AA47" s="79">
        <v>0.7</v>
      </c>
      <c r="AB47" s="80">
        <f t="shared" si="1"/>
        <v>44.449999999999996</v>
      </c>
      <c r="AC47" s="81">
        <v>0.7</v>
      </c>
      <c r="AD47" s="82">
        <f t="shared" si="2"/>
        <v>44.449999999999996</v>
      </c>
      <c r="AE47" s="133">
        <f t="shared" si="3"/>
        <v>0</v>
      </c>
    </row>
    <row r="48" spans="1:32" ht="15.75" thickBot="1" x14ac:dyDescent="0.3">
      <c r="A48" s="22"/>
      <c r="B48" s="55" t="s">
        <v>132</v>
      </c>
      <c r="C48" s="55" t="s">
        <v>24</v>
      </c>
      <c r="D48" s="56" t="s">
        <v>25</v>
      </c>
      <c r="E48" s="57" t="s">
        <v>41</v>
      </c>
      <c r="F48" s="58"/>
      <c r="G48" s="58"/>
      <c r="H48" s="59">
        <v>2.16</v>
      </c>
      <c r="I48" s="58"/>
      <c r="J48" s="60" t="s">
        <v>42</v>
      </c>
      <c r="K48" s="58" t="s">
        <v>31</v>
      </c>
      <c r="L48" s="61">
        <v>1</v>
      </c>
      <c r="M48" s="62">
        <v>379.8</v>
      </c>
      <c r="N48" s="63">
        <v>379.8</v>
      </c>
      <c r="O48" s="19"/>
      <c r="P48" s="13" t="e">
        <v>#VALUE!</v>
      </c>
      <c r="Q48" s="14" t="e">
        <f>IF(J48="PROV SUM",N48,L48*P48)</f>
        <v>#VALUE!</v>
      </c>
      <c r="R48" s="40">
        <v>0</v>
      </c>
      <c r="S48" s="41">
        <v>482.346</v>
      </c>
      <c r="T48" s="14">
        <f>IF(J48="SC024",N48,IF(ISERROR(S48),"",IF(J48="PROV SUM",N48,L48*S48)))</f>
        <v>482.346</v>
      </c>
      <c r="V48" s="58" t="s">
        <v>31</v>
      </c>
      <c r="W48" s="61">
        <v>1</v>
      </c>
      <c r="X48" s="41">
        <v>482.346</v>
      </c>
      <c r="Y48" s="72">
        <f t="shared" si="0"/>
        <v>482.346</v>
      </c>
      <c r="Z48" s="19"/>
      <c r="AA48" s="79">
        <v>0.7</v>
      </c>
      <c r="AB48" s="80">
        <f t="shared" si="1"/>
        <v>337.6422</v>
      </c>
      <c r="AC48" s="81">
        <v>0.7</v>
      </c>
      <c r="AD48" s="82">
        <f t="shared" si="2"/>
        <v>337.6422</v>
      </c>
      <c r="AE48" s="133">
        <f t="shared" si="3"/>
        <v>0</v>
      </c>
    </row>
    <row r="49" spans="1:31" ht="60.75" thickBot="1" x14ac:dyDescent="0.3">
      <c r="A49" s="22"/>
      <c r="B49" s="55" t="s">
        <v>132</v>
      </c>
      <c r="C49" s="55" t="s">
        <v>24</v>
      </c>
      <c r="D49" s="56" t="s">
        <v>25</v>
      </c>
      <c r="E49" s="57" t="s">
        <v>382</v>
      </c>
      <c r="F49" s="58"/>
      <c r="G49" s="58"/>
      <c r="H49" s="59"/>
      <c r="I49" s="58"/>
      <c r="J49" s="60" t="s">
        <v>383</v>
      </c>
      <c r="K49" s="58" t="s">
        <v>31</v>
      </c>
      <c r="L49" s="61"/>
      <c r="M49" s="62">
        <v>4.8300000000000003E-2</v>
      </c>
      <c r="N49" s="63">
        <v>0</v>
      </c>
      <c r="O49" s="19"/>
      <c r="P49" s="13" t="e">
        <v>#VALUE!</v>
      </c>
      <c r="Q49" s="14" t="e">
        <f>IF(J49="PROV SUM",N49,L49*P49)</f>
        <v>#VALUE!</v>
      </c>
      <c r="R49" s="40" t="e">
        <v>#N/A</v>
      </c>
      <c r="S49" s="41" t="e">
        <v>#N/A</v>
      </c>
      <c r="T49" s="14">
        <f>IF(J49="SC024",N49,IF(ISERROR(S49),"",IF(J49="PROV SUM",N49,L49*S49)))</f>
        <v>0</v>
      </c>
      <c r="V49" s="58" t="s">
        <v>31</v>
      </c>
      <c r="W49" s="61"/>
      <c r="X49" s="41" t="e">
        <v>#N/A</v>
      </c>
      <c r="Y49" s="72"/>
      <c r="Z49" s="19"/>
      <c r="AA49" s="79">
        <v>0</v>
      </c>
      <c r="AB49" s="80">
        <f t="shared" si="1"/>
        <v>0</v>
      </c>
      <c r="AC49" s="81">
        <v>0</v>
      </c>
      <c r="AD49" s="82">
        <f t="shared" si="2"/>
        <v>0</v>
      </c>
      <c r="AE49" s="133">
        <f t="shared" si="3"/>
        <v>0</v>
      </c>
    </row>
    <row r="50" spans="1:31" ht="15.75" thickBot="1" x14ac:dyDescent="0.3">
      <c r="A50" s="22"/>
      <c r="B50" s="64" t="s">
        <v>132</v>
      </c>
      <c r="C50" s="55" t="s">
        <v>312</v>
      </c>
      <c r="D50" s="56" t="s">
        <v>378</v>
      </c>
      <c r="E50" s="57"/>
      <c r="F50" s="58"/>
      <c r="G50" s="58"/>
      <c r="H50" s="59"/>
      <c r="I50" s="58"/>
      <c r="J50" s="60"/>
      <c r="K50" s="58"/>
      <c r="L50" s="61"/>
      <c r="M50" s="60"/>
      <c r="N50" s="63"/>
      <c r="O50" s="19"/>
      <c r="P50" s="17"/>
      <c r="Q50" s="38"/>
      <c r="R50" s="38"/>
      <c r="S50" s="38"/>
      <c r="T50" s="38"/>
      <c r="V50" s="58"/>
      <c r="W50" s="61"/>
      <c r="X50" s="38"/>
      <c r="Y50" s="72">
        <f t="shared" si="0"/>
        <v>0</v>
      </c>
      <c r="Z50" s="19"/>
      <c r="AA50" s="79">
        <v>0</v>
      </c>
      <c r="AB50" s="80">
        <f t="shared" si="1"/>
        <v>0</v>
      </c>
      <c r="AC50" s="81">
        <v>0</v>
      </c>
      <c r="AD50" s="82">
        <f t="shared" si="2"/>
        <v>0</v>
      </c>
      <c r="AE50" s="133">
        <f t="shared" si="3"/>
        <v>0</v>
      </c>
    </row>
    <row r="51" spans="1:31" ht="60.75" thickBot="1" x14ac:dyDescent="0.3">
      <c r="A51" s="22"/>
      <c r="B51" s="64" t="s">
        <v>132</v>
      </c>
      <c r="C51" s="55" t="s">
        <v>312</v>
      </c>
      <c r="D51" s="56" t="s">
        <v>25</v>
      </c>
      <c r="E51" s="57" t="s">
        <v>190</v>
      </c>
      <c r="F51" s="58"/>
      <c r="G51" s="58"/>
      <c r="H51" s="59">
        <v>7.2440000000000504</v>
      </c>
      <c r="I51" s="58"/>
      <c r="J51" s="60" t="s">
        <v>191</v>
      </c>
      <c r="K51" s="58" t="s">
        <v>104</v>
      </c>
      <c r="L51" s="61">
        <v>17</v>
      </c>
      <c r="M51" s="65">
        <v>44.12</v>
      </c>
      <c r="N51" s="63">
        <v>750.04</v>
      </c>
      <c r="O51" s="19"/>
      <c r="P51" s="13" t="e">
        <v>#VALUE!</v>
      </c>
      <c r="Q51" s="14" t="e">
        <f>IF(J51="PROV SUM",N51,L51*P51)</f>
        <v>#VALUE!</v>
      </c>
      <c r="R51" s="40">
        <v>0</v>
      </c>
      <c r="S51" s="41">
        <v>31.986999999999998</v>
      </c>
      <c r="T51" s="14">
        <f>IF(J51="SC024",N51,IF(ISERROR(S51),"",IF(J51="PROV SUM",N51,L51*S51)))</f>
        <v>543.779</v>
      </c>
      <c r="V51" s="58" t="s">
        <v>104</v>
      </c>
      <c r="W51" s="61">
        <v>17</v>
      </c>
      <c r="X51" s="41">
        <v>31.986999999999998</v>
      </c>
      <c r="Y51" s="72">
        <f t="shared" si="0"/>
        <v>543.779</v>
      </c>
      <c r="Z51" s="19"/>
      <c r="AA51" s="79">
        <v>0</v>
      </c>
      <c r="AB51" s="80">
        <f t="shared" si="1"/>
        <v>0</v>
      </c>
      <c r="AC51" s="81">
        <v>0</v>
      </c>
      <c r="AD51" s="82">
        <f t="shared" si="2"/>
        <v>0</v>
      </c>
      <c r="AE51" s="133">
        <f t="shared" si="3"/>
        <v>0</v>
      </c>
    </row>
    <row r="52" spans="1:31" ht="16.5" thickBot="1" x14ac:dyDescent="0.3">
      <c r="A52" s="22"/>
      <c r="B52" s="64" t="s">
        <v>132</v>
      </c>
      <c r="C52" s="55" t="s">
        <v>312</v>
      </c>
      <c r="D52" s="56" t="s">
        <v>25</v>
      </c>
      <c r="E52" s="57" t="s">
        <v>464</v>
      </c>
      <c r="F52" s="58"/>
      <c r="G52" s="58"/>
      <c r="H52" s="59">
        <v>7.3159999999999998</v>
      </c>
      <c r="I52" s="58"/>
      <c r="J52" s="60" t="s">
        <v>379</v>
      </c>
      <c r="K52" s="58" t="s">
        <v>380</v>
      </c>
      <c r="L52" s="61">
        <v>1</v>
      </c>
      <c r="M52" s="61">
        <v>200</v>
      </c>
      <c r="N52" s="63">
        <v>200</v>
      </c>
      <c r="O52" s="19"/>
      <c r="P52" s="13" t="e">
        <v>#VALUE!</v>
      </c>
      <c r="Q52" s="14">
        <f>IF(J52="PROV SUM",N52,L52*P52)</f>
        <v>200</v>
      </c>
      <c r="R52" s="40" t="s">
        <v>381</v>
      </c>
      <c r="S52" s="41" t="s">
        <v>381</v>
      </c>
      <c r="T52" s="14">
        <f>IF(J52="SC024",N52,IF(ISERROR(S52),"",IF(J52="PROV SUM",N52,L52*S52)))</f>
        <v>200</v>
      </c>
      <c r="V52" s="58" t="s">
        <v>380</v>
      </c>
      <c r="W52" s="61">
        <v>1</v>
      </c>
      <c r="X52" s="41" t="s">
        <v>381</v>
      </c>
      <c r="Y52" s="72">
        <v>200</v>
      </c>
      <c r="Z52" s="19"/>
      <c r="AA52" s="79">
        <v>0</v>
      </c>
      <c r="AB52" s="80">
        <f t="shared" si="1"/>
        <v>0</v>
      </c>
      <c r="AC52" s="81">
        <v>0</v>
      </c>
      <c r="AD52" s="82">
        <f t="shared" si="2"/>
        <v>0</v>
      </c>
      <c r="AE52" s="133">
        <f t="shared" si="3"/>
        <v>0</v>
      </c>
    </row>
    <row r="53" spans="1:31" ht="31.5" thickBot="1" x14ac:dyDescent="0.3">
      <c r="A53" s="22"/>
      <c r="B53" s="64" t="s">
        <v>132</v>
      </c>
      <c r="C53" s="24" t="s">
        <v>312</v>
      </c>
      <c r="D53" s="25" t="s">
        <v>25</v>
      </c>
      <c r="E53" s="26" t="s">
        <v>465</v>
      </c>
      <c r="F53" s="22"/>
      <c r="G53" s="22"/>
      <c r="H53" s="27">
        <v>7.3170000000000002</v>
      </c>
      <c r="I53" s="22"/>
      <c r="J53" s="28" t="s">
        <v>379</v>
      </c>
      <c r="K53" s="22" t="s">
        <v>380</v>
      </c>
      <c r="L53" s="29">
        <v>1</v>
      </c>
      <c r="M53" s="61">
        <v>800</v>
      </c>
      <c r="N53" s="18">
        <v>800</v>
      </c>
      <c r="O53" s="19"/>
      <c r="P53" s="13" t="e">
        <v>#VALUE!</v>
      </c>
      <c r="Q53" s="14">
        <f>IF(J53="PROV SUM",N53,L53*P53)</f>
        <v>800</v>
      </c>
      <c r="R53" s="40" t="s">
        <v>381</v>
      </c>
      <c r="S53" s="41" t="s">
        <v>381</v>
      </c>
      <c r="T53" s="14">
        <f>IF(J53="SC024",N53,IF(ISERROR(S53),"",IF(J53="PROV SUM",N53,L53*S53)))</f>
        <v>800</v>
      </c>
      <c r="V53" s="22" t="s">
        <v>380</v>
      </c>
      <c r="W53" s="29">
        <v>1</v>
      </c>
      <c r="X53" s="41" t="s">
        <v>381</v>
      </c>
      <c r="Y53" s="72">
        <v>800</v>
      </c>
      <c r="Z53" s="19"/>
      <c r="AA53" s="79">
        <v>0</v>
      </c>
      <c r="AB53" s="80">
        <f t="shared" ref="AB53:AB67" si="8">Y53*AA53</f>
        <v>0</v>
      </c>
      <c r="AC53" s="81">
        <v>0</v>
      </c>
      <c r="AD53" s="82">
        <f t="shared" ref="AD53:AD67" si="9">Y53*AC53</f>
        <v>0</v>
      </c>
      <c r="AE53" s="133">
        <f t="shared" si="3"/>
        <v>0</v>
      </c>
    </row>
    <row r="54" spans="1:31" ht="16.5" thickBot="1" x14ac:dyDescent="0.3">
      <c r="A54" s="22"/>
      <c r="B54" s="64" t="s">
        <v>132</v>
      </c>
      <c r="C54" s="24" t="s">
        <v>312</v>
      </c>
      <c r="D54" s="25" t="s">
        <v>25</v>
      </c>
      <c r="E54" s="26" t="s">
        <v>466</v>
      </c>
      <c r="F54" s="22"/>
      <c r="G54" s="22"/>
      <c r="H54" s="27">
        <v>7.3179999999999996</v>
      </c>
      <c r="I54" s="22"/>
      <c r="J54" s="28" t="s">
        <v>379</v>
      </c>
      <c r="K54" s="22" t="s">
        <v>380</v>
      </c>
      <c r="L54" s="29">
        <v>1</v>
      </c>
      <c r="M54" s="61">
        <v>800</v>
      </c>
      <c r="N54" s="18">
        <v>800</v>
      </c>
      <c r="O54" s="19"/>
      <c r="P54" s="13" t="e">
        <v>#VALUE!</v>
      </c>
      <c r="Q54" s="14">
        <f>IF(J54="PROV SUM",N54,L54*P54)</f>
        <v>800</v>
      </c>
      <c r="R54" s="40" t="s">
        <v>381</v>
      </c>
      <c r="S54" s="41" t="s">
        <v>381</v>
      </c>
      <c r="T54" s="14">
        <f>IF(J54="SC024",N54,IF(ISERROR(S54),"",IF(J54="PROV SUM",N54,L54*S54)))</f>
        <v>800</v>
      </c>
      <c r="V54" s="22" t="s">
        <v>380</v>
      </c>
      <c r="W54" s="29">
        <v>1</v>
      </c>
      <c r="X54" s="41" t="s">
        <v>381</v>
      </c>
      <c r="Y54" s="72">
        <v>800</v>
      </c>
      <c r="Z54" s="19"/>
      <c r="AA54" s="79">
        <v>0</v>
      </c>
      <c r="AB54" s="80">
        <f t="shared" si="8"/>
        <v>0</v>
      </c>
      <c r="AC54" s="81">
        <v>0</v>
      </c>
      <c r="AD54" s="82">
        <f t="shared" si="9"/>
        <v>0</v>
      </c>
      <c r="AE54" s="133">
        <f t="shared" si="3"/>
        <v>0</v>
      </c>
    </row>
    <row r="55" spans="1:31" ht="16.5" thickBot="1" x14ac:dyDescent="0.3">
      <c r="A55" s="16"/>
      <c r="B55" s="88" t="s">
        <v>132</v>
      </c>
      <c r="C55" s="89" t="s">
        <v>341</v>
      </c>
      <c r="D55" s="90" t="s">
        <v>378</v>
      </c>
      <c r="E55" s="91"/>
      <c r="F55" s="7"/>
      <c r="G55" s="7"/>
      <c r="H55" s="92"/>
      <c r="I55" s="7"/>
      <c r="J55" s="91"/>
      <c r="K55" s="93"/>
      <c r="L55" s="53"/>
      <c r="M55" s="94"/>
      <c r="N55" s="12"/>
      <c r="O55" s="19"/>
      <c r="P55" s="17"/>
      <c r="Q55" s="38"/>
      <c r="R55" s="38"/>
      <c r="S55" s="38"/>
      <c r="T55" s="38"/>
      <c r="V55" s="93"/>
      <c r="W55" s="53"/>
      <c r="X55" s="94"/>
      <c r="Y55" s="72">
        <f t="shared" si="0"/>
        <v>0</v>
      </c>
      <c r="Z55" s="19"/>
      <c r="AA55" s="79">
        <v>0</v>
      </c>
      <c r="AB55" s="80">
        <f t="shared" si="8"/>
        <v>0</v>
      </c>
      <c r="AC55" s="81">
        <v>0</v>
      </c>
      <c r="AD55" s="82">
        <f t="shared" si="9"/>
        <v>0</v>
      </c>
      <c r="AE55" s="133">
        <f t="shared" si="3"/>
        <v>0</v>
      </c>
    </row>
    <row r="56" spans="1:31" ht="105.75" thickBot="1" x14ac:dyDescent="0.3">
      <c r="A56" s="16"/>
      <c r="B56" s="88" t="s">
        <v>132</v>
      </c>
      <c r="C56" s="89" t="s">
        <v>341</v>
      </c>
      <c r="D56" s="90" t="s">
        <v>25</v>
      </c>
      <c r="E56" s="91" t="s">
        <v>350</v>
      </c>
      <c r="F56" s="10"/>
      <c r="G56" s="10"/>
      <c r="H56" s="92">
        <v>13</v>
      </c>
      <c r="I56" s="10"/>
      <c r="J56" s="91" t="s">
        <v>351</v>
      </c>
      <c r="K56" s="10" t="s">
        <v>311</v>
      </c>
      <c r="L56" s="95">
        <v>2</v>
      </c>
      <c r="M56" s="94">
        <v>222.2</v>
      </c>
      <c r="N56" s="96">
        <v>444.4</v>
      </c>
      <c r="O56" s="19"/>
      <c r="P56" s="13" t="e">
        <v>#VALUE!</v>
      </c>
      <c r="Q56" s="14" t="e">
        <f t="shared" ref="Q56:Q67" si="10">IF(J56="PROV SUM",N56,L56*P56)</f>
        <v>#VALUE!</v>
      </c>
      <c r="R56" s="40">
        <v>0</v>
      </c>
      <c r="S56" s="41">
        <v>196.98029999999997</v>
      </c>
      <c r="T56" s="14">
        <f t="shared" ref="T56:T67" si="11">IF(J56="SC024",N56,IF(ISERROR(S56),"",IF(J56="PROV SUM",N56,L56*S56)))</f>
        <v>393.96059999999994</v>
      </c>
      <c r="V56" s="10" t="s">
        <v>311</v>
      </c>
      <c r="W56" s="95">
        <v>2</v>
      </c>
      <c r="X56" s="94">
        <v>196.98029999999997</v>
      </c>
      <c r="Y56" s="72">
        <f t="shared" si="0"/>
        <v>393.96059999999994</v>
      </c>
      <c r="Z56" s="19"/>
      <c r="AA56" s="79">
        <v>0</v>
      </c>
      <c r="AB56" s="80">
        <f t="shared" si="8"/>
        <v>0</v>
      </c>
      <c r="AC56" s="81">
        <v>0</v>
      </c>
      <c r="AD56" s="82">
        <f t="shared" si="9"/>
        <v>0</v>
      </c>
      <c r="AE56" s="133">
        <f t="shared" si="3"/>
        <v>0</v>
      </c>
    </row>
    <row r="57" spans="1:31" ht="105.75" thickBot="1" x14ac:dyDescent="0.3">
      <c r="A57" s="16"/>
      <c r="B57" s="88" t="s">
        <v>132</v>
      </c>
      <c r="C57" s="89" t="s">
        <v>341</v>
      </c>
      <c r="D57" s="90" t="s">
        <v>25</v>
      </c>
      <c r="E57" s="91" t="s">
        <v>356</v>
      </c>
      <c r="F57" s="7"/>
      <c r="G57" s="7"/>
      <c r="H57" s="92">
        <v>27</v>
      </c>
      <c r="I57" s="7"/>
      <c r="J57" s="91" t="s">
        <v>357</v>
      </c>
      <c r="K57" s="93" t="s">
        <v>311</v>
      </c>
      <c r="L57" s="95">
        <v>1</v>
      </c>
      <c r="M57" s="94">
        <v>22.53</v>
      </c>
      <c r="N57" s="96">
        <v>22.53</v>
      </c>
      <c r="O57" s="19"/>
      <c r="P57" s="13" t="e">
        <v>#VALUE!</v>
      </c>
      <c r="Q57" s="14" t="e">
        <f t="shared" si="10"/>
        <v>#VALUE!</v>
      </c>
      <c r="R57" s="40">
        <v>0</v>
      </c>
      <c r="S57" s="41">
        <v>19.150500000000001</v>
      </c>
      <c r="T57" s="14">
        <f t="shared" si="11"/>
        <v>19.150500000000001</v>
      </c>
      <c r="V57" s="93" t="s">
        <v>311</v>
      </c>
      <c r="W57" s="95">
        <v>1</v>
      </c>
      <c r="X57" s="94">
        <v>19.150500000000001</v>
      </c>
      <c r="Y57" s="72">
        <f t="shared" si="0"/>
        <v>19.150500000000001</v>
      </c>
      <c r="Z57" s="19"/>
      <c r="AA57" s="79">
        <v>0</v>
      </c>
      <c r="AB57" s="80">
        <f t="shared" si="8"/>
        <v>0</v>
      </c>
      <c r="AC57" s="81">
        <v>0</v>
      </c>
      <c r="AD57" s="82">
        <f t="shared" si="9"/>
        <v>0</v>
      </c>
      <c r="AE57" s="133">
        <f t="shared" si="3"/>
        <v>0</v>
      </c>
    </row>
    <row r="58" spans="1:31" ht="120.75" thickBot="1" x14ac:dyDescent="0.3">
      <c r="A58" s="16"/>
      <c r="B58" s="88" t="s">
        <v>132</v>
      </c>
      <c r="C58" s="89" t="s">
        <v>341</v>
      </c>
      <c r="D58" s="90" t="s">
        <v>25</v>
      </c>
      <c r="E58" s="91" t="s">
        <v>358</v>
      </c>
      <c r="F58" s="7"/>
      <c r="G58" s="7"/>
      <c r="H58" s="92">
        <v>41</v>
      </c>
      <c r="I58" s="7"/>
      <c r="J58" s="91" t="s">
        <v>359</v>
      </c>
      <c r="K58" s="93" t="s">
        <v>311</v>
      </c>
      <c r="L58" s="95">
        <v>1</v>
      </c>
      <c r="M58" s="94">
        <v>29.34</v>
      </c>
      <c r="N58" s="96">
        <v>29.34</v>
      </c>
      <c r="O58" s="19"/>
      <c r="P58" s="13" t="e">
        <v>#VALUE!</v>
      </c>
      <c r="Q58" s="14" t="e">
        <f t="shared" si="10"/>
        <v>#VALUE!</v>
      </c>
      <c r="R58" s="40">
        <v>0</v>
      </c>
      <c r="S58" s="41">
        <v>24.939</v>
      </c>
      <c r="T58" s="14">
        <f t="shared" si="11"/>
        <v>24.939</v>
      </c>
      <c r="V58" s="93" t="s">
        <v>311</v>
      </c>
      <c r="W58" s="95">
        <v>1</v>
      </c>
      <c r="X58" s="94">
        <v>24.939</v>
      </c>
      <c r="Y58" s="72">
        <f t="shared" si="0"/>
        <v>24.939</v>
      </c>
      <c r="Z58" s="19"/>
      <c r="AA58" s="79">
        <v>0</v>
      </c>
      <c r="AB58" s="80">
        <f t="shared" si="8"/>
        <v>0</v>
      </c>
      <c r="AC58" s="81">
        <v>0</v>
      </c>
      <c r="AD58" s="82">
        <f t="shared" si="9"/>
        <v>0</v>
      </c>
      <c r="AE58" s="133">
        <f t="shared" si="3"/>
        <v>0</v>
      </c>
    </row>
    <row r="59" spans="1:31" ht="16.5" thickBot="1" x14ac:dyDescent="0.3">
      <c r="A59" s="16"/>
      <c r="B59" s="88" t="s">
        <v>132</v>
      </c>
      <c r="C59" s="89" t="s">
        <v>341</v>
      </c>
      <c r="D59" s="90" t="s">
        <v>25</v>
      </c>
      <c r="E59" s="91"/>
      <c r="F59" s="7"/>
      <c r="G59" s="7"/>
      <c r="H59" s="92">
        <v>104</v>
      </c>
      <c r="I59" s="7"/>
      <c r="J59" s="91" t="s">
        <v>353</v>
      </c>
      <c r="K59" s="93" t="s">
        <v>311</v>
      </c>
      <c r="L59" s="95">
        <v>2</v>
      </c>
      <c r="M59" s="94">
        <v>3.44</v>
      </c>
      <c r="N59" s="96">
        <v>6.88</v>
      </c>
      <c r="O59" s="19"/>
      <c r="P59" s="13" t="e">
        <v>#VALUE!</v>
      </c>
      <c r="Q59" s="14" t="e">
        <f t="shared" si="10"/>
        <v>#VALUE!</v>
      </c>
      <c r="R59" s="40">
        <v>0</v>
      </c>
      <c r="S59" s="41">
        <v>3.0495599999999996</v>
      </c>
      <c r="T59" s="14">
        <f t="shared" si="11"/>
        <v>6.0991199999999992</v>
      </c>
      <c r="V59" s="93" t="s">
        <v>311</v>
      </c>
      <c r="W59" s="95">
        <v>2</v>
      </c>
      <c r="X59" s="94">
        <v>3.0495599999999996</v>
      </c>
      <c r="Y59" s="72">
        <f t="shared" si="0"/>
        <v>6.0991199999999992</v>
      </c>
      <c r="Z59" s="19"/>
      <c r="AA59" s="79">
        <v>0</v>
      </c>
      <c r="AB59" s="80">
        <f t="shared" si="8"/>
        <v>0</v>
      </c>
      <c r="AC59" s="81">
        <v>0</v>
      </c>
      <c r="AD59" s="82">
        <f t="shared" si="9"/>
        <v>0</v>
      </c>
      <c r="AE59" s="133">
        <f t="shared" si="3"/>
        <v>0</v>
      </c>
    </row>
    <row r="60" spans="1:31" ht="90.75" thickBot="1" x14ac:dyDescent="0.3">
      <c r="A60" s="16"/>
      <c r="B60" s="88" t="s">
        <v>132</v>
      </c>
      <c r="C60" s="89" t="s">
        <v>341</v>
      </c>
      <c r="D60" s="90" t="s">
        <v>25</v>
      </c>
      <c r="E60" s="91" t="s">
        <v>366</v>
      </c>
      <c r="F60" s="7"/>
      <c r="G60" s="7"/>
      <c r="H60" s="92">
        <v>115</v>
      </c>
      <c r="I60" s="7"/>
      <c r="J60" s="91" t="s">
        <v>367</v>
      </c>
      <c r="K60" s="93" t="s">
        <v>311</v>
      </c>
      <c r="L60" s="95">
        <v>2</v>
      </c>
      <c r="M60" s="94">
        <v>70.11</v>
      </c>
      <c r="N60" s="96">
        <v>140.22</v>
      </c>
      <c r="O60" s="19"/>
      <c r="P60" s="13" t="e">
        <v>#VALUE!</v>
      </c>
      <c r="Q60" s="14" t="e">
        <f t="shared" si="10"/>
        <v>#VALUE!</v>
      </c>
      <c r="R60" s="40">
        <v>0</v>
      </c>
      <c r="S60" s="41">
        <v>56.088000000000001</v>
      </c>
      <c r="T60" s="14">
        <f t="shared" si="11"/>
        <v>112.176</v>
      </c>
      <c r="V60" s="93" t="s">
        <v>311</v>
      </c>
      <c r="W60" s="95">
        <v>2</v>
      </c>
      <c r="X60" s="94">
        <v>56.088000000000001</v>
      </c>
      <c r="Y60" s="72">
        <f t="shared" si="0"/>
        <v>112.176</v>
      </c>
      <c r="Z60" s="19"/>
      <c r="AA60" s="79">
        <v>0</v>
      </c>
      <c r="AB60" s="80">
        <f t="shared" si="8"/>
        <v>0</v>
      </c>
      <c r="AC60" s="81">
        <v>0</v>
      </c>
      <c r="AD60" s="82">
        <f t="shared" si="9"/>
        <v>0</v>
      </c>
      <c r="AE60" s="133">
        <f t="shared" si="3"/>
        <v>0</v>
      </c>
    </row>
    <row r="61" spans="1:31" ht="76.5" thickBot="1" x14ac:dyDescent="0.3">
      <c r="A61" s="16"/>
      <c r="B61" s="88" t="s">
        <v>132</v>
      </c>
      <c r="C61" s="89" t="s">
        <v>341</v>
      </c>
      <c r="D61" s="90" t="s">
        <v>25</v>
      </c>
      <c r="E61" s="97" t="s">
        <v>342</v>
      </c>
      <c r="F61" s="7"/>
      <c r="G61" s="7"/>
      <c r="H61" s="92">
        <v>180</v>
      </c>
      <c r="I61" s="7"/>
      <c r="J61" s="98" t="s">
        <v>343</v>
      </c>
      <c r="K61" s="93" t="s">
        <v>311</v>
      </c>
      <c r="L61" s="95">
        <v>1</v>
      </c>
      <c r="M61" s="94">
        <v>62.11</v>
      </c>
      <c r="N61" s="96">
        <v>62.11</v>
      </c>
      <c r="O61" s="19"/>
      <c r="P61" s="13" t="e">
        <v>#VALUE!</v>
      </c>
      <c r="Q61" s="14" t="e">
        <f t="shared" si="10"/>
        <v>#VALUE!</v>
      </c>
      <c r="R61" s="40">
        <v>0</v>
      </c>
      <c r="S61" s="41">
        <v>55.060514999999995</v>
      </c>
      <c r="T61" s="14">
        <f t="shared" si="11"/>
        <v>55.060514999999995</v>
      </c>
      <c r="V61" s="93" t="s">
        <v>311</v>
      </c>
      <c r="W61" s="95">
        <v>1</v>
      </c>
      <c r="X61" s="94">
        <v>55.060514999999995</v>
      </c>
      <c r="Y61" s="72">
        <f t="shared" si="0"/>
        <v>55.060514999999995</v>
      </c>
      <c r="Z61" s="19"/>
      <c r="AA61" s="79">
        <v>0</v>
      </c>
      <c r="AB61" s="80">
        <f t="shared" si="8"/>
        <v>0</v>
      </c>
      <c r="AC61" s="81">
        <v>0</v>
      </c>
      <c r="AD61" s="82">
        <f t="shared" si="9"/>
        <v>0</v>
      </c>
      <c r="AE61" s="133">
        <f t="shared" si="3"/>
        <v>0</v>
      </c>
    </row>
    <row r="62" spans="1:31" ht="91.5" thickBot="1" x14ac:dyDescent="0.3">
      <c r="A62" s="16"/>
      <c r="B62" s="88" t="s">
        <v>132</v>
      </c>
      <c r="C62" s="89" t="s">
        <v>341</v>
      </c>
      <c r="D62" s="90" t="s">
        <v>25</v>
      </c>
      <c r="E62" s="97" t="s">
        <v>370</v>
      </c>
      <c r="F62" s="7"/>
      <c r="G62" s="7"/>
      <c r="H62" s="92">
        <v>186</v>
      </c>
      <c r="I62" s="7"/>
      <c r="J62" s="99" t="s">
        <v>371</v>
      </c>
      <c r="K62" s="93" t="s">
        <v>311</v>
      </c>
      <c r="L62" s="95">
        <v>1</v>
      </c>
      <c r="M62" s="94">
        <v>86.88</v>
      </c>
      <c r="N62" s="96">
        <v>86.88</v>
      </c>
      <c r="O62" s="19"/>
      <c r="P62" s="13" t="e">
        <v>#VALUE!</v>
      </c>
      <c r="Q62" s="14" t="e">
        <f t="shared" si="10"/>
        <v>#VALUE!</v>
      </c>
      <c r="R62" s="40">
        <v>0</v>
      </c>
      <c r="S62" s="41">
        <v>69.504000000000005</v>
      </c>
      <c r="T62" s="14">
        <f t="shared" si="11"/>
        <v>69.504000000000005</v>
      </c>
      <c r="V62" s="93" t="s">
        <v>311</v>
      </c>
      <c r="W62" s="95">
        <v>1</v>
      </c>
      <c r="X62" s="94">
        <v>69.504000000000005</v>
      </c>
      <c r="Y62" s="72">
        <f t="shared" si="0"/>
        <v>69.504000000000005</v>
      </c>
      <c r="Z62" s="19"/>
      <c r="AA62" s="79">
        <v>0</v>
      </c>
      <c r="AB62" s="80">
        <f t="shared" si="8"/>
        <v>0</v>
      </c>
      <c r="AC62" s="81">
        <v>0</v>
      </c>
      <c r="AD62" s="82">
        <f t="shared" si="9"/>
        <v>0</v>
      </c>
      <c r="AE62" s="133">
        <f t="shared" si="3"/>
        <v>0</v>
      </c>
    </row>
    <row r="63" spans="1:31" ht="16.5" thickBot="1" x14ac:dyDescent="0.3">
      <c r="A63" s="16"/>
      <c r="B63" s="88" t="s">
        <v>132</v>
      </c>
      <c r="C63" s="89" t="s">
        <v>341</v>
      </c>
      <c r="D63" s="90" t="s">
        <v>25</v>
      </c>
      <c r="E63" s="100" t="s">
        <v>424</v>
      </c>
      <c r="F63" s="7"/>
      <c r="G63" s="7"/>
      <c r="H63" s="92">
        <v>190</v>
      </c>
      <c r="I63" s="7"/>
      <c r="J63" s="101" t="s">
        <v>379</v>
      </c>
      <c r="K63" s="93" t="s">
        <v>311</v>
      </c>
      <c r="L63" s="95">
        <v>1</v>
      </c>
      <c r="M63" s="102">
        <v>1500</v>
      </c>
      <c r="N63" s="96">
        <v>1500</v>
      </c>
      <c r="O63" s="19"/>
      <c r="P63" s="13" t="e">
        <v>#VALUE!</v>
      </c>
      <c r="Q63" s="14">
        <f t="shared" si="10"/>
        <v>1500</v>
      </c>
      <c r="R63" s="40" t="s">
        <v>381</v>
      </c>
      <c r="S63" s="41" t="s">
        <v>381</v>
      </c>
      <c r="T63" s="14">
        <f t="shared" si="11"/>
        <v>1500</v>
      </c>
      <c r="V63" s="93" t="s">
        <v>311</v>
      </c>
      <c r="W63" s="95">
        <v>1</v>
      </c>
      <c r="X63" s="102" t="s">
        <v>381</v>
      </c>
      <c r="Y63" s="72">
        <v>1500</v>
      </c>
      <c r="Z63" s="19"/>
      <c r="AA63" s="79">
        <v>0</v>
      </c>
      <c r="AB63" s="80">
        <f t="shared" si="8"/>
        <v>0</v>
      </c>
      <c r="AC63" s="81">
        <v>0</v>
      </c>
      <c r="AD63" s="82">
        <f t="shared" si="9"/>
        <v>0</v>
      </c>
      <c r="AE63" s="133">
        <f t="shared" si="3"/>
        <v>0</v>
      </c>
    </row>
    <row r="64" spans="1:31" ht="27" thickBot="1" x14ac:dyDescent="0.3">
      <c r="A64" s="22"/>
      <c r="B64" s="88" t="s">
        <v>132</v>
      </c>
      <c r="C64" s="89" t="s">
        <v>341</v>
      </c>
      <c r="D64" s="90" t="s">
        <v>25</v>
      </c>
      <c r="E64" s="103" t="s">
        <v>425</v>
      </c>
      <c r="F64" s="30"/>
      <c r="G64" s="30"/>
      <c r="H64" s="92">
        <v>191</v>
      </c>
      <c r="I64" s="30"/>
      <c r="J64" s="101" t="s">
        <v>379</v>
      </c>
      <c r="K64" s="93" t="s">
        <v>311</v>
      </c>
      <c r="L64" s="95">
        <v>1</v>
      </c>
      <c r="M64" s="102">
        <v>100</v>
      </c>
      <c r="N64" s="96">
        <v>100</v>
      </c>
      <c r="O64" s="19"/>
      <c r="P64" s="13" t="e">
        <v>#VALUE!</v>
      </c>
      <c r="Q64" s="14">
        <f t="shared" si="10"/>
        <v>100</v>
      </c>
      <c r="R64" s="40" t="s">
        <v>381</v>
      </c>
      <c r="S64" s="41" t="s">
        <v>381</v>
      </c>
      <c r="T64" s="14">
        <f t="shared" si="11"/>
        <v>100</v>
      </c>
      <c r="V64" s="93" t="s">
        <v>311</v>
      </c>
      <c r="W64" s="95">
        <v>1</v>
      </c>
      <c r="X64" s="102" t="s">
        <v>381</v>
      </c>
      <c r="Y64" s="72">
        <v>100</v>
      </c>
      <c r="Z64" s="19"/>
      <c r="AA64" s="79">
        <v>0</v>
      </c>
      <c r="AB64" s="80">
        <f t="shared" si="8"/>
        <v>0</v>
      </c>
      <c r="AC64" s="81">
        <v>0</v>
      </c>
      <c r="AD64" s="82">
        <f t="shared" si="9"/>
        <v>0</v>
      </c>
      <c r="AE64" s="133">
        <f t="shared" si="3"/>
        <v>0</v>
      </c>
    </row>
    <row r="65" spans="1:32" ht="16.5" thickBot="1" x14ac:dyDescent="0.3">
      <c r="A65" s="22"/>
      <c r="B65" s="88" t="s">
        <v>132</v>
      </c>
      <c r="C65" s="89" t="s">
        <v>341</v>
      </c>
      <c r="D65" s="90" t="s">
        <v>25</v>
      </c>
      <c r="E65" s="103" t="s">
        <v>426</v>
      </c>
      <c r="F65" s="30"/>
      <c r="G65" s="30"/>
      <c r="H65" s="92">
        <v>192</v>
      </c>
      <c r="I65" s="30"/>
      <c r="J65" s="101" t="s">
        <v>379</v>
      </c>
      <c r="K65" s="93" t="s">
        <v>311</v>
      </c>
      <c r="L65" s="95">
        <v>1</v>
      </c>
      <c r="M65" s="102">
        <v>100</v>
      </c>
      <c r="N65" s="96">
        <v>100</v>
      </c>
      <c r="O65" s="19"/>
      <c r="P65" s="13" t="e">
        <v>#VALUE!</v>
      </c>
      <c r="Q65" s="14">
        <f t="shared" si="10"/>
        <v>100</v>
      </c>
      <c r="R65" s="40" t="s">
        <v>381</v>
      </c>
      <c r="S65" s="41" t="s">
        <v>381</v>
      </c>
      <c r="T65" s="14">
        <f t="shared" si="11"/>
        <v>100</v>
      </c>
      <c r="V65" s="93" t="s">
        <v>311</v>
      </c>
      <c r="W65" s="95">
        <v>1</v>
      </c>
      <c r="X65" s="102" t="s">
        <v>381</v>
      </c>
      <c r="Y65" s="72">
        <v>100</v>
      </c>
      <c r="Z65" s="19"/>
      <c r="AA65" s="79">
        <v>0</v>
      </c>
      <c r="AB65" s="80">
        <f t="shared" si="8"/>
        <v>0</v>
      </c>
      <c r="AC65" s="81">
        <v>0</v>
      </c>
      <c r="AD65" s="82">
        <f t="shared" si="9"/>
        <v>0</v>
      </c>
      <c r="AE65" s="133">
        <f t="shared" si="3"/>
        <v>0</v>
      </c>
    </row>
    <row r="66" spans="1:32" ht="16.5" thickBot="1" x14ac:dyDescent="0.3">
      <c r="A66" s="22"/>
      <c r="B66" s="88" t="s">
        <v>132</v>
      </c>
      <c r="C66" s="89" t="s">
        <v>341</v>
      </c>
      <c r="D66" s="90" t="s">
        <v>25</v>
      </c>
      <c r="E66" s="103" t="s">
        <v>427</v>
      </c>
      <c r="F66" s="30"/>
      <c r="G66" s="30"/>
      <c r="H66" s="92">
        <v>193</v>
      </c>
      <c r="I66" s="30"/>
      <c r="J66" s="101" t="s">
        <v>379</v>
      </c>
      <c r="K66" s="93" t="s">
        <v>311</v>
      </c>
      <c r="L66" s="95">
        <v>1</v>
      </c>
      <c r="M66" s="102">
        <v>100</v>
      </c>
      <c r="N66" s="96">
        <v>100</v>
      </c>
      <c r="O66" s="19"/>
      <c r="P66" s="13" t="e">
        <v>#VALUE!</v>
      </c>
      <c r="Q66" s="14">
        <f t="shared" si="10"/>
        <v>100</v>
      </c>
      <c r="R66" s="40" t="s">
        <v>381</v>
      </c>
      <c r="S66" s="41" t="s">
        <v>381</v>
      </c>
      <c r="T66" s="14">
        <f t="shared" si="11"/>
        <v>100</v>
      </c>
      <c r="V66" s="93" t="s">
        <v>311</v>
      </c>
      <c r="W66" s="95">
        <v>1</v>
      </c>
      <c r="X66" s="102" t="s">
        <v>381</v>
      </c>
      <c r="Y66" s="72">
        <v>100</v>
      </c>
      <c r="Z66" s="19"/>
      <c r="AA66" s="79">
        <v>0</v>
      </c>
      <c r="AB66" s="80">
        <f t="shared" si="8"/>
        <v>0</v>
      </c>
      <c r="AC66" s="81">
        <v>0</v>
      </c>
      <c r="AD66" s="82">
        <f t="shared" si="9"/>
        <v>0</v>
      </c>
      <c r="AE66" s="133">
        <f t="shared" si="3"/>
        <v>0</v>
      </c>
    </row>
    <row r="67" spans="1:32" ht="16.5" thickBot="1" x14ac:dyDescent="0.3">
      <c r="A67" s="22"/>
      <c r="B67" s="88" t="s">
        <v>132</v>
      </c>
      <c r="C67" s="89" t="s">
        <v>341</v>
      </c>
      <c r="D67" s="90" t="s">
        <v>25</v>
      </c>
      <c r="E67" s="103" t="s">
        <v>428</v>
      </c>
      <c r="F67" s="30"/>
      <c r="G67" s="30"/>
      <c r="H67" s="92">
        <v>194</v>
      </c>
      <c r="I67" s="30"/>
      <c r="J67" s="101" t="s">
        <v>379</v>
      </c>
      <c r="K67" s="93" t="s">
        <v>311</v>
      </c>
      <c r="L67" s="95">
        <v>1</v>
      </c>
      <c r="M67" s="102">
        <v>350</v>
      </c>
      <c r="N67" s="96">
        <v>350</v>
      </c>
      <c r="O67" s="19"/>
      <c r="P67" s="13" t="e">
        <v>#VALUE!</v>
      </c>
      <c r="Q67" s="14">
        <f t="shared" si="10"/>
        <v>350</v>
      </c>
      <c r="R67" s="40" t="s">
        <v>381</v>
      </c>
      <c r="S67" s="41" t="s">
        <v>381</v>
      </c>
      <c r="T67" s="14">
        <f t="shared" si="11"/>
        <v>350</v>
      </c>
      <c r="V67" s="93" t="s">
        <v>311</v>
      </c>
      <c r="W67" s="95">
        <v>1</v>
      </c>
      <c r="X67" s="102" t="s">
        <v>381</v>
      </c>
      <c r="Y67" s="72">
        <v>350</v>
      </c>
      <c r="Z67" s="19"/>
      <c r="AA67" s="79">
        <v>0</v>
      </c>
      <c r="AB67" s="80">
        <f t="shared" si="8"/>
        <v>0</v>
      </c>
      <c r="AC67" s="81">
        <v>0</v>
      </c>
      <c r="AD67" s="82">
        <f t="shared" si="9"/>
        <v>0</v>
      </c>
      <c r="AE67" s="133">
        <f t="shared" si="3"/>
        <v>0</v>
      </c>
    </row>
    <row r="68" spans="1:32" ht="15.75" thickBot="1" x14ac:dyDescent="0.3">
      <c r="A68" s="22"/>
      <c r="B68" s="64"/>
      <c r="C68" s="24"/>
      <c r="D68" s="25"/>
      <c r="E68" s="26"/>
      <c r="F68" s="22"/>
      <c r="G68" s="22"/>
      <c r="H68" s="27"/>
      <c r="I68" s="22"/>
      <c r="J68" s="28"/>
      <c r="K68" s="22"/>
      <c r="L68" s="29"/>
      <c r="M68" s="28"/>
      <c r="N68" s="18"/>
      <c r="O68" s="19"/>
      <c r="P68" s="17"/>
      <c r="Q68" s="19"/>
      <c r="R68" s="19"/>
      <c r="S68" s="19"/>
      <c r="T68" s="19"/>
    </row>
    <row r="69" spans="1:32" ht="15.75" thickBot="1" x14ac:dyDescent="0.3">
      <c r="S69" s="69" t="s">
        <v>5</v>
      </c>
      <c r="T69" s="70">
        <f>SUM(T11:T67)</f>
        <v>13016.509659000001</v>
      </c>
      <c r="U69" s="66"/>
      <c r="V69" s="22"/>
      <c r="W69" s="29"/>
      <c r="X69" s="69" t="s">
        <v>5</v>
      </c>
      <c r="Y69" s="70">
        <f>SUM(Y11:Y67)</f>
        <v>13016.509659000001</v>
      </c>
      <c r="Z69" s="19"/>
      <c r="AA69" s="78"/>
      <c r="AB69" s="119">
        <f>SUM(AB11:AB67)</f>
        <v>2126.3602000000001</v>
      </c>
      <c r="AC69" s="78"/>
      <c r="AD69" s="120">
        <f>SUM(AD11:AD67)</f>
        <v>2126.3602000000001</v>
      </c>
      <c r="AE69" s="407">
        <f>SUM(AE11:AE67)</f>
        <v>0</v>
      </c>
      <c r="AF69" s="407">
        <f>SUM(AF11:AF67)</f>
        <v>2126.3602000000001</v>
      </c>
    </row>
  </sheetData>
  <autoFilter ref="B8:AE6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S56:S67 X11:X12 X14 X16:X19 X21:X31 X33:X39 X41:X43 X45:X49 X51:X54">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43"/>
  <sheetViews>
    <sheetView topLeftCell="B1" zoomScale="70" zoomScaleNormal="70" workbookViewId="0">
      <pane xSplit="9" ySplit="8" topLeftCell="K39" activePane="bottomRight" state="frozen"/>
      <selection activeCell="S45" sqref="S45"/>
      <selection pane="topRight" activeCell="S45" sqref="S45"/>
      <selection pane="bottomLeft" activeCell="S45" sqref="S45"/>
      <selection pane="bottomRight" activeCell="AI53" sqref="AI5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23.710937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608</v>
      </c>
    </row>
    <row r="6" spans="1:32" s="234" customFormat="1" ht="16.5" thickBot="1" x14ac:dyDescent="0.3">
      <c r="B6" s="244"/>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329"/>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410" t="s">
        <v>617</v>
      </c>
    </row>
    <row r="8" spans="1:32" s="318" customFormat="1" ht="75.75" thickBot="1" x14ac:dyDescent="0.3">
      <c r="A8" s="310" t="s">
        <v>377</v>
      </c>
      <c r="B8" s="311" t="s">
        <v>99</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87"/>
      <c r="C9" s="33"/>
      <c r="D9" s="33"/>
      <c r="E9" s="30"/>
      <c r="F9" s="30"/>
      <c r="G9" s="30"/>
      <c r="H9" s="35"/>
      <c r="I9" s="30"/>
      <c r="J9" s="30"/>
      <c r="K9" s="30"/>
      <c r="L9" s="115"/>
      <c r="M9" s="30"/>
      <c r="N9" s="115"/>
      <c r="O9" s="2"/>
      <c r="P9" s="20"/>
      <c r="Q9" s="21"/>
      <c r="R9" s="38"/>
      <c r="S9" s="38"/>
      <c r="T9" s="38"/>
      <c r="AA9" s="78"/>
      <c r="AB9" s="78"/>
      <c r="AC9" s="78"/>
      <c r="AD9" s="78"/>
    </row>
    <row r="10" spans="1:32" ht="15.75" thickBot="1" x14ac:dyDescent="0.3">
      <c r="A10" s="30" t="s">
        <v>429</v>
      </c>
      <c r="B10" s="3" t="s">
        <v>99</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99</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99</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1" si="0">W12*X12</f>
        <v>399.99552</v>
      </c>
      <c r="Z12" s="19"/>
      <c r="AA12" s="79">
        <v>0</v>
      </c>
      <c r="AB12" s="80">
        <f t="shared" ref="AB12:AB41" si="1">Y12*AA12</f>
        <v>0</v>
      </c>
      <c r="AC12" s="81">
        <v>0</v>
      </c>
      <c r="AD12" s="82">
        <f t="shared" ref="AD12:AD41" si="2">Y12*AC12</f>
        <v>0</v>
      </c>
      <c r="AE12" s="133">
        <f t="shared" ref="AE12:AE41" si="3">AB12-AD12</f>
        <v>0</v>
      </c>
    </row>
    <row r="13" spans="1:32" ht="15.75" thickBot="1" x14ac:dyDescent="0.3">
      <c r="A13" s="16"/>
      <c r="B13" s="3" t="s">
        <v>99</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c r="AF13" s="176">
        <f>SUM(AD14)</f>
        <v>222.29999999999998</v>
      </c>
    </row>
    <row r="14" spans="1:32" ht="30.75" thickBot="1" x14ac:dyDescent="0.3">
      <c r="A14" s="16"/>
      <c r="B14" s="3" t="s">
        <v>99</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99</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2" ht="105.75" thickBot="1" x14ac:dyDescent="0.3">
      <c r="A16" s="16"/>
      <c r="B16" s="3" t="s">
        <v>99</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AB16-AD16</f>
        <v>0</v>
      </c>
    </row>
    <row r="17" spans="1:31" ht="61.5" thickBot="1" x14ac:dyDescent="0.3">
      <c r="A17" s="16"/>
      <c r="B17" s="3" t="s">
        <v>99</v>
      </c>
      <c r="C17" s="4" t="s">
        <v>285</v>
      </c>
      <c r="D17" s="5" t="s">
        <v>25</v>
      </c>
      <c r="E17" s="129" t="s">
        <v>501</v>
      </c>
      <c r="F17" s="7"/>
      <c r="G17" s="7"/>
      <c r="H17" s="8">
        <v>5.1350000000000096</v>
      </c>
      <c r="I17" s="7"/>
      <c r="J17" s="9" t="s">
        <v>296</v>
      </c>
      <c r="K17" s="10" t="s">
        <v>79</v>
      </c>
      <c r="L17" s="39">
        <v>4</v>
      </c>
      <c r="M17" s="11">
        <v>21.11</v>
      </c>
      <c r="N17" s="12">
        <v>84.44</v>
      </c>
      <c r="O17" s="19"/>
      <c r="P17" s="13" t="e">
        <v>#VALUE!</v>
      </c>
      <c r="Q17" s="14" t="e">
        <f>IF(J17="PROV SUM",N17,L17*P17)</f>
        <v>#VALUE!</v>
      </c>
      <c r="R17" s="40">
        <v>0</v>
      </c>
      <c r="S17" s="41">
        <v>17.783064</v>
      </c>
      <c r="T17" s="14">
        <f>IF(J17="SC024",N17,IF(ISERROR(S17),"",IF(J17="PROV SUM",N17,L17*S17)))</f>
        <v>71.132255999999998</v>
      </c>
      <c r="V17" s="10" t="s">
        <v>79</v>
      </c>
      <c r="W17" s="39">
        <v>4</v>
      </c>
      <c r="X17" s="41">
        <v>17.783064</v>
      </c>
      <c r="Y17" s="72">
        <f t="shared" si="0"/>
        <v>71.132255999999998</v>
      </c>
      <c r="Z17" s="19"/>
      <c r="AA17" s="79">
        <v>0</v>
      </c>
      <c r="AB17" s="80">
        <f t="shared" si="1"/>
        <v>0</v>
      </c>
      <c r="AC17" s="81">
        <v>0</v>
      </c>
      <c r="AD17" s="82">
        <f t="shared" si="2"/>
        <v>0</v>
      </c>
      <c r="AE17" s="133">
        <f t="shared" si="3"/>
        <v>0</v>
      </c>
    </row>
    <row r="18" spans="1:31" ht="15.75" thickBot="1" x14ac:dyDescent="0.3">
      <c r="A18" s="16"/>
      <c r="B18" s="3" t="s">
        <v>99</v>
      </c>
      <c r="C18" s="42" t="s">
        <v>189</v>
      </c>
      <c r="D18" s="5" t="s">
        <v>378</v>
      </c>
      <c r="E18" s="6"/>
      <c r="F18" s="7"/>
      <c r="G18" s="7"/>
      <c r="H18" s="8"/>
      <c r="I18" s="7"/>
      <c r="J18" s="9"/>
      <c r="K18" s="10"/>
      <c r="L18" s="39"/>
      <c r="M18" s="9"/>
      <c r="N18" s="39"/>
      <c r="O18" s="19"/>
      <c r="P18" s="28"/>
      <c r="Q18" s="43"/>
      <c r="R18" s="43"/>
      <c r="S18" s="43"/>
      <c r="T18" s="43"/>
      <c r="V18" s="10"/>
      <c r="W18" s="39"/>
      <c r="X18" s="43"/>
      <c r="Y18" s="72">
        <f t="shared" si="0"/>
        <v>0</v>
      </c>
      <c r="Z18" s="19"/>
      <c r="AA18" s="79">
        <v>0</v>
      </c>
      <c r="AB18" s="80">
        <f t="shared" si="1"/>
        <v>0</v>
      </c>
      <c r="AC18" s="81">
        <v>0</v>
      </c>
      <c r="AD18" s="82">
        <f t="shared" si="2"/>
        <v>0</v>
      </c>
      <c r="AE18" s="133">
        <f t="shared" si="3"/>
        <v>0</v>
      </c>
    </row>
    <row r="19" spans="1:31" ht="30.75" thickBot="1" x14ac:dyDescent="0.3">
      <c r="A19" s="16"/>
      <c r="B19" s="3" t="s">
        <v>99</v>
      </c>
      <c r="C19" s="42" t="s">
        <v>189</v>
      </c>
      <c r="D19" s="5" t="s">
        <v>25</v>
      </c>
      <c r="E19" s="6" t="s">
        <v>337</v>
      </c>
      <c r="F19" s="7"/>
      <c r="G19" s="7"/>
      <c r="H19" s="8">
        <v>6.91</v>
      </c>
      <c r="I19" s="7"/>
      <c r="J19" s="9" t="s">
        <v>338</v>
      </c>
      <c r="K19" s="10" t="s">
        <v>79</v>
      </c>
      <c r="L19" s="39">
        <v>4</v>
      </c>
      <c r="M19" s="11">
        <v>20.13</v>
      </c>
      <c r="N19" s="39">
        <v>80.52</v>
      </c>
      <c r="O19" s="19"/>
      <c r="P19" s="13" t="e">
        <v>#VALUE!</v>
      </c>
      <c r="Q19" s="14" t="e">
        <f t="shared" ref="Q19:Q25" si="4">IF(J19="PROV SUM",N19,L19*P19)</f>
        <v>#VALUE!</v>
      </c>
      <c r="R19" s="40">
        <v>0</v>
      </c>
      <c r="S19" s="41">
        <v>14.594249999999999</v>
      </c>
      <c r="T19" s="14">
        <f t="shared" ref="T19:T25" si="5">IF(J19="SC024",N19,IF(ISERROR(S19),"",IF(J19="PROV SUM",N19,L19*S19)))</f>
        <v>58.376999999999995</v>
      </c>
      <c r="V19" s="10" t="s">
        <v>79</v>
      </c>
      <c r="W19" s="39">
        <v>4</v>
      </c>
      <c r="X19" s="41">
        <v>14.594249999999999</v>
      </c>
      <c r="Y19" s="72">
        <f t="shared" si="0"/>
        <v>58.376999999999995</v>
      </c>
      <c r="Z19" s="19"/>
      <c r="AA19" s="79">
        <v>0</v>
      </c>
      <c r="AB19" s="80">
        <f t="shared" si="1"/>
        <v>0</v>
      </c>
      <c r="AC19" s="81">
        <v>0</v>
      </c>
      <c r="AD19" s="82">
        <f t="shared" si="2"/>
        <v>0</v>
      </c>
      <c r="AE19" s="133">
        <f t="shared" si="3"/>
        <v>0</v>
      </c>
    </row>
    <row r="20" spans="1:31" ht="45.75" thickBot="1" x14ac:dyDescent="0.3">
      <c r="A20" s="16"/>
      <c r="B20" s="3" t="s">
        <v>99</v>
      </c>
      <c r="C20" s="42" t="s">
        <v>189</v>
      </c>
      <c r="D20" s="5" t="s">
        <v>25</v>
      </c>
      <c r="E20" s="6" t="s">
        <v>467</v>
      </c>
      <c r="F20" s="7"/>
      <c r="G20" s="7"/>
      <c r="H20" s="8">
        <v>6.1860000000000301</v>
      </c>
      <c r="I20" s="7"/>
      <c r="J20" s="9" t="s">
        <v>222</v>
      </c>
      <c r="K20" s="10" t="s">
        <v>79</v>
      </c>
      <c r="L20" s="39">
        <v>6</v>
      </c>
      <c r="M20" s="11">
        <v>11.63</v>
      </c>
      <c r="N20" s="39">
        <v>69.78</v>
      </c>
      <c r="O20" s="19"/>
      <c r="P20" s="13" t="e">
        <v>#VALUE!</v>
      </c>
      <c r="Q20" s="14" t="e">
        <f t="shared" si="4"/>
        <v>#VALUE!</v>
      </c>
      <c r="R20" s="40">
        <v>0</v>
      </c>
      <c r="S20" s="41">
        <v>9.8855000000000004</v>
      </c>
      <c r="T20" s="14">
        <f t="shared" si="5"/>
        <v>59.313000000000002</v>
      </c>
      <c r="V20" s="10" t="s">
        <v>79</v>
      </c>
      <c r="W20" s="39">
        <v>6</v>
      </c>
      <c r="X20" s="41">
        <v>9.8855000000000004</v>
      </c>
      <c r="Y20" s="72">
        <f t="shared" si="0"/>
        <v>59.313000000000002</v>
      </c>
      <c r="Z20" s="19"/>
      <c r="AA20" s="79">
        <v>0</v>
      </c>
      <c r="AB20" s="80">
        <f t="shared" si="1"/>
        <v>0</v>
      </c>
      <c r="AC20" s="81">
        <v>0</v>
      </c>
      <c r="AD20" s="82">
        <f t="shared" si="2"/>
        <v>0</v>
      </c>
      <c r="AE20" s="133">
        <f t="shared" si="3"/>
        <v>0</v>
      </c>
    </row>
    <row r="21" spans="1:31" ht="30.75" thickBot="1" x14ac:dyDescent="0.3">
      <c r="A21" s="16"/>
      <c r="B21" s="3" t="s">
        <v>99</v>
      </c>
      <c r="C21" s="42" t="s">
        <v>189</v>
      </c>
      <c r="D21" s="5" t="s">
        <v>25</v>
      </c>
      <c r="E21" s="6" t="s">
        <v>468</v>
      </c>
      <c r="F21" s="7"/>
      <c r="G21" s="7"/>
      <c r="H21" s="8">
        <v>6.2580000000000497</v>
      </c>
      <c r="I21" s="7"/>
      <c r="J21" s="9" t="s">
        <v>266</v>
      </c>
      <c r="K21" s="10" t="s">
        <v>79</v>
      </c>
      <c r="L21" s="39">
        <v>1</v>
      </c>
      <c r="M21" s="11">
        <v>12.41</v>
      </c>
      <c r="N21" s="39">
        <v>12.41</v>
      </c>
      <c r="O21" s="19"/>
      <c r="P21" s="13" t="e">
        <v>#VALUE!</v>
      </c>
      <c r="Q21" s="14" t="e">
        <f t="shared" si="4"/>
        <v>#VALUE!</v>
      </c>
      <c r="R21" s="40">
        <v>0</v>
      </c>
      <c r="S21" s="41">
        <v>10.548500000000001</v>
      </c>
      <c r="T21" s="14">
        <f t="shared" si="5"/>
        <v>10.548500000000001</v>
      </c>
      <c r="V21" s="10" t="s">
        <v>79</v>
      </c>
      <c r="W21" s="39">
        <v>1</v>
      </c>
      <c r="X21" s="41">
        <v>10.548500000000001</v>
      </c>
      <c r="Y21" s="72">
        <f t="shared" si="0"/>
        <v>10.548500000000001</v>
      </c>
      <c r="Z21" s="19"/>
      <c r="AA21" s="79">
        <v>0</v>
      </c>
      <c r="AB21" s="80">
        <f t="shared" si="1"/>
        <v>0</v>
      </c>
      <c r="AC21" s="81">
        <v>0</v>
      </c>
      <c r="AD21" s="82">
        <f t="shared" si="2"/>
        <v>0</v>
      </c>
      <c r="AE21" s="133">
        <f t="shared" si="3"/>
        <v>0</v>
      </c>
    </row>
    <row r="22" spans="1:31" ht="30.75" thickBot="1" x14ac:dyDescent="0.3">
      <c r="A22" s="16"/>
      <c r="B22" s="3" t="s">
        <v>99</v>
      </c>
      <c r="C22" s="42" t="s">
        <v>189</v>
      </c>
      <c r="D22" s="5" t="s">
        <v>25</v>
      </c>
      <c r="E22" s="6" t="s">
        <v>269</v>
      </c>
      <c r="F22" s="7"/>
      <c r="G22" s="7"/>
      <c r="H22" s="8">
        <v>6.2620000000000502</v>
      </c>
      <c r="I22" s="7"/>
      <c r="J22" s="9" t="s">
        <v>270</v>
      </c>
      <c r="K22" s="10" t="s">
        <v>79</v>
      </c>
      <c r="L22" s="39">
        <v>20</v>
      </c>
      <c r="M22" s="11">
        <v>16.86</v>
      </c>
      <c r="N22" s="39">
        <v>337.2</v>
      </c>
      <c r="O22" s="19"/>
      <c r="P22" s="13" t="e">
        <v>#VALUE!</v>
      </c>
      <c r="Q22" s="14" t="e">
        <f t="shared" si="4"/>
        <v>#VALUE!</v>
      </c>
      <c r="R22" s="40">
        <v>0</v>
      </c>
      <c r="S22" s="41">
        <v>14.331</v>
      </c>
      <c r="T22" s="14">
        <f t="shared" si="5"/>
        <v>286.62</v>
      </c>
      <c r="V22" s="10" t="s">
        <v>79</v>
      </c>
      <c r="W22" s="39">
        <v>20</v>
      </c>
      <c r="X22" s="41">
        <v>14.331</v>
      </c>
      <c r="Y22" s="72">
        <f t="shared" si="0"/>
        <v>286.62</v>
      </c>
      <c r="Z22" s="19"/>
      <c r="AA22" s="79">
        <v>0</v>
      </c>
      <c r="AB22" s="80">
        <f t="shared" si="1"/>
        <v>0</v>
      </c>
      <c r="AC22" s="81">
        <v>0</v>
      </c>
      <c r="AD22" s="82">
        <f t="shared" si="2"/>
        <v>0</v>
      </c>
      <c r="AE22" s="133">
        <f t="shared" si="3"/>
        <v>0</v>
      </c>
    </row>
    <row r="23" spans="1:31" ht="30.75" thickBot="1" x14ac:dyDescent="0.3">
      <c r="A23" s="16"/>
      <c r="B23" s="3" t="s">
        <v>99</v>
      </c>
      <c r="C23" s="42" t="s">
        <v>189</v>
      </c>
      <c r="D23" s="5" t="s">
        <v>25</v>
      </c>
      <c r="E23" s="6" t="s">
        <v>272</v>
      </c>
      <c r="F23" s="7"/>
      <c r="G23" s="7"/>
      <c r="H23" s="8">
        <v>6.2630000000000496</v>
      </c>
      <c r="I23" s="7"/>
      <c r="J23" s="9" t="s">
        <v>273</v>
      </c>
      <c r="K23" s="10" t="s">
        <v>104</v>
      </c>
      <c r="L23" s="39">
        <v>42</v>
      </c>
      <c r="M23" s="11">
        <v>3.81</v>
      </c>
      <c r="N23" s="39">
        <v>160.02000000000001</v>
      </c>
      <c r="O23" s="19"/>
      <c r="P23" s="13" t="e">
        <v>#VALUE!</v>
      </c>
      <c r="Q23" s="14" t="e">
        <f t="shared" si="4"/>
        <v>#VALUE!</v>
      </c>
      <c r="R23" s="40">
        <v>0</v>
      </c>
      <c r="S23" s="41">
        <v>3.2385000000000002</v>
      </c>
      <c r="T23" s="14">
        <f t="shared" si="5"/>
        <v>136.017</v>
      </c>
      <c r="V23" s="10" t="s">
        <v>104</v>
      </c>
      <c r="W23" s="39">
        <v>42</v>
      </c>
      <c r="X23" s="41">
        <v>3.2385000000000002</v>
      </c>
      <c r="Y23" s="72">
        <f t="shared" si="0"/>
        <v>136.017</v>
      </c>
      <c r="Z23" s="19"/>
      <c r="AA23" s="79">
        <v>0</v>
      </c>
      <c r="AB23" s="80">
        <f t="shared" si="1"/>
        <v>0</v>
      </c>
      <c r="AC23" s="81">
        <v>0</v>
      </c>
      <c r="AD23" s="82">
        <f t="shared" si="2"/>
        <v>0</v>
      </c>
      <c r="AE23" s="133">
        <f t="shared" si="3"/>
        <v>0</v>
      </c>
    </row>
    <row r="24" spans="1:31" ht="45.75" thickBot="1" x14ac:dyDescent="0.3">
      <c r="A24" s="16"/>
      <c r="B24" s="3" t="s">
        <v>99</v>
      </c>
      <c r="C24" s="42" t="s">
        <v>189</v>
      </c>
      <c r="D24" s="5" t="s">
        <v>25</v>
      </c>
      <c r="E24" s="6" t="s">
        <v>274</v>
      </c>
      <c r="F24" s="7"/>
      <c r="G24" s="7"/>
      <c r="H24" s="8">
        <v>6.26400000000005</v>
      </c>
      <c r="I24" s="7"/>
      <c r="J24" s="9" t="s">
        <v>275</v>
      </c>
      <c r="K24" s="10" t="s">
        <v>139</v>
      </c>
      <c r="L24" s="39">
        <v>2</v>
      </c>
      <c r="M24" s="11">
        <v>9.67</v>
      </c>
      <c r="N24" s="39">
        <v>19.34</v>
      </c>
      <c r="O24" s="19"/>
      <c r="P24" s="13" t="e">
        <v>#VALUE!</v>
      </c>
      <c r="Q24" s="14" t="e">
        <f t="shared" si="4"/>
        <v>#VALUE!</v>
      </c>
      <c r="R24" s="40">
        <v>0</v>
      </c>
      <c r="S24" s="41">
        <v>8.2195</v>
      </c>
      <c r="T24" s="14">
        <f t="shared" si="5"/>
        <v>16.439</v>
      </c>
      <c r="V24" s="10" t="s">
        <v>139</v>
      </c>
      <c r="W24" s="39">
        <v>2</v>
      </c>
      <c r="X24" s="41">
        <v>8.2195</v>
      </c>
      <c r="Y24" s="72">
        <f t="shared" si="0"/>
        <v>16.439</v>
      </c>
      <c r="Z24" s="19"/>
      <c r="AA24" s="79">
        <v>0</v>
      </c>
      <c r="AB24" s="80">
        <f t="shared" si="1"/>
        <v>0</v>
      </c>
      <c r="AC24" s="81">
        <v>0</v>
      </c>
      <c r="AD24" s="82">
        <f t="shared" si="2"/>
        <v>0</v>
      </c>
      <c r="AE24" s="133">
        <f t="shared" si="3"/>
        <v>0</v>
      </c>
    </row>
    <row r="25" spans="1:31" ht="45.75" thickBot="1" x14ac:dyDescent="0.3">
      <c r="A25" s="16"/>
      <c r="B25" s="3" t="s">
        <v>99</v>
      </c>
      <c r="C25" s="42" t="s">
        <v>189</v>
      </c>
      <c r="D25" s="5" t="s">
        <v>25</v>
      </c>
      <c r="E25" s="6" t="s">
        <v>469</v>
      </c>
      <c r="F25" s="7"/>
      <c r="G25" s="7"/>
      <c r="H25" s="8">
        <v>6.399</v>
      </c>
      <c r="I25" s="7"/>
      <c r="J25" s="9" t="s">
        <v>379</v>
      </c>
      <c r="K25" s="10" t="s">
        <v>380</v>
      </c>
      <c r="L25" s="39">
        <v>1</v>
      </c>
      <c r="M25" s="11">
        <v>500</v>
      </c>
      <c r="N25" s="39">
        <v>500</v>
      </c>
      <c r="O25" s="19"/>
      <c r="P25" s="13" t="e">
        <v>#VALUE!</v>
      </c>
      <c r="Q25" s="14">
        <f t="shared" si="4"/>
        <v>500</v>
      </c>
      <c r="R25" s="40" t="s">
        <v>381</v>
      </c>
      <c r="S25" s="41" t="s">
        <v>381</v>
      </c>
      <c r="T25" s="14">
        <f t="shared" si="5"/>
        <v>500</v>
      </c>
      <c r="V25" s="10" t="s">
        <v>380</v>
      </c>
      <c r="W25" s="39">
        <v>1</v>
      </c>
      <c r="X25" s="41" t="s">
        <v>381</v>
      </c>
      <c r="Y25" s="72">
        <v>500</v>
      </c>
      <c r="Z25" s="19"/>
      <c r="AA25" s="79">
        <v>0</v>
      </c>
      <c r="AB25" s="80">
        <f t="shared" si="1"/>
        <v>0</v>
      </c>
      <c r="AC25" s="81">
        <v>0</v>
      </c>
      <c r="AD25" s="82">
        <f t="shared" si="2"/>
        <v>0</v>
      </c>
      <c r="AE25" s="133">
        <f t="shared" si="3"/>
        <v>0</v>
      </c>
    </row>
    <row r="26" spans="1:31" ht="15.75" thickBot="1" x14ac:dyDescent="0.3">
      <c r="A26" s="16"/>
      <c r="B26" s="3" t="s">
        <v>99</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120.75" thickBot="1" x14ac:dyDescent="0.3">
      <c r="A27" s="16"/>
      <c r="B27" s="3" t="s">
        <v>99</v>
      </c>
      <c r="C27" s="42" t="s">
        <v>72</v>
      </c>
      <c r="D27" s="5" t="s">
        <v>25</v>
      </c>
      <c r="E27" s="6" t="s">
        <v>100</v>
      </c>
      <c r="F27" s="7"/>
      <c r="G27" s="7"/>
      <c r="H27" s="8">
        <v>3.21999999999999</v>
      </c>
      <c r="I27" s="7"/>
      <c r="J27" s="9" t="s">
        <v>101</v>
      </c>
      <c r="K27" s="10" t="s">
        <v>79</v>
      </c>
      <c r="L27" s="39">
        <v>40</v>
      </c>
      <c r="M27" s="11">
        <v>138.28</v>
      </c>
      <c r="N27" s="39">
        <v>5531.2</v>
      </c>
      <c r="O27" s="44"/>
      <c r="P27" s="13" t="e">
        <v>#VALUE!</v>
      </c>
      <c r="Q27" s="14" t="e">
        <f>IF(J27="PROV SUM",N27,L27*P27)</f>
        <v>#VALUE!</v>
      </c>
      <c r="R27" s="40">
        <v>0</v>
      </c>
      <c r="S27" s="41">
        <v>110.62400000000001</v>
      </c>
      <c r="T27" s="14">
        <f>IF(J27="SC024",N27,IF(ISERROR(S27),"",IF(J27="PROV SUM",N27,L27*S27)))</f>
        <v>4424.96</v>
      </c>
      <c r="V27" s="10" t="s">
        <v>79</v>
      </c>
      <c r="W27" s="39">
        <v>40</v>
      </c>
      <c r="X27" s="41">
        <v>110.62400000000001</v>
      </c>
      <c r="Y27" s="72">
        <f t="shared" si="0"/>
        <v>4424.96</v>
      </c>
      <c r="Z27" s="19"/>
      <c r="AA27" s="79">
        <v>1</v>
      </c>
      <c r="AB27" s="80">
        <f t="shared" si="1"/>
        <v>4424.96</v>
      </c>
      <c r="AC27" s="81">
        <v>0.8</v>
      </c>
      <c r="AD27" s="82">
        <f t="shared" si="2"/>
        <v>3539.9680000000003</v>
      </c>
      <c r="AE27" s="133">
        <f>AB27-AD27</f>
        <v>884.99199999999973</v>
      </c>
    </row>
    <row r="28" spans="1:31" ht="15.75" thickBot="1" x14ac:dyDescent="0.3">
      <c r="A28" s="16"/>
      <c r="B28" s="3" t="s">
        <v>99</v>
      </c>
      <c r="C28" s="42" t="s">
        <v>164</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90.75" thickBot="1" x14ac:dyDescent="0.3">
      <c r="A29" s="16"/>
      <c r="B29" s="3" t="s">
        <v>99</v>
      </c>
      <c r="C29" s="42" t="s">
        <v>164</v>
      </c>
      <c r="D29" s="5" t="s">
        <v>25</v>
      </c>
      <c r="E29" s="6" t="s">
        <v>167</v>
      </c>
      <c r="F29" s="7"/>
      <c r="G29" s="7"/>
      <c r="H29" s="8">
        <v>4.4199999999999902</v>
      </c>
      <c r="I29" s="7"/>
      <c r="J29" s="9" t="s">
        <v>168</v>
      </c>
      <c r="K29" s="10" t="s">
        <v>79</v>
      </c>
      <c r="L29" s="39">
        <v>3</v>
      </c>
      <c r="M29" s="11">
        <v>698.79</v>
      </c>
      <c r="N29" s="39">
        <v>2096.37</v>
      </c>
      <c r="O29" s="44"/>
      <c r="P29" s="13" t="e">
        <v>#VALUE!</v>
      </c>
      <c r="Q29" s="14" t="e">
        <f>IF(J29="PROV SUM",N29,L29*P29)</f>
        <v>#VALUE!</v>
      </c>
      <c r="R29" s="40">
        <v>0</v>
      </c>
      <c r="S29" s="41">
        <v>619.47733499999993</v>
      </c>
      <c r="T29" s="14">
        <f>IF(J29="SC024",N29,IF(ISERROR(S29),"",IF(J29="PROV SUM",N29,L29*S29)))</f>
        <v>1858.4320049999997</v>
      </c>
      <c r="V29" s="10" t="s">
        <v>79</v>
      </c>
      <c r="W29" s="39">
        <v>3</v>
      </c>
      <c r="X29" s="41">
        <v>619.47733499999993</v>
      </c>
      <c r="Y29" s="72">
        <f t="shared" si="0"/>
        <v>1858.4320049999997</v>
      </c>
      <c r="Z29" s="19"/>
      <c r="AA29" s="79">
        <v>0</v>
      </c>
      <c r="AB29" s="80">
        <f t="shared" si="1"/>
        <v>0</v>
      </c>
      <c r="AC29" s="81">
        <v>0</v>
      </c>
      <c r="AD29" s="82">
        <f t="shared" si="2"/>
        <v>0</v>
      </c>
      <c r="AE29" s="133">
        <f t="shared" si="3"/>
        <v>0</v>
      </c>
    </row>
    <row r="30" spans="1:31" ht="90.75" thickBot="1" x14ac:dyDescent="0.3">
      <c r="A30" s="16"/>
      <c r="B30" s="45" t="s">
        <v>99</v>
      </c>
      <c r="C30" s="46" t="s">
        <v>164</v>
      </c>
      <c r="D30" s="47" t="s">
        <v>25</v>
      </c>
      <c r="E30" s="48" t="s">
        <v>173</v>
      </c>
      <c r="F30" s="49"/>
      <c r="G30" s="49"/>
      <c r="H30" s="50">
        <v>4.9099999999999797</v>
      </c>
      <c r="I30" s="49"/>
      <c r="J30" s="51" t="s">
        <v>174</v>
      </c>
      <c r="K30" s="52" t="s">
        <v>75</v>
      </c>
      <c r="L30" s="53">
        <v>7</v>
      </c>
      <c r="M30" s="54">
        <v>98.99</v>
      </c>
      <c r="N30" s="53">
        <v>692.93</v>
      </c>
      <c r="O30" s="44"/>
      <c r="P30" s="13" t="e">
        <v>#VALUE!</v>
      </c>
      <c r="Q30" s="14" t="e">
        <f>IF(J30="PROV SUM",N30,L30*P30)</f>
        <v>#VALUE!</v>
      </c>
      <c r="R30" s="40">
        <v>0</v>
      </c>
      <c r="S30" s="41">
        <v>87.754634999999993</v>
      </c>
      <c r="T30" s="14">
        <f>IF(J30="SC024",N30,IF(ISERROR(S30),"",IF(J30="PROV SUM",N30,L30*S30)))</f>
        <v>614.28244499999994</v>
      </c>
      <c r="V30" s="52" t="s">
        <v>75</v>
      </c>
      <c r="W30" s="53">
        <v>7</v>
      </c>
      <c r="X30" s="41">
        <v>87.754634999999993</v>
      </c>
      <c r="Y30" s="72">
        <f t="shared" si="0"/>
        <v>614.28244499999994</v>
      </c>
      <c r="Z30" s="19"/>
      <c r="AA30" s="79">
        <v>0</v>
      </c>
      <c r="AB30" s="80">
        <f t="shared" si="1"/>
        <v>0</v>
      </c>
      <c r="AC30" s="81">
        <v>0</v>
      </c>
      <c r="AD30" s="82">
        <f t="shared" si="2"/>
        <v>0</v>
      </c>
      <c r="AE30" s="133">
        <f t="shared" si="3"/>
        <v>0</v>
      </c>
    </row>
    <row r="31" spans="1:31" ht="30.75" thickBot="1" x14ac:dyDescent="0.3">
      <c r="A31" s="16"/>
      <c r="B31" s="45" t="s">
        <v>99</v>
      </c>
      <c r="C31" s="46" t="s">
        <v>164</v>
      </c>
      <c r="D31" s="47" t="s">
        <v>25</v>
      </c>
      <c r="E31" s="48" t="s">
        <v>175</v>
      </c>
      <c r="F31" s="49"/>
      <c r="G31" s="49"/>
      <c r="H31" s="50">
        <v>4.1149999999999904</v>
      </c>
      <c r="I31" s="49"/>
      <c r="J31" s="51" t="s">
        <v>176</v>
      </c>
      <c r="K31" s="52" t="s">
        <v>139</v>
      </c>
      <c r="L31" s="53">
        <v>2</v>
      </c>
      <c r="M31" s="54">
        <v>4.8099999999999996</v>
      </c>
      <c r="N31" s="53">
        <v>9.6199999999999992</v>
      </c>
      <c r="O31" s="44"/>
      <c r="P31" s="13" t="e">
        <v>#VALUE!</v>
      </c>
      <c r="Q31" s="14" t="e">
        <f>IF(J31="PROV SUM",N31,L31*P31)</f>
        <v>#VALUE!</v>
      </c>
      <c r="R31" s="40">
        <v>0</v>
      </c>
      <c r="S31" s="41">
        <v>4.2640649999999996</v>
      </c>
      <c r="T31" s="14">
        <f>IF(J31="SC024",N31,IF(ISERROR(S31),"",IF(J31="PROV SUM",N31,L31*S31)))</f>
        <v>8.5281299999999991</v>
      </c>
      <c r="V31" s="52" t="s">
        <v>139</v>
      </c>
      <c r="W31" s="53">
        <v>2</v>
      </c>
      <c r="X31" s="41">
        <v>4.2640649999999996</v>
      </c>
      <c r="Y31" s="72">
        <f t="shared" si="0"/>
        <v>8.5281299999999991</v>
      </c>
      <c r="Z31" s="19"/>
      <c r="AA31" s="79">
        <v>0</v>
      </c>
      <c r="AB31" s="80">
        <f t="shared" si="1"/>
        <v>0</v>
      </c>
      <c r="AC31" s="81">
        <v>0</v>
      </c>
      <c r="AD31" s="82">
        <f t="shared" si="2"/>
        <v>0</v>
      </c>
      <c r="AE31" s="133">
        <f t="shared" si="3"/>
        <v>0</v>
      </c>
    </row>
    <row r="32" spans="1:31" ht="75.75" thickBot="1" x14ac:dyDescent="0.3">
      <c r="A32" s="16"/>
      <c r="B32" s="45" t="s">
        <v>99</v>
      </c>
      <c r="C32" s="46" t="s">
        <v>164</v>
      </c>
      <c r="D32" s="47" t="s">
        <v>25</v>
      </c>
      <c r="E32" s="48" t="s">
        <v>177</v>
      </c>
      <c r="F32" s="49"/>
      <c r="G32" s="49"/>
      <c r="H32" s="50">
        <v>4.1289999999999898</v>
      </c>
      <c r="I32" s="49"/>
      <c r="J32" s="51" t="s">
        <v>178</v>
      </c>
      <c r="K32" s="52" t="s">
        <v>75</v>
      </c>
      <c r="L32" s="53">
        <v>2</v>
      </c>
      <c r="M32" s="54">
        <v>28.43</v>
      </c>
      <c r="N32" s="53">
        <v>56.86</v>
      </c>
      <c r="O32" s="44"/>
      <c r="P32" s="13" t="e">
        <v>#VALUE!</v>
      </c>
      <c r="Q32" s="14" t="e">
        <f>IF(J32="PROV SUM",N32,L32*P32)</f>
        <v>#VALUE!</v>
      </c>
      <c r="R32" s="40">
        <v>0</v>
      </c>
      <c r="S32" s="41">
        <v>25.203194999999997</v>
      </c>
      <c r="T32" s="14">
        <f>IF(J32="SC024",N32,IF(ISERROR(S32),"",IF(J32="PROV SUM",N32,L32*S32)))</f>
        <v>50.406389999999995</v>
      </c>
      <c r="V32" s="52" t="s">
        <v>75</v>
      </c>
      <c r="W32" s="53">
        <v>2</v>
      </c>
      <c r="X32" s="41">
        <v>25.203194999999997</v>
      </c>
      <c r="Y32" s="72">
        <f t="shared" si="0"/>
        <v>50.406389999999995</v>
      </c>
      <c r="Z32" s="19"/>
      <c r="AA32" s="79">
        <v>0</v>
      </c>
      <c r="AB32" s="80">
        <f t="shared" si="1"/>
        <v>0</v>
      </c>
      <c r="AC32" s="81">
        <v>0</v>
      </c>
      <c r="AD32" s="82">
        <f t="shared" si="2"/>
        <v>0</v>
      </c>
      <c r="AE32" s="133">
        <f t="shared" si="3"/>
        <v>0</v>
      </c>
    </row>
    <row r="33" spans="1:32" ht="15.75" thickBot="1" x14ac:dyDescent="0.3">
      <c r="A33" s="16"/>
      <c r="B33" s="45" t="s">
        <v>99</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9">
        <v>0</v>
      </c>
      <c r="AB33" s="80">
        <f t="shared" si="1"/>
        <v>0</v>
      </c>
      <c r="AC33" s="81">
        <v>0</v>
      </c>
      <c r="AD33" s="82">
        <f t="shared" si="2"/>
        <v>0</v>
      </c>
      <c r="AE33" s="133">
        <f t="shared" si="3"/>
        <v>0</v>
      </c>
      <c r="AF33" s="176">
        <f>SUM(AD34:AD38)</f>
        <v>2510.2159599999995</v>
      </c>
    </row>
    <row r="34" spans="1:32" ht="120.75" thickBot="1" x14ac:dyDescent="0.3">
      <c r="A34" s="22"/>
      <c r="B34" s="55" t="s">
        <v>99</v>
      </c>
      <c r="C34" s="55" t="s">
        <v>24</v>
      </c>
      <c r="D34" s="56" t="s">
        <v>25</v>
      </c>
      <c r="E34" s="57" t="s">
        <v>26</v>
      </c>
      <c r="F34" s="58"/>
      <c r="G34" s="58"/>
      <c r="H34" s="59">
        <v>2.1</v>
      </c>
      <c r="I34" s="58"/>
      <c r="J34" s="60" t="s">
        <v>27</v>
      </c>
      <c r="K34" s="58" t="s">
        <v>28</v>
      </c>
      <c r="L34" s="61">
        <v>117</v>
      </c>
      <c r="M34" s="62">
        <v>12.92</v>
      </c>
      <c r="N34" s="63">
        <v>1511.64</v>
      </c>
      <c r="O34" s="19"/>
      <c r="P34" s="13" t="e">
        <v>#VALUE!</v>
      </c>
      <c r="Q34" s="14" t="e">
        <f>IF(J34="PROV SUM",N34,L34*P34)</f>
        <v>#VALUE!</v>
      </c>
      <c r="R34" s="40">
        <v>0</v>
      </c>
      <c r="S34" s="41">
        <v>16.4084</v>
      </c>
      <c r="T34" s="14">
        <f>IF(J34="SC024",N34,IF(ISERROR(S34),"",IF(J34="PROV SUM",N34,L34*S34)))</f>
        <v>1919.7828</v>
      </c>
      <c r="V34" s="58" t="s">
        <v>28</v>
      </c>
      <c r="W34" s="61">
        <v>117</v>
      </c>
      <c r="X34" s="41">
        <v>16.4084</v>
      </c>
      <c r="Y34" s="72">
        <f t="shared" si="0"/>
        <v>1919.7828</v>
      </c>
      <c r="Z34" s="19"/>
      <c r="AA34" s="79">
        <v>0.7</v>
      </c>
      <c r="AB34" s="80">
        <f t="shared" si="1"/>
        <v>1343.8479599999998</v>
      </c>
      <c r="AC34" s="81">
        <v>0.7</v>
      </c>
      <c r="AD34" s="82">
        <f t="shared" si="2"/>
        <v>1343.8479599999998</v>
      </c>
      <c r="AE34" s="133">
        <f t="shared" si="3"/>
        <v>0</v>
      </c>
    </row>
    <row r="35" spans="1:32" ht="30.75" thickBot="1" x14ac:dyDescent="0.3">
      <c r="A35" s="22"/>
      <c r="B35" s="55" t="s">
        <v>99</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9">
        <v>0.7</v>
      </c>
      <c r="AB35" s="80">
        <f t="shared" si="1"/>
        <v>373.37999999999994</v>
      </c>
      <c r="AC35" s="81">
        <v>0.7</v>
      </c>
      <c r="AD35" s="82">
        <f t="shared" si="2"/>
        <v>373.37999999999994</v>
      </c>
      <c r="AE35" s="133">
        <f t="shared" si="3"/>
        <v>0</v>
      </c>
    </row>
    <row r="36" spans="1:32" ht="15.75" thickBot="1" x14ac:dyDescent="0.3">
      <c r="A36" s="22"/>
      <c r="B36" s="55" t="s">
        <v>99</v>
      </c>
      <c r="C36" s="55" t="s">
        <v>24</v>
      </c>
      <c r="D36" s="56" t="s">
        <v>25</v>
      </c>
      <c r="E36" s="57" t="s">
        <v>32</v>
      </c>
      <c r="F36" s="58"/>
      <c r="G36" s="58"/>
      <c r="H36" s="59">
        <v>2.6</v>
      </c>
      <c r="I36" s="58"/>
      <c r="J36" s="60" t="s">
        <v>33</v>
      </c>
      <c r="K36" s="58" t="s">
        <v>31</v>
      </c>
      <c r="L36" s="61">
        <v>1</v>
      </c>
      <c r="M36" s="62">
        <v>50</v>
      </c>
      <c r="N36" s="63">
        <v>50</v>
      </c>
      <c r="O36" s="19"/>
      <c r="P36" s="13" t="e">
        <v>#VALUE!</v>
      </c>
      <c r="Q36" s="14" t="e">
        <f>IF(J36="PROV SUM",N36,L36*P36)</f>
        <v>#VALUE!</v>
      </c>
      <c r="R36" s="40">
        <v>0</v>
      </c>
      <c r="S36" s="41">
        <v>63.5</v>
      </c>
      <c r="T36" s="14">
        <f>IF(J36="SC024",N36,IF(ISERROR(S36),"",IF(J36="PROV SUM",N36,L36*S36)))</f>
        <v>63.5</v>
      </c>
      <c r="V36" s="58" t="s">
        <v>31</v>
      </c>
      <c r="W36" s="61">
        <v>1</v>
      </c>
      <c r="X36" s="41">
        <v>63.5</v>
      </c>
      <c r="Y36" s="72">
        <f t="shared" si="0"/>
        <v>63.5</v>
      </c>
      <c r="Z36" s="19"/>
      <c r="AA36" s="79">
        <v>0.7</v>
      </c>
      <c r="AB36" s="80">
        <f t="shared" si="1"/>
        <v>44.449999999999996</v>
      </c>
      <c r="AC36" s="81">
        <v>0.7</v>
      </c>
      <c r="AD36" s="82">
        <f t="shared" si="2"/>
        <v>44.449999999999996</v>
      </c>
      <c r="AE36" s="133">
        <f t="shared" si="3"/>
        <v>0</v>
      </c>
    </row>
    <row r="37" spans="1:32" ht="15.75" thickBot="1" x14ac:dyDescent="0.3">
      <c r="A37" s="22"/>
      <c r="B37" s="55" t="s">
        <v>99</v>
      </c>
      <c r="C37" s="55" t="s">
        <v>24</v>
      </c>
      <c r="D37" s="56" t="s">
        <v>25</v>
      </c>
      <c r="E37" s="57" t="s">
        <v>43</v>
      </c>
      <c r="F37" s="58"/>
      <c r="G37" s="58"/>
      <c r="H37" s="59">
        <v>2.17</v>
      </c>
      <c r="I37" s="58"/>
      <c r="J37" s="60" t="s">
        <v>44</v>
      </c>
      <c r="K37" s="58" t="s">
        <v>31</v>
      </c>
      <c r="L37" s="61">
        <v>1</v>
      </c>
      <c r="M37" s="62">
        <v>842</v>
      </c>
      <c r="N37" s="63">
        <v>842</v>
      </c>
      <c r="O37" s="19"/>
      <c r="P37" s="13" t="e">
        <v>#VALUE!</v>
      </c>
      <c r="Q37" s="14" t="e">
        <f>IF(J37="PROV SUM",N37,L37*P37)</f>
        <v>#VALUE!</v>
      </c>
      <c r="R37" s="40">
        <v>0</v>
      </c>
      <c r="S37" s="41">
        <v>1069.3399999999999</v>
      </c>
      <c r="T37" s="14">
        <f>IF(J37="SC024",N37,IF(ISERROR(S37),"",IF(J37="PROV SUM",N37,L37*S37)))</f>
        <v>1069.3399999999999</v>
      </c>
      <c r="V37" s="58" t="s">
        <v>31</v>
      </c>
      <c r="W37" s="61">
        <v>1</v>
      </c>
      <c r="X37" s="41">
        <v>1069.3399999999999</v>
      </c>
      <c r="Y37" s="72">
        <f t="shared" si="0"/>
        <v>1069.3399999999999</v>
      </c>
      <c r="Z37" s="19"/>
      <c r="AA37" s="79">
        <v>0.7</v>
      </c>
      <c r="AB37" s="80">
        <f t="shared" si="1"/>
        <v>748.5379999999999</v>
      </c>
      <c r="AC37" s="81">
        <v>0.7</v>
      </c>
      <c r="AD37" s="82">
        <f t="shared" si="2"/>
        <v>748.5379999999999</v>
      </c>
      <c r="AE37" s="133">
        <f t="shared" si="3"/>
        <v>0</v>
      </c>
    </row>
    <row r="38" spans="1:32" ht="60.75" thickBot="1" x14ac:dyDescent="0.3">
      <c r="A38" s="22"/>
      <c r="B38" s="55" t="s">
        <v>99</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9">
        <v>0</v>
      </c>
      <c r="AB38" s="80">
        <f t="shared" si="1"/>
        <v>0</v>
      </c>
      <c r="AC38" s="81">
        <v>0</v>
      </c>
      <c r="AD38" s="82">
        <f t="shared" si="2"/>
        <v>0</v>
      </c>
      <c r="AE38" s="133">
        <f t="shared" si="3"/>
        <v>0</v>
      </c>
    </row>
    <row r="39" spans="1:32" ht="15.75" thickBot="1" x14ac:dyDescent="0.3">
      <c r="A39" s="22"/>
      <c r="B39" s="64" t="s">
        <v>99</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9">
        <v>0</v>
      </c>
      <c r="AB39" s="80">
        <f t="shared" si="1"/>
        <v>0</v>
      </c>
      <c r="AC39" s="81">
        <v>0</v>
      </c>
      <c r="AD39" s="82">
        <f t="shared" si="2"/>
        <v>0</v>
      </c>
      <c r="AE39" s="133">
        <f t="shared" si="3"/>
        <v>0</v>
      </c>
    </row>
    <row r="40" spans="1:32" ht="60.75" thickBot="1" x14ac:dyDescent="0.3">
      <c r="A40" s="22"/>
      <c r="B40" s="64" t="s">
        <v>99</v>
      </c>
      <c r="C40" s="55" t="s">
        <v>312</v>
      </c>
      <c r="D40" s="56" t="s">
        <v>25</v>
      </c>
      <c r="E40" s="57" t="s">
        <v>313</v>
      </c>
      <c r="F40" s="58"/>
      <c r="G40" s="58"/>
      <c r="H40" s="59">
        <v>7.4000000000000199</v>
      </c>
      <c r="I40" s="58"/>
      <c r="J40" s="60" t="s">
        <v>314</v>
      </c>
      <c r="K40" s="58" t="s">
        <v>79</v>
      </c>
      <c r="L40" s="61">
        <v>16</v>
      </c>
      <c r="M40" s="65">
        <v>58.8</v>
      </c>
      <c r="N40" s="63">
        <v>940.8</v>
      </c>
      <c r="O40" s="19"/>
      <c r="P40" s="13" t="e">
        <v>#VALUE!</v>
      </c>
      <c r="Q40" s="14" t="e">
        <f>IF(J40="PROV SUM",N40,L40*P40)</f>
        <v>#VALUE!</v>
      </c>
      <c r="R40" s="40">
        <v>0</v>
      </c>
      <c r="S40" s="41">
        <v>48.351239999999997</v>
      </c>
      <c r="T40" s="14">
        <f>IF(J40="SC024",N40,IF(ISERROR(S40),"",IF(J40="PROV SUM",N40,L40*S40)))</f>
        <v>773.61983999999995</v>
      </c>
      <c r="V40" s="58" t="s">
        <v>79</v>
      </c>
      <c r="W40" s="61">
        <v>16</v>
      </c>
      <c r="X40" s="41">
        <v>48.351239999999997</v>
      </c>
      <c r="Y40" s="72">
        <f t="shared" si="0"/>
        <v>773.61983999999995</v>
      </c>
      <c r="Z40" s="19"/>
      <c r="AA40" s="79">
        <v>0</v>
      </c>
      <c r="AB40" s="80">
        <f t="shared" si="1"/>
        <v>0</v>
      </c>
      <c r="AC40" s="81">
        <v>0</v>
      </c>
      <c r="AD40" s="82">
        <f t="shared" si="2"/>
        <v>0</v>
      </c>
      <c r="AE40" s="133">
        <f t="shared" si="3"/>
        <v>0</v>
      </c>
    </row>
    <row r="41" spans="1:32" ht="45.75" thickBot="1" x14ac:dyDescent="0.3">
      <c r="A41" s="22"/>
      <c r="B41" s="64" t="s">
        <v>99</v>
      </c>
      <c r="C41" s="55" t="s">
        <v>312</v>
      </c>
      <c r="D41" s="56" t="s">
        <v>25</v>
      </c>
      <c r="E41" s="57" t="s">
        <v>331</v>
      </c>
      <c r="F41" s="58"/>
      <c r="G41" s="58"/>
      <c r="H41" s="59">
        <v>7.2170000000000396</v>
      </c>
      <c r="I41" s="58"/>
      <c r="J41" s="60" t="s">
        <v>332</v>
      </c>
      <c r="K41" s="58" t="s">
        <v>79</v>
      </c>
      <c r="L41" s="61">
        <v>31</v>
      </c>
      <c r="M41" s="60">
        <v>169.05</v>
      </c>
      <c r="N41" s="63">
        <v>5240.55</v>
      </c>
      <c r="O41" s="19"/>
      <c r="P41" s="13" t="e">
        <v>#VALUE!</v>
      </c>
      <c r="Q41" s="14" t="e">
        <f>IF(J41="PROV SUM",N41,L41*P41)</f>
        <v>#VALUE!</v>
      </c>
      <c r="R41" s="40">
        <v>0</v>
      </c>
      <c r="S41" s="41">
        <v>122.56125</v>
      </c>
      <c r="T41" s="14">
        <f>IF(J41="SC024",N41,IF(ISERROR(S41),"",IF(J41="PROV SUM",N41,L41*S41)))</f>
        <v>3799.3987499999998</v>
      </c>
      <c r="V41" s="58" t="s">
        <v>79</v>
      </c>
      <c r="W41" s="61">
        <v>31</v>
      </c>
      <c r="X41" s="41">
        <v>122.56125</v>
      </c>
      <c r="Y41" s="72">
        <f t="shared" si="0"/>
        <v>3799.3987499999998</v>
      </c>
      <c r="Z41" s="19"/>
      <c r="AA41" s="79">
        <v>0</v>
      </c>
      <c r="AB41" s="80">
        <f t="shared" si="1"/>
        <v>0</v>
      </c>
      <c r="AC41" s="81">
        <v>0</v>
      </c>
      <c r="AD41" s="82">
        <f t="shared" si="2"/>
        <v>0</v>
      </c>
      <c r="AE41" s="133">
        <f t="shared" si="3"/>
        <v>0</v>
      </c>
    </row>
    <row r="42" spans="1:32" ht="15.75" thickBot="1" x14ac:dyDescent="0.3"/>
    <row r="43" spans="1:32" ht="15.75" thickBot="1" x14ac:dyDescent="0.3">
      <c r="S43" s="69" t="s">
        <v>5</v>
      </c>
      <c r="T43" s="70">
        <f>SUM(T11:T41)</f>
        <v>17284.392635999997</v>
      </c>
      <c r="U43" s="66"/>
      <c r="V43" s="22"/>
      <c r="W43" s="29"/>
      <c r="X43" s="69" t="s">
        <v>5</v>
      </c>
      <c r="Y43" s="70">
        <f>SUM(Y11:Y41)</f>
        <v>17284.392635999997</v>
      </c>
      <c r="Z43" s="19"/>
      <c r="AA43" s="78"/>
      <c r="AB43" s="119">
        <f>SUM(AB11:AB41)</f>
        <v>7157.4759599999998</v>
      </c>
      <c r="AC43" s="78"/>
      <c r="AD43" s="120">
        <f>SUM(AD11:AD41)</f>
        <v>6272.4839599999996</v>
      </c>
      <c r="AE43" s="132">
        <f>SUM(AE11:AE41)</f>
        <v>884.99199999999973</v>
      </c>
      <c r="AF43" s="407">
        <f>SUM(AF11:AF41)</f>
        <v>2732.5159599999997</v>
      </c>
    </row>
  </sheetData>
  <autoFilter ref="B8:AE41"/>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S40:S41 X11:X12 X14 X16:X17 X19:X25 X27 X29:X32 X34:X38 X40:X41">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63"/>
  <sheetViews>
    <sheetView topLeftCell="B1" zoomScale="70" zoomScaleNormal="70" workbookViewId="0">
      <pane xSplit="9" ySplit="8" topLeftCell="K57" activePane="bottomRight" state="frozen"/>
      <selection activeCell="S45" sqref="S45"/>
      <selection pane="topRight" activeCell="S45" sqref="S45"/>
      <selection pane="bottomLeft" activeCell="S45" sqref="S45"/>
      <selection pane="bottomRight" activeCell="S45" sqref="S4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1406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609</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row>
    <row r="8" spans="1:31" s="318" customFormat="1" ht="75.75" thickBot="1" x14ac:dyDescent="0.3">
      <c r="A8" s="310" t="s">
        <v>377</v>
      </c>
      <c r="B8" s="311" t="s">
        <v>470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470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470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9">
        <v>0</v>
      </c>
      <c r="AB11" s="80">
        <f>Y11*AA11</f>
        <v>0</v>
      </c>
      <c r="AC11" s="81">
        <v>0</v>
      </c>
      <c r="AD11" s="82">
        <f>Y11*AC11</f>
        <v>0</v>
      </c>
      <c r="AE11" s="133">
        <f>AB11-AD11</f>
        <v>0</v>
      </c>
    </row>
    <row r="12" spans="1:31" ht="45.75" thickBot="1" x14ac:dyDescent="0.3">
      <c r="A12" s="30"/>
      <c r="B12" s="3" t="s">
        <v>470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61" si="0">W12*X12</f>
        <v>0</v>
      </c>
      <c r="Z12" s="19"/>
      <c r="AA12" s="79">
        <v>0</v>
      </c>
      <c r="AB12" s="80">
        <f t="shared" ref="AB12:AB52" si="1">Y12*AA12</f>
        <v>0</v>
      </c>
      <c r="AC12" s="81">
        <v>0</v>
      </c>
      <c r="AD12" s="82">
        <f t="shared" ref="AD12:AD60" si="2">Y12*AC12</f>
        <v>0</v>
      </c>
      <c r="AE12" s="133">
        <f t="shared" ref="AE12:AE61" si="3">AB12-AD12</f>
        <v>0</v>
      </c>
    </row>
    <row r="13" spans="1:31" ht="15.75" thickBot="1" x14ac:dyDescent="0.3">
      <c r="A13" s="16"/>
      <c r="B13" s="3" t="s">
        <v>470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470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9">
        <v>0</v>
      </c>
      <c r="AB14" s="80">
        <f t="shared" si="1"/>
        <v>0</v>
      </c>
      <c r="AC14" s="81">
        <v>0</v>
      </c>
      <c r="AD14" s="82">
        <f t="shared" si="2"/>
        <v>0</v>
      </c>
      <c r="AE14" s="133">
        <f t="shared" si="3"/>
        <v>0</v>
      </c>
    </row>
    <row r="15" spans="1:31" ht="15.75" thickBot="1" x14ac:dyDescent="0.3">
      <c r="A15" s="16"/>
      <c r="B15" s="3" t="s">
        <v>470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06.5" thickBot="1" x14ac:dyDescent="0.3">
      <c r="A16" s="16"/>
      <c r="B16" s="3" t="s">
        <v>470</v>
      </c>
      <c r="C16" s="4" t="s">
        <v>285</v>
      </c>
      <c r="D16" s="5" t="s">
        <v>25</v>
      </c>
      <c r="E16" s="6" t="s">
        <v>471</v>
      </c>
      <c r="F16" s="7"/>
      <c r="G16" s="7"/>
      <c r="H16" s="8">
        <v>5.3879999999999999</v>
      </c>
      <c r="I16" s="7"/>
      <c r="J16" s="9" t="s">
        <v>379</v>
      </c>
      <c r="K16" s="10" t="s">
        <v>380</v>
      </c>
      <c r="L16" s="39">
        <v>1</v>
      </c>
      <c r="M16" s="11">
        <v>900</v>
      </c>
      <c r="N16" s="12">
        <v>900</v>
      </c>
      <c r="O16" s="19"/>
      <c r="P16" s="13" t="e">
        <v>#VALUE!</v>
      </c>
      <c r="Q16" s="14">
        <f>IF(J16="PROV SUM",N16,L16*P16)</f>
        <v>900</v>
      </c>
      <c r="R16" s="40" t="s">
        <v>381</v>
      </c>
      <c r="S16" s="41" t="s">
        <v>381</v>
      </c>
      <c r="T16" s="14">
        <f>IF(J16="SC024",N16,IF(ISERROR(S16),"",IF(J16="PROV SUM",N16,L16*S16)))</f>
        <v>900</v>
      </c>
      <c r="V16" s="10" t="s">
        <v>380</v>
      </c>
      <c r="W16" s="39">
        <v>0</v>
      </c>
      <c r="X16" s="41">
        <v>900</v>
      </c>
      <c r="Y16" s="72">
        <f t="shared" si="0"/>
        <v>0</v>
      </c>
      <c r="Z16" s="19"/>
      <c r="AA16" s="79">
        <v>0</v>
      </c>
      <c r="AB16" s="80">
        <f t="shared" si="1"/>
        <v>0</v>
      </c>
      <c r="AC16" s="81">
        <v>0</v>
      </c>
      <c r="AD16" s="82">
        <f t="shared" si="2"/>
        <v>0</v>
      </c>
      <c r="AE16" s="133">
        <f>AB16-AD16</f>
        <v>0</v>
      </c>
    </row>
    <row r="17" spans="1:31" ht="61.5" thickBot="1" x14ac:dyDescent="0.3">
      <c r="A17" s="16"/>
      <c r="B17" s="3" t="s">
        <v>470</v>
      </c>
      <c r="C17" s="4" t="s">
        <v>285</v>
      </c>
      <c r="D17" s="5" t="s">
        <v>25</v>
      </c>
      <c r="E17" s="6" t="s">
        <v>472</v>
      </c>
      <c r="F17" s="7"/>
      <c r="G17" s="7"/>
      <c r="H17" s="8">
        <v>5.3890000000000002</v>
      </c>
      <c r="I17" s="7"/>
      <c r="J17" s="9" t="s">
        <v>379</v>
      </c>
      <c r="K17" s="10" t="s">
        <v>380</v>
      </c>
      <c r="L17" s="39">
        <v>1</v>
      </c>
      <c r="M17" s="11">
        <v>500</v>
      </c>
      <c r="N17" s="12">
        <v>500</v>
      </c>
      <c r="O17" s="19"/>
      <c r="P17" s="13" t="e">
        <v>#VALUE!</v>
      </c>
      <c r="Q17" s="14">
        <f>IF(J17="PROV SUM",N17,L17*P17)</f>
        <v>500</v>
      </c>
      <c r="R17" s="40" t="s">
        <v>381</v>
      </c>
      <c r="S17" s="41" t="s">
        <v>381</v>
      </c>
      <c r="T17" s="14">
        <f>IF(J17="SC024",N17,IF(ISERROR(S17),"",IF(J17="PROV SUM",N17,L17*S17)))</f>
        <v>500</v>
      </c>
      <c r="V17" s="10" t="s">
        <v>380</v>
      </c>
      <c r="W17" s="39">
        <v>0</v>
      </c>
      <c r="X17" s="41">
        <v>500</v>
      </c>
      <c r="Y17" s="72">
        <f t="shared" si="0"/>
        <v>0</v>
      </c>
      <c r="Z17" s="19"/>
      <c r="AA17" s="79">
        <v>0</v>
      </c>
      <c r="AB17" s="80">
        <f t="shared" si="1"/>
        <v>0</v>
      </c>
      <c r="AC17" s="81">
        <v>0</v>
      </c>
      <c r="AD17" s="82">
        <f t="shared" si="2"/>
        <v>0</v>
      </c>
      <c r="AE17" s="133">
        <f t="shared" si="3"/>
        <v>0</v>
      </c>
    </row>
    <row r="18" spans="1:31" ht="15.75" thickBot="1" x14ac:dyDescent="0.3">
      <c r="A18" s="16"/>
      <c r="B18" s="3" t="s">
        <v>470</v>
      </c>
      <c r="C18" s="42" t="s">
        <v>189</v>
      </c>
      <c r="D18" s="5" t="s">
        <v>378</v>
      </c>
      <c r="E18" s="6"/>
      <c r="F18" s="7"/>
      <c r="G18" s="7"/>
      <c r="H18" s="8"/>
      <c r="I18" s="7"/>
      <c r="J18" s="9"/>
      <c r="K18" s="10"/>
      <c r="L18" s="39"/>
      <c r="M18" s="9"/>
      <c r="N18" s="39"/>
      <c r="O18" s="19"/>
      <c r="P18" s="28"/>
      <c r="Q18" s="43"/>
      <c r="R18" s="43"/>
      <c r="S18" s="43"/>
      <c r="T18" s="43"/>
      <c r="V18" s="10"/>
      <c r="W18" s="39"/>
      <c r="X18" s="43"/>
      <c r="Y18" s="72"/>
      <c r="Z18" s="19"/>
      <c r="AA18" s="79"/>
      <c r="AB18" s="80"/>
      <c r="AC18" s="81"/>
      <c r="AD18" s="82"/>
      <c r="AE18" s="133">
        <f t="shared" si="3"/>
        <v>0</v>
      </c>
    </row>
    <row r="19" spans="1:31" ht="30.75" thickBot="1" x14ac:dyDescent="0.3">
      <c r="A19" s="16"/>
      <c r="B19" s="3" t="s">
        <v>470</v>
      </c>
      <c r="C19" s="42" t="s">
        <v>189</v>
      </c>
      <c r="D19" s="5" t="s">
        <v>25</v>
      </c>
      <c r="E19" s="6" t="s">
        <v>337</v>
      </c>
      <c r="F19" s="7"/>
      <c r="G19" s="7"/>
      <c r="H19" s="8">
        <v>6.91</v>
      </c>
      <c r="I19" s="7"/>
      <c r="J19" s="9" t="s">
        <v>338</v>
      </c>
      <c r="K19" s="10" t="s">
        <v>79</v>
      </c>
      <c r="L19" s="39">
        <v>2</v>
      </c>
      <c r="M19" s="11">
        <v>20.13</v>
      </c>
      <c r="N19" s="39">
        <v>40.26</v>
      </c>
      <c r="O19" s="19"/>
      <c r="P19" s="13" t="e">
        <v>#VALUE!</v>
      </c>
      <c r="Q19" s="14" t="e">
        <f t="shared" ref="Q19:Q35" si="4">IF(J19="PROV SUM",N19,L19*P19)</f>
        <v>#VALUE!</v>
      </c>
      <c r="R19" s="40">
        <v>0</v>
      </c>
      <c r="S19" s="41">
        <v>14.594249999999999</v>
      </c>
      <c r="T19" s="14">
        <f t="shared" ref="T19:T35" si="5">IF(J19="SC024",N19,IF(ISERROR(S19),"",IF(J19="PROV SUM",N19,L19*S19)))</f>
        <v>29.188499999999998</v>
      </c>
      <c r="V19" s="10" t="s">
        <v>79</v>
      </c>
      <c r="W19" s="39">
        <v>0</v>
      </c>
      <c r="X19" s="41">
        <v>14.594249999999999</v>
      </c>
      <c r="Y19" s="72">
        <f t="shared" si="0"/>
        <v>0</v>
      </c>
      <c r="Z19" s="19"/>
      <c r="AA19" s="79">
        <v>0</v>
      </c>
      <c r="AB19" s="80">
        <f t="shared" si="1"/>
        <v>0</v>
      </c>
      <c r="AC19" s="81">
        <v>0</v>
      </c>
      <c r="AD19" s="82">
        <f t="shared" si="2"/>
        <v>0</v>
      </c>
      <c r="AE19" s="133">
        <f t="shared" si="3"/>
        <v>0</v>
      </c>
    </row>
    <row r="20" spans="1:31" ht="30.75" thickBot="1" x14ac:dyDescent="0.3">
      <c r="A20" s="16"/>
      <c r="B20" s="3" t="s">
        <v>470</v>
      </c>
      <c r="C20" s="42" t="s">
        <v>189</v>
      </c>
      <c r="D20" s="5" t="s">
        <v>25</v>
      </c>
      <c r="E20" s="6" t="s">
        <v>227</v>
      </c>
      <c r="F20" s="7"/>
      <c r="G20" s="7"/>
      <c r="H20" s="8">
        <v>6.1940000000000301</v>
      </c>
      <c r="I20" s="7"/>
      <c r="J20" s="9" t="s">
        <v>228</v>
      </c>
      <c r="K20" s="10" t="s">
        <v>79</v>
      </c>
      <c r="L20" s="39">
        <v>60</v>
      </c>
      <c r="M20" s="11">
        <v>7.02</v>
      </c>
      <c r="N20" s="39">
        <v>421.2</v>
      </c>
      <c r="O20" s="19"/>
      <c r="P20" s="13" t="e">
        <v>#VALUE!</v>
      </c>
      <c r="Q20" s="14" t="e">
        <f t="shared" si="4"/>
        <v>#VALUE!</v>
      </c>
      <c r="R20" s="40">
        <v>0</v>
      </c>
      <c r="S20" s="41">
        <v>5.9669999999999996</v>
      </c>
      <c r="T20" s="14">
        <f t="shared" si="5"/>
        <v>358.02</v>
      </c>
      <c r="V20" s="10" t="s">
        <v>79</v>
      </c>
      <c r="W20" s="39">
        <v>0</v>
      </c>
      <c r="X20" s="41">
        <v>5.9669999999999996</v>
      </c>
      <c r="Y20" s="72">
        <f t="shared" si="0"/>
        <v>0</v>
      </c>
      <c r="Z20" s="19"/>
      <c r="AA20" s="79">
        <v>0</v>
      </c>
      <c r="AB20" s="80">
        <f t="shared" si="1"/>
        <v>0</v>
      </c>
      <c r="AC20" s="81">
        <v>0</v>
      </c>
      <c r="AD20" s="82">
        <f t="shared" si="2"/>
        <v>0</v>
      </c>
      <c r="AE20" s="133">
        <f t="shared" si="3"/>
        <v>0</v>
      </c>
    </row>
    <row r="21" spans="1:31" ht="45.75" thickBot="1" x14ac:dyDescent="0.3">
      <c r="A21" s="16"/>
      <c r="B21" s="3" t="s">
        <v>470</v>
      </c>
      <c r="C21" s="42" t="s">
        <v>189</v>
      </c>
      <c r="D21" s="5" t="s">
        <v>25</v>
      </c>
      <c r="E21" s="6" t="s">
        <v>236</v>
      </c>
      <c r="F21" s="7"/>
      <c r="G21" s="7"/>
      <c r="H21" s="8">
        <v>6.2140000000000404</v>
      </c>
      <c r="I21" s="7"/>
      <c r="J21" s="9" t="s">
        <v>237</v>
      </c>
      <c r="K21" s="10" t="s">
        <v>139</v>
      </c>
      <c r="L21" s="39">
        <v>1</v>
      </c>
      <c r="M21" s="11">
        <v>16.98</v>
      </c>
      <c r="N21" s="39">
        <v>16.98</v>
      </c>
      <c r="O21" s="19"/>
      <c r="P21" s="13" t="e">
        <v>#VALUE!</v>
      </c>
      <c r="Q21" s="14" t="e">
        <f t="shared" si="4"/>
        <v>#VALUE!</v>
      </c>
      <c r="R21" s="40">
        <v>0</v>
      </c>
      <c r="S21" s="41">
        <v>14.433</v>
      </c>
      <c r="T21" s="14">
        <f t="shared" si="5"/>
        <v>14.433</v>
      </c>
      <c r="V21" s="10" t="s">
        <v>139</v>
      </c>
      <c r="W21" s="39">
        <v>0</v>
      </c>
      <c r="X21" s="41">
        <v>14.433</v>
      </c>
      <c r="Y21" s="72">
        <f t="shared" si="0"/>
        <v>0</v>
      </c>
      <c r="Z21" s="19"/>
      <c r="AA21" s="79">
        <v>0</v>
      </c>
      <c r="AB21" s="80">
        <f t="shared" si="1"/>
        <v>0</v>
      </c>
      <c r="AC21" s="81">
        <v>0</v>
      </c>
      <c r="AD21" s="82">
        <f t="shared" si="2"/>
        <v>0</v>
      </c>
      <c r="AE21" s="133">
        <f t="shared" si="3"/>
        <v>0</v>
      </c>
    </row>
    <row r="22" spans="1:31" ht="45.75" thickBot="1" x14ac:dyDescent="0.3">
      <c r="A22" s="16"/>
      <c r="B22" s="3" t="s">
        <v>470</v>
      </c>
      <c r="C22" s="42" t="s">
        <v>189</v>
      </c>
      <c r="D22" s="5" t="s">
        <v>25</v>
      </c>
      <c r="E22" s="6" t="s">
        <v>238</v>
      </c>
      <c r="F22" s="7"/>
      <c r="G22" s="7"/>
      <c r="H22" s="8">
        <v>6.2150000000000398</v>
      </c>
      <c r="I22" s="7"/>
      <c r="J22" s="9" t="s">
        <v>239</v>
      </c>
      <c r="K22" s="10" t="s">
        <v>79</v>
      </c>
      <c r="L22" s="39">
        <v>1</v>
      </c>
      <c r="M22" s="11">
        <v>16.079999999999998</v>
      </c>
      <c r="N22" s="39">
        <v>16.079999999999998</v>
      </c>
      <c r="O22" s="19"/>
      <c r="P22" s="13" t="e">
        <v>#VALUE!</v>
      </c>
      <c r="Q22" s="14" t="e">
        <f t="shared" si="4"/>
        <v>#VALUE!</v>
      </c>
      <c r="R22" s="40">
        <v>0</v>
      </c>
      <c r="S22" s="41">
        <v>13.667999999999997</v>
      </c>
      <c r="T22" s="14">
        <f t="shared" si="5"/>
        <v>13.667999999999997</v>
      </c>
      <c r="V22" s="10" t="s">
        <v>79</v>
      </c>
      <c r="W22" s="39">
        <v>0</v>
      </c>
      <c r="X22" s="41">
        <v>13.667999999999997</v>
      </c>
      <c r="Y22" s="72">
        <f t="shared" si="0"/>
        <v>0</v>
      </c>
      <c r="Z22" s="19"/>
      <c r="AA22" s="79">
        <v>0</v>
      </c>
      <c r="AB22" s="80">
        <f t="shared" si="1"/>
        <v>0</v>
      </c>
      <c r="AC22" s="81">
        <v>0</v>
      </c>
      <c r="AD22" s="82">
        <f t="shared" si="2"/>
        <v>0</v>
      </c>
      <c r="AE22" s="133">
        <f t="shared" si="3"/>
        <v>0</v>
      </c>
    </row>
    <row r="23" spans="1:31" ht="45.75" thickBot="1" x14ac:dyDescent="0.3">
      <c r="A23" s="16"/>
      <c r="B23" s="3" t="s">
        <v>470</v>
      </c>
      <c r="C23" s="42" t="s">
        <v>189</v>
      </c>
      <c r="D23" s="5" t="s">
        <v>25</v>
      </c>
      <c r="E23" s="6" t="s">
        <v>240</v>
      </c>
      <c r="F23" s="7"/>
      <c r="G23" s="7"/>
      <c r="H23" s="8">
        <v>6.2180000000000399</v>
      </c>
      <c r="I23" s="7"/>
      <c r="J23" s="9" t="s">
        <v>241</v>
      </c>
      <c r="K23" s="10" t="s">
        <v>104</v>
      </c>
      <c r="L23" s="39">
        <v>12</v>
      </c>
      <c r="M23" s="11">
        <v>1.73</v>
      </c>
      <c r="N23" s="39">
        <v>20.76</v>
      </c>
      <c r="O23" s="19"/>
      <c r="P23" s="13" t="e">
        <v>#VALUE!</v>
      </c>
      <c r="Q23" s="14" t="e">
        <f t="shared" si="4"/>
        <v>#VALUE!</v>
      </c>
      <c r="R23" s="40">
        <v>0</v>
      </c>
      <c r="S23" s="41">
        <v>1.4704999999999999</v>
      </c>
      <c r="T23" s="14">
        <f t="shared" si="5"/>
        <v>17.646000000000001</v>
      </c>
      <c r="V23" s="10" t="s">
        <v>104</v>
      </c>
      <c r="W23" s="39">
        <v>0</v>
      </c>
      <c r="X23" s="41">
        <v>1.4704999999999999</v>
      </c>
      <c r="Y23" s="72">
        <f t="shared" si="0"/>
        <v>0</v>
      </c>
      <c r="Z23" s="19"/>
      <c r="AA23" s="79">
        <v>0</v>
      </c>
      <c r="AB23" s="80">
        <f t="shared" si="1"/>
        <v>0</v>
      </c>
      <c r="AC23" s="81">
        <v>0</v>
      </c>
      <c r="AD23" s="82">
        <f t="shared" si="2"/>
        <v>0</v>
      </c>
      <c r="AE23" s="133">
        <f t="shared" si="3"/>
        <v>0</v>
      </c>
    </row>
    <row r="24" spans="1:31" ht="30.75" thickBot="1" x14ac:dyDescent="0.3">
      <c r="A24" s="16"/>
      <c r="B24" s="3" t="s">
        <v>470</v>
      </c>
      <c r="C24" s="42" t="s">
        <v>189</v>
      </c>
      <c r="D24" s="5" t="s">
        <v>25</v>
      </c>
      <c r="E24" s="6" t="s">
        <v>411</v>
      </c>
      <c r="F24" s="7"/>
      <c r="G24" s="7"/>
      <c r="H24" s="8">
        <v>6.2360000000000504</v>
      </c>
      <c r="I24" s="7"/>
      <c r="J24" s="9" t="s">
        <v>251</v>
      </c>
      <c r="K24" s="10" t="s">
        <v>79</v>
      </c>
      <c r="L24" s="39">
        <v>18</v>
      </c>
      <c r="M24" s="11">
        <v>25.87</v>
      </c>
      <c r="N24" s="39">
        <v>465.66</v>
      </c>
      <c r="O24" s="19"/>
      <c r="P24" s="13" t="e">
        <v>#VALUE!</v>
      </c>
      <c r="Q24" s="14" t="e">
        <f t="shared" si="4"/>
        <v>#VALUE!</v>
      </c>
      <c r="R24" s="40">
        <v>0</v>
      </c>
      <c r="S24" s="41">
        <v>21.9895</v>
      </c>
      <c r="T24" s="14">
        <f t="shared" si="5"/>
        <v>395.81099999999998</v>
      </c>
      <c r="V24" s="10" t="s">
        <v>79</v>
      </c>
      <c r="W24" s="39">
        <v>0</v>
      </c>
      <c r="X24" s="41">
        <v>21.9895</v>
      </c>
      <c r="Y24" s="72">
        <f t="shared" si="0"/>
        <v>0</v>
      </c>
      <c r="Z24" s="19"/>
      <c r="AA24" s="79">
        <v>0</v>
      </c>
      <c r="AB24" s="80">
        <f t="shared" si="1"/>
        <v>0</v>
      </c>
      <c r="AC24" s="81">
        <v>0</v>
      </c>
      <c r="AD24" s="82">
        <f t="shared" si="2"/>
        <v>0</v>
      </c>
      <c r="AE24" s="133">
        <f t="shared" si="3"/>
        <v>0</v>
      </c>
    </row>
    <row r="25" spans="1:31" ht="30.75" thickBot="1" x14ac:dyDescent="0.3">
      <c r="A25" s="16"/>
      <c r="B25" s="3" t="s">
        <v>470</v>
      </c>
      <c r="C25" s="42" t="s">
        <v>189</v>
      </c>
      <c r="D25" s="5" t="s">
        <v>25</v>
      </c>
      <c r="E25" s="6" t="s">
        <v>412</v>
      </c>
      <c r="F25" s="7"/>
      <c r="G25" s="7"/>
      <c r="H25" s="8">
        <v>6.2370000000000498</v>
      </c>
      <c r="I25" s="7"/>
      <c r="J25" s="9" t="s">
        <v>253</v>
      </c>
      <c r="K25" s="10" t="s">
        <v>104</v>
      </c>
      <c r="L25" s="39">
        <v>6</v>
      </c>
      <c r="M25" s="11">
        <v>6.28</v>
      </c>
      <c r="N25" s="39">
        <v>37.68</v>
      </c>
      <c r="O25" s="19"/>
      <c r="P25" s="13" t="e">
        <v>#VALUE!</v>
      </c>
      <c r="Q25" s="14" t="e">
        <f t="shared" si="4"/>
        <v>#VALUE!</v>
      </c>
      <c r="R25" s="40">
        <v>0</v>
      </c>
      <c r="S25" s="41">
        <v>5.3380000000000001</v>
      </c>
      <c r="T25" s="14">
        <f t="shared" si="5"/>
        <v>32.027999999999999</v>
      </c>
      <c r="V25" s="10" t="s">
        <v>104</v>
      </c>
      <c r="W25" s="39">
        <v>0</v>
      </c>
      <c r="X25" s="41">
        <v>5.3380000000000001</v>
      </c>
      <c r="Y25" s="72">
        <f t="shared" si="0"/>
        <v>0</v>
      </c>
      <c r="Z25" s="19"/>
      <c r="AA25" s="79">
        <v>0</v>
      </c>
      <c r="AB25" s="80">
        <f t="shared" si="1"/>
        <v>0</v>
      </c>
      <c r="AC25" s="81">
        <v>0</v>
      </c>
      <c r="AD25" s="82">
        <f t="shared" si="2"/>
        <v>0</v>
      </c>
      <c r="AE25" s="133">
        <f t="shared" si="3"/>
        <v>0</v>
      </c>
    </row>
    <row r="26" spans="1:31" ht="45.75" thickBot="1" x14ac:dyDescent="0.3">
      <c r="A26" s="16"/>
      <c r="B26" s="3" t="s">
        <v>470</v>
      </c>
      <c r="C26" s="42" t="s">
        <v>189</v>
      </c>
      <c r="D26" s="5" t="s">
        <v>25</v>
      </c>
      <c r="E26" s="6" t="s">
        <v>413</v>
      </c>
      <c r="F26" s="7"/>
      <c r="G26" s="7"/>
      <c r="H26" s="8">
        <v>6.2380000000000502</v>
      </c>
      <c r="I26" s="7"/>
      <c r="J26" s="9" t="s">
        <v>255</v>
      </c>
      <c r="K26" s="10" t="s">
        <v>139</v>
      </c>
      <c r="L26" s="39">
        <v>1</v>
      </c>
      <c r="M26" s="11">
        <v>20.71</v>
      </c>
      <c r="N26" s="39">
        <v>20.71</v>
      </c>
      <c r="O26" s="19"/>
      <c r="P26" s="13" t="e">
        <v>#VALUE!</v>
      </c>
      <c r="Q26" s="14" t="e">
        <f t="shared" si="4"/>
        <v>#VALUE!</v>
      </c>
      <c r="R26" s="40">
        <v>0</v>
      </c>
      <c r="S26" s="41">
        <v>17.6035</v>
      </c>
      <c r="T26" s="14">
        <f t="shared" si="5"/>
        <v>17.6035</v>
      </c>
      <c r="V26" s="10" t="s">
        <v>139</v>
      </c>
      <c r="W26" s="39">
        <v>0</v>
      </c>
      <c r="X26" s="41">
        <v>17.6035</v>
      </c>
      <c r="Y26" s="72">
        <f t="shared" si="0"/>
        <v>0</v>
      </c>
      <c r="Z26" s="19"/>
      <c r="AA26" s="79">
        <v>0</v>
      </c>
      <c r="AB26" s="80">
        <f t="shared" si="1"/>
        <v>0</v>
      </c>
      <c r="AC26" s="81">
        <v>0</v>
      </c>
      <c r="AD26" s="82">
        <f t="shared" si="2"/>
        <v>0</v>
      </c>
      <c r="AE26" s="133">
        <f t="shared" si="3"/>
        <v>0</v>
      </c>
    </row>
    <row r="27" spans="1:31" ht="45.75" thickBot="1" x14ac:dyDescent="0.3">
      <c r="A27" s="16"/>
      <c r="B27" s="3" t="s">
        <v>470</v>
      </c>
      <c r="C27" s="42" t="s">
        <v>189</v>
      </c>
      <c r="D27" s="5" t="s">
        <v>25</v>
      </c>
      <c r="E27" s="6" t="s">
        <v>414</v>
      </c>
      <c r="F27" s="7"/>
      <c r="G27" s="7"/>
      <c r="H27" s="8">
        <v>6.2600000000000504</v>
      </c>
      <c r="I27" s="7"/>
      <c r="J27" s="9" t="s">
        <v>268</v>
      </c>
      <c r="K27" s="10" t="s">
        <v>104</v>
      </c>
      <c r="L27" s="39">
        <v>6</v>
      </c>
      <c r="M27" s="11">
        <v>3.74</v>
      </c>
      <c r="N27" s="39">
        <v>22.44</v>
      </c>
      <c r="O27" s="19"/>
      <c r="P27" s="13" t="e">
        <v>#VALUE!</v>
      </c>
      <c r="Q27" s="14" t="e">
        <f t="shared" si="4"/>
        <v>#VALUE!</v>
      </c>
      <c r="R27" s="40">
        <v>0</v>
      </c>
      <c r="S27" s="41">
        <v>3.1790000000000003</v>
      </c>
      <c r="T27" s="14">
        <f t="shared" si="5"/>
        <v>19.074000000000002</v>
      </c>
      <c r="V27" s="10" t="s">
        <v>104</v>
      </c>
      <c r="W27" s="39">
        <v>0</v>
      </c>
      <c r="X27" s="41">
        <v>3.1790000000000003</v>
      </c>
      <c r="Y27" s="72">
        <f t="shared" si="0"/>
        <v>0</v>
      </c>
      <c r="Z27" s="19"/>
      <c r="AA27" s="79">
        <v>0</v>
      </c>
      <c r="AB27" s="80">
        <f t="shared" si="1"/>
        <v>0</v>
      </c>
      <c r="AC27" s="81">
        <v>0</v>
      </c>
      <c r="AD27" s="82">
        <f t="shared" si="2"/>
        <v>0</v>
      </c>
      <c r="AE27" s="133">
        <f t="shared" si="3"/>
        <v>0</v>
      </c>
    </row>
    <row r="28" spans="1:31" ht="61.5" thickBot="1" x14ac:dyDescent="0.3">
      <c r="A28" s="16"/>
      <c r="B28" s="3" t="s">
        <v>470</v>
      </c>
      <c r="C28" s="42" t="s">
        <v>189</v>
      </c>
      <c r="D28" s="5" t="s">
        <v>25</v>
      </c>
      <c r="E28" s="6" t="s">
        <v>473</v>
      </c>
      <c r="F28" s="7"/>
      <c r="G28" s="7"/>
      <c r="H28" s="8">
        <v>6.399</v>
      </c>
      <c r="I28" s="7"/>
      <c r="J28" s="9" t="s">
        <v>379</v>
      </c>
      <c r="K28" s="10" t="s">
        <v>380</v>
      </c>
      <c r="L28" s="39">
        <v>1</v>
      </c>
      <c r="M28" s="11">
        <v>200</v>
      </c>
      <c r="N28" s="39">
        <v>200</v>
      </c>
      <c r="O28" s="19"/>
      <c r="P28" s="13" t="e">
        <v>#VALUE!</v>
      </c>
      <c r="Q28" s="14">
        <f t="shared" si="4"/>
        <v>200</v>
      </c>
      <c r="R28" s="40" t="s">
        <v>381</v>
      </c>
      <c r="S28" s="41" t="s">
        <v>381</v>
      </c>
      <c r="T28" s="14">
        <f t="shared" si="5"/>
        <v>200</v>
      </c>
      <c r="V28" s="10" t="s">
        <v>380</v>
      </c>
      <c r="W28" s="39">
        <v>0</v>
      </c>
      <c r="X28" s="41">
        <v>200</v>
      </c>
      <c r="Y28" s="72">
        <f t="shared" si="0"/>
        <v>0</v>
      </c>
      <c r="Z28" s="19"/>
      <c r="AA28" s="79">
        <v>0</v>
      </c>
      <c r="AB28" s="80">
        <f t="shared" si="1"/>
        <v>0</v>
      </c>
      <c r="AC28" s="81">
        <v>0</v>
      </c>
      <c r="AD28" s="82">
        <f t="shared" si="2"/>
        <v>0</v>
      </c>
      <c r="AE28" s="133">
        <f t="shared" si="3"/>
        <v>0</v>
      </c>
    </row>
    <row r="29" spans="1:31" ht="31.5" thickBot="1" x14ac:dyDescent="0.3">
      <c r="A29" s="16"/>
      <c r="B29" s="3" t="s">
        <v>470</v>
      </c>
      <c r="C29" s="42" t="s">
        <v>189</v>
      </c>
      <c r="D29" s="5" t="s">
        <v>25</v>
      </c>
      <c r="E29" s="6" t="s">
        <v>474</v>
      </c>
      <c r="F29" s="7"/>
      <c r="G29" s="7"/>
      <c r="H29" s="8">
        <v>6.4</v>
      </c>
      <c r="I29" s="7"/>
      <c r="J29" s="9" t="s">
        <v>379</v>
      </c>
      <c r="K29" s="10" t="s">
        <v>380</v>
      </c>
      <c r="L29" s="39">
        <v>1</v>
      </c>
      <c r="M29" s="11">
        <v>40</v>
      </c>
      <c r="N29" s="39">
        <v>40</v>
      </c>
      <c r="O29" s="19"/>
      <c r="P29" s="13" t="e">
        <v>#VALUE!</v>
      </c>
      <c r="Q29" s="14">
        <f t="shared" si="4"/>
        <v>40</v>
      </c>
      <c r="R29" s="40" t="s">
        <v>381</v>
      </c>
      <c r="S29" s="41" t="s">
        <v>381</v>
      </c>
      <c r="T29" s="14">
        <f t="shared" si="5"/>
        <v>40</v>
      </c>
      <c r="V29" s="10" t="s">
        <v>380</v>
      </c>
      <c r="W29" s="39">
        <v>0</v>
      </c>
      <c r="X29" s="41">
        <v>40</v>
      </c>
      <c r="Y29" s="72">
        <f t="shared" si="0"/>
        <v>0</v>
      </c>
      <c r="Z29" s="19"/>
      <c r="AA29" s="79">
        <v>0</v>
      </c>
      <c r="AB29" s="80">
        <f t="shared" si="1"/>
        <v>0</v>
      </c>
      <c r="AC29" s="81">
        <v>0</v>
      </c>
      <c r="AD29" s="82">
        <f t="shared" si="2"/>
        <v>0</v>
      </c>
      <c r="AE29" s="133">
        <f t="shared" si="3"/>
        <v>0</v>
      </c>
    </row>
    <row r="30" spans="1:31" ht="46.5" thickBot="1" x14ac:dyDescent="0.3">
      <c r="A30" s="16"/>
      <c r="B30" s="3" t="s">
        <v>470</v>
      </c>
      <c r="C30" s="42" t="s">
        <v>189</v>
      </c>
      <c r="D30" s="5" t="s">
        <v>25</v>
      </c>
      <c r="E30" s="6" t="s">
        <v>475</v>
      </c>
      <c r="F30" s="7"/>
      <c r="G30" s="7"/>
      <c r="H30" s="8">
        <v>6.4009999999999998</v>
      </c>
      <c r="I30" s="7"/>
      <c r="J30" s="9" t="s">
        <v>379</v>
      </c>
      <c r="K30" s="10" t="s">
        <v>380</v>
      </c>
      <c r="L30" s="39">
        <v>1</v>
      </c>
      <c r="M30" s="11">
        <v>100</v>
      </c>
      <c r="N30" s="39">
        <v>100</v>
      </c>
      <c r="O30" s="19"/>
      <c r="P30" s="13" t="e">
        <v>#VALUE!</v>
      </c>
      <c r="Q30" s="14">
        <f t="shared" si="4"/>
        <v>100</v>
      </c>
      <c r="R30" s="40" t="s">
        <v>381</v>
      </c>
      <c r="S30" s="41" t="s">
        <v>381</v>
      </c>
      <c r="T30" s="14">
        <f t="shared" si="5"/>
        <v>100</v>
      </c>
      <c r="V30" s="10" t="s">
        <v>380</v>
      </c>
      <c r="W30" s="39">
        <v>0</v>
      </c>
      <c r="X30" s="41">
        <v>100</v>
      </c>
      <c r="Y30" s="72">
        <f t="shared" si="0"/>
        <v>0</v>
      </c>
      <c r="Z30" s="19"/>
      <c r="AA30" s="79">
        <v>0</v>
      </c>
      <c r="AB30" s="80">
        <f t="shared" si="1"/>
        <v>0</v>
      </c>
      <c r="AC30" s="81">
        <v>0</v>
      </c>
      <c r="AD30" s="82">
        <f t="shared" si="2"/>
        <v>0</v>
      </c>
      <c r="AE30" s="133">
        <f t="shared" si="3"/>
        <v>0</v>
      </c>
    </row>
    <row r="31" spans="1:31" ht="46.5" thickBot="1" x14ac:dyDescent="0.3">
      <c r="A31" s="16"/>
      <c r="B31" s="3" t="s">
        <v>470</v>
      </c>
      <c r="C31" s="42" t="s">
        <v>189</v>
      </c>
      <c r="D31" s="5" t="s">
        <v>25</v>
      </c>
      <c r="E31" s="6" t="s">
        <v>476</v>
      </c>
      <c r="F31" s="7"/>
      <c r="G31" s="7"/>
      <c r="H31" s="8">
        <v>6.4020000000000001</v>
      </c>
      <c r="I31" s="7"/>
      <c r="J31" s="9" t="s">
        <v>379</v>
      </c>
      <c r="K31" s="10" t="s">
        <v>380</v>
      </c>
      <c r="L31" s="39">
        <v>1</v>
      </c>
      <c r="M31" s="11">
        <v>20</v>
      </c>
      <c r="N31" s="39">
        <v>20</v>
      </c>
      <c r="O31" s="19"/>
      <c r="P31" s="13" t="e">
        <v>#VALUE!</v>
      </c>
      <c r="Q31" s="14">
        <f t="shared" si="4"/>
        <v>20</v>
      </c>
      <c r="R31" s="40" t="s">
        <v>381</v>
      </c>
      <c r="S31" s="41" t="s">
        <v>381</v>
      </c>
      <c r="T31" s="14">
        <f t="shared" si="5"/>
        <v>20</v>
      </c>
      <c r="V31" s="10" t="s">
        <v>380</v>
      </c>
      <c r="W31" s="39">
        <v>0</v>
      </c>
      <c r="X31" s="41">
        <v>20</v>
      </c>
      <c r="Y31" s="72">
        <f t="shared" si="0"/>
        <v>0</v>
      </c>
      <c r="Z31" s="19"/>
      <c r="AA31" s="79">
        <v>0</v>
      </c>
      <c r="AB31" s="80">
        <f t="shared" si="1"/>
        <v>0</v>
      </c>
      <c r="AC31" s="81">
        <v>0</v>
      </c>
      <c r="AD31" s="82">
        <f t="shared" si="2"/>
        <v>0</v>
      </c>
      <c r="AE31" s="133">
        <f t="shared" si="3"/>
        <v>0</v>
      </c>
    </row>
    <row r="32" spans="1:31" ht="46.5" thickBot="1" x14ac:dyDescent="0.3">
      <c r="A32" s="16"/>
      <c r="B32" s="3" t="s">
        <v>470</v>
      </c>
      <c r="C32" s="42" t="s">
        <v>189</v>
      </c>
      <c r="D32" s="5" t="s">
        <v>25</v>
      </c>
      <c r="E32" s="6" t="s">
        <v>477</v>
      </c>
      <c r="F32" s="7"/>
      <c r="G32" s="7"/>
      <c r="H32" s="8">
        <v>6.4029999999999996</v>
      </c>
      <c r="I32" s="7"/>
      <c r="J32" s="9" t="s">
        <v>379</v>
      </c>
      <c r="K32" s="10" t="s">
        <v>380</v>
      </c>
      <c r="L32" s="39">
        <v>1</v>
      </c>
      <c r="M32" s="11">
        <v>400</v>
      </c>
      <c r="N32" s="39">
        <v>400</v>
      </c>
      <c r="O32" s="19"/>
      <c r="P32" s="13" t="e">
        <v>#VALUE!</v>
      </c>
      <c r="Q32" s="14">
        <f t="shared" si="4"/>
        <v>400</v>
      </c>
      <c r="R32" s="40" t="s">
        <v>381</v>
      </c>
      <c r="S32" s="41" t="s">
        <v>381</v>
      </c>
      <c r="T32" s="14">
        <f t="shared" si="5"/>
        <v>400</v>
      </c>
      <c r="V32" s="10" t="s">
        <v>380</v>
      </c>
      <c r="W32" s="39">
        <v>0</v>
      </c>
      <c r="X32" s="41">
        <v>400</v>
      </c>
      <c r="Y32" s="72">
        <f t="shared" si="0"/>
        <v>0</v>
      </c>
      <c r="Z32" s="19"/>
      <c r="AA32" s="79">
        <v>0</v>
      </c>
      <c r="AB32" s="80">
        <f t="shared" si="1"/>
        <v>0</v>
      </c>
      <c r="AC32" s="81">
        <v>0</v>
      </c>
      <c r="AD32" s="82">
        <f t="shared" si="2"/>
        <v>0</v>
      </c>
      <c r="AE32" s="133">
        <f t="shared" si="3"/>
        <v>0</v>
      </c>
    </row>
    <row r="33" spans="1:31" ht="46.5" thickBot="1" x14ac:dyDescent="0.3">
      <c r="A33" s="16"/>
      <c r="B33" s="3" t="s">
        <v>470</v>
      </c>
      <c r="C33" s="42" t="s">
        <v>189</v>
      </c>
      <c r="D33" s="5" t="s">
        <v>25</v>
      </c>
      <c r="E33" s="6" t="s">
        <v>478</v>
      </c>
      <c r="F33" s="7"/>
      <c r="G33" s="7"/>
      <c r="H33" s="8">
        <v>6.4039999999999999</v>
      </c>
      <c r="I33" s="7"/>
      <c r="J33" s="9" t="s">
        <v>379</v>
      </c>
      <c r="K33" s="10" t="s">
        <v>380</v>
      </c>
      <c r="L33" s="39">
        <v>1</v>
      </c>
      <c r="M33" s="11">
        <v>70</v>
      </c>
      <c r="N33" s="39">
        <v>70</v>
      </c>
      <c r="O33" s="19"/>
      <c r="P33" s="13" t="e">
        <v>#VALUE!</v>
      </c>
      <c r="Q33" s="14">
        <f t="shared" si="4"/>
        <v>70</v>
      </c>
      <c r="R33" s="40" t="s">
        <v>381</v>
      </c>
      <c r="S33" s="41" t="s">
        <v>381</v>
      </c>
      <c r="T33" s="14">
        <f t="shared" si="5"/>
        <v>70</v>
      </c>
      <c r="V33" s="10" t="s">
        <v>380</v>
      </c>
      <c r="W33" s="39">
        <v>0</v>
      </c>
      <c r="X33" s="41">
        <v>70</v>
      </c>
      <c r="Y33" s="72">
        <f t="shared" si="0"/>
        <v>0</v>
      </c>
      <c r="Z33" s="19"/>
      <c r="AA33" s="79">
        <v>0</v>
      </c>
      <c r="AB33" s="80">
        <f t="shared" si="1"/>
        <v>0</v>
      </c>
      <c r="AC33" s="81">
        <v>0</v>
      </c>
      <c r="AD33" s="82">
        <f t="shared" si="2"/>
        <v>0</v>
      </c>
      <c r="AE33" s="133">
        <f t="shared" si="3"/>
        <v>0</v>
      </c>
    </row>
    <row r="34" spans="1:31" ht="46.5" thickBot="1" x14ac:dyDescent="0.3">
      <c r="A34" s="16"/>
      <c r="B34" s="3" t="s">
        <v>470</v>
      </c>
      <c r="C34" s="42" t="s">
        <v>189</v>
      </c>
      <c r="D34" s="5" t="s">
        <v>25</v>
      </c>
      <c r="E34" s="6" t="s">
        <v>479</v>
      </c>
      <c r="F34" s="7"/>
      <c r="G34" s="7"/>
      <c r="H34" s="8">
        <v>6.4050000000000002</v>
      </c>
      <c r="I34" s="7"/>
      <c r="J34" s="9" t="s">
        <v>379</v>
      </c>
      <c r="K34" s="10" t="s">
        <v>380</v>
      </c>
      <c r="L34" s="39">
        <v>1</v>
      </c>
      <c r="M34" s="11">
        <v>40</v>
      </c>
      <c r="N34" s="39">
        <v>40</v>
      </c>
      <c r="O34" s="19"/>
      <c r="P34" s="13" t="e">
        <v>#VALUE!</v>
      </c>
      <c r="Q34" s="14">
        <f t="shared" si="4"/>
        <v>40</v>
      </c>
      <c r="R34" s="40" t="s">
        <v>381</v>
      </c>
      <c r="S34" s="41" t="s">
        <v>381</v>
      </c>
      <c r="T34" s="14">
        <f t="shared" si="5"/>
        <v>40</v>
      </c>
      <c r="V34" s="10" t="s">
        <v>380</v>
      </c>
      <c r="W34" s="39">
        <v>0</v>
      </c>
      <c r="X34" s="41">
        <v>40</v>
      </c>
      <c r="Y34" s="72">
        <f t="shared" si="0"/>
        <v>0</v>
      </c>
      <c r="Z34" s="19"/>
      <c r="AA34" s="79">
        <v>0</v>
      </c>
      <c r="AB34" s="80">
        <f t="shared" si="1"/>
        <v>0</v>
      </c>
      <c r="AC34" s="81">
        <v>0</v>
      </c>
      <c r="AD34" s="82">
        <f t="shared" si="2"/>
        <v>0</v>
      </c>
      <c r="AE34" s="133">
        <f t="shared" si="3"/>
        <v>0</v>
      </c>
    </row>
    <row r="35" spans="1:31" ht="46.5" thickBot="1" x14ac:dyDescent="0.3">
      <c r="A35" s="16"/>
      <c r="B35" s="3" t="s">
        <v>470</v>
      </c>
      <c r="C35" s="42" t="s">
        <v>189</v>
      </c>
      <c r="D35" s="5" t="s">
        <v>25</v>
      </c>
      <c r="E35" s="6" t="s">
        <v>480</v>
      </c>
      <c r="F35" s="7"/>
      <c r="G35" s="7"/>
      <c r="H35" s="8">
        <v>6.4059999999999997</v>
      </c>
      <c r="I35" s="7"/>
      <c r="J35" s="9" t="s">
        <v>379</v>
      </c>
      <c r="K35" s="10" t="s">
        <v>380</v>
      </c>
      <c r="L35" s="39">
        <v>1</v>
      </c>
      <c r="M35" s="11">
        <v>20</v>
      </c>
      <c r="N35" s="39">
        <v>20</v>
      </c>
      <c r="O35" s="19"/>
      <c r="P35" s="13" t="e">
        <v>#VALUE!</v>
      </c>
      <c r="Q35" s="14">
        <f t="shared" si="4"/>
        <v>20</v>
      </c>
      <c r="R35" s="40" t="s">
        <v>381</v>
      </c>
      <c r="S35" s="41" t="s">
        <v>381</v>
      </c>
      <c r="T35" s="14">
        <f t="shared" si="5"/>
        <v>20</v>
      </c>
      <c r="V35" s="10" t="s">
        <v>380</v>
      </c>
      <c r="W35" s="39">
        <v>0</v>
      </c>
      <c r="X35" s="41">
        <v>20</v>
      </c>
      <c r="Y35" s="72">
        <f t="shared" si="0"/>
        <v>0</v>
      </c>
      <c r="Z35" s="19"/>
      <c r="AA35" s="79">
        <v>0</v>
      </c>
      <c r="AB35" s="80">
        <f t="shared" si="1"/>
        <v>0</v>
      </c>
      <c r="AC35" s="81">
        <v>0</v>
      </c>
      <c r="AD35" s="82">
        <f t="shared" si="2"/>
        <v>0</v>
      </c>
      <c r="AE35" s="133">
        <f t="shared" si="3"/>
        <v>0</v>
      </c>
    </row>
    <row r="36" spans="1:31" ht="15.75" thickBot="1" x14ac:dyDescent="0.3">
      <c r="A36" s="16"/>
      <c r="B36" s="3" t="s">
        <v>470</v>
      </c>
      <c r="C36" s="42" t="s">
        <v>72</v>
      </c>
      <c r="D36" s="5" t="s">
        <v>378</v>
      </c>
      <c r="E36" s="6"/>
      <c r="F36" s="7"/>
      <c r="G36" s="7"/>
      <c r="H36" s="8"/>
      <c r="I36" s="7"/>
      <c r="J36" s="9"/>
      <c r="K36" s="10"/>
      <c r="L36" s="39"/>
      <c r="M36" s="9"/>
      <c r="N36" s="39"/>
      <c r="O36" s="44"/>
      <c r="P36" s="28"/>
      <c r="Q36" s="43"/>
      <c r="R36" s="43"/>
      <c r="S36" s="43"/>
      <c r="T36" s="43"/>
      <c r="V36" s="10"/>
      <c r="W36" s="39"/>
      <c r="X36" s="43"/>
      <c r="Y36" s="72"/>
      <c r="Z36" s="19"/>
      <c r="AA36" s="79">
        <v>0</v>
      </c>
      <c r="AB36" s="80">
        <f t="shared" si="1"/>
        <v>0</v>
      </c>
      <c r="AC36" s="81">
        <v>0</v>
      </c>
      <c r="AD36" s="82">
        <f t="shared" si="2"/>
        <v>0</v>
      </c>
      <c r="AE36" s="133">
        <f t="shared" si="3"/>
        <v>0</v>
      </c>
    </row>
    <row r="37" spans="1:31" ht="76.5" thickBot="1" x14ac:dyDescent="0.3">
      <c r="A37" s="16"/>
      <c r="B37" s="3" t="s">
        <v>470</v>
      </c>
      <c r="C37" s="42" t="s">
        <v>72</v>
      </c>
      <c r="D37" s="5" t="s">
        <v>25</v>
      </c>
      <c r="E37" s="6" t="s">
        <v>481</v>
      </c>
      <c r="F37" s="7"/>
      <c r="G37" s="7"/>
      <c r="H37" s="8">
        <v>3.4340000000000002</v>
      </c>
      <c r="I37" s="7"/>
      <c r="J37" s="9" t="s">
        <v>379</v>
      </c>
      <c r="K37" s="10" t="s">
        <v>380</v>
      </c>
      <c r="L37" s="39">
        <v>1</v>
      </c>
      <c r="M37" s="11">
        <v>1100</v>
      </c>
      <c r="N37" s="39">
        <v>1100</v>
      </c>
      <c r="O37" s="44"/>
      <c r="P37" s="13" t="e">
        <v>#VALUE!</v>
      </c>
      <c r="Q37" s="14">
        <f>IF(J37="PROV SUM",N37,L37*P37)</f>
        <v>1100</v>
      </c>
      <c r="R37" s="40" t="s">
        <v>381</v>
      </c>
      <c r="S37" s="41" t="s">
        <v>381</v>
      </c>
      <c r="T37" s="14">
        <f>IF(J37="SC024",N37,IF(ISERROR(S37),"",IF(J37="PROV SUM",N37,L37*S37)))</f>
        <v>1100</v>
      </c>
      <c r="V37" s="10" t="s">
        <v>380</v>
      </c>
      <c r="W37" s="39">
        <v>0</v>
      </c>
      <c r="X37" s="41">
        <v>1100</v>
      </c>
      <c r="Y37" s="72">
        <f t="shared" si="0"/>
        <v>0</v>
      </c>
      <c r="Z37" s="19"/>
      <c r="AA37" s="79">
        <v>0</v>
      </c>
      <c r="AB37" s="80">
        <f t="shared" si="1"/>
        <v>0</v>
      </c>
      <c r="AC37" s="81">
        <v>0</v>
      </c>
      <c r="AD37" s="82">
        <f t="shared" si="2"/>
        <v>0</v>
      </c>
      <c r="AE37" s="133">
        <f t="shared" si="3"/>
        <v>0</v>
      </c>
    </row>
    <row r="38" spans="1:31" ht="76.5" thickBot="1" x14ac:dyDescent="0.3">
      <c r="A38" s="16"/>
      <c r="B38" s="3" t="s">
        <v>470</v>
      </c>
      <c r="C38" s="42" t="s">
        <v>72</v>
      </c>
      <c r="D38" s="5" t="s">
        <v>25</v>
      </c>
      <c r="E38" s="6" t="s">
        <v>482</v>
      </c>
      <c r="F38" s="7"/>
      <c r="G38" s="7"/>
      <c r="H38" s="8">
        <v>3.4350000000000001</v>
      </c>
      <c r="I38" s="7"/>
      <c r="J38" s="9" t="s">
        <v>379</v>
      </c>
      <c r="K38" s="10" t="s">
        <v>380</v>
      </c>
      <c r="L38" s="39">
        <v>1</v>
      </c>
      <c r="M38" s="11">
        <v>1400</v>
      </c>
      <c r="N38" s="39">
        <v>1400</v>
      </c>
      <c r="O38" s="44"/>
      <c r="P38" s="13" t="e">
        <v>#VALUE!</v>
      </c>
      <c r="Q38" s="14">
        <f>IF(J38="PROV SUM",N38,L38*P38)</f>
        <v>1400</v>
      </c>
      <c r="R38" s="40" t="s">
        <v>381</v>
      </c>
      <c r="S38" s="41" t="s">
        <v>381</v>
      </c>
      <c r="T38" s="14">
        <f>IF(J38="SC024",N38,IF(ISERROR(S38),"",IF(J38="PROV SUM",N38,L38*S38)))</f>
        <v>1400</v>
      </c>
      <c r="V38" s="10" t="s">
        <v>380</v>
      </c>
      <c r="W38" s="39">
        <v>0</v>
      </c>
      <c r="X38" s="41">
        <v>1400</v>
      </c>
      <c r="Y38" s="72">
        <f t="shared" si="0"/>
        <v>0</v>
      </c>
      <c r="Z38" s="19"/>
      <c r="AA38" s="79">
        <v>0</v>
      </c>
      <c r="AB38" s="80">
        <f t="shared" si="1"/>
        <v>0</v>
      </c>
      <c r="AC38" s="81">
        <v>0</v>
      </c>
      <c r="AD38" s="82">
        <f t="shared" si="2"/>
        <v>0</v>
      </c>
      <c r="AE38" s="133">
        <f t="shared" si="3"/>
        <v>0</v>
      </c>
    </row>
    <row r="39" spans="1:31" ht="31.5" thickBot="1" x14ac:dyDescent="0.3">
      <c r="A39" s="16"/>
      <c r="B39" s="3" t="s">
        <v>470</v>
      </c>
      <c r="C39" s="42" t="s">
        <v>72</v>
      </c>
      <c r="D39" s="5" t="s">
        <v>25</v>
      </c>
      <c r="E39" s="6" t="s">
        <v>442</v>
      </c>
      <c r="F39" s="7"/>
      <c r="G39" s="7"/>
      <c r="H39" s="8">
        <v>3.4359999999999999</v>
      </c>
      <c r="I39" s="7"/>
      <c r="J39" s="9" t="s">
        <v>379</v>
      </c>
      <c r="K39" s="10" t="s">
        <v>380</v>
      </c>
      <c r="L39" s="39">
        <v>1</v>
      </c>
      <c r="M39" s="11">
        <v>200</v>
      </c>
      <c r="N39" s="39">
        <v>200</v>
      </c>
      <c r="O39" s="44"/>
      <c r="P39" s="13" t="e">
        <v>#VALUE!</v>
      </c>
      <c r="Q39" s="14">
        <f>IF(J39="PROV SUM",N39,L39*P39)</f>
        <v>200</v>
      </c>
      <c r="R39" s="40" t="s">
        <v>381</v>
      </c>
      <c r="S39" s="41" t="s">
        <v>381</v>
      </c>
      <c r="T39" s="14">
        <f>IF(J39="SC024",N39,IF(ISERROR(S39),"",IF(J39="PROV SUM",N39,L39*S39)))</f>
        <v>200</v>
      </c>
      <c r="V39" s="10" t="s">
        <v>380</v>
      </c>
      <c r="W39" s="39">
        <v>0</v>
      </c>
      <c r="X39" s="41">
        <v>200</v>
      </c>
      <c r="Y39" s="72">
        <f t="shared" si="0"/>
        <v>0</v>
      </c>
      <c r="Z39" s="19"/>
      <c r="AA39" s="79">
        <v>0</v>
      </c>
      <c r="AB39" s="80">
        <f t="shared" si="1"/>
        <v>0</v>
      </c>
      <c r="AC39" s="81">
        <v>0</v>
      </c>
      <c r="AD39" s="82">
        <f t="shared" si="2"/>
        <v>0</v>
      </c>
      <c r="AE39" s="133">
        <f t="shared" si="3"/>
        <v>0</v>
      </c>
    </row>
    <row r="40" spans="1:31" ht="46.5" thickBot="1" x14ac:dyDescent="0.3">
      <c r="A40" s="16"/>
      <c r="B40" s="3" t="s">
        <v>470</v>
      </c>
      <c r="C40" s="42" t="s">
        <v>72</v>
      </c>
      <c r="D40" s="5" t="s">
        <v>25</v>
      </c>
      <c r="E40" s="6" t="s">
        <v>483</v>
      </c>
      <c r="F40" s="7"/>
      <c r="G40" s="7"/>
      <c r="H40" s="8">
        <v>3.4369999999999998</v>
      </c>
      <c r="I40" s="7"/>
      <c r="J40" s="9" t="s">
        <v>379</v>
      </c>
      <c r="K40" s="10" t="s">
        <v>380</v>
      </c>
      <c r="L40" s="39">
        <v>1</v>
      </c>
      <c r="M40" s="11">
        <v>250</v>
      </c>
      <c r="N40" s="39">
        <v>250</v>
      </c>
      <c r="O40" s="44"/>
      <c r="P40" s="13" t="e">
        <v>#VALUE!</v>
      </c>
      <c r="Q40" s="14">
        <f>IF(J40="PROV SUM",N40,L40*P40)</f>
        <v>250</v>
      </c>
      <c r="R40" s="40" t="s">
        <v>381</v>
      </c>
      <c r="S40" s="41" t="s">
        <v>381</v>
      </c>
      <c r="T40" s="14">
        <f>IF(J40="SC024",N40,IF(ISERROR(S40),"",IF(J40="PROV SUM",N40,L40*S40)))</f>
        <v>250</v>
      </c>
      <c r="V40" s="10" t="s">
        <v>380</v>
      </c>
      <c r="W40" s="39">
        <v>0</v>
      </c>
      <c r="X40" s="41">
        <v>250</v>
      </c>
      <c r="Y40" s="72">
        <f t="shared" si="0"/>
        <v>0</v>
      </c>
      <c r="Z40" s="19"/>
      <c r="AA40" s="79">
        <v>0</v>
      </c>
      <c r="AB40" s="80">
        <f t="shared" si="1"/>
        <v>0</v>
      </c>
      <c r="AC40" s="81">
        <v>0</v>
      </c>
      <c r="AD40" s="82">
        <f t="shared" si="2"/>
        <v>0</v>
      </c>
      <c r="AE40" s="133">
        <f t="shared" si="3"/>
        <v>0</v>
      </c>
    </row>
    <row r="41" spans="1:31" ht="15.75" thickBot="1" x14ac:dyDescent="0.3">
      <c r="A41" s="16"/>
      <c r="B41" s="3" t="s">
        <v>470</v>
      </c>
      <c r="C41" s="42" t="s">
        <v>164</v>
      </c>
      <c r="D41" s="5" t="s">
        <v>378</v>
      </c>
      <c r="E41" s="6"/>
      <c r="F41" s="7"/>
      <c r="G41" s="7"/>
      <c r="H41" s="8"/>
      <c r="I41" s="7"/>
      <c r="J41" s="9"/>
      <c r="K41" s="10"/>
      <c r="L41" s="39"/>
      <c r="M41" s="9"/>
      <c r="N41" s="39"/>
      <c r="O41" s="44"/>
      <c r="P41" s="28"/>
      <c r="Q41" s="43"/>
      <c r="R41" s="43"/>
      <c r="S41" s="43"/>
      <c r="T41" s="43"/>
      <c r="V41" s="10"/>
      <c r="W41" s="39"/>
      <c r="X41" s="43"/>
      <c r="Y41" s="72">
        <f t="shared" si="0"/>
        <v>0</v>
      </c>
      <c r="Z41" s="19"/>
      <c r="AA41" s="79">
        <v>0</v>
      </c>
      <c r="AB41" s="80">
        <f t="shared" si="1"/>
        <v>0</v>
      </c>
      <c r="AC41" s="81">
        <v>0</v>
      </c>
      <c r="AD41" s="82">
        <f t="shared" si="2"/>
        <v>0</v>
      </c>
      <c r="AE41" s="133">
        <f t="shared" si="3"/>
        <v>0</v>
      </c>
    </row>
    <row r="42" spans="1:31" ht="90.75" thickBot="1" x14ac:dyDescent="0.3">
      <c r="A42" s="16"/>
      <c r="B42" s="3" t="s">
        <v>470</v>
      </c>
      <c r="C42" s="42" t="s">
        <v>164</v>
      </c>
      <c r="D42" s="5" t="s">
        <v>25</v>
      </c>
      <c r="E42" s="6" t="s">
        <v>183</v>
      </c>
      <c r="F42" s="7"/>
      <c r="G42" s="7"/>
      <c r="H42" s="8">
        <v>4.1100000000000003</v>
      </c>
      <c r="I42" s="7"/>
      <c r="J42" s="9" t="s">
        <v>184</v>
      </c>
      <c r="K42" s="10" t="s">
        <v>57</v>
      </c>
      <c r="L42" s="39">
        <v>2</v>
      </c>
      <c r="M42" s="11">
        <v>36.75</v>
      </c>
      <c r="N42" s="39">
        <v>73.5</v>
      </c>
      <c r="O42" s="44"/>
      <c r="P42" s="13" t="e">
        <v>#VALUE!</v>
      </c>
      <c r="Q42" s="14" t="e">
        <f t="shared" ref="Q42:Q49" si="6">IF(J42="PROV SUM",N42,L42*P42)</f>
        <v>#VALUE!</v>
      </c>
      <c r="R42" s="40">
        <v>0</v>
      </c>
      <c r="S42" s="41">
        <v>34.912500000000001</v>
      </c>
      <c r="T42" s="14">
        <f t="shared" ref="T42:T49" si="7">IF(J42="SC024",N42,IF(ISERROR(S42),"",IF(J42="PROV SUM",N42,L42*S42)))</f>
        <v>69.825000000000003</v>
      </c>
      <c r="V42" s="10" t="s">
        <v>57</v>
      </c>
      <c r="W42" s="39">
        <v>0</v>
      </c>
      <c r="X42" s="41">
        <v>34.912500000000001</v>
      </c>
      <c r="Y42" s="72">
        <f t="shared" si="0"/>
        <v>0</v>
      </c>
      <c r="Z42" s="19"/>
      <c r="AA42" s="79">
        <v>0</v>
      </c>
      <c r="AB42" s="80">
        <f t="shared" si="1"/>
        <v>0</v>
      </c>
      <c r="AC42" s="81">
        <v>0</v>
      </c>
      <c r="AD42" s="82">
        <f t="shared" si="2"/>
        <v>0</v>
      </c>
      <c r="AE42" s="133">
        <f t="shared" si="3"/>
        <v>0</v>
      </c>
    </row>
    <row r="43" spans="1:31" ht="45.75" thickBot="1" x14ac:dyDescent="0.3">
      <c r="A43" s="16"/>
      <c r="B43" s="45" t="s">
        <v>470</v>
      </c>
      <c r="C43" s="46" t="s">
        <v>164</v>
      </c>
      <c r="D43" s="47" t="s">
        <v>25</v>
      </c>
      <c r="E43" s="48" t="s">
        <v>185</v>
      </c>
      <c r="F43" s="49"/>
      <c r="G43" s="49"/>
      <c r="H43" s="50">
        <v>4.13</v>
      </c>
      <c r="I43" s="49"/>
      <c r="J43" s="51" t="s">
        <v>186</v>
      </c>
      <c r="K43" s="52" t="s">
        <v>57</v>
      </c>
      <c r="L43" s="53">
        <v>30</v>
      </c>
      <c r="M43" s="54">
        <v>4.25</v>
      </c>
      <c r="N43" s="53">
        <v>127.5</v>
      </c>
      <c r="O43" s="44"/>
      <c r="P43" s="13" t="e">
        <v>#VALUE!</v>
      </c>
      <c r="Q43" s="14" t="e">
        <f t="shared" si="6"/>
        <v>#VALUE!</v>
      </c>
      <c r="R43" s="40">
        <v>0</v>
      </c>
      <c r="S43" s="41">
        <v>4.0374999999999996</v>
      </c>
      <c r="T43" s="14">
        <f t="shared" si="7"/>
        <v>121.12499999999999</v>
      </c>
      <c r="V43" s="52" t="s">
        <v>57</v>
      </c>
      <c r="W43" s="39">
        <v>0</v>
      </c>
      <c r="X43" s="41">
        <v>4.0374999999999996</v>
      </c>
      <c r="Y43" s="72">
        <f t="shared" si="0"/>
        <v>0</v>
      </c>
      <c r="Z43" s="19"/>
      <c r="AA43" s="79">
        <v>0</v>
      </c>
      <c r="AB43" s="80">
        <f t="shared" si="1"/>
        <v>0</v>
      </c>
      <c r="AC43" s="81">
        <v>0</v>
      </c>
      <c r="AD43" s="82">
        <f t="shared" si="2"/>
        <v>0</v>
      </c>
      <c r="AE43" s="133">
        <f t="shared" si="3"/>
        <v>0</v>
      </c>
    </row>
    <row r="44" spans="1:31" ht="45.75" thickBot="1" x14ac:dyDescent="0.3">
      <c r="A44" s="16"/>
      <c r="B44" s="45" t="s">
        <v>470</v>
      </c>
      <c r="C44" s="46" t="s">
        <v>164</v>
      </c>
      <c r="D44" s="47" t="s">
        <v>25</v>
      </c>
      <c r="E44" s="48" t="s">
        <v>187</v>
      </c>
      <c r="F44" s="49"/>
      <c r="G44" s="49"/>
      <c r="H44" s="50">
        <v>4.1399999999999997</v>
      </c>
      <c r="I44" s="49"/>
      <c r="J44" s="51" t="s">
        <v>188</v>
      </c>
      <c r="K44" s="52" t="s">
        <v>57</v>
      </c>
      <c r="L44" s="53">
        <v>5</v>
      </c>
      <c r="M44" s="54">
        <v>6.75</v>
      </c>
      <c r="N44" s="53">
        <v>33.75</v>
      </c>
      <c r="O44" s="44"/>
      <c r="P44" s="13" t="e">
        <v>#VALUE!</v>
      </c>
      <c r="Q44" s="14" t="e">
        <f t="shared" si="6"/>
        <v>#VALUE!</v>
      </c>
      <c r="R44" s="40">
        <v>0</v>
      </c>
      <c r="S44" s="41">
        <v>6.4124999999999996</v>
      </c>
      <c r="T44" s="14">
        <f t="shared" si="7"/>
        <v>32.0625</v>
      </c>
      <c r="V44" s="52" t="s">
        <v>57</v>
      </c>
      <c r="W44" s="39">
        <v>0</v>
      </c>
      <c r="X44" s="41">
        <v>6.4124999999999996</v>
      </c>
      <c r="Y44" s="72">
        <f t="shared" si="0"/>
        <v>0</v>
      </c>
      <c r="Z44" s="19"/>
      <c r="AA44" s="79">
        <v>0</v>
      </c>
      <c r="AB44" s="80">
        <f t="shared" si="1"/>
        <v>0</v>
      </c>
      <c r="AC44" s="81">
        <v>0</v>
      </c>
      <c r="AD44" s="82">
        <f t="shared" si="2"/>
        <v>0</v>
      </c>
      <c r="AE44" s="133">
        <f t="shared" si="3"/>
        <v>0</v>
      </c>
    </row>
    <row r="45" spans="1:31" ht="90.75" thickBot="1" x14ac:dyDescent="0.3">
      <c r="A45" s="16"/>
      <c r="B45" s="45" t="s">
        <v>470</v>
      </c>
      <c r="C45" s="46" t="s">
        <v>164</v>
      </c>
      <c r="D45" s="47" t="s">
        <v>25</v>
      </c>
      <c r="E45" s="48" t="s">
        <v>171</v>
      </c>
      <c r="F45" s="49"/>
      <c r="G45" s="49"/>
      <c r="H45" s="50">
        <v>4.8999999999999799</v>
      </c>
      <c r="I45" s="49"/>
      <c r="J45" s="51" t="s">
        <v>172</v>
      </c>
      <c r="K45" s="52" t="s">
        <v>75</v>
      </c>
      <c r="L45" s="53">
        <v>3</v>
      </c>
      <c r="M45" s="54">
        <v>35.61</v>
      </c>
      <c r="N45" s="53">
        <v>106.83</v>
      </c>
      <c r="O45" s="44"/>
      <c r="P45" s="13" t="e">
        <v>#VALUE!</v>
      </c>
      <c r="Q45" s="14" t="e">
        <f t="shared" si="6"/>
        <v>#VALUE!</v>
      </c>
      <c r="R45" s="40">
        <v>0</v>
      </c>
      <c r="S45" s="41">
        <v>31.568264999999997</v>
      </c>
      <c r="T45" s="14">
        <f t="shared" si="7"/>
        <v>94.70479499999999</v>
      </c>
      <c r="V45" s="52" t="s">
        <v>75</v>
      </c>
      <c r="W45" s="39">
        <v>0</v>
      </c>
      <c r="X45" s="41">
        <v>31.568264999999997</v>
      </c>
      <c r="Y45" s="72">
        <f t="shared" si="0"/>
        <v>0</v>
      </c>
      <c r="Z45" s="19"/>
      <c r="AA45" s="79">
        <v>0</v>
      </c>
      <c r="AB45" s="80">
        <f t="shared" si="1"/>
        <v>0</v>
      </c>
      <c r="AC45" s="81">
        <v>0</v>
      </c>
      <c r="AD45" s="82">
        <f t="shared" si="2"/>
        <v>0</v>
      </c>
      <c r="AE45" s="133">
        <f t="shared" si="3"/>
        <v>0</v>
      </c>
    </row>
    <row r="46" spans="1:31" ht="106.5" thickBot="1" x14ac:dyDescent="0.3">
      <c r="A46" s="16"/>
      <c r="B46" s="45" t="s">
        <v>470</v>
      </c>
      <c r="C46" s="46" t="s">
        <v>164</v>
      </c>
      <c r="D46" s="47" t="s">
        <v>25</v>
      </c>
      <c r="E46" s="48" t="s">
        <v>484</v>
      </c>
      <c r="F46" s="49"/>
      <c r="G46" s="49"/>
      <c r="H46" s="50">
        <v>4.2930000000000001</v>
      </c>
      <c r="I46" s="49"/>
      <c r="J46" s="51" t="s">
        <v>379</v>
      </c>
      <c r="K46" s="52" t="s">
        <v>380</v>
      </c>
      <c r="L46" s="53">
        <v>1</v>
      </c>
      <c r="M46" s="54">
        <v>70</v>
      </c>
      <c r="N46" s="53">
        <v>70</v>
      </c>
      <c r="O46" s="44"/>
      <c r="P46" s="13" t="e">
        <v>#VALUE!</v>
      </c>
      <c r="Q46" s="14">
        <f t="shared" si="6"/>
        <v>70</v>
      </c>
      <c r="R46" s="40" t="s">
        <v>381</v>
      </c>
      <c r="S46" s="41" t="s">
        <v>381</v>
      </c>
      <c r="T46" s="14">
        <f t="shared" si="7"/>
        <v>70</v>
      </c>
      <c r="V46" s="52" t="s">
        <v>380</v>
      </c>
      <c r="W46" s="39">
        <v>0</v>
      </c>
      <c r="X46" s="41">
        <v>70</v>
      </c>
      <c r="Y46" s="72">
        <f t="shared" si="0"/>
        <v>0</v>
      </c>
      <c r="Z46" s="19"/>
      <c r="AA46" s="79">
        <v>0</v>
      </c>
      <c r="AB46" s="80">
        <f t="shared" si="1"/>
        <v>0</v>
      </c>
      <c r="AC46" s="81">
        <v>0</v>
      </c>
      <c r="AD46" s="82">
        <f t="shared" si="2"/>
        <v>0</v>
      </c>
      <c r="AE46" s="133">
        <f t="shared" si="3"/>
        <v>0</v>
      </c>
    </row>
    <row r="47" spans="1:31" ht="61.5" thickBot="1" x14ac:dyDescent="0.3">
      <c r="A47" s="16"/>
      <c r="B47" s="45" t="s">
        <v>470</v>
      </c>
      <c r="C47" s="46" t="s">
        <v>164</v>
      </c>
      <c r="D47" s="47" t="s">
        <v>25</v>
      </c>
      <c r="E47" s="48" t="s">
        <v>485</v>
      </c>
      <c r="F47" s="49"/>
      <c r="G47" s="49"/>
      <c r="H47" s="50">
        <v>4.2939999999999996</v>
      </c>
      <c r="I47" s="49"/>
      <c r="J47" s="51" t="s">
        <v>379</v>
      </c>
      <c r="K47" s="52" t="s">
        <v>380</v>
      </c>
      <c r="L47" s="53">
        <v>1</v>
      </c>
      <c r="M47" s="54">
        <v>130</v>
      </c>
      <c r="N47" s="53">
        <v>130</v>
      </c>
      <c r="O47" s="44"/>
      <c r="P47" s="13" t="e">
        <v>#VALUE!</v>
      </c>
      <c r="Q47" s="14">
        <f t="shared" si="6"/>
        <v>130</v>
      </c>
      <c r="R47" s="40" t="s">
        <v>381</v>
      </c>
      <c r="S47" s="41" t="s">
        <v>381</v>
      </c>
      <c r="T47" s="14">
        <f t="shared" si="7"/>
        <v>130</v>
      </c>
      <c r="V47" s="52" t="s">
        <v>380</v>
      </c>
      <c r="W47" s="39">
        <v>0</v>
      </c>
      <c r="X47" s="41">
        <v>130</v>
      </c>
      <c r="Y47" s="72">
        <f t="shared" si="0"/>
        <v>0</v>
      </c>
      <c r="Z47" s="19"/>
      <c r="AA47" s="79">
        <v>0</v>
      </c>
      <c r="AB47" s="80">
        <f t="shared" si="1"/>
        <v>0</v>
      </c>
      <c r="AC47" s="81">
        <v>0</v>
      </c>
      <c r="AD47" s="82">
        <f t="shared" si="2"/>
        <v>0</v>
      </c>
      <c r="AE47" s="133">
        <f t="shared" si="3"/>
        <v>0</v>
      </c>
    </row>
    <row r="48" spans="1:31" ht="61.5" thickBot="1" x14ac:dyDescent="0.3">
      <c r="A48" s="16"/>
      <c r="B48" s="45" t="s">
        <v>470</v>
      </c>
      <c r="C48" s="46" t="s">
        <v>164</v>
      </c>
      <c r="D48" s="47" t="s">
        <v>25</v>
      </c>
      <c r="E48" s="48" t="s">
        <v>486</v>
      </c>
      <c r="F48" s="49"/>
      <c r="G48" s="49"/>
      <c r="H48" s="50">
        <v>4.2949999999999999</v>
      </c>
      <c r="I48" s="49"/>
      <c r="J48" s="51" t="s">
        <v>379</v>
      </c>
      <c r="K48" s="52" t="s">
        <v>380</v>
      </c>
      <c r="L48" s="53">
        <v>1</v>
      </c>
      <c r="M48" s="54">
        <v>30</v>
      </c>
      <c r="N48" s="53">
        <v>30</v>
      </c>
      <c r="O48" s="44"/>
      <c r="P48" s="13" t="e">
        <v>#VALUE!</v>
      </c>
      <c r="Q48" s="14">
        <f t="shared" si="6"/>
        <v>30</v>
      </c>
      <c r="R48" s="40" t="s">
        <v>381</v>
      </c>
      <c r="S48" s="41" t="s">
        <v>381</v>
      </c>
      <c r="T48" s="14">
        <f t="shared" si="7"/>
        <v>30</v>
      </c>
      <c r="V48" s="52" t="s">
        <v>380</v>
      </c>
      <c r="W48" s="39">
        <v>0</v>
      </c>
      <c r="X48" s="41">
        <v>30</v>
      </c>
      <c r="Y48" s="72">
        <f t="shared" si="0"/>
        <v>0</v>
      </c>
      <c r="Z48" s="19"/>
      <c r="AA48" s="79">
        <v>0</v>
      </c>
      <c r="AB48" s="80">
        <f t="shared" si="1"/>
        <v>0</v>
      </c>
      <c r="AC48" s="81">
        <v>0</v>
      </c>
      <c r="AD48" s="82">
        <f t="shared" si="2"/>
        <v>0</v>
      </c>
      <c r="AE48" s="133">
        <f t="shared" si="3"/>
        <v>0</v>
      </c>
    </row>
    <row r="49" spans="1:31" ht="106.5" thickBot="1" x14ac:dyDescent="0.3">
      <c r="A49" s="16"/>
      <c r="B49" s="45" t="s">
        <v>470</v>
      </c>
      <c r="C49" s="46" t="s">
        <v>164</v>
      </c>
      <c r="D49" s="47" t="s">
        <v>25</v>
      </c>
      <c r="E49" s="48" t="s">
        <v>487</v>
      </c>
      <c r="F49" s="49"/>
      <c r="G49" s="49"/>
      <c r="H49" s="50">
        <v>4.2960000000000003</v>
      </c>
      <c r="I49" s="49"/>
      <c r="J49" s="51" t="s">
        <v>379</v>
      </c>
      <c r="K49" s="52" t="s">
        <v>380</v>
      </c>
      <c r="L49" s="53">
        <v>1</v>
      </c>
      <c r="M49" s="54">
        <v>100</v>
      </c>
      <c r="N49" s="53">
        <v>100</v>
      </c>
      <c r="O49" s="44"/>
      <c r="P49" s="13" t="e">
        <v>#VALUE!</v>
      </c>
      <c r="Q49" s="14">
        <f t="shared" si="6"/>
        <v>100</v>
      </c>
      <c r="R49" s="40" t="s">
        <v>381</v>
      </c>
      <c r="S49" s="41" t="s">
        <v>381</v>
      </c>
      <c r="T49" s="14">
        <f t="shared" si="7"/>
        <v>100</v>
      </c>
      <c r="V49" s="52" t="s">
        <v>380</v>
      </c>
      <c r="W49" s="39">
        <v>0</v>
      </c>
      <c r="X49" s="41">
        <v>100</v>
      </c>
      <c r="Y49" s="72">
        <f t="shared" si="0"/>
        <v>0</v>
      </c>
      <c r="Z49" s="19"/>
      <c r="AA49" s="79">
        <v>0</v>
      </c>
      <c r="AB49" s="80">
        <f t="shared" si="1"/>
        <v>0</v>
      </c>
      <c r="AC49" s="81">
        <v>0</v>
      </c>
      <c r="AD49" s="82">
        <f t="shared" si="2"/>
        <v>0</v>
      </c>
      <c r="AE49" s="133">
        <f t="shared" si="3"/>
        <v>0</v>
      </c>
    </row>
    <row r="50" spans="1:31" ht="15.75" thickBot="1" x14ac:dyDescent="0.3">
      <c r="A50" s="16"/>
      <c r="B50" s="45" t="s">
        <v>470</v>
      </c>
      <c r="C50" s="46" t="s">
        <v>24</v>
      </c>
      <c r="D50" s="47" t="s">
        <v>378</v>
      </c>
      <c r="E50" s="48"/>
      <c r="F50" s="49"/>
      <c r="G50" s="49"/>
      <c r="H50" s="50"/>
      <c r="I50" s="49"/>
      <c r="J50" s="51"/>
      <c r="K50" s="52"/>
      <c r="L50" s="53"/>
      <c r="M50" s="51"/>
      <c r="N50" s="53"/>
      <c r="O50" s="44"/>
      <c r="P50" s="28"/>
      <c r="Q50" s="43"/>
      <c r="R50" s="43"/>
      <c r="S50" s="43"/>
      <c r="T50" s="43"/>
      <c r="V50" s="52"/>
      <c r="W50" s="53"/>
      <c r="X50" s="43"/>
      <c r="Y50" s="72"/>
      <c r="Z50" s="19"/>
      <c r="AA50" s="79"/>
      <c r="AB50" s="80"/>
      <c r="AC50" s="81"/>
      <c r="AD50" s="82"/>
      <c r="AE50" s="133">
        <f t="shared" si="3"/>
        <v>0</v>
      </c>
    </row>
    <row r="51" spans="1:31" ht="120.75" thickBot="1" x14ac:dyDescent="0.3">
      <c r="A51" s="22"/>
      <c r="B51" s="55" t="s">
        <v>470</v>
      </c>
      <c r="C51" s="55" t="s">
        <v>24</v>
      </c>
      <c r="D51" s="56" t="s">
        <v>25</v>
      </c>
      <c r="E51" s="57" t="s">
        <v>26</v>
      </c>
      <c r="F51" s="58"/>
      <c r="G51" s="58"/>
      <c r="H51" s="59">
        <v>2.1</v>
      </c>
      <c r="I51" s="58"/>
      <c r="J51" s="60" t="s">
        <v>27</v>
      </c>
      <c r="K51" s="58" t="s">
        <v>28</v>
      </c>
      <c r="L51" s="61">
        <v>160</v>
      </c>
      <c r="M51" s="62">
        <v>12.92</v>
      </c>
      <c r="N51" s="63">
        <v>2067.1999999999998</v>
      </c>
      <c r="O51" s="19"/>
      <c r="P51" s="13" t="e">
        <v>#VALUE!</v>
      </c>
      <c r="Q51" s="14" t="e">
        <f t="shared" ref="Q51:Q56" si="8">IF(J51="PROV SUM",N51,L51*P51)</f>
        <v>#VALUE!</v>
      </c>
      <c r="R51" s="40">
        <v>0</v>
      </c>
      <c r="S51" s="41">
        <v>16.4084</v>
      </c>
      <c r="T51" s="14">
        <f t="shared" ref="T51:T56" si="9">IF(J51="SC024",N51,IF(ISERROR(S51),"",IF(J51="PROV SUM",N51,L51*S51)))</f>
        <v>2625.3440000000001</v>
      </c>
      <c r="V51" s="58" t="s">
        <v>28</v>
      </c>
      <c r="W51" s="39">
        <v>0</v>
      </c>
      <c r="X51" s="41">
        <v>16.4084</v>
      </c>
      <c r="Y51" s="72">
        <f t="shared" si="0"/>
        <v>0</v>
      </c>
      <c r="Z51" s="19"/>
      <c r="AA51" s="79">
        <v>0</v>
      </c>
      <c r="AB51" s="80">
        <f t="shared" si="1"/>
        <v>0</v>
      </c>
      <c r="AC51" s="81">
        <v>0</v>
      </c>
      <c r="AD51" s="82">
        <f t="shared" si="2"/>
        <v>0</v>
      </c>
      <c r="AE51" s="133">
        <f t="shared" si="3"/>
        <v>0</v>
      </c>
    </row>
    <row r="52" spans="1:31" ht="30.75" thickBot="1" x14ac:dyDescent="0.3">
      <c r="A52" s="22"/>
      <c r="B52" s="55" t="s">
        <v>470</v>
      </c>
      <c r="C52" s="55" t="s">
        <v>24</v>
      </c>
      <c r="D52" s="56" t="s">
        <v>25</v>
      </c>
      <c r="E52" s="57" t="s">
        <v>29</v>
      </c>
      <c r="F52" s="58"/>
      <c r="G52" s="58"/>
      <c r="H52" s="59">
        <v>2.5</v>
      </c>
      <c r="I52" s="58"/>
      <c r="J52" s="60" t="s">
        <v>30</v>
      </c>
      <c r="K52" s="58" t="s">
        <v>31</v>
      </c>
      <c r="L52" s="61">
        <v>1</v>
      </c>
      <c r="M52" s="62">
        <v>420</v>
      </c>
      <c r="N52" s="63">
        <v>420</v>
      </c>
      <c r="O52" s="19"/>
      <c r="P52" s="13" t="e">
        <v>#VALUE!</v>
      </c>
      <c r="Q52" s="14" t="e">
        <f t="shared" si="8"/>
        <v>#VALUE!</v>
      </c>
      <c r="R52" s="40">
        <v>0</v>
      </c>
      <c r="S52" s="41">
        <v>533.4</v>
      </c>
      <c r="T52" s="14">
        <f t="shared" si="9"/>
        <v>533.4</v>
      </c>
      <c r="V52" s="58" t="s">
        <v>31</v>
      </c>
      <c r="W52" s="39">
        <v>0</v>
      </c>
      <c r="X52" s="41">
        <v>533.4</v>
      </c>
      <c r="Y52" s="72">
        <f t="shared" si="0"/>
        <v>0</v>
      </c>
      <c r="Z52" s="19"/>
      <c r="AA52" s="79">
        <v>0</v>
      </c>
      <c r="AB52" s="80">
        <f t="shared" si="1"/>
        <v>0</v>
      </c>
      <c r="AC52" s="81">
        <v>0</v>
      </c>
      <c r="AD52" s="82">
        <f t="shared" si="2"/>
        <v>0</v>
      </c>
      <c r="AE52" s="133">
        <f t="shared" si="3"/>
        <v>0</v>
      </c>
    </row>
    <row r="53" spans="1:31" ht="15.75" thickBot="1" x14ac:dyDescent="0.3">
      <c r="A53" s="22"/>
      <c r="B53" s="55" t="s">
        <v>470</v>
      </c>
      <c r="C53" s="55" t="s">
        <v>24</v>
      </c>
      <c r="D53" s="56" t="s">
        <v>25</v>
      </c>
      <c r="E53" s="57" t="s">
        <v>32</v>
      </c>
      <c r="F53" s="58"/>
      <c r="G53" s="58"/>
      <c r="H53" s="59">
        <v>2.6</v>
      </c>
      <c r="I53" s="58"/>
      <c r="J53" s="60" t="s">
        <v>33</v>
      </c>
      <c r="K53" s="58" t="s">
        <v>31</v>
      </c>
      <c r="L53" s="61">
        <v>1</v>
      </c>
      <c r="M53" s="62">
        <v>50</v>
      </c>
      <c r="N53" s="63">
        <v>50</v>
      </c>
      <c r="O53" s="19"/>
      <c r="P53" s="13" t="e">
        <v>#VALUE!</v>
      </c>
      <c r="Q53" s="14" t="e">
        <f t="shared" si="8"/>
        <v>#VALUE!</v>
      </c>
      <c r="R53" s="40">
        <v>0</v>
      </c>
      <c r="S53" s="41">
        <v>63.5</v>
      </c>
      <c r="T53" s="14">
        <f t="shared" si="9"/>
        <v>63.5</v>
      </c>
      <c r="V53" s="58" t="s">
        <v>31</v>
      </c>
      <c r="W53" s="39">
        <v>0</v>
      </c>
      <c r="X53" s="62">
        <v>63.5</v>
      </c>
      <c r="Y53" s="72">
        <f t="shared" si="0"/>
        <v>0</v>
      </c>
      <c r="Z53" s="19"/>
      <c r="AA53" s="79">
        <v>0</v>
      </c>
      <c r="AB53" s="80">
        <f t="shared" ref="AB53:AB61" si="10">Y53*AA53</f>
        <v>0</v>
      </c>
      <c r="AC53" s="81">
        <v>0</v>
      </c>
      <c r="AD53" s="82">
        <f t="shared" si="2"/>
        <v>0</v>
      </c>
      <c r="AE53" s="133">
        <f t="shared" si="3"/>
        <v>0</v>
      </c>
    </row>
    <row r="54" spans="1:31" ht="15.75" thickBot="1" x14ac:dyDescent="0.3">
      <c r="A54" s="22"/>
      <c r="B54" s="55" t="s">
        <v>470</v>
      </c>
      <c r="C54" s="55" t="s">
        <v>24</v>
      </c>
      <c r="D54" s="56" t="s">
        <v>25</v>
      </c>
      <c r="E54" s="57" t="s">
        <v>41</v>
      </c>
      <c r="F54" s="58"/>
      <c r="G54" s="58"/>
      <c r="H54" s="59">
        <v>2.16</v>
      </c>
      <c r="I54" s="58"/>
      <c r="J54" s="60" t="s">
        <v>42</v>
      </c>
      <c r="K54" s="58" t="s">
        <v>31</v>
      </c>
      <c r="L54" s="61">
        <v>1</v>
      </c>
      <c r="M54" s="62">
        <v>379.8</v>
      </c>
      <c r="N54" s="63">
        <v>379.8</v>
      </c>
      <c r="O54" s="19"/>
      <c r="P54" s="13" t="e">
        <v>#VALUE!</v>
      </c>
      <c r="Q54" s="14" t="e">
        <f t="shared" si="8"/>
        <v>#VALUE!</v>
      </c>
      <c r="R54" s="40">
        <v>0</v>
      </c>
      <c r="S54" s="41">
        <v>482.346</v>
      </c>
      <c r="T54" s="14">
        <f t="shared" si="9"/>
        <v>482.346</v>
      </c>
      <c r="V54" s="58" t="s">
        <v>31</v>
      </c>
      <c r="W54" s="39">
        <v>0</v>
      </c>
      <c r="X54" s="62">
        <v>482.346</v>
      </c>
      <c r="Y54" s="72">
        <f t="shared" si="0"/>
        <v>0</v>
      </c>
      <c r="Z54" s="19"/>
      <c r="AA54" s="79">
        <v>0</v>
      </c>
      <c r="AB54" s="80">
        <f t="shared" si="10"/>
        <v>0</v>
      </c>
      <c r="AC54" s="81">
        <v>0</v>
      </c>
      <c r="AD54" s="82">
        <f t="shared" si="2"/>
        <v>0</v>
      </c>
      <c r="AE54" s="133">
        <f t="shared" si="3"/>
        <v>0</v>
      </c>
    </row>
    <row r="55" spans="1:31" ht="15.75" thickBot="1" x14ac:dyDescent="0.3">
      <c r="A55" s="22"/>
      <c r="B55" s="55" t="s">
        <v>470</v>
      </c>
      <c r="C55" s="55" t="s">
        <v>24</v>
      </c>
      <c r="D55" s="56" t="s">
        <v>25</v>
      </c>
      <c r="E55" s="57" t="s">
        <v>43</v>
      </c>
      <c r="F55" s="58"/>
      <c r="G55" s="58"/>
      <c r="H55" s="59">
        <v>2.17</v>
      </c>
      <c r="I55" s="58"/>
      <c r="J55" s="60" t="s">
        <v>44</v>
      </c>
      <c r="K55" s="58" t="s">
        <v>31</v>
      </c>
      <c r="L55" s="61">
        <v>1</v>
      </c>
      <c r="M55" s="62">
        <v>842</v>
      </c>
      <c r="N55" s="63">
        <v>842</v>
      </c>
      <c r="O55" s="19"/>
      <c r="P55" s="13" t="e">
        <v>#VALUE!</v>
      </c>
      <c r="Q55" s="14" t="e">
        <f t="shared" si="8"/>
        <v>#VALUE!</v>
      </c>
      <c r="R55" s="40">
        <v>0</v>
      </c>
      <c r="S55" s="41">
        <v>1069.3399999999999</v>
      </c>
      <c r="T55" s="14">
        <f t="shared" si="9"/>
        <v>1069.3399999999999</v>
      </c>
      <c r="V55" s="58" t="s">
        <v>31</v>
      </c>
      <c r="W55" s="39">
        <v>0</v>
      </c>
      <c r="X55" s="62">
        <v>1069.3399999999999</v>
      </c>
      <c r="Y55" s="72">
        <f t="shared" si="0"/>
        <v>0</v>
      </c>
      <c r="Z55" s="19"/>
      <c r="AA55" s="79">
        <v>0</v>
      </c>
      <c r="AB55" s="80">
        <f t="shared" si="10"/>
        <v>0</v>
      </c>
      <c r="AC55" s="81">
        <v>0</v>
      </c>
      <c r="AD55" s="82">
        <f t="shared" si="2"/>
        <v>0</v>
      </c>
      <c r="AE55" s="133">
        <f t="shared" si="3"/>
        <v>0</v>
      </c>
    </row>
    <row r="56" spans="1:31" ht="60.75" thickBot="1" x14ac:dyDescent="0.3">
      <c r="A56" s="22"/>
      <c r="B56" s="55" t="s">
        <v>470</v>
      </c>
      <c r="C56" s="55" t="s">
        <v>24</v>
      </c>
      <c r="D56" s="56" t="s">
        <v>25</v>
      </c>
      <c r="E56" s="57" t="s">
        <v>382</v>
      </c>
      <c r="F56" s="58"/>
      <c r="G56" s="58"/>
      <c r="H56" s="59"/>
      <c r="I56" s="58"/>
      <c r="J56" s="60" t="s">
        <v>383</v>
      </c>
      <c r="K56" s="58" t="s">
        <v>31</v>
      </c>
      <c r="L56" s="61"/>
      <c r="M56" s="62">
        <v>4.8300000000000003E-2</v>
      </c>
      <c r="N56" s="63">
        <v>0</v>
      </c>
      <c r="O56" s="19"/>
      <c r="P56" s="13" t="e">
        <v>#VALUE!</v>
      </c>
      <c r="Q56" s="14" t="e">
        <f t="shared" si="8"/>
        <v>#VALUE!</v>
      </c>
      <c r="R56" s="40" t="e">
        <v>#N/A</v>
      </c>
      <c r="S56" s="41">
        <v>4.8300000000000003E-2</v>
      </c>
      <c r="T56" s="14">
        <f t="shared" si="9"/>
        <v>0</v>
      </c>
      <c r="V56" s="58" t="s">
        <v>31</v>
      </c>
      <c r="W56" s="61"/>
      <c r="X56" s="62">
        <v>4.8300000000000003E-2</v>
      </c>
      <c r="Y56" s="72">
        <f t="shared" si="0"/>
        <v>0</v>
      </c>
      <c r="Z56" s="19"/>
      <c r="AA56" s="79">
        <v>0</v>
      </c>
      <c r="AB56" s="80">
        <f t="shared" si="10"/>
        <v>0</v>
      </c>
      <c r="AC56" s="81">
        <v>0</v>
      </c>
      <c r="AD56" s="82">
        <f t="shared" si="2"/>
        <v>0</v>
      </c>
      <c r="AE56" s="133">
        <f t="shared" si="3"/>
        <v>0</v>
      </c>
    </row>
    <row r="57" spans="1:31" ht="15.75" thickBot="1" x14ac:dyDescent="0.3">
      <c r="A57" s="22"/>
      <c r="B57" s="64" t="s">
        <v>470</v>
      </c>
      <c r="C57" s="55" t="s">
        <v>312</v>
      </c>
      <c r="D57" s="56" t="s">
        <v>378</v>
      </c>
      <c r="E57" s="57"/>
      <c r="F57" s="58"/>
      <c r="G57" s="58"/>
      <c r="H57" s="59"/>
      <c r="I57" s="58"/>
      <c r="J57" s="60"/>
      <c r="K57" s="58"/>
      <c r="L57" s="61"/>
      <c r="M57" s="60"/>
      <c r="N57" s="63"/>
      <c r="O57" s="19"/>
      <c r="P57" s="17"/>
      <c r="Q57" s="38"/>
      <c r="R57" s="38"/>
      <c r="S57" s="38"/>
      <c r="T57" s="38"/>
      <c r="V57" s="58"/>
      <c r="W57" s="61"/>
      <c r="X57" s="60"/>
      <c r="Y57" s="72">
        <f t="shared" si="0"/>
        <v>0</v>
      </c>
      <c r="Z57" s="19"/>
      <c r="AA57" s="79">
        <v>0</v>
      </c>
      <c r="AB57" s="80">
        <f t="shared" si="10"/>
        <v>0</v>
      </c>
      <c r="AC57" s="81">
        <v>0</v>
      </c>
      <c r="AD57" s="82">
        <f t="shared" si="2"/>
        <v>0</v>
      </c>
      <c r="AE57" s="133">
        <f t="shared" si="3"/>
        <v>0</v>
      </c>
    </row>
    <row r="58" spans="1:31" ht="106.5" thickBot="1" x14ac:dyDescent="0.3">
      <c r="A58" s="22"/>
      <c r="B58" s="64" t="s">
        <v>470</v>
      </c>
      <c r="C58" s="55" t="s">
        <v>312</v>
      </c>
      <c r="D58" s="56" t="s">
        <v>25</v>
      </c>
      <c r="E58" s="57" t="s">
        <v>488</v>
      </c>
      <c r="F58" s="58"/>
      <c r="G58" s="58"/>
      <c r="H58" s="59">
        <v>7.3159999999999998</v>
      </c>
      <c r="I58" s="58"/>
      <c r="J58" s="60" t="s">
        <v>379</v>
      </c>
      <c r="K58" s="58" t="s">
        <v>380</v>
      </c>
      <c r="L58" s="61">
        <v>1</v>
      </c>
      <c r="M58" s="65">
        <v>250</v>
      </c>
      <c r="N58" s="63">
        <v>250</v>
      </c>
      <c r="O58" s="19"/>
      <c r="P58" s="13" t="e">
        <v>#VALUE!</v>
      </c>
      <c r="Q58" s="14">
        <f>IF(J58="PROV SUM",N58,L58*P58)</f>
        <v>250</v>
      </c>
      <c r="R58" s="40" t="s">
        <v>381</v>
      </c>
      <c r="S58" s="41">
        <v>250</v>
      </c>
      <c r="T58" s="14">
        <f>IF(J58="SC024",N58,IF(ISERROR(S58),"",IF(J58="PROV SUM",N58,L58*S58)))</f>
        <v>250</v>
      </c>
      <c r="V58" s="58" t="s">
        <v>380</v>
      </c>
      <c r="W58" s="39">
        <v>0</v>
      </c>
      <c r="X58" s="65">
        <v>250</v>
      </c>
      <c r="Y58" s="72">
        <f t="shared" si="0"/>
        <v>0</v>
      </c>
      <c r="Z58" s="19"/>
      <c r="AA58" s="79">
        <v>0</v>
      </c>
      <c r="AB58" s="80">
        <f t="shared" si="10"/>
        <v>0</v>
      </c>
      <c r="AC58" s="81">
        <v>0</v>
      </c>
      <c r="AD58" s="82">
        <f t="shared" si="2"/>
        <v>0</v>
      </c>
      <c r="AE58" s="133">
        <f t="shared" si="3"/>
        <v>0</v>
      </c>
    </row>
    <row r="59" spans="1:31" ht="15.75" thickBot="1" x14ac:dyDescent="0.3">
      <c r="A59" s="22"/>
      <c r="B59" s="64" t="s">
        <v>470</v>
      </c>
      <c r="C59" s="55" t="s">
        <v>312</v>
      </c>
      <c r="D59" s="56" t="s">
        <v>25</v>
      </c>
      <c r="E59" s="57"/>
      <c r="F59" s="58"/>
      <c r="G59" s="58"/>
      <c r="H59" s="59">
        <v>7.3179999999999996</v>
      </c>
      <c r="I59" s="58"/>
      <c r="J59" s="60" t="s">
        <v>379</v>
      </c>
      <c r="K59" s="58" t="s">
        <v>380</v>
      </c>
      <c r="L59" s="61">
        <v>1</v>
      </c>
      <c r="M59" s="65">
        <v>100</v>
      </c>
      <c r="N59" s="63">
        <v>100</v>
      </c>
      <c r="O59" s="19"/>
      <c r="P59" s="13" t="e">
        <v>#VALUE!</v>
      </c>
      <c r="Q59" s="14">
        <f>IF(J59="PROV SUM",N59,L59*P59)</f>
        <v>100</v>
      </c>
      <c r="R59" s="40" t="s">
        <v>381</v>
      </c>
      <c r="S59" s="41">
        <v>100</v>
      </c>
      <c r="T59" s="14">
        <f>IF(J59="SC024",N59,IF(ISERROR(S59),"",IF(J59="PROV SUM",N59,L59*S59)))</f>
        <v>100</v>
      </c>
      <c r="V59" s="58" t="s">
        <v>380</v>
      </c>
      <c r="W59" s="39">
        <v>0</v>
      </c>
      <c r="X59" s="65">
        <v>100</v>
      </c>
      <c r="Y59" s="72">
        <f t="shared" si="0"/>
        <v>0</v>
      </c>
      <c r="Z59" s="19"/>
      <c r="AA59" s="79">
        <v>0</v>
      </c>
      <c r="AB59" s="80">
        <f t="shared" si="10"/>
        <v>0</v>
      </c>
      <c r="AC59" s="81">
        <v>0</v>
      </c>
      <c r="AD59" s="82">
        <f t="shared" si="2"/>
        <v>0</v>
      </c>
      <c r="AE59" s="133">
        <f t="shared" si="3"/>
        <v>0</v>
      </c>
    </row>
    <row r="60" spans="1:31" ht="76.5" thickBot="1" x14ac:dyDescent="0.3">
      <c r="A60" s="22"/>
      <c r="B60" s="64" t="s">
        <v>470</v>
      </c>
      <c r="C60" s="55" t="s">
        <v>312</v>
      </c>
      <c r="D60" s="56" t="s">
        <v>25</v>
      </c>
      <c r="E60" s="57" t="s">
        <v>489</v>
      </c>
      <c r="F60" s="58"/>
      <c r="G60" s="58"/>
      <c r="H60" s="59">
        <v>7.319</v>
      </c>
      <c r="I60" s="58"/>
      <c r="J60" s="60" t="s">
        <v>379</v>
      </c>
      <c r="K60" s="58" t="s">
        <v>380</v>
      </c>
      <c r="L60" s="61">
        <v>1</v>
      </c>
      <c r="M60" s="65">
        <v>400</v>
      </c>
      <c r="N60" s="63">
        <v>400</v>
      </c>
      <c r="O60" s="19"/>
      <c r="P60" s="13" t="e">
        <v>#VALUE!</v>
      </c>
      <c r="Q60" s="14">
        <f>IF(J60="PROV SUM",N60,L60*P60)</f>
        <v>400</v>
      </c>
      <c r="R60" s="40" t="s">
        <v>381</v>
      </c>
      <c r="S60" s="41">
        <v>400</v>
      </c>
      <c r="T60" s="14">
        <f>IF(J60="SC024",N60,IF(ISERROR(S60),"",IF(J60="PROV SUM",N60,L60*S60)))</f>
        <v>400</v>
      </c>
      <c r="V60" s="58" t="s">
        <v>380</v>
      </c>
      <c r="W60" s="39">
        <v>0</v>
      </c>
      <c r="X60" s="65">
        <v>400</v>
      </c>
      <c r="Y60" s="72">
        <f t="shared" si="0"/>
        <v>0</v>
      </c>
      <c r="Z60" s="19"/>
      <c r="AA60" s="79">
        <v>0</v>
      </c>
      <c r="AB60" s="80">
        <f t="shared" si="10"/>
        <v>0</v>
      </c>
      <c r="AC60" s="81">
        <v>0</v>
      </c>
      <c r="AD60" s="82">
        <f t="shared" si="2"/>
        <v>0</v>
      </c>
      <c r="AE60" s="133">
        <f t="shared" si="3"/>
        <v>0</v>
      </c>
    </row>
    <row r="61" spans="1:31" ht="31.5" thickBot="1" x14ac:dyDescent="0.3">
      <c r="A61" s="22"/>
      <c r="B61" s="64" t="s">
        <v>470</v>
      </c>
      <c r="C61" s="55" t="s">
        <v>312</v>
      </c>
      <c r="D61" s="56" t="s">
        <v>25</v>
      </c>
      <c r="E61" s="57" t="s">
        <v>490</v>
      </c>
      <c r="F61" s="58"/>
      <c r="G61" s="58"/>
      <c r="H61" s="59">
        <v>7.32</v>
      </c>
      <c r="I61" s="58"/>
      <c r="J61" s="60" t="s">
        <v>379</v>
      </c>
      <c r="K61" s="58" t="s">
        <v>380</v>
      </c>
      <c r="L61" s="61">
        <v>1</v>
      </c>
      <c r="M61" s="65">
        <v>400</v>
      </c>
      <c r="N61" s="63">
        <v>400</v>
      </c>
      <c r="O61" s="19"/>
      <c r="P61" s="13" t="e">
        <v>#VALUE!</v>
      </c>
      <c r="Q61" s="14">
        <f>IF(J61="PROV SUM",N61,L61*P61)</f>
        <v>400</v>
      </c>
      <c r="R61" s="40" t="s">
        <v>381</v>
      </c>
      <c r="S61" s="41">
        <v>400</v>
      </c>
      <c r="T61" s="14">
        <f>IF(J61="SC024",N61,IF(ISERROR(S61),"",IF(J61="PROV SUM",N61,L61*S61)))</f>
        <v>400</v>
      </c>
      <c r="V61" s="58" t="s">
        <v>380</v>
      </c>
      <c r="W61" s="39">
        <v>0</v>
      </c>
      <c r="X61" s="65">
        <v>400</v>
      </c>
      <c r="Y61" s="72">
        <f t="shared" si="0"/>
        <v>0</v>
      </c>
      <c r="Z61" s="19"/>
      <c r="AA61" s="79">
        <v>0</v>
      </c>
      <c r="AB61" s="80">
        <f t="shared" si="10"/>
        <v>0</v>
      </c>
      <c r="AC61" s="81">
        <v>0</v>
      </c>
      <c r="AD61" s="82">
        <f>Y61*AC61</f>
        <v>0</v>
      </c>
      <c r="AE61" s="133">
        <f t="shared" si="3"/>
        <v>0</v>
      </c>
    </row>
    <row r="62" spans="1:31" ht="15.75" thickBot="1" x14ac:dyDescent="0.3">
      <c r="A62" s="22"/>
      <c r="B62" s="23"/>
      <c r="C62" s="24"/>
      <c r="D62" s="25"/>
      <c r="E62" s="26"/>
      <c r="F62" s="22"/>
      <c r="G62" s="22"/>
      <c r="H62" s="27"/>
      <c r="I62" s="22"/>
      <c r="J62" s="28"/>
      <c r="K62" s="22"/>
      <c r="L62" s="29"/>
      <c r="M62" s="28"/>
      <c r="N62" s="18"/>
      <c r="O62" s="19"/>
      <c r="P62" s="17"/>
      <c r="Q62" s="38"/>
      <c r="R62" s="38"/>
      <c r="S62" s="38"/>
      <c r="T62" s="38"/>
    </row>
    <row r="63" spans="1:31" ht="15.75" thickBot="1" x14ac:dyDescent="0.3">
      <c r="S63" s="69" t="s">
        <v>5</v>
      </c>
      <c r="T63" s="70">
        <f>SUM(T11:T61)</f>
        <v>13331.414815</v>
      </c>
      <c r="U63" s="66"/>
      <c r="V63" s="22"/>
      <c r="W63" s="29"/>
      <c r="X63" s="69" t="s">
        <v>5</v>
      </c>
      <c r="Y63" s="70">
        <f>SUM(Y11:Y61)</f>
        <v>0</v>
      </c>
      <c r="Z63" s="19"/>
      <c r="AA63" s="78"/>
      <c r="AB63" s="119">
        <f>SUM(AB11:AB61)</f>
        <v>0</v>
      </c>
      <c r="AC63" s="78"/>
      <c r="AD63" s="120">
        <f>SUM(AD11:AD61)</f>
        <v>0</v>
      </c>
      <c r="AE63" s="132">
        <f>SUM(AE11:AE61)</f>
        <v>0</v>
      </c>
    </row>
  </sheetData>
  <autoFilter ref="B8:AE61"/>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49"/>
  <sheetViews>
    <sheetView topLeftCell="B1" zoomScale="70" zoomScaleNormal="70" workbookViewId="0">
      <pane xSplit="9" ySplit="8" topLeftCell="S45" activePane="bottomRight" state="frozen"/>
      <selection activeCell="S45" sqref="S45"/>
      <selection pane="topRight" activeCell="S45" sqref="S45"/>
      <selection pane="bottomLeft" activeCell="S45" sqref="S45"/>
      <selection pane="bottomRight" activeCell="AE71" sqref="AE7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20.710937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610</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306" t="s">
        <v>617</v>
      </c>
    </row>
    <row r="8" spans="1:32" s="318" customFormat="1" ht="75.75" thickBot="1" x14ac:dyDescent="0.3">
      <c r="A8" s="310" t="s">
        <v>377</v>
      </c>
      <c r="B8" s="311" t="s">
        <v>491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491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491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491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6" si="0">W12*X12</f>
        <v>399.99552</v>
      </c>
      <c r="Z12" s="19"/>
      <c r="AA12" s="79">
        <v>0</v>
      </c>
      <c r="AB12" s="80">
        <f t="shared" ref="AB12:AB47" si="1">Y12*AA12</f>
        <v>0</v>
      </c>
      <c r="AC12" s="81">
        <v>0</v>
      </c>
      <c r="AD12" s="82">
        <f t="shared" ref="AD12:AD47" si="2">Y12*AC12</f>
        <v>0</v>
      </c>
      <c r="AE12" s="133">
        <f t="shared" ref="AE12:AE47" si="3">AB12-AD12</f>
        <v>0</v>
      </c>
    </row>
    <row r="13" spans="1:32" ht="15.75" thickBot="1" x14ac:dyDescent="0.3">
      <c r="A13" s="16"/>
      <c r="B13" s="3" t="s">
        <v>491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c r="AF13" s="176">
        <f>SUM(AE14)</f>
        <v>222.29999999999998</v>
      </c>
    </row>
    <row r="14" spans="1:32" ht="30.75" thickBot="1" x14ac:dyDescent="0.3">
      <c r="A14" s="16"/>
      <c r="B14" s="3" t="s">
        <v>491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2" ht="15.75" thickBot="1" x14ac:dyDescent="0.3">
      <c r="A15" s="16"/>
      <c r="B15" s="3" t="s">
        <v>491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2" ht="105.75" thickBot="1" x14ac:dyDescent="0.3">
      <c r="A16" s="16"/>
      <c r="B16" s="3" t="s">
        <v>491</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491</v>
      </c>
      <c r="C17" s="4" t="s">
        <v>285</v>
      </c>
      <c r="D17" s="5" t="s">
        <v>25</v>
      </c>
      <c r="E17" s="129" t="s">
        <v>501</v>
      </c>
      <c r="F17" s="7"/>
      <c r="G17" s="7"/>
      <c r="H17" s="8">
        <v>5.3860000000000001</v>
      </c>
      <c r="I17" s="7"/>
      <c r="J17" s="9" t="s">
        <v>379</v>
      </c>
      <c r="K17" s="10" t="s">
        <v>380</v>
      </c>
      <c r="L17" s="39">
        <v>1</v>
      </c>
      <c r="M17" s="39">
        <v>300</v>
      </c>
      <c r="N17" s="12">
        <v>300</v>
      </c>
      <c r="O17" s="19"/>
      <c r="P17" s="13" t="e">
        <v>#VALUE!</v>
      </c>
      <c r="Q17" s="14">
        <f>IF(J17="PROV SUM",N17,L17*P17)</f>
        <v>300</v>
      </c>
      <c r="R17" s="40" t="s">
        <v>381</v>
      </c>
      <c r="S17" s="41" t="s">
        <v>381</v>
      </c>
      <c r="T17" s="14">
        <f>IF(J17="SC024",N17,IF(ISERROR(S17),"",IF(J17="PROV SUM",N17,L17*S17)))</f>
        <v>300</v>
      </c>
      <c r="V17" s="10" t="s">
        <v>380</v>
      </c>
      <c r="W17" s="39">
        <v>1</v>
      </c>
      <c r="X17" s="41" t="s">
        <v>381</v>
      </c>
      <c r="Y17" s="72">
        <v>300</v>
      </c>
      <c r="Z17" s="19"/>
      <c r="AA17" s="79">
        <v>0</v>
      </c>
      <c r="AB17" s="80">
        <f t="shared" si="1"/>
        <v>0</v>
      </c>
      <c r="AC17" s="81">
        <v>0</v>
      </c>
      <c r="AD17" s="82">
        <f t="shared" si="2"/>
        <v>0</v>
      </c>
      <c r="AE17" s="133">
        <f t="shared" si="3"/>
        <v>0</v>
      </c>
    </row>
    <row r="18" spans="1:31" ht="16.5" thickBot="1" x14ac:dyDescent="0.3">
      <c r="A18" s="16"/>
      <c r="B18" s="3" t="s">
        <v>491</v>
      </c>
      <c r="C18" s="4" t="s">
        <v>285</v>
      </c>
      <c r="D18" s="5" t="s">
        <v>25</v>
      </c>
      <c r="E18" s="6" t="s">
        <v>492</v>
      </c>
      <c r="F18" s="7"/>
      <c r="G18" s="7"/>
      <c r="H18" s="8">
        <v>5.3869999999999996</v>
      </c>
      <c r="I18" s="7"/>
      <c r="J18" s="9" t="s">
        <v>379</v>
      </c>
      <c r="K18" s="10" t="s">
        <v>380</v>
      </c>
      <c r="L18" s="39">
        <v>1</v>
      </c>
      <c r="M18" s="39">
        <v>700</v>
      </c>
      <c r="N18" s="12">
        <v>700</v>
      </c>
      <c r="O18" s="19"/>
      <c r="P18" s="13" t="e">
        <v>#VALUE!</v>
      </c>
      <c r="Q18" s="14">
        <f>IF(J18="PROV SUM",N18,L18*P18)</f>
        <v>700</v>
      </c>
      <c r="R18" s="40" t="s">
        <v>381</v>
      </c>
      <c r="S18" s="41" t="s">
        <v>381</v>
      </c>
      <c r="T18" s="14">
        <f>IF(J18="SC024",N18,IF(ISERROR(S18),"",IF(J18="PROV SUM",N18,L18*S18)))</f>
        <v>700</v>
      </c>
      <c r="V18" s="10" t="s">
        <v>380</v>
      </c>
      <c r="W18" s="39">
        <v>1</v>
      </c>
      <c r="X18" s="41" t="s">
        <v>381</v>
      </c>
      <c r="Y18" s="72">
        <v>700</v>
      </c>
      <c r="Z18" s="19"/>
      <c r="AA18" s="79">
        <v>0</v>
      </c>
      <c r="AB18" s="80">
        <f t="shared" si="1"/>
        <v>0</v>
      </c>
      <c r="AC18" s="81">
        <v>0</v>
      </c>
      <c r="AD18" s="82">
        <f t="shared" si="2"/>
        <v>0</v>
      </c>
      <c r="AE18" s="133">
        <f t="shared" si="3"/>
        <v>0</v>
      </c>
    </row>
    <row r="19" spans="1:31" ht="15.75" thickBot="1" x14ac:dyDescent="0.3">
      <c r="A19" s="16"/>
      <c r="B19" s="3" t="s">
        <v>491</v>
      </c>
      <c r="C19" s="42" t="s">
        <v>189</v>
      </c>
      <c r="D19" s="5" t="s">
        <v>378</v>
      </c>
      <c r="E19" s="6"/>
      <c r="F19" s="7"/>
      <c r="G19" s="7"/>
      <c r="H19" s="8"/>
      <c r="I19" s="7"/>
      <c r="J19" s="9"/>
      <c r="K19" s="10"/>
      <c r="L19" s="39"/>
      <c r="M19" s="9"/>
      <c r="N19" s="39"/>
      <c r="O19" s="19"/>
      <c r="P19" s="28"/>
      <c r="Q19" s="43"/>
      <c r="R19" s="43"/>
      <c r="S19" s="43"/>
      <c r="T19" s="43"/>
      <c r="V19" s="10"/>
      <c r="W19" s="39"/>
      <c r="X19" s="43"/>
      <c r="Y19" s="72">
        <f t="shared" si="0"/>
        <v>0</v>
      </c>
      <c r="Z19" s="19"/>
      <c r="AA19" s="79">
        <v>0</v>
      </c>
      <c r="AB19" s="80">
        <f t="shared" si="1"/>
        <v>0</v>
      </c>
      <c r="AC19" s="81">
        <v>0</v>
      </c>
      <c r="AD19" s="82">
        <f t="shared" si="2"/>
        <v>0</v>
      </c>
      <c r="AE19" s="133">
        <f t="shared" si="3"/>
        <v>0</v>
      </c>
    </row>
    <row r="20" spans="1:31" ht="75.75" thickBot="1" x14ac:dyDescent="0.3">
      <c r="A20" s="16"/>
      <c r="B20" s="3" t="s">
        <v>491</v>
      </c>
      <c r="C20" s="42" t="s">
        <v>189</v>
      </c>
      <c r="D20" s="5" t="s">
        <v>25</v>
      </c>
      <c r="E20" s="6" t="s">
        <v>282</v>
      </c>
      <c r="F20" s="7"/>
      <c r="G20" s="7"/>
      <c r="H20" s="8">
        <v>6.11</v>
      </c>
      <c r="I20" s="7"/>
      <c r="J20" s="9" t="s">
        <v>283</v>
      </c>
      <c r="K20" s="10" t="s">
        <v>284</v>
      </c>
      <c r="L20" s="39">
        <v>5</v>
      </c>
      <c r="M20" s="11">
        <v>79.14</v>
      </c>
      <c r="N20" s="39">
        <v>395.7</v>
      </c>
      <c r="O20" s="19"/>
      <c r="P20" s="13" t="e">
        <v>#VALUE!</v>
      </c>
      <c r="Q20" s="14" t="e">
        <f t="shared" ref="Q20:Q27" si="4">IF(J20="PROV SUM",N20,L20*P20)</f>
        <v>#VALUE!</v>
      </c>
      <c r="R20" s="40">
        <v>0</v>
      </c>
      <c r="S20" s="41">
        <v>63.312000000000005</v>
      </c>
      <c r="T20" s="14">
        <f t="shared" ref="T20:T27" si="5">IF(J20="SC024",N20,IF(ISERROR(S20),"",IF(J20="PROV SUM",N20,L20*S20)))</f>
        <v>316.56</v>
      </c>
      <c r="V20" s="10" t="s">
        <v>284</v>
      </c>
      <c r="W20" s="39">
        <v>5</v>
      </c>
      <c r="X20" s="41">
        <v>63.312000000000005</v>
      </c>
      <c r="Y20" s="72">
        <f t="shared" si="0"/>
        <v>316.56</v>
      </c>
      <c r="Z20" s="19"/>
      <c r="AA20" s="79">
        <v>0</v>
      </c>
      <c r="AB20" s="80">
        <f t="shared" si="1"/>
        <v>0</v>
      </c>
      <c r="AC20" s="81">
        <v>0</v>
      </c>
      <c r="AD20" s="82">
        <f t="shared" si="2"/>
        <v>0</v>
      </c>
      <c r="AE20" s="133">
        <f t="shared" si="3"/>
        <v>0</v>
      </c>
    </row>
    <row r="21" spans="1:31" ht="60.75" thickBot="1" x14ac:dyDescent="0.3">
      <c r="A21" s="16"/>
      <c r="B21" s="3" t="s">
        <v>491</v>
      </c>
      <c r="C21" s="42" t="s">
        <v>189</v>
      </c>
      <c r="D21" s="5" t="s">
        <v>25</v>
      </c>
      <c r="E21" s="6" t="s">
        <v>190</v>
      </c>
      <c r="F21" s="7"/>
      <c r="G21" s="7"/>
      <c r="H21" s="8">
        <v>6.82</v>
      </c>
      <c r="I21" s="7"/>
      <c r="J21" s="9" t="s">
        <v>191</v>
      </c>
      <c r="K21" s="10" t="s">
        <v>104</v>
      </c>
      <c r="L21" s="39">
        <v>37</v>
      </c>
      <c r="M21" s="11">
        <v>44.12</v>
      </c>
      <c r="N21" s="39">
        <v>1632.44</v>
      </c>
      <c r="O21" s="19"/>
      <c r="P21" s="13" t="e">
        <v>#VALUE!</v>
      </c>
      <c r="Q21" s="14" t="e">
        <f t="shared" si="4"/>
        <v>#VALUE!</v>
      </c>
      <c r="R21" s="40">
        <v>0</v>
      </c>
      <c r="S21" s="41">
        <v>31.986999999999998</v>
      </c>
      <c r="T21" s="14">
        <f t="shared" si="5"/>
        <v>1183.519</v>
      </c>
      <c r="V21" s="10" t="s">
        <v>104</v>
      </c>
      <c r="W21" s="39">
        <v>37</v>
      </c>
      <c r="X21" s="41">
        <v>31.986999999999998</v>
      </c>
      <c r="Y21" s="72">
        <f t="shared" si="0"/>
        <v>1183.519</v>
      </c>
      <c r="Z21" s="19"/>
      <c r="AA21" s="79">
        <v>0</v>
      </c>
      <c r="AB21" s="80">
        <f t="shared" si="1"/>
        <v>0</v>
      </c>
      <c r="AC21" s="81">
        <v>0</v>
      </c>
      <c r="AD21" s="82">
        <f t="shared" si="2"/>
        <v>0</v>
      </c>
      <c r="AE21" s="133">
        <f t="shared" si="3"/>
        <v>0</v>
      </c>
    </row>
    <row r="22" spans="1:31" ht="45.75" thickBot="1" x14ac:dyDescent="0.3">
      <c r="A22" s="16"/>
      <c r="B22" s="3" t="s">
        <v>491</v>
      </c>
      <c r="C22" s="42" t="s">
        <v>189</v>
      </c>
      <c r="D22" s="5" t="s">
        <v>25</v>
      </c>
      <c r="E22" s="6" t="s">
        <v>205</v>
      </c>
      <c r="F22" s="7"/>
      <c r="G22" s="7"/>
      <c r="H22" s="8">
        <v>6.16100000000002</v>
      </c>
      <c r="I22" s="7"/>
      <c r="J22" s="9" t="s">
        <v>206</v>
      </c>
      <c r="K22" s="10" t="s">
        <v>104</v>
      </c>
      <c r="L22" s="39">
        <v>12</v>
      </c>
      <c r="M22" s="11">
        <v>38.25</v>
      </c>
      <c r="N22" s="39">
        <v>459</v>
      </c>
      <c r="O22" s="19"/>
      <c r="P22" s="13" t="e">
        <v>#VALUE!</v>
      </c>
      <c r="Q22" s="14" t="e">
        <f t="shared" si="4"/>
        <v>#VALUE!</v>
      </c>
      <c r="R22" s="40">
        <v>0</v>
      </c>
      <c r="S22" s="41">
        <v>27.731249999999999</v>
      </c>
      <c r="T22" s="14">
        <f t="shared" si="5"/>
        <v>332.77499999999998</v>
      </c>
      <c r="V22" s="10" t="s">
        <v>104</v>
      </c>
      <c r="W22" s="39">
        <v>12</v>
      </c>
      <c r="X22" s="41">
        <v>27.731249999999999</v>
      </c>
      <c r="Y22" s="72">
        <f t="shared" si="0"/>
        <v>332.77499999999998</v>
      </c>
      <c r="Z22" s="19"/>
      <c r="AA22" s="79">
        <v>0</v>
      </c>
      <c r="AB22" s="80">
        <f t="shared" si="1"/>
        <v>0</v>
      </c>
      <c r="AC22" s="81">
        <v>0</v>
      </c>
      <c r="AD22" s="82">
        <f t="shared" si="2"/>
        <v>0</v>
      </c>
      <c r="AE22" s="133">
        <f t="shared" si="3"/>
        <v>0</v>
      </c>
    </row>
    <row r="23" spans="1:31" ht="30.75" thickBot="1" x14ac:dyDescent="0.3">
      <c r="A23" s="16"/>
      <c r="B23" s="3" t="s">
        <v>491</v>
      </c>
      <c r="C23" s="42" t="s">
        <v>189</v>
      </c>
      <c r="D23" s="5" t="s">
        <v>25</v>
      </c>
      <c r="E23" s="6" t="s">
        <v>493</v>
      </c>
      <c r="F23" s="7"/>
      <c r="G23" s="7"/>
      <c r="H23" s="8">
        <v>6.1940000000000301</v>
      </c>
      <c r="I23" s="7"/>
      <c r="J23" s="9" t="s">
        <v>228</v>
      </c>
      <c r="K23" s="10" t="s">
        <v>79</v>
      </c>
      <c r="L23" s="39">
        <v>28</v>
      </c>
      <c r="M23" s="11">
        <v>7.02</v>
      </c>
      <c r="N23" s="39">
        <v>196.56</v>
      </c>
      <c r="O23" s="19"/>
      <c r="P23" s="13" t="e">
        <v>#VALUE!</v>
      </c>
      <c r="Q23" s="14" t="e">
        <f t="shared" si="4"/>
        <v>#VALUE!</v>
      </c>
      <c r="R23" s="40">
        <v>0</v>
      </c>
      <c r="S23" s="41">
        <v>5.9669999999999996</v>
      </c>
      <c r="T23" s="14">
        <f t="shared" si="5"/>
        <v>167.07599999999999</v>
      </c>
      <c r="V23" s="10" t="s">
        <v>79</v>
      </c>
      <c r="W23" s="39">
        <v>28</v>
      </c>
      <c r="X23" s="41">
        <v>5.9669999999999996</v>
      </c>
      <c r="Y23" s="72">
        <f t="shared" si="0"/>
        <v>167.07599999999999</v>
      </c>
      <c r="Z23" s="19"/>
      <c r="AA23" s="79">
        <v>0</v>
      </c>
      <c r="AB23" s="80">
        <f t="shared" si="1"/>
        <v>0</v>
      </c>
      <c r="AC23" s="81">
        <v>0</v>
      </c>
      <c r="AD23" s="82">
        <f t="shared" si="2"/>
        <v>0</v>
      </c>
      <c r="AE23" s="133">
        <f t="shared" si="3"/>
        <v>0</v>
      </c>
    </row>
    <row r="24" spans="1:31" ht="45.75" thickBot="1" x14ac:dyDescent="0.3">
      <c r="A24" s="16"/>
      <c r="B24" s="3" t="s">
        <v>491</v>
      </c>
      <c r="C24" s="42" t="s">
        <v>189</v>
      </c>
      <c r="D24" s="5" t="s">
        <v>25</v>
      </c>
      <c r="E24" s="6" t="s">
        <v>234</v>
      </c>
      <c r="F24" s="7"/>
      <c r="G24" s="7"/>
      <c r="H24" s="8">
        <v>6.2040000000000299</v>
      </c>
      <c r="I24" s="7"/>
      <c r="J24" s="9" t="s">
        <v>235</v>
      </c>
      <c r="K24" s="10" t="s">
        <v>79</v>
      </c>
      <c r="L24" s="39">
        <v>12</v>
      </c>
      <c r="M24" s="11">
        <v>20.51</v>
      </c>
      <c r="N24" s="39">
        <v>246.12</v>
      </c>
      <c r="O24" s="19"/>
      <c r="P24" s="13" t="e">
        <v>#VALUE!</v>
      </c>
      <c r="Q24" s="14" t="e">
        <f t="shared" si="4"/>
        <v>#VALUE!</v>
      </c>
      <c r="R24" s="40">
        <v>0</v>
      </c>
      <c r="S24" s="41">
        <v>17.433500000000002</v>
      </c>
      <c r="T24" s="14">
        <f t="shared" si="5"/>
        <v>209.20200000000003</v>
      </c>
      <c r="V24" s="10" t="s">
        <v>79</v>
      </c>
      <c r="W24" s="39">
        <v>12</v>
      </c>
      <c r="X24" s="41">
        <v>17.433500000000002</v>
      </c>
      <c r="Y24" s="72">
        <f t="shared" si="0"/>
        <v>209.20200000000003</v>
      </c>
      <c r="Z24" s="19"/>
      <c r="AA24" s="79">
        <v>0</v>
      </c>
      <c r="AB24" s="80">
        <f t="shared" si="1"/>
        <v>0</v>
      </c>
      <c r="AC24" s="81">
        <v>0</v>
      </c>
      <c r="AD24" s="82">
        <f t="shared" si="2"/>
        <v>0</v>
      </c>
      <c r="AE24" s="133">
        <f t="shared" si="3"/>
        <v>0</v>
      </c>
    </row>
    <row r="25" spans="1:31" ht="30.75" thickBot="1" x14ac:dyDescent="0.3">
      <c r="A25" s="16"/>
      <c r="B25" s="3" t="s">
        <v>491</v>
      </c>
      <c r="C25" s="42" t="s">
        <v>189</v>
      </c>
      <c r="D25" s="5" t="s">
        <v>25</v>
      </c>
      <c r="E25" s="6" t="s">
        <v>433</v>
      </c>
      <c r="F25" s="7"/>
      <c r="G25" s="7"/>
      <c r="H25" s="8">
        <v>6.2620000000000502</v>
      </c>
      <c r="I25" s="7"/>
      <c r="J25" s="9" t="s">
        <v>270</v>
      </c>
      <c r="K25" s="10" t="s">
        <v>79</v>
      </c>
      <c r="L25" s="39">
        <v>34</v>
      </c>
      <c r="M25" s="11">
        <v>16.86</v>
      </c>
      <c r="N25" s="39">
        <v>573.24</v>
      </c>
      <c r="O25" s="19"/>
      <c r="P25" s="13" t="e">
        <v>#VALUE!</v>
      </c>
      <c r="Q25" s="14" t="e">
        <f t="shared" si="4"/>
        <v>#VALUE!</v>
      </c>
      <c r="R25" s="40">
        <v>0</v>
      </c>
      <c r="S25" s="41">
        <v>14.331</v>
      </c>
      <c r="T25" s="14">
        <f t="shared" si="5"/>
        <v>487.25399999999996</v>
      </c>
      <c r="V25" s="10" t="s">
        <v>79</v>
      </c>
      <c r="W25" s="39">
        <v>34</v>
      </c>
      <c r="X25" s="41">
        <v>14.331</v>
      </c>
      <c r="Y25" s="72">
        <f t="shared" si="0"/>
        <v>487.25399999999996</v>
      </c>
      <c r="Z25" s="19"/>
      <c r="AA25" s="79">
        <v>0</v>
      </c>
      <c r="AB25" s="80">
        <f t="shared" si="1"/>
        <v>0</v>
      </c>
      <c r="AC25" s="81">
        <v>0</v>
      </c>
      <c r="AD25" s="82">
        <f t="shared" si="2"/>
        <v>0</v>
      </c>
      <c r="AE25" s="133">
        <f t="shared" si="3"/>
        <v>0</v>
      </c>
    </row>
    <row r="26" spans="1:31" ht="45.75" thickBot="1" x14ac:dyDescent="0.3">
      <c r="A26" s="16"/>
      <c r="B26" s="3" t="s">
        <v>491</v>
      </c>
      <c r="C26" s="42" t="s">
        <v>189</v>
      </c>
      <c r="D26" s="5" t="s">
        <v>25</v>
      </c>
      <c r="E26" s="6" t="s">
        <v>276</v>
      </c>
      <c r="F26" s="7"/>
      <c r="G26" s="7"/>
      <c r="H26" s="8">
        <v>6.2650000000000503</v>
      </c>
      <c r="I26" s="7"/>
      <c r="J26" s="9" t="s">
        <v>277</v>
      </c>
      <c r="K26" s="10" t="s">
        <v>139</v>
      </c>
      <c r="L26" s="39">
        <v>1</v>
      </c>
      <c r="M26" s="11">
        <v>19.34</v>
      </c>
      <c r="N26" s="39">
        <v>19.34</v>
      </c>
      <c r="O26" s="19"/>
      <c r="P26" s="13" t="e">
        <v>#VALUE!</v>
      </c>
      <c r="Q26" s="14" t="e">
        <f t="shared" si="4"/>
        <v>#VALUE!</v>
      </c>
      <c r="R26" s="40">
        <v>0</v>
      </c>
      <c r="S26" s="41">
        <v>16.439</v>
      </c>
      <c r="T26" s="14">
        <f t="shared" si="5"/>
        <v>16.439</v>
      </c>
      <c r="V26" s="10" t="s">
        <v>139</v>
      </c>
      <c r="W26" s="39">
        <v>1</v>
      </c>
      <c r="X26" s="41">
        <v>16.439</v>
      </c>
      <c r="Y26" s="72">
        <f t="shared" si="0"/>
        <v>16.439</v>
      </c>
      <c r="Z26" s="19"/>
      <c r="AA26" s="79">
        <v>0</v>
      </c>
      <c r="AB26" s="80">
        <f t="shared" si="1"/>
        <v>0</v>
      </c>
      <c r="AC26" s="81">
        <v>0</v>
      </c>
      <c r="AD26" s="82">
        <f t="shared" si="2"/>
        <v>0</v>
      </c>
      <c r="AE26" s="133">
        <f t="shared" si="3"/>
        <v>0</v>
      </c>
    </row>
    <row r="27" spans="1:31" ht="31.5" thickBot="1" x14ac:dyDescent="0.3">
      <c r="A27" s="16"/>
      <c r="B27" s="3" t="s">
        <v>491</v>
      </c>
      <c r="C27" s="42" t="s">
        <v>189</v>
      </c>
      <c r="D27" s="5" t="s">
        <v>25</v>
      </c>
      <c r="E27" s="6" t="s">
        <v>494</v>
      </c>
      <c r="F27" s="7"/>
      <c r="G27" s="7"/>
      <c r="H27" s="8">
        <v>6.399</v>
      </c>
      <c r="I27" s="7"/>
      <c r="J27" s="9" t="s">
        <v>379</v>
      </c>
      <c r="K27" s="10" t="s">
        <v>380</v>
      </c>
      <c r="L27" s="39">
        <v>1</v>
      </c>
      <c r="M27" s="39">
        <v>400</v>
      </c>
      <c r="N27" s="39">
        <v>400</v>
      </c>
      <c r="O27" s="19"/>
      <c r="P27" s="13" t="e">
        <v>#VALUE!</v>
      </c>
      <c r="Q27" s="14">
        <f t="shared" si="4"/>
        <v>400</v>
      </c>
      <c r="R27" s="40" t="s">
        <v>381</v>
      </c>
      <c r="S27" s="41" t="s">
        <v>381</v>
      </c>
      <c r="T27" s="14">
        <f t="shared" si="5"/>
        <v>400</v>
      </c>
      <c r="V27" s="10" t="s">
        <v>380</v>
      </c>
      <c r="W27" s="39">
        <v>1</v>
      </c>
      <c r="X27" s="41" t="s">
        <v>381</v>
      </c>
      <c r="Y27" s="72">
        <v>400</v>
      </c>
      <c r="Z27" s="19"/>
      <c r="AA27" s="79">
        <v>0</v>
      </c>
      <c r="AB27" s="80">
        <f t="shared" si="1"/>
        <v>0</v>
      </c>
      <c r="AC27" s="81">
        <v>0</v>
      </c>
      <c r="AD27" s="82">
        <f t="shared" si="2"/>
        <v>0</v>
      </c>
      <c r="AE27" s="133">
        <f t="shared" si="3"/>
        <v>0</v>
      </c>
    </row>
    <row r="28" spans="1:31" ht="15.75" thickBot="1" x14ac:dyDescent="0.3">
      <c r="A28" s="16"/>
      <c r="B28" s="3" t="s">
        <v>491</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120.75" thickBot="1" x14ac:dyDescent="0.3">
      <c r="A29" s="16"/>
      <c r="B29" s="3" t="s">
        <v>491</v>
      </c>
      <c r="C29" s="42" t="s">
        <v>72</v>
      </c>
      <c r="D29" s="5" t="s">
        <v>25</v>
      </c>
      <c r="E29" s="6" t="s">
        <v>419</v>
      </c>
      <c r="F29" s="7"/>
      <c r="G29" s="7"/>
      <c r="H29" s="8">
        <v>3.1799999999999899</v>
      </c>
      <c r="I29" s="7"/>
      <c r="J29" s="9" t="s">
        <v>106</v>
      </c>
      <c r="K29" s="10" t="s">
        <v>79</v>
      </c>
      <c r="L29" s="39">
        <v>55</v>
      </c>
      <c r="M29" s="11">
        <v>10.17</v>
      </c>
      <c r="N29" s="39">
        <v>559.35</v>
      </c>
      <c r="O29" s="44"/>
      <c r="P29" s="13" t="e">
        <v>#VALUE!</v>
      </c>
      <c r="Q29" s="14" t="e">
        <f>IF(J29="PROV SUM",N29,L29*P29)</f>
        <v>#VALUE!</v>
      </c>
      <c r="R29" s="40">
        <v>0</v>
      </c>
      <c r="S29" s="41">
        <v>8.136000000000001</v>
      </c>
      <c r="T29" s="14">
        <f>IF(J29="SC024",N29,IF(ISERROR(S29),"",IF(J29="PROV SUM",N29,L29*S29)))</f>
        <v>447.48000000000008</v>
      </c>
      <c r="V29" s="10" t="s">
        <v>79</v>
      </c>
      <c r="W29" s="39">
        <v>55</v>
      </c>
      <c r="X29" s="41">
        <v>8.136000000000001</v>
      </c>
      <c r="Y29" s="72">
        <f t="shared" si="0"/>
        <v>447.48000000000008</v>
      </c>
      <c r="Z29" s="19"/>
      <c r="AA29" s="79">
        <v>0</v>
      </c>
      <c r="AB29" s="80">
        <f t="shared" si="1"/>
        <v>0</v>
      </c>
      <c r="AC29" s="81">
        <v>0</v>
      </c>
      <c r="AD29" s="82">
        <f t="shared" si="2"/>
        <v>0</v>
      </c>
      <c r="AE29" s="133">
        <f t="shared" si="3"/>
        <v>0</v>
      </c>
    </row>
    <row r="30" spans="1:31" ht="15.75" thickBot="1" x14ac:dyDescent="0.3">
      <c r="A30" s="16"/>
      <c r="B30" s="3" t="s">
        <v>491</v>
      </c>
      <c r="C30" s="42" t="s">
        <v>72</v>
      </c>
      <c r="D30" s="5" t="s">
        <v>25</v>
      </c>
      <c r="E30" s="6" t="s">
        <v>495</v>
      </c>
      <c r="F30" s="7"/>
      <c r="G30" s="7"/>
      <c r="H30" s="8">
        <v>3.1819999999999902</v>
      </c>
      <c r="I30" s="7"/>
      <c r="J30" s="9" t="s">
        <v>108</v>
      </c>
      <c r="K30" s="10" t="s">
        <v>104</v>
      </c>
      <c r="L30" s="39">
        <v>8</v>
      </c>
      <c r="M30" s="11">
        <v>5.4</v>
      </c>
      <c r="N30" s="39">
        <v>43.2</v>
      </c>
      <c r="O30" s="44"/>
      <c r="P30" s="13" t="e">
        <v>#VALUE!</v>
      </c>
      <c r="Q30" s="14" t="e">
        <f>IF(J30="PROV SUM",N30,L30*P30)</f>
        <v>#VALUE!</v>
      </c>
      <c r="R30" s="40">
        <v>0</v>
      </c>
      <c r="S30" s="41">
        <v>4.32</v>
      </c>
      <c r="T30" s="14">
        <f>IF(J30="SC024",N30,IF(ISERROR(S30),"",IF(J30="PROV SUM",N30,L30*S30)))</f>
        <v>34.56</v>
      </c>
      <c r="V30" s="10" t="s">
        <v>104</v>
      </c>
      <c r="W30" s="39">
        <v>8</v>
      </c>
      <c r="X30" s="41">
        <v>4.32</v>
      </c>
      <c r="Y30" s="72">
        <f t="shared" si="0"/>
        <v>34.56</v>
      </c>
      <c r="Z30" s="19"/>
      <c r="AA30" s="79">
        <v>0</v>
      </c>
      <c r="AB30" s="80">
        <f t="shared" si="1"/>
        <v>0</v>
      </c>
      <c r="AC30" s="81">
        <v>0</v>
      </c>
      <c r="AD30" s="82">
        <f t="shared" si="2"/>
        <v>0</v>
      </c>
      <c r="AE30" s="133">
        <f t="shared" si="3"/>
        <v>0</v>
      </c>
    </row>
    <row r="31" spans="1:31" ht="75.75" thickBot="1" x14ac:dyDescent="0.3">
      <c r="A31" s="16"/>
      <c r="B31" s="3" t="s">
        <v>491</v>
      </c>
      <c r="C31" s="42" t="s">
        <v>72</v>
      </c>
      <c r="D31" s="5" t="s">
        <v>25</v>
      </c>
      <c r="E31" s="6" t="s">
        <v>89</v>
      </c>
      <c r="F31" s="7"/>
      <c r="G31" s="7"/>
      <c r="H31" s="8">
        <v>3.2069999999999901</v>
      </c>
      <c r="I31" s="7"/>
      <c r="J31" s="9" t="s">
        <v>90</v>
      </c>
      <c r="K31" s="10" t="s">
        <v>79</v>
      </c>
      <c r="L31" s="39">
        <v>3</v>
      </c>
      <c r="M31" s="11">
        <v>30.56</v>
      </c>
      <c r="N31" s="39">
        <v>91.68</v>
      </c>
      <c r="O31" s="44"/>
      <c r="P31" s="13" t="e">
        <v>#VALUE!</v>
      </c>
      <c r="Q31" s="14" t="e">
        <f>IF(J31="PROV SUM",N31,L31*P31)</f>
        <v>#VALUE!</v>
      </c>
      <c r="R31" s="40">
        <v>0</v>
      </c>
      <c r="S31" s="41">
        <v>24.448</v>
      </c>
      <c r="T31" s="14">
        <f>IF(J31="SC024",N31,IF(ISERROR(S31),"",IF(J31="PROV SUM",N31,L31*S31)))</f>
        <v>73.343999999999994</v>
      </c>
      <c r="V31" s="10" t="s">
        <v>79</v>
      </c>
      <c r="W31" s="39">
        <v>3</v>
      </c>
      <c r="X31" s="41">
        <v>24.448</v>
      </c>
      <c r="Y31" s="72">
        <f t="shared" si="0"/>
        <v>73.343999999999994</v>
      </c>
      <c r="Z31" s="19"/>
      <c r="AA31" s="79">
        <v>0</v>
      </c>
      <c r="AB31" s="80">
        <f t="shared" si="1"/>
        <v>0</v>
      </c>
      <c r="AC31" s="81">
        <v>0</v>
      </c>
      <c r="AD31" s="82">
        <f t="shared" si="2"/>
        <v>0</v>
      </c>
      <c r="AE31" s="133">
        <f t="shared" si="3"/>
        <v>0</v>
      </c>
    </row>
    <row r="32" spans="1:31" ht="45.75" thickBot="1" x14ac:dyDescent="0.3">
      <c r="A32" s="16"/>
      <c r="B32" s="3" t="s">
        <v>491</v>
      </c>
      <c r="C32" s="42" t="s">
        <v>72</v>
      </c>
      <c r="D32" s="5" t="s">
        <v>25</v>
      </c>
      <c r="E32" s="6" t="s">
        <v>449</v>
      </c>
      <c r="F32" s="7"/>
      <c r="G32" s="7"/>
      <c r="H32" s="8">
        <v>3.3640000000000101</v>
      </c>
      <c r="I32" s="7"/>
      <c r="J32" s="9" t="s">
        <v>155</v>
      </c>
      <c r="K32" s="10" t="s">
        <v>139</v>
      </c>
      <c r="L32" s="39">
        <v>1</v>
      </c>
      <c r="M32" s="11">
        <v>20.13</v>
      </c>
      <c r="N32" s="39">
        <v>20.13</v>
      </c>
      <c r="O32" s="44"/>
      <c r="P32" s="13" t="e">
        <v>#VALUE!</v>
      </c>
      <c r="Q32" s="14" t="e">
        <f>IF(J32="PROV SUM",N32,L32*P32)</f>
        <v>#VALUE!</v>
      </c>
      <c r="R32" s="40">
        <v>0</v>
      </c>
      <c r="S32" s="41">
        <v>14.918342999999998</v>
      </c>
      <c r="T32" s="14">
        <f>IF(J32="SC024",N32,IF(ISERROR(S32),"",IF(J32="PROV SUM",N32,L32*S32)))</f>
        <v>14.918342999999998</v>
      </c>
      <c r="V32" s="10" t="s">
        <v>139</v>
      </c>
      <c r="W32" s="39">
        <v>1</v>
      </c>
      <c r="X32" s="41">
        <v>14.918342999999998</v>
      </c>
      <c r="Y32" s="72">
        <f t="shared" si="0"/>
        <v>14.918342999999998</v>
      </c>
      <c r="Z32" s="19"/>
      <c r="AA32" s="79">
        <v>0</v>
      </c>
      <c r="AB32" s="80">
        <f t="shared" si="1"/>
        <v>0</v>
      </c>
      <c r="AC32" s="81">
        <v>0</v>
      </c>
      <c r="AD32" s="82">
        <f t="shared" si="2"/>
        <v>0</v>
      </c>
      <c r="AE32" s="133">
        <f t="shared" si="3"/>
        <v>0</v>
      </c>
    </row>
    <row r="33" spans="1:32" ht="15.75" thickBot="1" x14ac:dyDescent="0.3">
      <c r="A33" s="16"/>
      <c r="B33" s="3" t="s">
        <v>491</v>
      </c>
      <c r="C33" s="42" t="s">
        <v>164</v>
      </c>
      <c r="D33" s="5" t="s">
        <v>378</v>
      </c>
      <c r="E33" s="6"/>
      <c r="F33" s="7"/>
      <c r="G33" s="7"/>
      <c r="H33" s="8"/>
      <c r="I33" s="7"/>
      <c r="J33" s="9"/>
      <c r="K33" s="10"/>
      <c r="L33" s="39"/>
      <c r="M33" s="9"/>
      <c r="N33" s="39"/>
      <c r="O33" s="44"/>
      <c r="P33" s="28"/>
      <c r="Q33" s="43"/>
      <c r="R33" s="43"/>
      <c r="S33" s="43"/>
      <c r="T33" s="43"/>
      <c r="V33" s="10"/>
      <c r="W33" s="39"/>
      <c r="X33" s="43"/>
      <c r="Y33" s="72">
        <f t="shared" si="0"/>
        <v>0</v>
      </c>
      <c r="Z33" s="19"/>
      <c r="AA33" s="79">
        <v>0</v>
      </c>
      <c r="AB33" s="80">
        <f t="shared" si="1"/>
        <v>0</v>
      </c>
      <c r="AC33" s="81">
        <v>0</v>
      </c>
      <c r="AD33" s="82">
        <f t="shared" si="2"/>
        <v>0</v>
      </c>
      <c r="AE33" s="133">
        <f t="shared" si="3"/>
        <v>0</v>
      </c>
    </row>
    <row r="34" spans="1:32" ht="45.75" thickBot="1" x14ac:dyDescent="0.3">
      <c r="A34" s="16"/>
      <c r="B34" s="3" t="s">
        <v>491</v>
      </c>
      <c r="C34" s="42" t="s">
        <v>164</v>
      </c>
      <c r="D34" s="5" t="s">
        <v>25</v>
      </c>
      <c r="E34" s="6" t="s">
        <v>187</v>
      </c>
      <c r="F34" s="7"/>
      <c r="G34" s="7"/>
      <c r="H34" s="8">
        <v>4.1399999999999997</v>
      </c>
      <c r="I34" s="7"/>
      <c r="J34" s="9" t="s">
        <v>188</v>
      </c>
      <c r="K34" s="10" t="s">
        <v>57</v>
      </c>
      <c r="L34" s="39">
        <v>30</v>
      </c>
      <c r="M34" s="11">
        <v>6.75</v>
      </c>
      <c r="N34" s="39">
        <v>202.5</v>
      </c>
      <c r="O34" s="44"/>
      <c r="P34" s="13" t="e">
        <v>#VALUE!</v>
      </c>
      <c r="Q34" s="14" t="e">
        <f>IF(J34="PROV SUM",N34,L34*P34)</f>
        <v>#VALUE!</v>
      </c>
      <c r="R34" s="40">
        <v>0</v>
      </c>
      <c r="S34" s="41">
        <v>6.4124999999999996</v>
      </c>
      <c r="T34" s="14">
        <f>IF(J34="SC024",N34,IF(ISERROR(S34),"",IF(J34="PROV SUM",N34,L34*S34)))</f>
        <v>192.375</v>
      </c>
      <c r="V34" s="10" t="s">
        <v>57</v>
      </c>
      <c r="W34" s="39">
        <v>30</v>
      </c>
      <c r="X34" s="41">
        <v>6.4124999999999996</v>
      </c>
      <c r="Y34" s="72">
        <f t="shared" si="0"/>
        <v>192.375</v>
      </c>
      <c r="Z34" s="19"/>
      <c r="AA34" s="79">
        <v>0</v>
      </c>
      <c r="AB34" s="80">
        <f t="shared" si="1"/>
        <v>0</v>
      </c>
      <c r="AC34" s="81">
        <v>0</v>
      </c>
      <c r="AD34" s="82">
        <f t="shared" si="2"/>
        <v>0</v>
      </c>
      <c r="AE34" s="133">
        <f t="shared" si="3"/>
        <v>0</v>
      </c>
    </row>
    <row r="35" spans="1:32" ht="90.75" thickBot="1" x14ac:dyDescent="0.3">
      <c r="A35" s="16"/>
      <c r="B35" s="45" t="s">
        <v>491</v>
      </c>
      <c r="C35" s="46" t="s">
        <v>164</v>
      </c>
      <c r="D35" s="47" t="s">
        <v>25</v>
      </c>
      <c r="E35" s="48" t="s">
        <v>169</v>
      </c>
      <c r="F35" s="49"/>
      <c r="G35" s="49"/>
      <c r="H35" s="50">
        <v>4.8899999999999801</v>
      </c>
      <c r="I35" s="49"/>
      <c r="J35" s="51" t="s">
        <v>170</v>
      </c>
      <c r="K35" s="52" t="s">
        <v>75</v>
      </c>
      <c r="L35" s="53">
        <v>4</v>
      </c>
      <c r="M35" s="54">
        <v>29.05</v>
      </c>
      <c r="N35" s="53">
        <v>116.2</v>
      </c>
      <c r="O35" s="44"/>
      <c r="P35" s="13" t="e">
        <v>#VALUE!</v>
      </c>
      <c r="Q35" s="14" t="e">
        <f>IF(J35="PROV SUM",N35,L35*P35)</f>
        <v>#VALUE!</v>
      </c>
      <c r="R35" s="40">
        <v>0</v>
      </c>
      <c r="S35" s="41">
        <v>25.752824999999998</v>
      </c>
      <c r="T35" s="14">
        <f>IF(J35="SC024",N35,IF(ISERROR(S35),"",IF(J35="PROV SUM",N35,L35*S35)))</f>
        <v>103.01129999999999</v>
      </c>
      <c r="V35" s="52" t="s">
        <v>75</v>
      </c>
      <c r="W35" s="53">
        <v>4</v>
      </c>
      <c r="X35" s="41">
        <v>25.752824999999998</v>
      </c>
      <c r="Y35" s="72">
        <f t="shared" si="0"/>
        <v>103.01129999999999</v>
      </c>
      <c r="Z35" s="19"/>
      <c r="AA35" s="79">
        <v>0</v>
      </c>
      <c r="AB35" s="80">
        <f t="shared" si="1"/>
        <v>0</v>
      </c>
      <c r="AC35" s="81">
        <v>0</v>
      </c>
      <c r="AD35" s="82">
        <f t="shared" si="2"/>
        <v>0</v>
      </c>
      <c r="AE35" s="133">
        <f t="shared" si="3"/>
        <v>0</v>
      </c>
    </row>
    <row r="36" spans="1:32" ht="90.75" thickBot="1" x14ac:dyDescent="0.3">
      <c r="A36" s="16"/>
      <c r="B36" s="45" t="s">
        <v>491</v>
      </c>
      <c r="C36" s="46" t="s">
        <v>164</v>
      </c>
      <c r="D36" s="47" t="s">
        <v>25</v>
      </c>
      <c r="E36" s="48" t="s">
        <v>171</v>
      </c>
      <c r="F36" s="49"/>
      <c r="G36" s="49"/>
      <c r="H36" s="50">
        <v>4.8999999999999799</v>
      </c>
      <c r="I36" s="49"/>
      <c r="J36" s="51" t="s">
        <v>172</v>
      </c>
      <c r="K36" s="52" t="s">
        <v>75</v>
      </c>
      <c r="L36" s="53">
        <v>26</v>
      </c>
      <c r="M36" s="54">
        <v>35.61</v>
      </c>
      <c r="N36" s="53">
        <v>925.86</v>
      </c>
      <c r="O36" s="44"/>
      <c r="P36" s="13" t="e">
        <v>#VALUE!</v>
      </c>
      <c r="Q36" s="14" t="e">
        <f>IF(J36="PROV SUM",N36,L36*P36)</f>
        <v>#VALUE!</v>
      </c>
      <c r="R36" s="40">
        <v>0</v>
      </c>
      <c r="S36" s="41">
        <v>31.568264999999997</v>
      </c>
      <c r="T36" s="14">
        <f>IF(J36="SC024",N36,IF(ISERROR(S36),"",IF(J36="PROV SUM",N36,L36*S36)))</f>
        <v>820.77488999999991</v>
      </c>
      <c r="V36" s="52" t="s">
        <v>75</v>
      </c>
      <c r="W36" s="53">
        <v>26</v>
      </c>
      <c r="X36" s="41">
        <v>31.568264999999997</v>
      </c>
      <c r="Y36" s="72">
        <f t="shared" si="0"/>
        <v>820.77488999999991</v>
      </c>
      <c r="Z36" s="19"/>
      <c r="AA36" s="79">
        <v>0</v>
      </c>
      <c r="AB36" s="80">
        <f t="shared" si="1"/>
        <v>0</v>
      </c>
      <c r="AC36" s="81">
        <v>0</v>
      </c>
      <c r="AD36" s="82">
        <f t="shared" si="2"/>
        <v>0</v>
      </c>
      <c r="AE36" s="133">
        <f t="shared" si="3"/>
        <v>0</v>
      </c>
    </row>
    <row r="37" spans="1:32" ht="16.5" thickBot="1" x14ac:dyDescent="0.3">
      <c r="A37" s="16"/>
      <c r="B37" s="45" t="s">
        <v>491</v>
      </c>
      <c r="C37" s="46" t="s">
        <v>164</v>
      </c>
      <c r="D37" s="47" t="s">
        <v>25</v>
      </c>
      <c r="E37" s="48" t="s">
        <v>496</v>
      </c>
      <c r="F37" s="49"/>
      <c r="G37" s="49"/>
      <c r="H37" s="50">
        <v>4.2930000000000001</v>
      </c>
      <c r="I37" s="49"/>
      <c r="J37" s="51" t="s">
        <v>379</v>
      </c>
      <c r="K37" s="52" t="s">
        <v>380</v>
      </c>
      <c r="L37" s="53">
        <v>1</v>
      </c>
      <c r="M37" s="54">
        <v>300</v>
      </c>
      <c r="N37" s="53">
        <v>300</v>
      </c>
      <c r="O37" s="44"/>
      <c r="P37" s="13" t="e">
        <v>#VALUE!</v>
      </c>
      <c r="Q37" s="14">
        <f>IF(J37="PROV SUM",N37,L37*P37)</f>
        <v>300</v>
      </c>
      <c r="R37" s="40" t="s">
        <v>381</v>
      </c>
      <c r="S37" s="41" t="s">
        <v>381</v>
      </c>
      <c r="T37" s="14">
        <f>IF(J37="SC024",N37,IF(ISERROR(S37),"",IF(J37="PROV SUM",N37,L37*S37)))</f>
        <v>300</v>
      </c>
      <c r="V37" s="52" t="s">
        <v>380</v>
      </c>
      <c r="W37" s="53">
        <v>1</v>
      </c>
      <c r="X37" s="41" t="s">
        <v>381</v>
      </c>
      <c r="Y37" s="72">
        <v>300</v>
      </c>
      <c r="Z37" s="19"/>
      <c r="AA37" s="79">
        <v>0</v>
      </c>
      <c r="AB37" s="80">
        <f t="shared" si="1"/>
        <v>0</v>
      </c>
      <c r="AC37" s="81">
        <v>0</v>
      </c>
      <c r="AD37" s="82">
        <f t="shared" si="2"/>
        <v>0</v>
      </c>
      <c r="AE37" s="133">
        <f t="shared" si="3"/>
        <v>0</v>
      </c>
    </row>
    <row r="38" spans="1:32" ht="15.75" thickBot="1" x14ac:dyDescent="0.3">
      <c r="A38" s="16"/>
      <c r="B38" s="45" t="s">
        <v>491</v>
      </c>
      <c r="C38" s="46" t="s">
        <v>24</v>
      </c>
      <c r="D38" s="47" t="s">
        <v>378</v>
      </c>
      <c r="E38" s="48"/>
      <c r="F38" s="49"/>
      <c r="G38" s="49"/>
      <c r="H38" s="50"/>
      <c r="I38" s="49"/>
      <c r="J38" s="51"/>
      <c r="K38" s="52"/>
      <c r="L38" s="53"/>
      <c r="M38" s="51"/>
      <c r="N38" s="53"/>
      <c r="O38" s="44"/>
      <c r="P38" s="28"/>
      <c r="Q38" s="43"/>
      <c r="R38" s="43"/>
      <c r="S38" s="43"/>
      <c r="T38" s="43"/>
      <c r="V38" s="52"/>
      <c r="W38" s="53"/>
      <c r="X38" s="43"/>
      <c r="Y38" s="72">
        <f t="shared" si="0"/>
        <v>0</v>
      </c>
      <c r="Z38" s="19"/>
      <c r="AA38" s="79">
        <v>0</v>
      </c>
      <c r="AB38" s="80">
        <f t="shared" si="1"/>
        <v>0</v>
      </c>
      <c r="AC38" s="81">
        <v>0</v>
      </c>
      <c r="AD38" s="82">
        <f t="shared" si="2"/>
        <v>0</v>
      </c>
      <c r="AE38" s="133">
        <f t="shared" si="3"/>
        <v>0</v>
      </c>
      <c r="AF38" s="176">
        <f>SUM(AD39:AD43)</f>
        <v>3740.3074800000004</v>
      </c>
    </row>
    <row r="39" spans="1:32" ht="120.75" thickBot="1" x14ac:dyDescent="0.3">
      <c r="A39" s="22"/>
      <c r="B39" s="55" t="s">
        <v>491</v>
      </c>
      <c r="C39" s="55" t="s">
        <v>24</v>
      </c>
      <c r="D39" s="56" t="s">
        <v>25</v>
      </c>
      <c r="E39" s="57" t="s">
        <v>26</v>
      </c>
      <c r="F39" s="58"/>
      <c r="G39" s="58"/>
      <c r="H39" s="59">
        <v>2.1</v>
      </c>
      <c r="I39" s="58"/>
      <c r="J39" s="60" t="s">
        <v>27</v>
      </c>
      <c r="K39" s="58" t="s">
        <v>28</v>
      </c>
      <c r="L39" s="61">
        <v>256</v>
      </c>
      <c r="M39" s="62">
        <v>12.92</v>
      </c>
      <c r="N39" s="63">
        <v>3307.52</v>
      </c>
      <c r="O39" s="19"/>
      <c r="P39" s="13" t="e">
        <v>#VALUE!</v>
      </c>
      <c r="Q39" s="14" t="e">
        <f>IF(J39="PROV SUM",N39,L39*P39)</f>
        <v>#VALUE!</v>
      </c>
      <c r="R39" s="40">
        <v>0</v>
      </c>
      <c r="S39" s="41">
        <v>16.4084</v>
      </c>
      <c r="T39" s="14">
        <f>IF(J39="SC024",N39,IF(ISERROR(S39),"",IF(J39="PROV SUM",N39,L39*S39)))</f>
        <v>4200.5504000000001</v>
      </c>
      <c r="V39" s="58" t="s">
        <v>28</v>
      </c>
      <c r="W39" s="61">
        <v>256</v>
      </c>
      <c r="X39" s="41">
        <v>16.4084</v>
      </c>
      <c r="Y39" s="72">
        <f t="shared" si="0"/>
        <v>4200.5504000000001</v>
      </c>
      <c r="Z39" s="19"/>
      <c r="AA39" s="79">
        <v>0.7</v>
      </c>
      <c r="AB39" s="80">
        <f t="shared" si="1"/>
        <v>2940.38528</v>
      </c>
      <c r="AC39" s="81">
        <v>0.7</v>
      </c>
      <c r="AD39" s="82">
        <f t="shared" si="2"/>
        <v>2940.38528</v>
      </c>
      <c r="AE39" s="133">
        <f t="shared" si="3"/>
        <v>0</v>
      </c>
    </row>
    <row r="40" spans="1:32" ht="30.75" thickBot="1" x14ac:dyDescent="0.3">
      <c r="A40" s="22"/>
      <c r="B40" s="55" t="s">
        <v>491</v>
      </c>
      <c r="C40" s="55" t="s">
        <v>24</v>
      </c>
      <c r="D40" s="56" t="s">
        <v>25</v>
      </c>
      <c r="E40" s="57" t="s">
        <v>29</v>
      </c>
      <c r="F40" s="58"/>
      <c r="G40" s="58"/>
      <c r="H40" s="59">
        <v>2.5</v>
      </c>
      <c r="I40" s="58"/>
      <c r="J40" s="60" t="s">
        <v>30</v>
      </c>
      <c r="K40" s="58" t="s">
        <v>31</v>
      </c>
      <c r="L40" s="61">
        <v>1</v>
      </c>
      <c r="M40" s="62">
        <v>420</v>
      </c>
      <c r="N40" s="63">
        <v>420</v>
      </c>
      <c r="O40" s="19"/>
      <c r="P40" s="13" t="e">
        <v>#VALUE!</v>
      </c>
      <c r="Q40" s="14" t="e">
        <f>IF(J40="PROV SUM",N40,L40*P40)</f>
        <v>#VALUE!</v>
      </c>
      <c r="R40" s="40">
        <v>0</v>
      </c>
      <c r="S40" s="41">
        <v>533.4</v>
      </c>
      <c r="T40" s="14">
        <f>IF(J40="SC024",N40,IF(ISERROR(S40),"",IF(J40="PROV SUM",N40,L40*S40)))</f>
        <v>533.4</v>
      </c>
      <c r="V40" s="58" t="s">
        <v>31</v>
      </c>
      <c r="W40" s="61">
        <v>1</v>
      </c>
      <c r="X40" s="41">
        <v>533.4</v>
      </c>
      <c r="Y40" s="72">
        <f t="shared" si="0"/>
        <v>533.4</v>
      </c>
      <c r="Z40" s="19"/>
      <c r="AA40" s="79">
        <v>0.7</v>
      </c>
      <c r="AB40" s="80">
        <f t="shared" si="1"/>
        <v>373.37999999999994</v>
      </c>
      <c r="AC40" s="81">
        <v>0.7</v>
      </c>
      <c r="AD40" s="82">
        <f t="shared" si="2"/>
        <v>373.37999999999994</v>
      </c>
      <c r="AE40" s="133">
        <f t="shared" si="3"/>
        <v>0</v>
      </c>
    </row>
    <row r="41" spans="1:32" ht="15.75" thickBot="1" x14ac:dyDescent="0.3">
      <c r="A41" s="22"/>
      <c r="B41" s="55" t="s">
        <v>491</v>
      </c>
      <c r="C41" s="55" t="s">
        <v>24</v>
      </c>
      <c r="D41" s="56" t="s">
        <v>25</v>
      </c>
      <c r="E41" s="57" t="s">
        <v>32</v>
      </c>
      <c r="F41" s="58"/>
      <c r="G41" s="58"/>
      <c r="H41" s="59">
        <v>2.6</v>
      </c>
      <c r="I41" s="58"/>
      <c r="J41" s="60" t="s">
        <v>33</v>
      </c>
      <c r="K41" s="58" t="s">
        <v>31</v>
      </c>
      <c r="L41" s="61">
        <v>2</v>
      </c>
      <c r="M41" s="62">
        <v>50</v>
      </c>
      <c r="N41" s="63">
        <v>100</v>
      </c>
      <c r="O41" s="19"/>
      <c r="P41" s="13" t="e">
        <v>#VALUE!</v>
      </c>
      <c r="Q41" s="14" t="e">
        <f>IF(J41="PROV SUM",N41,L41*P41)</f>
        <v>#VALUE!</v>
      </c>
      <c r="R41" s="40">
        <v>0</v>
      </c>
      <c r="S41" s="41">
        <v>63.5</v>
      </c>
      <c r="T41" s="14">
        <f>IF(J41="SC024",N41,IF(ISERROR(S41),"",IF(J41="PROV SUM",N41,L41*S41)))</f>
        <v>127</v>
      </c>
      <c r="V41" s="58" t="s">
        <v>31</v>
      </c>
      <c r="W41" s="61">
        <v>2</v>
      </c>
      <c r="X41" s="41">
        <v>63.5</v>
      </c>
      <c r="Y41" s="72">
        <f t="shared" si="0"/>
        <v>127</v>
      </c>
      <c r="Z41" s="19"/>
      <c r="AA41" s="79">
        <v>0.7</v>
      </c>
      <c r="AB41" s="80">
        <f t="shared" si="1"/>
        <v>88.899999999999991</v>
      </c>
      <c r="AC41" s="81">
        <v>0.7</v>
      </c>
      <c r="AD41" s="82">
        <f t="shared" si="2"/>
        <v>88.899999999999991</v>
      </c>
      <c r="AE41" s="133">
        <f t="shared" si="3"/>
        <v>0</v>
      </c>
    </row>
    <row r="42" spans="1:32" ht="15.75" thickBot="1" x14ac:dyDescent="0.3">
      <c r="A42" s="22"/>
      <c r="B42" s="55" t="s">
        <v>491</v>
      </c>
      <c r="C42" s="55" t="s">
        <v>24</v>
      </c>
      <c r="D42" s="56" t="s">
        <v>25</v>
      </c>
      <c r="E42" s="57" t="s">
        <v>41</v>
      </c>
      <c r="F42" s="58"/>
      <c r="G42" s="58"/>
      <c r="H42" s="59">
        <v>2.16</v>
      </c>
      <c r="I42" s="58"/>
      <c r="J42" s="60" t="s">
        <v>42</v>
      </c>
      <c r="K42" s="58" t="s">
        <v>31</v>
      </c>
      <c r="L42" s="61">
        <v>1</v>
      </c>
      <c r="M42" s="62">
        <v>379.8</v>
      </c>
      <c r="N42" s="63">
        <v>379.8</v>
      </c>
      <c r="O42" s="19"/>
      <c r="P42" s="13" t="e">
        <v>#VALUE!</v>
      </c>
      <c r="Q42" s="14" t="e">
        <f>IF(J42="PROV SUM",N42,L42*P42)</f>
        <v>#VALUE!</v>
      </c>
      <c r="R42" s="40">
        <v>0</v>
      </c>
      <c r="S42" s="41">
        <v>482.346</v>
      </c>
      <c r="T42" s="14">
        <f>IF(J42="SC024",N42,IF(ISERROR(S42),"",IF(J42="PROV SUM",N42,L42*S42)))</f>
        <v>482.346</v>
      </c>
      <c r="V42" s="58" t="s">
        <v>31</v>
      </c>
      <c r="W42" s="61">
        <v>1</v>
      </c>
      <c r="X42" s="41">
        <v>482.346</v>
      </c>
      <c r="Y42" s="72">
        <f t="shared" si="0"/>
        <v>482.346</v>
      </c>
      <c r="Z42" s="19"/>
      <c r="AA42" s="79">
        <v>0.7</v>
      </c>
      <c r="AB42" s="80">
        <f t="shared" si="1"/>
        <v>337.6422</v>
      </c>
      <c r="AC42" s="81">
        <v>0.7</v>
      </c>
      <c r="AD42" s="82">
        <f t="shared" si="2"/>
        <v>337.6422</v>
      </c>
      <c r="AE42" s="133">
        <f t="shared" si="3"/>
        <v>0</v>
      </c>
    </row>
    <row r="43" spans="1:32" ht="60.75" thickBot="1" x14ac:dyDescent="0.3">
      <c r="A43" s="22"/>
      <c r="B43" s="55" t="s">
        <v>470</v>
      </c>
      <c r="C43" s="55" t="s">
        <v>24</v>
      </c>
      <c r="D43" s="56" t="s">
        <v>25</v>
      </c>
      <c r="E43" s="57" t="s">
        <v>382</v>
      </c>
      <c r="F43" s="58"/>
      <c r="G43" s="58"/>
      <c r="H43" s="59"/>
      <c r="I43" s="58"/>
      <c r="J43" s="60" t="s">
        <v>383</v>
      </c>
      <c r="K43" s="58" t="s">
        <v>31</v>
      </c>
      <c r="L43" s="61"/>
      <c r="M43" s="62">
        <v>4.8300000000000003E-2</v>
      </c>
      <c r="N43" s="63">
        <v>0</v>
      </c>
      <c r="O43" s="19"/>
      <c r="P43" s="13" t="e">
        <v>#VALUE!</v>
      </c>
      <c r="Q43" s="14" t="e">
        <f>IF(J43="PROV SUM",N43,L43*P43)</f>
        <v>#VALUE!</v>
      </c>
      <c r="R43" s="40" t="e">
        <v>#N/A</v>
      </c>
      <c r="S43" s="41" t="e">
        <v>#N/A</v>
      </c>
      <c r="T43" s="14">
        <f>IF(J43="SC024",N43,IF(ISERROR(S43),"",IF(J43="PROV SUM",N43,L43*S43)))</f>
        <v>0</v>
      </c>
      <c r="V43" s="58" t="s">
        <v>31</v>
      </c>
      <c r="W43" s="61"/>
      <c r="X43" s="41" t="e">
        <v>#N/A</v>
      </c>
      <c r="Y43" s="72"/>
      <c r="Z43" s="19"/>
      <c r="AA43" s="79">
        <v>0</v>
      </c>
      <c r="AB43" s="80">
        <f t="shared" si="1"/>
        <v>0</v>
      </c>
      <c r="AC43" s="81">
        <v>0</v>
      </c>
      <c r="AD43" s="82">
        <f t="shared" si="2"/>
        <v>0</v>
      </c>
      <c r="AE43" s="133">
        <f t="shared" si="3"/>
        <v>0</v>
      </c>
    </row>
    <row r="44" spans="1:32" ht="15.75" thickBot="1" x14ac:dyDescent="0.3">
      <c r="A44" s="22"/>
      <c r="B44" s="64" t="s">
        <v>491</v>
      </c>
      <c r="C44" s="55" t="s">
        <v>312</v>
      </c>
      <c r="D44" s="56" t="s">
        <v>378</v>
      </c>
      <c r="E44" s="57"/>
      <c r="F44" s="58"/>
      <c r="G44" s="58"/>
      <c r="H44" s="59"/>
      <c r="I44" s="58"/>
      <c r="J44" s="60"/>
      <c r="K44" s="58"/>
      <c r="L44" s="61"/>
      <c r="M44" s="60"/>
      <c r="N44" s="63"/>
      <c r="O44" s="19"/>
      <c r="P44" s="17"/>
      <c r="Q44" s="38"/>
      <c r="R44" s="38"/>
      <c r="S44" s="38"/>
      <c r="T44" s="38"/>
      <c r="V44" s="58"/>
      <c r="W44" s="61"/>
      <c r="X44" s="38"/>
      <c r="Y44" s="72">
        <f t="shared" si="0"/>
        <v>0</v>
      </c>
      <c r="Z44" s="19"/>
      <c r="AA44" s="79">
        <v>0</v>
      </c>
      <c r="AB44" s="80">
        <f t="shared" si="1"/>
        <v>0</v>
      </c>
      <c r="AC44" s="81">
        <v>0</v>
      </c>
      <c r="AD44" s="82">
        <f t="shared" si="2"/>
        <v>0</v>
      </c>
      <c r="AE44" s="133">
        <f t="shared" si="3"/>
        <v>0</v>
      </c>
    </row>
    <row r="45" spans="1:32" ht="90.75" thickBot="1" x14ac:dyDescent="0.3">
      <c r="A45" s="22"/>
      <c r="B45" s="64" t="s">
        <v>491</v>
      </c>
      <c r="C45" s="55" t="s">
        <v>312</v>
      </c>
      <c r="D45" s="56" t="s">
        <v>25</v>
      </c>
      <c r="E45" s="57" t="s">
        <v>436</v>
      </c>
      <c r="F45" s="58"/>
      <c r="G45" s="58"/>
      <c r="H45" s="59">
        <v>7.79</v>
      </c>
      <c r="I45" s="58"/>
      <c r="J45" s="60" t="s">
        <v>318</v>
      </c>
      <c r="K45" s="58" t="s">
        <v>104</v>
      </c>
      <c r="L45" s="61">
        <v>7</v>
      </c>
      <c r="M45" s="65">
        <v>93.18</v>
      </c>
      <c r="N45" s="63">
        <v>652.26</v>
      </c>
      <c r="O45" s="19"/>
      <c r="P45" s="13" t="e">
        <v>#VALUE!</v>
      </c>
      <c r="Q45" s="14" t="e">
        <f>IF(J45="PROV SUM",N45,L45*P45)</f>
        <v>#VALUE!</v>
      </c>
      <c r="R45" s="40">
        <v>0</v>
      </c>
      <c r="S45" s="41">
        <v>76.500780000000006</v>
      </c>
      <c r="T45" s="14">
        <f>IF(J45="SC024",N45,IF(ISERROR(S45),"",IF(J45="PROV SUM",N45,L45*S45)))</f>
        <v>535.50546000000008</v>
      </c>
      <c r="V45" s="58" t="s">
        <v>104</v>
      </c>
      <c r="W45" s="61">
        <v>7</v>
      </c>
      <c r="X45" s="41">
        <v>76.500780000000006</v>
      </c>
      <c r="Y45" s="72">
        <f t="shared" si="0"/>
        <v>535.50546000000008</v>
      </c>
      <c r="Z45" s="19"/>
      <c r="AA45" s="79">
        <v>0</v>
      </c>
      <c r="AB45" s="80">
        <f t="shared" si="1"/>
        <v>0</v>
      </c>
      <c r="AC45" s="81">
        <v>0</v>
      </c>
      <c r="AD45" s="82">
        <f t="shared" si="2"/>
        <v>0</v>
      </c>
      <c r="AE45" s="133">
        <f t="shared" si="3"/>
        <v>0</v>
      </c>
    </row>
    <row r="46" spans="1:32" ht="60.75" thickBot="1" x14ac:dyDescent="0.3">
      <c r="A46" s="22"/>
      <c r="B46" s="64" t="s">
        <v>491</v>
      </c>
      <c r="C46" s="55" t="s">
        <v>312</v>
      </c>
      <c r="D46" s="56" t="s">
        <v>25</v>
      </c>
      <c r="E46" s="57" t="s">
        <v>190</v>
      </c>
      <c r="F46" s="58"/>
      <c r="G46" s="58"/>
      <c r="H46" s="59">
        <v>7.2440000000000504</v>
      </c>
      <c r="I46" s="58"/>
      <c r="J46" s="60" t="s">
        <v>191</v>
      </c>
      <c r="K46" s="58" t="s">
        <v>104</v>
      </c>
      <c r="L46" s="61">
        <v>17</v>
      </c>
      <c r="M46" s="60">
        <v>44.12</v>
      </c>
      <c r="N46" s="63">
        <v>750.04</v>
      </c>
      <c r="O46" s="19"/>
      <c r="P46" s="13" t="e">
        <v>#VALUE!</v>
      </c>
      <c r="Q46" s="14" t="e">
        <f>IF(J46="PROV SUM",N46,L46*P46)</f>
        <v>#VALUE!</v>
      </c>
      <c r="R46" s="40">
        <v>0</v>
      </c>
      <c r="S46" s="41">
        <v>31.986999999999998</v>
      </c>
      <c r="T46" s="14">
        <f>IF(J46="SC024",N46,IF(ISERROR(S46),"",IF(J46="PROV SUM",N46,L46*S46)))</f>
        <v>543.779</v>
      </c>
      <c r="V46" s="58" t="s">
        <v>104</v>
      </c>
      <c r="W46" s="61">
        <v>17</v>
      </c>
      <c r="X46" s="41">
        <v>31.986999999999998</v>
      </c>
      <c r="Y46" s="72">
        <f t="shared" si="0"/>
        <v>543.779</v>
      </c>
      <c r="Z46" s="19"/>
      <c r="AA46" s="79">
        <v>0</v>
      </c>
      <c r="AB46" s="80">
        <f t="shared" si="1"/>
        <v>0</v>
      </c>
      <c r="AC46" s="81">
        <v>0</v>
      </c>
      <c r="AD46" s="82">
        <f t="shared" si="2"/>
        <v>0</v>
      </c>
      <c r="AE46" s="133">
        <f t="shared" si="3"/>
        <v>0</v>
      </c>
    </row>
    <row r="47" spans="1:32" ht="16.5" thickBot="1" x14ac:dyDescent="0.3">
      <c r="A47" s="22"/>
      <c r="B47" s="64" t="s">
        <v>491</v>
      </c>
      <c r="C47" s="24" t="s">
        <v>312</v>
      </c>
      <c r="D47" s="25" t="s">
        <v>25</v>
      </c>
      <c r="E47" s="26" t="s">
        <v>497</v>
      </c>
      <c r="F47" s="22"/>
      <c r="G47" s="22"/>
      <c r="H47" s="27">
        <v>7.3159999999999998</v>
      </c>
      <c r="I47" s="22"/>
      <c r="J47" s="28" t="s">
        <v>379</v>
      </c>
      <c r="K47" s="22" t="s">
        <v>380</v>
      </c>
      <c r="L47" s="29">
        <v>1</v>
      </c>
      <c r="M47" s="28">
        <v>400</v>
      </c>
      <c r="N47" s="18">
        <v>400</v>
      </c>
      <c r="O47" s="19"/>
      <c r="P47" s="13" t="e">
        <v>#VALUE!</v>
      </c>
      <c r="Q47" s="14">
        <f>IF(J47="PROV SUM",N47,L47*P47)</f>
        <v>400</v>
      </c>
      <c r="R47" s="40" t="s">
        <v>381</v>
      </c>
      <c r="S47" s="41" t="s">
        <v>381</v>
      </c>
      <c r="T47" s="14">
        <f>IF(J47="SC024",N47,IF(ISERROR(S47),"",IF(J47="PROV SUM",N47,L47*S47)))</f>
        <v>400</v>
      </c>
      <c r="V47" s="22" t="s">
        <v>380</v>
      </c>
      <c r="W47" s="29">
        <v>1</v>
      </c>
      <c r="X47" s="41" t="s">
        <v>381</v>
      </c>
      <c r="Y47" s="72">
        <v>400</v>
      </c>
      <c r="Z47" s="19"/>
      <c r="AA47" s="79">
        <v>0</v>
      </c>
      <c r="AB47" s="80">
        <f t="shared" si="1"/>
        <v>0</v>
      </c>
      <c r="AC47" s="81">
        <v>0</v>
      </c>
      <c r="AD47" s="82">
        <f t="shared" si="2"/>
        <v>0</v>
      </c>
      <c r="AE47" s="133">
        <f t="shared" si="3"/>
        <v>0</v>
      </c>
    </row>
    <row r="48" spans="1:32" ht="15.75" thickBot="1" x14ac:dyDescent="0.3"/>
    <row r="49" spans="19:32" ht="15.75" thickBot="1" x14ac:dyDescent="0.3">
      <c r="S49" s="69" t="s">
        <v>5</v>
      </c>
      <c r="T49" s="70">
        <f>SUM(T11:T47)</f>
        <v>13952.164913000002</v>
      </c>
      <c r="U49" s="66"/>
      <c r="V49" s="22"/>
      <c r="W49" s="29"/>
      <c r="X49" s="69" t="s">
        <v>5</v>
      </c>
      <c r="Y49" s="70">
        <f>SUM(Y11:Y47)</f>
        <v>13952.164913000002</v>
      </c>
      <c r="Z49" s="19"/>
      <c r="AA49" s="78"/>
      <c r="AB49" s="119">
        <f>SUM(AB11:AB47)</f>
        <v>3962.6074800000006</v>
      </c>
      <c r="AC49" s="78"/>
      <c r="AD49" s="120">
        <f>SUM(AD11:AD47)</f>
        <v>3740.3074800000004</v>
      </c>
      <c r="AE49" s="132">
        <f>SUM(AE11:AE47)</f>
        <v>222.29999999999998</v>
      </c>
      <c r="AF49" s="407">
        <f>SUM(AF11:AF47)</f>
        <v>3962.6074800000006</v>
      </c>
    </row>
  </sheetData>
  <autoFilter ref="B8:AE4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S45:S47 X11:X12 X14 X16:X18 X20:X27 X29:X32 X34:X37 X39:X43 X45:X47">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69"/>
  <sheetViews>
    <sheetView topLeftCell="B1" zoomScale="70" zoomScaleNormal="70" workbookViewId="0">
      <pane xSplit="9" ySplit="8" topLeftCell="K54" activePane="bottomRight" state="frozen"/>
      <selection activeCell="S45" sqref="S45"/>
      <selection pane="topRight" activeCell="S45" sqref="S45"/>
      <selection pane="bottomLeft" activeCell="S45" sqref="S45"/>
      <selection pane="bottomRight" activeCell="AE75" sqref="AE7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23.8554687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611</v>
      </c>
    </row>
    <row r="6" spans="1:32" s="234" customFormat="1" ht="16.5" thickBot="1" x14ac:dyDescent="0.3">
      <c r="B6" s="244"/>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329"/>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306" t="s">
        <v>617</v>
      </c>
    </row>
    <row r="8" spans="1:32" s="318" customFormat="1" ht="75.75" thickBot="1" x14ac:dyDescent="0.3">
      <c r="A8" s="310" t="s">
        <v>377</v>
      </c>
      <c r="B8" s="311" t="s">
        <v>80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87"/>
      <c r="C9" s="33"/>
      <c r="D9" s="33"/>
      <c r="E9" s="30"/>
      <c r="F9" s="30"/>
      <c r="G9" s="30"/>
      <c r="H9" s="35"/>
      <c r="I9" s="30"/>
      <c r="J9" s="30"/>
      <c r="K9" s="30"/>
      <c r="L9" s="115"/>
      <c r="M9" s="30"/>
      <c r="N9" s="115"/>
      <c r="O9" s="2"/>
      <c r="P9" s="20"/>
      <c r="Q9" s="21"/>
      <c r="R9" s="38"/>
      <c r="S9" s="38"/>
      <c r="T9" s="38"/>
      <c r="AA9" s="78"/>
      <c r="AB9" s="78"/>
      <c r="AC9" s="78"/>
      <c r="AD9" s="78"/>
    </row>
    <row r="10" spans="1:32" ht="15.75" thickBot="1" x14ac:dyDescent="0.3">
      <c r="A10" s="30" t="s">
        <v>429</v>
      </c>
      <c r="B10" s="3" t="s">
        <v>80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80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80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62" si="0">W12*X12</f>
        <v>399.99552</v>
      </c>
      <c r="Z12" s="19"/>
      <c r="AA12" s="79">
        <v>0</v>
      </c>
      <c r="AB12" s="80">
        <f t="shared" ref="AB12:AB52" si="1">Y12*AA12</f>
        <v>0</v>
      </c>
      <c r="AC12" s="81">
        <v>0</v>
      </c>
      <c r="AD12" s="82">
        <f t="shared" ref="AD12:AD52" si="2">Y12*AC12</f>
        <v>0</v>
      </c>
      <c r="AE12" s="133">
        <f t="shared" ref="AE12:AE67" si="3">AB12-AD12</f>
        <v>0</v>
      </c>
    </row>
    <row r="13" spans="1:32" ht="15.75" thickBot="1" x14ac:dyDescent="0.3">
      <c r="A13" s="16"/>
      <c r="B13" s="3" t="s">
        <v>80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c r="AF13" s="176">
        <f>SUM(AD14)</f>
        <v>222.29999999999998</v>
      </c>
    </row>
    <row r="14" spans="1:32" ht="30.75" thickBot="1" x14ac:dyDescent="0.3">
      <c r="A14" s="16"/>
      <c r="B14" s="3" t="s">
        <v>80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80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2" ht="105.75" thickBot="1" x14ac:dyDescent="0.3">
      <c r="A16" s="16"/>
      <c r="B16" s="3" t="s">
        <v>80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80</v>
      </c>
      <c r="C17" s="4" t="s">
        <v>285</v>
      </c>
      <c r="D17" s="5" t="s">
        <v>25</v>
      </c>
      <c r="E17" s="129" t="s">
        <v>501</v>
      </c>
      <c r="F17" s="7"/>
      <c r="G17" s="7"/>
      <c r="H17" s="8">
        <v>5.1540000000000203</v>
      </c>
      <c r="I17" s="7"/>
      <c r="J17" s="9" t="s">
        <v>301</v>
      </c>
      <c r="K17" s="10" t="s">
        <v>79</v>
      </c>
      <c r="L17" s="39">
        <v>6</v>
      </c>
      <c r="M17" s="11">
        <v>16.28</v>
      </c>
      <c r="N17" s="12">
        <v>97.68</v>
      </c>
      <c r="O17" s="19"/>
      <c r="P17" s="13" t="e">
        <v>#VALUE!</v>
      </c>
      <c r="Q17" s="14" t="e">
        <f>IF(J17="PROV SUM",N17,L17*P17)</f>
        <v>#VALUE!</v>
      </c>
      <c r="R17" s="40">
        <v>0</v>
      </c>
      <c r="S17" s="41">
        <v>13.714272000000001</v>
      </c>
      <c r="T17" s="14">
        <f>IF(J17="SC024",N17,IF(ISERROR(S17),"",IF(J17="PROV SUM",N17,L17*S17)))</f>
        <v>82.285632000000007</v>
      </c>
      <c r="V17" s="10" t="s">
        <v>79</v>
      </c>
      <c r="W17" s="39">
        <v>6</v>
      </c>
      <c r="X17" s="41">
        <v>13.714272000000001</v>
      </c>
      <c r="Y17" s="72">
        <f t="shared" si="0"/>
        <v>82.285632000000007</v>
      </c>
      <c r="Z17" s="19"/>
      <c r="AA17" s="79">
        <v>0</v>
      </c>
      <c r="AB17" s="80">
        <f t="shared" si="1"/>
        <v>0</v>
      </c>
      <c r="AC17" s="81">
        <v>0</v>
      </c>
      <c r="AD17" s="82">
        <f t="shared" si="2"/>
        <v>0</v>
      </c>
      <c r="AE17" s="133">
        <f t="shared" si="3"/>
        <v>0</v>
      </c>
    </row>
    <row r="18" spans="1:31" ht="15.75" thickBot="1" x14ac:dyDescent="0.3">
      <c r="A18" s="16"/>
      <c r="B18" s="3" t="s">
        <v>80</v>
      </c>
      <c r="C18" s="4" t="s">
        <v>285</v>
      </c>
      <c r="D18" s="5" t="s">
        <v>25</v>
      </c>
      <c r="E18" s="6" t="s">
        <v>498</v>
      </c>
      <c r="F18" s="7"/>
      <c r="G18" s="7"/>
      <c r="H18" s="8">
        <v>5.3879999999999999</v>
      </c>
      <c r="I18" s="7"/>
      <c r="J18" s="9" t="s">
        <v>379</v>
      </c>
      <c r="K18" s="10" t="s">
        <v>380</v>
      </c>
      <c r="L18" s="39">
        <v>1</v>
      </c>
      <c r="M18" s="11">
        <v>200</v>
      </c>
      <c r="N18" s="12">
        <v>200</v>
      </c>
      <c r="O18" s="19"/>
      <c r="P18" s="13" t="e">
        <v>#VALUE!</v>
      </c>
      <c r="Q18" s="14">
        <f>IF(J18="PROV SUM",N18,L18*P18)</f>
        <v>200</v>
      </c>
      <c r="R18" s="40" t="s">
        <v>381</v>
      </c>
      <c r="S18" s="41" t="s">
        <v>381</v>
      </c>
      <c r="T18" s="14">
        <f>IF(J18="SC024",N18,IF(ISERROR(S18),"",IF(J18="PROV SUM",N18,L18*S18)))</f>
        <v>200</v>
      </c>
      <c r="V18" s="10" t="s">
        <v>380</v>
      </c>
      <c r="W18" s="39">
        <v>1</v>
      </c>
      <c r="X18" s="41" t="s">
        <v>381</v>
      </c>
      <c r="Y18" s="72">
        <v>200</v>
      </c>
      <c r="Z18" s="19"/>
      <c r="AA18" s="79">
        <v>0</v>
      </c>
      <c r="AB18" s="80">
        <f t="shared" si="1"/>
        <v>0</v>
      </c>
      <c r="AC18" s="81">
        <v>0</v>
      </c>
      <c r="AD18" s="82">
        <f t="shared" si="2"/>
        <v>0</v>
      </c>
      <c r="AE18" s="133">
        <f t="shared" si="3"/>
        <v>0</v>
      </c>
    </row>
    <row r="19" spans="1:31" ht="15.75" thickBot="1" x14ac:dyDescent="0.3">
      <c r="A19" s="16"/>
      <c r="B19" s="3" t="s">
        <v>80</v>
      </c>
      <c r="C19" s="42" t="s">
        <v>189</v>
      </c>
      <c r="D19" s="5" t="s">
        <v>378</v>
      </c>
      <c r="E19" s="6"/>
      <c r="F19" s="7"/>
      <c r="G19" s="7"/>
      <c r="H19" s="8"/>
      <c r="I19" s="7"/>
      <c r="J19" s="9"/>
      <c r="K19" s="10"/>
      <c r="L19" s="39"/>
      <c r="M19" s="9"/>
      <c r="N19" s="39"/>
      <c r="O19" s="19"/>
      <c r="P19" s="28"/>
      <c r="Q19" s="43"/>
      <c r="R19" s="43"/>
      <c r="S19" s="43"/>
      <c r="T19" s="43"/>
      <c r="V19" s="10"/>
      <c r="W19" s="39"/>
      <c r="X19" s="43"/>
      <c r="Y19" s="72">
        <f t="shared" si="0"/>
        <v>0</v>
      </c>
      <c r="Z19" s="19"/>
      <c r="AA19" s="79">
        <v>0</v>
      </c>
      <c r="AB19" s="80">
        <f t="shared" si="1"/>
        <v>0</v>
      </c>
      <c r="AC19" s="81">
        <v>0</v>
      </c>
      <c r="AD19" s="82">
        <f t="shared" si="2"/>
        <v>0</v>
      </c>
      <c r="AE19" s="133">
        <f t="shared" si="3"/>
        <v>0</v>
      </c>
    </row>
    <row r="20" spans="1:31" ht="90.75" thickBot="1" x14ac:dyDescent="0.3">
      <c r="A20" s="16"/>
      <c r="B20" s="3" t="s">
        <v>80</v>
      </c>
      <c r="C20" s="42" t="s">
        <v>189</v>
      </c>
      <c r="D20" s="5" t="s">
        <v>25</v>
      </c>
      <c r="E20" s="6" t="s">
        <v>196</v>
      </c>
      <c r="F20" s="7"/>
      <c r="G20" s="7"/>
      <c r="H20" s="8">
        <v>6.1029999999999998</v>
      </c>
      <c r="I20" s="7"/>
      <c r="J20" s="9" t="s">
        <v>197</v>
      </c>
      <c r="K20" s="10" t="s">
        <v>104</v>
      </c>
      <c r="L20" s="39">
        <v>1</v>
      </c>
      <c r="M20" s="11">
        <v>59.11</v>
      </c>
      <c r="N20" s="39">
        <v>59.11</v>
      </c>
      <c r="O20" s="19"/>
      <c r="P20" s="13" t="e">
        <v>#VALUE!</v>
      </c>
      <c r="Q20" s="14" t="e">
        <f t="shared" ref="Q20:Q29" si="4">IF(J20="PROV SUM",N20,L20*P20)</f>
        <v>#VALUE!</v>
      </c>
      <c r="R20" s="40">
        <v>0</v>
      </c>
      <c r="S20" s="41">
        <v>42.854749999999996</v>
      </c>
      <c r="T20" s="14">
        <f t="shared" ref="T20:T29" si="5">IF(J20="SC024",N20,IF(ISERROR(S20),"",IF(J20="PROV SUM",N20,L20*S20)))</f>
        <v>42.854749999999996</v>
      </c>
      <c r="V20" s="10" t="s">
        <v>104</v>
      </c>
      <c r="W20" s="39">
        <v>1</v>
      </c>
      <c r="X20" s="41">
        <v>42.854749999999996</v>
      </c>
      <c r="Y20" s="72">
        <f t="shared" si="0"/>
        <v>42.854749999999996</v>
      </c>
      <c r="Z20" s="19"/>
      <c r="AA20" s="79">
        <v>0</v>
      </c>
      <c r="AB20" s="80">
        <f t="shared" si="1"/>
        <v>0</v>
      </c>
      <c r="AC20" s="81">
        <v>0</v>
      </c>
      <c r="AD20" s="82">
        <f t="shared" si="2"/>
        <v>0</v>
      </c>
      <c r="AE20" s="133">
        <f t="shared" si="3"/>
        <v>0</v>
      </c>
    </row>
    <row r="21" spans="1:31" ht="45.75" thickBot="1" x14ac:dyDescent="0.3">
      <c r="A21" s="16"/>
      <c r="B21" s="3" t="s">
        <v>80</v>
      </c>
      <c r="C21" s="42" t="s">
        <v>189</v>
      </c>
      <c r="D21" s="5" t="s">
        <v>25</v>
      </c>
      <c r="E21" s="6" t="s">
        <v>205</v>
      </c>
      <c r="F21" s="7"/>
      <c r="G21" s="7"/>
      <c r="H21" s="8">
        <v>6.16100000000002</v>
      </c>
      <c r="I21" s="7"/>
      <c r="J21" s="9" t="s">
        <v>206</v>
      </c>
      <c r="K21" s="10" t="s">
        <v>104</v>
      </c>
      <c r="L21" s="39">
        <v>8</v>
      </c>
      <c r="M21" s="11">
        <v>38.25</v>
      </c>
      <c r="N21" s="39">
        <v>306</v>
      </c>
      <c r="O21" s="19"/>
      <c r="P21" s="13" t="e">
        <v>#VALUE!</v>
      </c>
      <c r="Q21" s="14" t="e">
        <f t="shared" si="4"/>
        <v>#VALUE!</v>
      </c>
      <c r="R21" s="40">
        <v>0</v>
      </c>
      <c r="S21" s="41">
        <v>27.731249999999999</v>
      </c>
      <c r="T21" s="14">
        <f t="shared" si="5"/>
        <v>221.85</v>
      </c>
      <c r="V21" s="10" t="s">
        <v>104</v>
      </c>
      <c r="W21" s="39">
        <v>8</v>
      </c>
      <c r="X21" s="41">
        <v>27.731249999999999</v>
      </c>
      <c r="Y21" s="72">
        <f t="shared" si="0"/>
        <v>221.85</v>
      </c>
      <c r="Z21" s="19"/>
      <c r="AA21" s="79">
        <v>0</v>
      </c>
      <c r="AB21" s="80">
        <f t="shared" si="1"/>
        <v>0</v>
      </c>
      <c r="AC21" s="81">
        <v>0</v>
      </c>
      <c r="AD21" s="82">
        <f t="shared" si="2"/>
        <v>0</v>
      </c>
      <c r="AE21" s="133">
        <f t="shared" si="3"/>
        <v>0</v>
      </c>
    </row>
    <row r="22" spans="1:31" ht="30.75" thickBot="1" x14ac:dyDescent="0.3">
      <c r="A22" s="16"/>
      <c r="B22" s="3" t="s">
        <v>80</v>
      </c>
      <c r="C22" s="42" t="s">
        <v>189</v>
      </c>
      <c r="D22" s="5" t="s">
        <v>25</v>
      </c>
      <c r="E22" s="6" t="s">
        <v>213</v>
      </c>
      <c r="F22" s="7"/>
      <c r="G22" s="7"/>
      <c r="H22" s="8">
        <v>6.1790000000000296</v>
      </c>
      <c r="I22" s="7"/>
      <c r="J22" s="9" t="s">
        <v>214</v>
      </c>
      <c r="K22" s="10" t="s">
        <v>79</v>
      </c>
      <c r="L22" s="39">
        <v>106</v>
      </c>
      <c r="M22" s="11">
        <v>10.36</v>
      </c>
      <c r="N22" s="39">
        <v>1098.1600000000001</v>
      </c>
      <c r="O22" s="19"/>
      <c r="P22" s="13" t="e">
        <v>#VALUE!</v>
      </c>
      <c r="Q22" s="14" t="e">
        <f t="shared" si="4"/>
        <v>#VALUE!</v>
      </c>
      <c r="R22" s="40">
        <v>0</v>
      </c>
      <c r="S22" s="41">
        <v>8.8059999999999992</v>
      </c>
      <c r="T22" s="14">
        <f t="shared" si="5"/>
        <v>933.43599999999992</v>
      </c>
      <c r="V22" s="10" t="s">
        <v>79</v>
      </c>
      <c r="W22" s="39">
        <v>106</v>
      </c>
      <c r="X22" s="41">
        <v>8.8059999999999992</v>
      </c>
      <c r="Y22" s="72">
        <f t="shared" si="0"/>
        <v>933.43599999999992</v>
      </c>
      <c r="Z22" s="19"/>
      <c r="AA22" s="79">
        <v>0</v>
      </c>
      <c r="AB22" s="80">
        <f t="shared" si="1"/>
        <v>0</v>
      </c>
      <c r="AC22" s="81">
        <v>0</v>
      </c>
      <c r="AD22" s="82">
        <f t="shared" si="2"/>
        <v>0</v>
      </c>
      <c r="AE22" s="133">
        <f t="shared" si="3"/>
        <v>0</v>
      </c>
    </row>
    <row r="23" spans="1:31" ht="45.75" thickBot="1" x14ac:dyDescent="0.3">
      <c r="A23" s="16"/>
      <c r="B23" s="3" t="s">
        <v>80</v>
      </c>
      <c r="C23" s="42" t="s">
        <v>189</v>
      </c>
      <c r="D23" s="5" t="s">
        <v>25</v>
      </c>
      <c r="E23" s="6" t="s">
        <v>236</v>
      </c>
      <c r="F23" s="7"/>
      <c r="G23" s="7"/>
      <c r="H23" s="8">
        <v>6.2140000000000404</v>
      </c>
      <c r="I23" s="7"/>
      <c r="J23" s="9" t="s">
        <v>237</v>
      </c>
      <c r="K23" s="10" t="s">
        <v>139</v>
      </c>
      <c r="L23" s="39">
        <v>1</v>
      </c>
      <c r="M23" s="11">
        <v>16.98</v>
      </c>
      <c r="N23" s="39">
        <v>16.98</v>
      </c>
      <c r="O23" s="19"/>
      <c r="P23" s="13" t="e">
        <v>#VALUE!</v>
      </c>
      <c r="Q23" s="14" t="e">
        <f t="shared" si="4"/>
        <v>#VALUE!</v>
      </c>
      <c r="R23" s="40">
        <v>0</v>
      </c>
      <c r="S23" s="41">
        <v>14.433</v>
      </c>
      <c r="T23" s="14">
        <f t="shared" si="5"/>
        <v>14.433</v>
      </c>
      <c r="V23" s="10" t="s">
        <v>139</v>
      </c>
      <c r="W23" s="39">
        <v>1</v>
      </c>
      <c r="X23" s="41">
        <v>14.433</v>
      </c>
      <c r="Y23" s="72">
        <f t="shared" si="0"/>
        <v>14.433</v>
      </c>
      <c r="Z23" s="19"/>
      <c r="AA23" s="79">
        <v>0</v>
      </c>
      <c r="AB23" s="80">
        <f t="shared" si="1"/>
        <v>0</v>
      </c>
      <c r="AC23" s="81">
        <v>0</v>
      </c>
      <c r="AD23" s="82">
        <f t="shared" si="2"/>
        <v>0</v>
      </c>
      <c r="AE23" s="133">
        <f t="shared" si="3"/>
        <v>0</v>
      </c>
    </row>
    <row r="24" spans="1:31" ht="45.75" thickBot="1" x14ac:dyDescent="0.3">
      <c r="A24" s="16"/>
      <c r="B24" s="3" t="s">
        <v>80</v>
      </c>
      <c r="C24" s="42" t="s">
        <v>189</v>
      </c>
      <c r="D24" s="5" t="s">
        <v>25</v>
      </c>
      <c r="E24" s="6" t="s">
        <v>238</v>
      </c>
      <c r="F24" s="7"/>
      <c r="G24" s="7"/>
      <c r="H24" s="8">
        <v>6.2150000000000398</v>
      </c>
      <c r="I24" s="7"/>
      <c r="J24" s="9" t="s">
        <v>239</v>
      </c>
      <c r="K24" s="10" t="s">
        <v>79</v>
      </c>
      <c r="L24" s="39">
        <v>12</v>
      </c>
      <c r="M24" s="11">
        <v>16.079999999999998</v>
      </c>
      <c r="N24" s="39">
        <v>192.96</v>
      </c>
      <c r="O24" s="19"/>
      <c r="P24" s="13" t="e">
        <v>#VALUE!</v>
      </c>
      <c r="Q24" s="14" t="e">
        <f t="shared" si="4"/>
        <v>#VALUE!</v>
      </c>
      <c r="R24" s="40">
        <v>0</v>
      </c>
      <c r="S24" s="41">
        <v>13.667999999999997</v>
      </c>
      <c r="T24" s="14">
        <f t="shared" si="5"/>
        <v>164.01599999999996</v>
      </c>
      <c r="V24" s="10" t="s">
        <v>79</v>
      </c>
      <c r="W24" s="39">
        <v>12</v>
      </c>
      <c r="X24" s="41">
        <v>13.667999999999997</v>
      </c>
      <c r="Y24" s="72">
        <f t="shared" si="0"/>
        <v>164.01599999999996</v>
      </c>
      <c r="Z24" s="19"/>
      <c r="AA24" s="79">
        <v>0</v>
      </c>
      <c r="AB24" s="80">
        <f t="shared" si="1"/>
        <v>0</v>
      </c>
      <c r="AC24" s="81">
        <v>0</v>
      </c>
      <c r="AD24" s="82">
        <f t="shared" si="2"/>
        <v>0</v>
      </c>
      <c r="AE24" s="133">
        <f t="shared" si="3"/>
        <v>0</v>
      </c>
    </row>
    <row r="25" spans="1:31" ht="30.75" thickBot="1" x14ac:dyDescent="0.3">
      <c r="A25" s="16"/>
      <c r="B25" s="3" t="s">
        <v>80</v>
      </c>
      <c r="C25" s="42" t="s">
        <v>189</v>
      </c>
      <c r="D25" s="5" t="s">
        <v>25</v>
      </c>
      <c r="E25" s="6" t="s">
        <v>411</v>
      </c>
      <c r="F25" s="7"/>
      <c r="G25" s="7"/>
      <c r="H25" s="8">
        <v>6.2360000000000504</v>
      </c>
      <c r="I25" s="7"/>
      <c r="J25" s="9" t="s">
        <v>251</v>
      </c>
      <c r="K25" s="10" t="s">
        <v>79</v>
      </c>
      <c r="L25" s="39">
        <v>24</v>
      </c>
      <c r="M25" s="11">
        <v>25.87</v>
      </c>
      <c r="N25" s="39">
        <v>620.88</v>
      </c>
      <c r="O25" s="19"/>
      <c r="P25" s="13" t="e">
        <v>#VALUE!</v>
      </c>
      <c r="Q25" s="14" t="e">
        <f t="shared" si="4"/>
        <v>#VALUE!</v>
      </c>
      <c r="R25" s="40">
        <v>0</v>
      </c>
      <c r="S25" s="41">
        <v>21.9895</v>
      </c>
      <c r="T25" s="14">
        <f t="shared" si="5"/>
        <v>527.74800000000005</v>
      </c>
      <c r="V25" s="10" t="s">
        <v>79</v>
      </c>
      <c r="W25" s="39">
        <v>24</v>
      </c>
      <c r="X25" s="41">
        <v>21.9895</v>
      </c>
      <c r="Y25" s="72">
        <f t="shared" si="0"/>
        <v>527.74800000000005</v>
      </c>
      <c r="Z25" s="19"/>
      <c r="AA25" s="79">
        <v>0</v>
      </c>
      <c r="AB25" s="80">
        <f t="shared" si="1"/>
        <v>0</v>
      </c>
      <c r="AC25" s="81">
        <v>0</v>
      </c>
      <c r="AD25" s="82">
        <f t="shared" si="2"/>
        <v>0</v>
      </c>
      <c r="AE25" s="133">
        <f t="shared" si="3"/>
        <v>0</v>
      </c>
    </row>
    <row r="26" spans="1:31" ht="30.75" thickBot="1" x14ac:dyDescent="0.3">
      <c r="A26" s="16"/>
      <c r="B26" s="3" t="s">
        <v>80</v>
      </c>
      <c r="C26" s="42" t="s">
        <v>189</v>
      </c>
      <c r="D26" s="5" t="s">
        <v>25</v>
      </c>
      <c r="E26" s="6" t="s">
        <v>412</v>
      </c>
      <c r="F26" s="7"/>
      <c r="G26" s="7"/>
      <c r="H26" s="8">
        <v>6.2370000000000498</v>
      </c>
      <c r="I26" s="7"/>
      <c r="J26" s="9" t="s">
        <v>253</v>
      </c>
      <c r="K26" s="10" t="s">
        <v>104</v>
      </c>
      <c r="L26" s="39">
        <v>17</v>
      </c>
      <c r="M26" s="11">
        <v>6.28</v>
      </c>
      <c r="N26" s="39">
        <v>106.76</v>
      </c>
      <c r="O26" s="19"/>
      <c r="P26" s="13" t="e">
        <v>#VALUE!</v>
      </c>
      <c r="Q26" s="14" t="e">
        <f t="shared" si="4"/>
        <v>#VALUE!</v>
      </c>
      <c r="R26" s="40">
        <v>0</v>
      </c>
      <c r="S26" s="41">
        <v>5.3380000000000001</v>
      </c>
      <c r="T26" s="14">
        <f t="shared" si="5"/>
        <v>90.745999999999995</v>
      </c>
      <c r="V26" s="10" t="s">
        <v>104</v>
      </c>
      <c r="W26" s="39">
        <v>17</v>
      </c>
      <c r="X26" s="41">
        <v>5.3380000000000001</v>
      </c>
      <c r="Y26" s="72">
        <f t="shared" si="0"/>
        <v>90.745999999999995</v>
      </c>
      <c r="Z26" s="19"/>
      <c r="AA26" s="79">
        <v>0</v>
      </c>
      <c r="AB26" s="80">
        <f t="shared" si="1"/>
        <v>0</v>
      </c>
      <c r="AC26" s="81">
        <v>0</v>
      </c>
      <c r="AD26" s="82">
        <f t="shared" si="2"/>
        <v>0</v>
      </c>
      <c r="AE26" s="133">
        <f t="shared" si="3"/>
        <v>0</v>
      </c>
    </row>
    <row r="27" spans="1:31" ht="45.75" thickBot="1" x14ac:dyDescent="0.3">
      <c r="A27" s="16"/>
      <c r="B27" s="3" t="s">
        <v>80</v>
      </c>
      <c r="C27" s="42" t="s">
        <v>189</v>
      </c>
      <c r="D27" s="5" t="s">
        <v>25</v>
      </c>
      <c r="E27" s="6" t="s">
        <v>413</v>
      </c>
      <c r="F27" s="7"/>
      <c r="G27" s="7"/>
      <c r="H27" s="8">
        <v>6.2380000000000502</v>
      </c>
      <c r="I27" s="7"/>
      <c r="J27" s="9" t="s">
        <v>255</v>
      </c>
      <c r="K27" s="10" t="s">
        <v>139</v>
      </c>
      <c r="L27" s="39">
        <v>4</v>
      </c>
      <c r="M27" s="11">
        <v>20.71</v>
      </c>
      <c r="N27" s="39">
        <v>82.84</v>
      </c>
      <c r="O27" s="19"/>
      <c r="P27" s="13" t="e">
        <v>#VALUE!</v>
      </c>
      <c r="Q27" s="14" t="e">
        <f t="shared" si="4"/>
        <v>#VALUE!</v>
      </c>
      <c r="R27" s="40">
        <v>0</v>
      </c>
      <c r="S27" s="41">
        <v>17.6035</v>
      </c>
      <c r="T27" s="14">
        <f t="shared" si="5"/>
        <v>70.414000000000001</v>
      </c>
      <c r="V27" s="10" t="s">
        <v>139</v>
      </c>
      <c r="W27" s="39">
        <v>4</v>
      </c>
      <c r="X27" s="41">
        <v>17.6035</v>
      </c>
      <c r="Y27" s="72">
        <f t="shared" si="0"/>
        <v>70.414000000000001</v>
      </c>
      <c r="Z27" s="19"/>
      <c r="AA27" s="79">
        <v>0</v>
      </c>
      <c r="AB27" s="80">
        <f t="shared" si="1"/>
        <v>0</v>
      </c>
      <c r="AC27" s="81">
        <v>0</v>
      </c>
      <c r="AD27" s="82">
        <f t="shared" si="2"/>
        <v>0</v>
      </c>
      <c r="AE27" s="133">
        <f t="shared" si="3"/>
        <v>0</v>
      </c>
    </row>
    <row r="28" spans="1:31" ht="30.75" thickBot="1" x14ac:dyDescent="0.3">
      <c r="A28" s="16"/>
      <c r="B28" s="3" t="s">
        <v>80</v>
      </c>
      <c r="C28" s="42" t="s">
        <v>189</v>
      </c>
      <c r="D28" s="5" t="s">
        <v>25</v>
      </c>
      <c r="E28" s="6" t="s">
        <v>292</v>
      </c>
      <c r="F28" s="7"/>
      <c r="G28" s="7"/>
      <c r="H28" s="8">
        <v>5.1730000000000196</v>
      </c>
      <c r="I28" s="7"/>
      <c r="J28" s="9" t="s">
        <v>293</v>
      </c>
      <c r="K28" s="10" t="s">
        <v>79</v>
      </c>
      <c r="L28" s="39">
        <v>106</v>
      </c>
      <c r="M28" s="11">
        <v>12.5</v>
      </c>
      <c r="N28" s="39">
        <v>1325</v>
      </c>
      <c r="O28" s="19"/>
      <c r="P28" s="13" t="e">
        <v>#VALUE!</v>
      </c>
      <c r="Q28" s="14" t="e">
        <f t="shared" si="4"/>
        <v>#VALUE!</v>
      </c>
      <c r="R28" s="40">
        <v>0</v>
      </c>
      <c r="S28" s="41">
        <v>9.0625</v>
      </c>
      <c r="T28" s="14">
        <f t="shared" si="5"/>
        <v>960.625</v>
      </c>
      <c r="V28" s="10" t="s">
        <v>79</v>
      </c>
      <c r="W28" s="39">
        <v>106</v>
      </c>
      <c r="X28" s="41">
        <v>9.0625</v>
      </c>
      <c r="Y28" s="72">
        <f t="shared" si="0"/>
        <v>960.625</v>
      </c>
      <c r="Z28" s="19"/>
      <c r="AA28" s="79">
        <v>0</v>
      </c>
      <c r="AB28" s="80">
        <f t="shared" si="1"/>
        <v>0</v>
      </c>
      <c r="AC28" s="81">
        <v>0</v>
      </c>
      <c r="AD28" s="82">
        <f t="shared" si="2"/>
        <v>0</v>
      </c>
      <c r="AE28" s="133">
        <f t="shared" si="3"/>
        <v>0</v>
      </c>
    </row>
    <row r="29" spans="1:31" ht="45.75" thickBot="1" x14ac:dyDescent="0.3">
      <c r="A29" s="16"/>
      <c r="B29" s="3" t="s">
        <v>80</v>
      </c>
      <c r="C29" s="42" t="s">
        <v>189</v>
      </c>
      <c r="D29" s="5" t="s">
        <v>25</v>
      </c>
      <c r="E29" s="6" t="s">
        <v>207</v>
      </c>
      <c r="F29" s="7"/>
      <c r="G29" s="7"/>
      <c r="H29" s="8">
        <v>5.1770000000000298</v>
      </c>
      <c r="I29" s="7"/>
      <c r="J29" s="9" t="s">
        <v>208</v>
      </c>
      <c r="K29" s="10" t="s">
        <v>79</v>
      </c>
      <c r="L29" s="39">
        <v>106</v>
      </c>
      <c r="M29" s="11">
        <v>31.33</v>
      </c>
      <c r="N29" s="39">
        <v>3320.98</v>
      </c>
      <c r="O29" s="19"/>
      <c r="P29" s="13" t="e">
        <v>#VALUE!</v>
      </c>
      <c r="Q29" s="14" t="e">
        <f t="shared" si="4"/>
        <v>#VALUE!</v>
      </c>
      <c r="R29" s="40">
        <v>0</v>
      </c>
      <c r="S29" s="41">
        <v>22.71425</v>
      </c>
      <c r="T29" s="14">
        <f t="shared" si="5"/>
        <v>2407.7105000000001</v>
      </c>
      <c r="V29" s="10" t="s">
        <v>79</v>
      </c>
      <c r="W29" s="39">
        <v>106</v>
      </c>
      <c r="X29" s="41">
        <v>22.71425</v>
      </c>
      <c r="Y29" s="72">
        <f t="shared" si="0"/>
        <v>2407.7105000000001</v>
      </c>
      <c r="Z29" s="19"/>
      <c r="AA29" s="79">
        <v>0</v>
      </c>
      <c r="AB29" s="80">
        <f t="shared" si="1"/>
        <v>0</v>
      </c>
      <c r="AC29" s="81">
        <v>0</v>
      </c>
      <c r="AD29" s="82">
        <f t="shared" si="2"/>
        <v>0</v>
      </c>
      <c r="AE29" s="133">
        <f t="shared" si="3"/>
        <v>0</v>
      </c>
    </row>
    <row r="30" spans="1:31" ht="15.75" thickBot="1" x14ac:dyDescent="0.3">
      <c r="A30" s="16"/>
      <c r="B30" s="3" t="s">
        <v>80</v>
      </c>
      <c r="C30" s="42" t="s">
        <v>72</v>
      </c>
      <c r="D30" s="5" t="s">
        <v>378</v>
      </c>
      <c r="E30" s="6"/>
      <c r="F30" s="7"/>
      <c r="G30" s="7"/>
      <c r="H30" s="8"/>
      <c r="I30" s="7"/>
      <c r="J30" s="9"/>
      <c r="K30" s="10"/>
      <c r="L30" s="39"/>
      <c r="M30" s="9"/>
      <c r="N30" s="39"/>
      <c r="O30" s="44"/>
      <c r="P30" s="28"/>
      <c r="Q30" s="43"/>
      <c r="R30" s="43"/>
      <c r="S30" s="43"/>
      <c r="T30" s="43"/>
      <c r="V30" s="10"/>
      <c r="W30" s="39"/>
      <c r="X30" s="43"/>
      <c r="Y30" s="72">
        <f t="shared" si="0"/>
        <v>0</v>
      </c>
      <c r="Z30" s="19"/>
      <c r="AA30" s="79">
        <v>0</v>
      </c>
      <c r="AB30" s="80">
        <f t="shared" si="1"/>
        <v>0</v>
      </c>
      <c r="AC30" s="81">
        <v>0</v>
      </c>
      <c r="AD30" s="82">
        <f t="shared" si="2"/>
        <v>0</v>
      </c>
      <c r="AE30" s="133">
        <f t="shared" si="3"/>
        <v>0</v>
      </c>
    </row>
    <row r="31" spans="1:31" ht="75.75" thickBot="1" x14ac:dyDescent="0.3">
      <c r="A31" s="16"/>
      <c r="B31" s="3" t="s">
        <v>80</v>
      </c>
      <c r="C31" s="42" t="s">
        <v>72</v>
      </c>
      <c r="D31" s="5" t="s">
        <v>25</v>
      </c>
      <c r="E31" s="6" t="s">
        <v>118</v>
      </c>
      <c r="F31" s="7"/>
      <c r="G31" s="7"/>
      <c r="H31" s="8">
        <v>3.74000000000001</v>
      </c>
      <c r="I31" s="7"/>
      <c r="J31" s="9" t="s">
        <v>119</v>
      </c>
      <c r="K31" s="10" t="s">
        <v>79</v>
      </c>
      <c r="L31" s="39">
        <v>42</v>
      </c>
      <c r="M31" s="11">
        <v>30.56</v>
      </c>
      <c r="N31" s="39">
        <v>1283.52</v>
      </c>
      <c r="O31" s="44"/>
      <c r="P31" s="13" t="e">
        <v>#VALUE!</v>
      </c>
      <c r="Q31" s="14" t="e">
        <f>IF(J31="PROV SUM",N31,L31*P31)</f>
        <v>#VALUE!</v>
      </c>
      <c r="R31" s="40">
        <v>0</v>
      </c>
      <c r="S31" s="41">
        <v>24.448</v>
      </c>
      <c r="T31" s="14">
        <f>IF(J31="SC024",N31,IF(ISERROR(S31),"",IF(J31="PROV SUM",N31,L31*S31)))</f>
        <v>1026.816</v>
      </c>
      <c r="V31" s="10" t="s">
        <v>79</v>
      </c>
      <c r="W31" s="39">
        <v>42</v>
      </c>
      <c r="X31" s="41">
        <v>24.448</v>
      </c>
      <c r="Y31" s="72">
        <f t="shared" si="0"/>
        <v>1026.816</v>
      </c>
      <c r="Z31" s="19"/>
      <c r="AA31" s="79">
        <v>0</v>
      </c>
      <c r="AB31" s="80">
        <f t="shared" si="1"/>
        <v>0</v>
      </c>
      <c r="AC31" s="81">
        <v>0</v>
      </c>
      <c r="AD31" s="82">
        <f t="shared" si="2"/>
        <v>0</v>
      </c>
      <c r="AE31" s="133">
        <f t="shared" si="3"/>
        <v>0</v>
      </c>
    </row>
    <row r="32" spans="1:31" ht="75.75" thickBot="1" x14ac:dyDescent="0.3">
      <c r="A32" s="16"/>
      <c r="B32" s="3" t="s">
        <v>80</v>
      </c>
      <c r="C32" s="42" t="s">
        <v>72</v>
      </c>
      <c r="D32" s="5" t="s">
        <v>25</v>
      </c>
      <c r="E32" s="6" t="s">
        <v>146</v>
      </c>
      <c r="F32" s="7"/>
      <c r="G32" s="7"/>
      <c r="H32" s="8">
        <v>3.3330000000000002</v>
      </c>
      <c r="I32" s="7"/>
      <c r="J32" s="9" t="s">
        <v>147</v>
      </c>
      <c r="K32" s="10" t="s">
        <v>104</v>
      </c>
      <c r="L32" s="39">
        <v>6</v>
      </c>
      <c r="M32" s="11">
        <v>53.05</v>
      </c>
      <c r="N32" s="39">
        <v>318.3</v>
      </c>
      <c r="O32" s="44"/>
      <c r="P32" s="13" t="e">
        <v>#VALUE!</v>
      </c>
      <c r="Q32" s="14" t="e">
        <f>IF(J32="PROV SUM",N32,L32*P32)</f>
        <v>#VALUE!</v>
      </c>
      <c r="R32" s="40">
        <v>0</v>
      </c>
      <c r="S32" s="41">
        <v>39.315354999999997</v>
      </c>
      <c r="T32" s="14">
        <f>IF(J32="SC024",N32,IF(ISERROR(S32),"",IF(J32="PROV SUM",N32,L32*S32)))</f>
        <v>235.89212999999998</v>
      </c>
      <c r="V32" s="10" t="s">
        <v>104</v>
      </c>
      <c r="W32" s="39">
        <v>6</v>
      </c>
      <c r="X32" s="41">
        <v>39.315354999999997</v>
      </c>
      <c r="Y32" s="72">
        <f t="shared" si="0"/>
        <v>235.89212999999998</v>
      </c>
      <c r="Z32" s="19"/>
      <c r="AA32" s="79">
        <v>0</v>
      </c>
      <c r="AB32" s="80">
        <f t="shared" si="1"/>
        <v>0</v>
      </c>
      <c r="AC32" s="81">
        <v>0</v>
      </c>
      <c r="AD32" s="82">
        <f t="shared" si="2"/>
        <v>0</v>
      </c>
      <c r="AE32" s="133">
        <f t="shared" si="3"/>
        <v>0</v>
      </c>
    </row>
    <row r="33" spans="1:32" ht="30.75" thickBot="1" x14ac:dyDescent="0.3">
      <c r="A33" s="16"/>
      <c r="B33" s="3" t="s">
        <v>80</v>
      </c>
      <c r="C33" s="42" t="s">
        <v>72</v>
      </c>
      <c r="D33" s="5" t="s">
        <v>25</v>
      </c>
      <c r="E33" s="6" t="s">
        <v>148</v>
      </c>
      <c r="F33" s="7"/>
      <c r="G33" s="7"/>
      <c r="H33" s="8">
        <v>3.36100000000001</v>
      </c>
      <c r="I33" s="7"/>
      <c r="J33" s="9" t="s">
        <v>149</v>
      </c>
      <c r="K33" s="10" t="s">
        <v>75</v>
      </c>
      <c r="L33" s="39">
        <v>1</v>
      </c>
      <c r="M33" s="11">
        <v>8.0500000000000007</v>
      </c>
      <c r="N33" s="39">
        <v>8.0500000000000007</v>
      </c>
      <c r="O33" s="44"/>
      <c r="P33" s="13" t="e">
        <v>#VALUE!</v>
      </c>
      <c r="Q33" s="14" t="e">
        <f>IF(J33="PROV SUM",N33,L33*P33)</f>
        <v>#VALUE!</v>
      </c>
      <c r="R33" s="40">
        <v>0</v>
      </c>
      <c r="S33" s="41">
        <v>5.9658550000000004</v>
      </c>
      <c r="T33" s="14">
        <f>IF(J33="SC024",N33,IF(ISERROR(S33),"",IF(J33="PROV SUM",N33,L33*S33)))</f>
        <v>5.9658550000000004</v>
      </c>
      <c r="V33" s="10" t="s">
        <v>75</v>
      </c>
      <c r="W33" s="39">
        <v>1</v>
      </c>
      <c r="X33" s="41">
        <v>5.9658550000000004</v>
      </c>
      <c r="Y33" s="72">
        <f t="shared" si="0"/>
        <v>5.9658550000000004</v>
      </c>
      <c r="Z33" s="19"/>
      <c r="AA33" s="79">
        <v>0</v>
      </c>
      <c r="AB33" s="80">
        <f t="shared" si="1"/>
        <v>0</v>
      </c>
      <c r="AC33" s="81">
        <v>0</v>
      </c>
      <c r="AD33" s="82">
        <f t="shared" si="2"/>
        <v>0</v>
      </c>
      <c r="AE33" s="133">
        <f t="shared" si="3"/>
        <v>0</v>
      </c>
    </row>
    <row r="34" spans="1:32" ht="45.75" thickBot="1" x14ac:dyDescent="0.3">
      <c r="A34" s="16"/>
      <c r="B34" s="3" t="s">
        <v>80</v>
      </c>
      <c r="C34" s="42" t="s">
        <v>72</v>
      </c>
      <c r="D34" s="5" t="s">
        <v>25</v>
      </c>
      <c r="E34" s="6" t="s">
        <v>156</v>
      </c>
      <c r="F34" s="7"/>
      <c r="G34" s="7"/>
      <c r="H34" s="8">
        <v>3.3840000000000101</v>
      </c>
      <c r="I34" s="7"/>
      <c r="J34" s="9" t="s">
        <v>157</v>
      </c>
      <c r="K34" s="10" t="s">
        <v>75</v>
      </c>
      <c r="L34" s="39">
        <v>6</v>
      </c>
      <c r="M34" s="11">
        <v>108.64</v>
      </c>
      <c r="N34" s="39">
        <v>651.84</v>
      </c>
      <c r="O34" s="44"/>
      <c r="P34" s="13" t="e">
        <v>#VALUE!</v>
      </c>
      <c r="Q34" s="14" t="e">
        <f>IF(J34="PROV SUM",N34,L34*P34)</f>
        <v>#VALUE!</v>
      </c>
      <c r="R34" s="40">
        <v>0</v>
      </c>
      <c r="S34" s="41">
        <v>80.513103999999998</v>
      </c>
      <c r="T34" s="14">
        <f>IF(J34="SC024",N34,IF(ISERROR(S34),"",IF(J34="PROV SUM",N34,L34*S34)))</f>
        <v>483.07862399999999</v>
      </c>
      <c r="V34" s="10" t="s">
        <v>75</v>
      </c>
      <c r="W34" s="39">
        <v>6</v>
      </c>
      <c r="X34" s="41">
        <v>80.513103999999998</v>
      </c>
      <c r="Y34" s="72">
        <f t="shared" si="0"/>
        <v>483.07862399999999</v>
      </c>
      <c r="Z34" s="19"/>
      <c r="AA34" s="79">
        <v>0</v>
      </c>
      <c r="AB34" s="80">
        <f t="shared" si="1"/>
        <v>0</v>
      </c>
      <c r="AC34" s="81">
        <v>0</v>
      </c>
      <c r="AD34" s="82">
        <f t="shared" si="2"/>
        <v>0</v>
      </c>
      <c r="AE34" s="133">
        <f t="shared" si="3"/>
        <v>0</v>
      </c>
    </row>
    <row r="35" spans="1:32" ht="45.75" thickBot="1" x14ac:dyDescent="0.3">
      <c r="A35" s="16"/>
      <c r="B35" s="3" t="s">
        <v>80</v>
      </c>
      <c r="C35" s="42" t="s">
        <v>72</v>
      </c>
      <c r="D35" s="5" t="s">
        <v>25</v>
      </c>
      <c r="E35" s="6" t="s">
        <v>81</v>
      </c>
      <c r="F35" s="7"/>
      <c r="G35" s="7"/>
      <c r="H35" s="8">
        <v>3.4240000000000199</v>
      </c>
      <c r="I35" s="7"/>
      <c r="J35" s="9" t="s">
        <v>82</v>
      </c>
      <c r="K35" s="10" t="s">
        <v>79</v>
      </c>
      <c r="L35" s="39">
        <v>4</v>
      </c>
      <c r="M35" s="11">
        <v>33.68</v>
      </c>
      <c r="N35" s="39">
        <v>134.72</v>
      </c>
      <c r="O35" s="44"/>
      <c r="P35" s="13" t="e">
        <v>#VALUE!</v>
      </c>
      <c r="Q35" s="14" t="e">
        <f>IF(J35="PROV SUM",N35,L35*P35)</f>
        <v>#VALUE!</v>
      </c>
      <c r="R35" s="40">
        <v>0</v>
      </c>
      <c r="S35" s="41">
        <v>24.417999999999999</v>
      </c>
      <c r="T35" s="14">
        <f>IF(J35="SC024",N35,IF(ISERROR(S35),"",IF(J35="PROV SUM",N35,L35*S35)))</f>
        <v>97.671999999999997</v>
      </c>
      <c r="V35" s="10" t="s">
        <v>79</v>
      </c>
      <c r="W35" s="39">
        <v>4</v>
      </c>
      <c r="X35" s="41">
        <v>24.417999999999999</v>
      </c>
      <c r="Y35" s="72">
        <f t="shared" si="0"/>
        <v>97.671999999999997</v>
      </c>
      <c r="Z35" s="19"/>
      <c r="AA35" s="79">
        <v>0</v>
      </c>
      <c r="AB35" s="80">
        <f t="shared" si="1"/>
        <v>0</v>
      </c>
      <c r="AC35" s="81">
        <v>0</v>
      </c>
      <c r="AD35" s="82">
        <f t="shared" si="2"/>
        <v>0</v>
      </c>
      <c r="AE35" s="133">
        <f t="shared" si="3"/>
        <v>0</v>
      </c>
    </row>
    <row r="36" spans="1:32" ht="15.75" thickBot="1" x14ac:dyDescent="0.3">
      <c r="A36" s="16"/>
      <c r="B36" s="3" t="s">
        <v>80</v>
      </c>
      <c r="C36" s="42" t="s">
        <v>164</v>
      </c>
      <c r="D36" s="5" t="s">
        <v>378</v>
      </c>
      <c r="E36" s="6"/>
      <c r="F36" s="7"/>
      <c r="G36" s="7"/>
      <c r="H36" s="8"/>
      <c r="I36" s="7"/>
      <c r="J36" s="9"/>
      <c r="K36" s="10"/>
      <c r="L36" s="39"/>
      <c r="M36" s="9"/>
      <c r="N36" s="39"/>
      <c r="O36" s="44"/>
      <c r="P36" s="28"/>
      <c r="Q36" s="43"/>
      <c r="R36" s="43"/>
      <c r="S36" s="43"/>
      <c r="T36" s="43"/>
      <c r="V36" s="10"/>
      <c r="W36" s="39"/>
      <c r="X36" s="43"/>
      <c r="Y36" s="72">
        <f t="shared" si="0"/>
        <v>0</v>
      </c>
      <c r="Z36" s="19"/>
      <c r="AA36" s="79">
        <v>0</v>
      </c>
      <c r="AB36" s="80">
        <f t="shared" si="1"/>
        <v>0</v>
      </c>
      <c r="AC36" s="81">
        <v>0</v>
      </c>
      <c r="AD36" s="82">
        <f t="shared" si="2"/>
        <v>0</v>
      </c>
      <c r="AE36" s="133">
        <f t="shared" si="3"/>
        <v>0</v>
      </c>
    </row>
    <row r="37" spans="1:32" ht="90.75" thickBot="1" x14ac:dyDescent="0.3">
      <c r="A37" s="16"/>
      <c r="B37" s="3" t="s">
        <v>80</v>
      </c>
      <c r="C37" s="42" t="s">
        <v>164</v>
      </c>
      <c r="D37" s="5" t="s">
        <v>25</v>
      </c>
      <c r="E37" s="6" t="s">
        <v>165</v>
      </c>
      <c r="F37" s="7"/>
      <c r="G37" s="7"/>
      <c r="H37" s="8">
        <v>4.28</v>
      </c>
      <c r="I37" s="7"/>
      <c r="J37" s="9" t="s">
        <v>166</v>
      </c>
      <c r="K37" s="10" t="s">
        <v>79</v>
      </c>
      <c r="L37" s="39">
        <v>3</v>
      </c>
      <c r="M37" s="11">
        <v>434.56</v>
      </c>
      <c r="N37" s="39">
        <v>1303.68</v>
      </c>
      <c r="O37" s="44"/>
      <c r="P37" s="13" t="e">
        <v>#VALUE!</v>
      </c>
      <c r="Q37" s="14" t="e">
        <f>IF(J37="PROV SUM",N37,L37*P37)</f>
        <v>#VALUE!</v>
      </c>
      <c r="R37" s="40">
        <v>0</v>
      </c>
      <c r="S37" s="41">
        <v>385.23743999999999</v>
      </c>
      <c r="T37" s="14">
        <f>IF(J37="SC024",N37,IF(ISERROR(S37),"",IF(J37="PROV SUM",N37,L37*S37)))</f>
        <v>1155.7123200000001</v>
      </c>
      <c r="V37" s="10" t="s">
        <v>79</v>
      </c>
      <c r="W37" s="39">
        <v>3</v>
      </c>
      <c r="X37" s="41">
        <v>385.23743999999999</v>
      </c>
      <c r="Y37" s="72">
        <f t="shared" si="0"/>
        <v>1155.7123200000001</v>
      </c>
      <c r="Z37" s="19"/>
      <c r="AA37" s="79">
        <v>0</v>
      </c>
      <c r="AB37" s="80">
        <f t="shared" si="1"/>
        <v>0</v>
      </c>
      <c r="AC37" s="81">
        <v>0</v>
      </c>
      <c r="AD37" s="82">
        <f t="shared" si="2"/>
        <v>0</v>
      </c>
      <c r="AE37" s="133">
        <f t="shared" si="3"/>
        <v>0</v>
      </c>
    </row>
    <row r="38" spans="1:32" ht="90.75" thickBot="1" x14ac:dyDescent="0.3">
      <c r="A38" s="16"/>
      <c r="B38" s="45" t="s">
        <v>80</v>
      </c>
      <c r="C38" s="46" t="s">
        <v>164</v>
      </c>
      <c r="D38" s="47" t="s">
        <v>25</v>
      </c>
      <c r="E38" s="48" t="s">
        <v>173</v>
      </c>
      <c r="F38" s="49"/>
      <c r="G38" s="49"/>
      <c r="H38" s="50">
        <v>4.9099999999999797</v>
      </c>
      <c r="I38" s="49"/>
      <c r="J38" s="51" t="s">
        <v>174</v>
      </c>
      <c r="K38" s="52" t="s">
        <v>75</v>
      </c>
      <c r="L38" s="53">
        <v>5</v>
      </c>
      <c r="M38" s="54">
        <v>98.99</v>
      </c>
      <c r="N38" s="53">
        <v>494.95</v>
      </c>
      <c r="O38" s="44"/>
      <c r="P38" s="13" t="e">
        <v>#VALUE!</v>
      </c>
      <c r="Q38" s="14" t="e">
        <f>IF(J38="PROV SUM",N38,L38*P38)</f>
        <v>#VALUE!</v>
      </c>
      <c r="R38" s="40">
        <v>0</v>
      </c>
      <c r="S38" s="41">
        <v>87.754634999999993</v>
      </c>
      <c r="T38" s="14">
        <f>IF(J38="SC024",N38,IF(ISERROR(S38),"",IF(J38="PROV SUM",N38,L38*S38)))</f>
        <v>438.77317499999998</v>
      </c>
      <c r="V38" s="52" t="s">
        <v>75</v>
      </c>
      <c r="W38" s="53">
        <v>5</v>
      </c>
      <c r="X38" s="41">
        <v>87.754634999999993</v>
      </c>
      <c r="Y38" s="72">
        <f t="shared" si="0"/>
        <v>438.77317499999998</v>
      </c>
      <c r="Z38" s="19"/>
      <c r="AA38" s="79">
        <v>0</v>
      </c>
      <c r="AB38" s="80">
        <f t="shared" si="1"/>
        <v>0</v>
      </c>
      <c r="AC38" s="81">
        <v>0</v>
      </c>
      <c r="AD38" s="82">
        <f t="shared" si="2"/>
        <v>0</v>
      </c>
      <c r="AE38" s="133">
        <f t="shared" si="3"/>
        <v>0</v>
      </c>
    </row>
    <row r="39" spans="1:32" ht="15.75" thickBot="1" x14ac:dyDescent="0.3">
      <c r="A39" s="16"/>
      <c r="B39" s="45" t="s">
        <v>80</v>
      </c>
      <c r="C39" s="46" t="s">
        <v>24</v>
      </c>
      <c r="D39" s="47" t="s">
        <v>378</v>
      </c>
      <c r="E39" s="48"/>
      <c r="F39" s="49"/>
      <c r="G39" s="49"/>
      <c r="H39" s="50"/>
      <c r="I39" s="49"/>
      <c r="J39" s="51"/>
      <c r="K39" s="52"/>
      <c r="L39" s="53"/>
      <c r="M39" s="51"/>
      <c r="N39" s="53"/>
      <c r="O39" s="44"/>
      <c r="P39" s="28"/>
      <c r="Q39" s="43"/>
      <c r="R39" s="43"/>
      <c r="S39" s="43"/>
      <c r="T39" s="43"/>
      <c r="V39" s="52"/>
      <c r="W39" s="53"/>
      <c r="X39" s="43"/>
      <c r="Y39" s="72">
        <f t="shared" si="0"/>
        <v>0</v>
      </c>
      <c r="Z39" s="19"/>
      <c r="AA39" s="79">
        <v>0</v>
      </c>
      <c r="AB39" s="80">
        <f t="shared" si="1"/>
        <v>0</v>
      </c>
      <c r="AC39" s="81">
        <v>0</v>
      </c>
      <c r="AD39" s="82">
        <f t="shared" si="2"/>
        <v>0</v>
      </c>
      <c r="AE39" s="133">
        <f t="shared" si="3"/>
        <v>0</v>
      </c>
      <c r="AF39" s="176">
        <f>SUM(AD40:AD45)</f>
        <v>2105.8631999999998</v>
      </c>
    </row>
    <row r="40" spans="1:32" ht="120.75" thickBot="1" x14ac:dyDescent="0.3">
      <c r="A40" s="22"/>
      <c r="B40" s="55" t="s">
        <v>80</v>
      </c>
      <c r="C40" s="55" t="s">
        <v>24</v>
      </c>
      <c r="D40" s="56" t="s">
        <v>25</v>
      </c>
      <c r="E40" s="57" t="s">
        <v>26</v>
      </c>
      <c r="F40" s="58"/>
      <c r="G40" s="58"/>
      <c r="H40" s="59">
        <v>2.1</v>
      </c>
      <c r="I40" s="58"/>
      <c r="J40" s="60" t="s">
        <v>27</v>
      </c>
      <c r="K40" s="58" t="s">
        <v>28</v>
      </c>
      <c r="L40" s="61">
        <v>84</v>
      </c>
      <c r="M40" s="62">
        <v>12.92</v>
      </c>
      <c r="N40" s="63">
        <v>1085.28</v>
      </c>
      <c r="O40" s="19"/>
      <c r="P40" s="13" t="e">
        <v>#VALUE!</v>
      </c>
      <c r="Q40" s="14" t="e">
        <f t="shared" ref="Q40:Q45" si="6">IF(J40="PROV SUM",N40,L40*P40)</f>
        <v>#VALUE!</v>
      </c>
      <c r="R40" s="40">
        <v>0</v>
      </c>
      <c r="S40" s="41">
        <v>16.4084</v>
      </c>
      <c r="T40" s="14">
        <f t="shared" ref="T40:T45" si="7">IF(J40="SC024",N40,IF(ISERROR(S40),"",IF(J40="PROV SUM",N40,L40*S40)))</f>
        <v>1378.3056000000001</v>
      </c>
      <c r="V40" s="58" t="s">
        <v>28</v>
      </c>
      <c r="W40" s="61">
        <v>84</v>
      </c>
      <c r="X40" s="41">
        <v>16.4084</v>
      </c>
      <c r="Y40" s="72">
        <f t="shared" si="0"/>
        <v>1378.3056000000001</v>
      </c>
      <c r="Z40" s="19"/>
      <c r="AA40" s="79">
        <v>0.7</v>
      </c>
      <c r="AB40" s="80">
        <f t="shared" si="1"/>
        <v>964.81392000000005</v>
      </c>
      <c r="AC40" s="81">
        <v>0.7</v>
      </c>
      <c r="AD40" s="82">
        <f t="shared" si="2"/>
        <v>964.81392000000005</v>
      </c>
      <c r="AE40" s="133">
        <f t="shared" si="3"/>
        <v>0</v>
      </c>
    </row>
    <row r="41" spans="1:32" ht="30.75" thickBot="1" x14ac:dyDescent="0.3">
      <c r="A41" s="22"/>
      <c r="B41" s="55" t="s">
        <v>80</v>
      </c>
      <c r="C41" s="55" t="s">
        <v>24</v>
      </c>
      <c r="D41" s="56" t="s">
        <v>25</v>
      </c>
      <c r="E41" s="57" t="s">
        <v>29</v>
      </c>
      <c r="F41" s="58"/>
      <c r="G41" s="58"/>
      <c r="H41" s="59">
        <v>2.5</v>
      </c>
      <c r="I41" s="58"/>
      <c r="J41" s="60" t="s">
        <v>30</v>
      </c>
      <c r="K41" s="58" t="s">
        <v>31</v>
      </c>
      <c r="L41" s="61">
        <v>1</v>
      </c>
      <c r="M41" s="62">
        <v>420</v>
      </c>
      <c r="N41" s="63">
        <v>420</v>
      </c>
      <c r="O41" s="19"/>
      <c r="P41" s="13" t="e">
        <v>#VALUE!</v>
      </c>
      <c r="Q41" s="14" t="e">
        <f t="shared" si="6"/>
        <v>#VALUE!</v>
      </c>
      <c r="R41" s="40">
        <v>0</v>
      </c>
      <c r="S41" s="41">
        <v>533.4</v>
      </c>
      <c r="T41" s="14">
        <f t="shared" si="7"/>
        <v>533.4</v>
      </c>
      <c r="V41" s="58" t="s">
        <v>31</v>
      </c>
      <c r="W41" s="61">
        <v>1</v>
      </c>
      <c r="X41" s="41">
        <v>533.4</v>
      </c>
      <c r="Y41" s="72">
        <f t="shared" si="0"/>
        <v>533.4</v>
      </c>
      <c r="Z41" s="19"/>
      <c r="AA41" s="79">
        <v>0.7</v>
      </c>
      <c r="AB41" s="80">
        <f t="shared" si="1"/>
        <v>373.37999999999994</v>
      </c>
      <c r="AC41" s="81">
        <v>0.7</v>
      </c>
      <c r="AD41" s="82">
        <f t="shared" si="2"/>
        <v>373.37999999999994</v>
      </c>
      <c r="AE41" s="133">
        <f t="shared" si="3"/>
        <v>0</v>
      </c>
    </row>
    <row r="42" spans="1:32" ht="15.75" thickBot="1" x14ac:dyDescent="0.3">
      <c r="A42" s="22"/>
      <c r="B42" s="55" t="s">
        <v>80</v>
      </c>
      <c r="C42" s="55" t="s">
        <v>24</v>
      </c>
      <c r="D42" s="56" t="s">
        <v>25</v>
      </c>
      <c r="E42" s="57" t="s">
        <v>32</v>
      </c>
      <c r="F42" s="58"/>
      <c r="G42" s="58"/>
      <c r="H42" s="59">
        <v>2.6</v>
      </c>
      <c r="I42" s="58"/>
      <c r="J42" s="60" t="s">
        <v>33</v>
      </c>
      <c r="K42" s="58" t="s">
        <v>31</v>
      </c>
      <c r="L42" s="61">
        <v>2</v>
      </c>
      <c r="M42" s="62">
        <v>50</v>
      </c>
      <c r="N42" s="63">
        <v>100</v>
      </c>
      <c r="O42" s="19"/>
      <c r="P42" s="13" t="e">
        <v>#VALUE!</v>
      </c>
      <c r="Q42" s="14" t="e">
        <f t="shared" si="6"/>
        <v>#VALUE!</v>
      </c>
      <c r="R42" s="40">
        <v>0</v>
      </c>
      <c r="S42" s="41">
        <v>63.5</v>
      </c>
      <c r="T42" s="14">
        <f t="shared" si="7"/>
        <v>127</v>
      </c>
      <c r="V42" s="58" t="s">
        <v>31</v>
      </c>
      <c r="W42" s="61">
        <v>2</v>
      </c>
      <c r="X42" s="41">
        <v>63.5</v>
      </c>
      <c r="Y42" s="72">
        <f t="shared" si="0"/>
        <v>127</v>
      </c>
      <c r="Z42" s="19"/>
      <c r="AA42" s="79">
        <v>0.7</v>
      </c>
      <c r="AB42" s="80">
        <f t="shared" si="1"/>
        <v>88.899999999999991</v>
      </c>
      <c r="AC42" s="81">
        <v>0.7</v>
      </c>
      <c r="AD42" s="82">
        <f t="shared" si="2"/>
        <v>88.899999999999991</v>
      </c>
      <c r="AE42" s="133">
        <f t="shared" si="3"/>
        <v>0</v>
      </c>
    </row>
    <row r="43" spans="1:32" ht="15.75" thickBot="1" x14ac:dyDescent="0.3">
      <c r="A43" s="22"/>
      <c r="B43" s="55" t="s">
        <v>80</v>
      </c>
      <c r="C43" s="55" t="s">
        <v>24</v>
      </c>
      <c r="D43" s="56" t="s">
        <v>25</v>
      </c>
      <c r="E43" s="57" t="s">
        <v>35</v>
      </c>
      <c r="F43" s="58"/>
      <c r="G43" s="58"/>
      <c r="H43" s="59">
        <v>2.7</v>
      </c>
      <c r="I43" s="58"/>
      <c r="J43" s="60" t="s">
        <v>36</v>
      </c>
      <c r="K43" s="58" t="s">
        <v>31</v>
      </c>
      <c r="L43" s="61">
        <v>1</v>
      </c>
      <c r="M43" s="62">
        <v>383.72</v>
      </c>
      <c r="N43" s="63">
        <v>383.72</v>
      </c>
      <c r="O43" s="19"/>
      <c r="P43" s="13" t="e">
        <v>#VALUE!</v>
      </c>
      <c r="Q43" s="14" t="e">
        <f t="shared" si="6"/>
        <v>#VALUE!</v>
      </c>
      <c r="R43" s="40">
        <v>0</v>
      </c>
      <c r="S43" s="41">
        <v>487.32440000000003</v>
      </c>
      <c r="T43" s="14">
        <f t="shared" si="7"/>
        <v>487.32440000000003</v>
      </c>
      <c r="V43" s="58" t="s">
        <v>31</v>
      </c>
      <c r="W43" s="61">
        <v>1</v>
      </c>
      <c r="X43" s="41">
        <v>487.32440000000003</v>
      </c>
      <c r="Y43" s="72">
        <f t="shared" si="0"/>
        <v>487.32440000000003</v>
      </c>
      <c r="Z43" s="19"/>
      <c r="AA43" s="79">
        <v>0.7</v>
      </c>
      <c r="AB43" s="80">
        <f t="shared" si="1"/>
        <v>341.12707999999998</v>
      </c>
      <c r="AC43" s="81">
        <v>0.7</v>
      </c>
      <c r="AD43" s="82">
        <f t="shared" si="2"/>
        <v>341.12707999999998</v>
      </c>
      <c r="AE43" s="133">
        <f t="shared" si="3"/>
        <v>0</v>
      </c>
    </row>
    <row r="44" spans="1:32" ht="15.75" thickBot="1" x14ac:dyDescent="0.3">
      <c r="A44" s="22"/>
      <c r="B44" s="55" t="s">
        <v>80</v>
      </c>
      <c r="C44" s="55" t="s">
        <v>24</v>
      </c>
      <c r="D44" s="56" t="s">
        <v>25</v>
      </c>
      <c r="E44" s="57" t="s">
        <v>41</v>
      </c>
      <c r="F44" s="58"/>
      <c r="G44" s="58"/>
      <c r="H44" s="59">
        <v>2.16</v>
      </c>
      <c r="I44" s="58"/>
      <c r="J44" s="60" t="s">
        <v>42</v>
      </c>
      <c r="K44" s="58" t="s">
        <v>31</v>
      </c>
      <c r="L44" s="61">
        <v>1</v>
      </c>
      <c r="M44" s="62">
        <v>379.8</v>
      </c>
      <c r="N44" s="63">
        <v>379.8</v>
      </c>
      <c r="O44" s="19"/>
      <c r="P44" s="13" t="e">
        <v>#VALUE!</v>
      </c>
      <c r="Q44" s="14" t="e">
        <f t="shared" si="6"/>
        <v>#VALUE!</v>
      </c>
      <c r="R44" s="40">
        <v>0</v>
      </c>
      <c r="S44" s="41">
        <v>482.346</v>
      </c>
      <c r="T44" s="14">
        <f t="shared" si="7"/>
        <v>482.346</v>
      </c>
      <c r="V44" s="58" t="s">
        <v>31</v>
      </c>
      <c r="W44" s="61">
        <v>1</v>
      </c>
      <c r="X44" s="41">
        <v>482.346</v>
      </c>
      <c r="Y44" s="72">
        <f t="shared" si="0"/>
        <v>482.346</v>
      </c>
      <c r="Z44" s="19"/>
      <c r="AA44" s="79">
        <v>0.7</v>
      </c>
      <c r="AB44" s="80">
        <f t="shared" si="1"/>
        <v>337.6422</v>
      </c>
      <c r="AC44" s="81">
        <v>0.7</v>
      </c>
      <c r="AD44" s="82">
        <f t="shared" si="2"/>
        <v>337.6422</v>
      </c>
      <c r="AE44" s="133">
        <f t="shared" si="3"/>
        <v>0</v>
      </c>
    </row>
    <row r="45" spans="1:32" ht="60.75" thickBot="1" x14ac:dyDescent="0.3">
      <c r="A45" s="22"/>
      <c r="B45" s="55" t="s">
        <v>80</v>
      </c>
      <c r="C45" s="55" t="s">
        <v>24</v>
      </c>
      <c r="D45" s="56" t="s">
        <v>25</v>
      </c>
      <c r="E45" s="57" t="s">
        <v>382</v>
      </c>
      <c r="F45" s="58"/>
      <c r="G45" s="58"/>
      <c r="H45" s="59"/>
      <c r="I45" s="58"/>
      <c r="J45" s="60" t="s">
        <v>383</v>
      </c>
      <c r="K45" s="58" t="s">
        <v>31</v>
      </c>
      <c r="L45" s="61"/>
      <c r="M45" s="62">
        <v>4.8300000000000003E-2</v>
      </c>
      <c r="N45" s="63">
        <v>0</v>
      </c>
      <c r="O45" s="19"/>
      <c r="P45" s="13" t="e">
        <v>#VALUE!</v>
      </c>
      <c r="Q45" s="14" t="e">
        <f t="shared" si="6"/>
        <v>#VALUE!</v>
      </c>
      <c r="R45" s="40" t="e">
        <v>#N/A</v>
      </c>
      <c r="S45" s="41" t="e">
        <v>#N/A</v>
      </c>
      <c r="T45" s="14">
        <f t="shared" si="7"/>
        <v>0</v>
      </c>
      <c r="V45" s="58" t="s">
        <v>31</v>
      </c>
      <c r="W45" s="61"/>
      <c r="X45" s="41" t="e">
        <v>#N/A</v>
      </c>
      <c r="Y45" s="72"/>
      <c r="Z45" s="19"/>
      <c r="AA45" s="79">
        <v>0</v>
      </c>
      <c r="AB45" s="80">
        <f t="shared" si="1"/>
        <v>0</v>
      </c>
      <c r="AC45" s="81">
        <v>0</v>
      </c>
      <c r="AD45" s="82">
        <f t="shared" si="2"/>
        <v>0</v>
      </c>
      <c r="AE45" s="133">
        <f t="shared" si="3"/>
        <v>0</v>
      </c>
    </row>
    <row r="46" spans="1:32" ht="15.75" thickBot="1" x14ac:dyDescent="0.3">
      <c r="A46" s="22"/>
      <c r="B46" s="64" t="s">
        <v>80</v>
      </c>
      <c r="C46" s="55" t="s">
        <v>312</v>
      </c>
      <c r="D46" s="56" t="s">
        <v>378</v>
      </c>
      <c r="E46" s="57"/>
      <c r="F46" s="58"/>
      <c r="G46" s="58"/>
      <c r="H46" s="59"/>
      <c r="I46" s="58"/>
      <c r="J46" s="60"/>
      <c r="K46" s="58"/>
      <c r="L46" s="61"/>
      <c r="M46" s="60"/>
      <c r="N46" s="63"/>
      <c r="O46" s="19"/>
      <c r="P46" s="17"/>
      <c r="Q46" s="38"/>
      <c r="R46" s="38"/>
      <c r="S46" s="38"/>
      <c r="T46" s="38"/>
      <c r="V46" s="58"/>
      <c r="W46" s="61"/>
      <c r="X46" s="38"/>
      <c r="Y46" s="72">
        <f t="shared" si="0"/>
        <v>0</v>
      </c>
      <c r="Z46" s="19"/>
      <c r="AA46" s="79">
        <v>0</v>
      </c>
      <c r="AB46" s="80">
        <f t="shared" si="1"/>
        <v>0</v>
      </c>
      <c r="AC46" s="81">
        <v>0</v>
      </c>
      <c r="AD46" s="82">
        <f t="shared" si="2"/>
        <v>0</v>
      </c>
      <c r="AE46" s="133">
        <f t="shared" si="3"/>
        <v>0</v>
      </c>
    </row>
    <row r="47" spans="1:32" ht="15.75" thickBot="1" x14ac:dyDescent="0.3">
      <c r="A47" s="22"/>
      <c r="B47" s="64" t="s">
        <v>80</v>
      </c>
      <c r="C47" s="55" t="s">
        <v>312</v>
      </c>
      <c r="D47" s="56" t="s">
        <v>25</v>
      </c>
      <c r="E47" s="57" t="s">
        <v>325</v>
      </c>
      <c r="F47" s="58"/>
      <c r="G47" s="58"/>
      <c r="H47" s="59">
        <v>7.1900000000000297</v>
      </c>
      <c r="I47" s="58"/>
      <c r="J47" s="60" t="s">
        <v>326</v>
      </c>
      <c r="K47" s="58" t="s">
        <v>79</v>
      </c>
      <c r="L47" s="61">
        <v>3</v>
      </c>
      <c r="M47" s="65">
        <v>39.57</v>
      </c>
      <c r="N47" s="63">
        <v>118.71</v>
      </c>
      <c r="O47" s="19"/>
      <c r="P47" s="13" t="e">
        <v>#VALUE!</v>
      </c>
      <c r="Q47" s="14" t="e">
        <f>IF(J47="PROV SUM",N47,L47*P47)</f>
        <v>#VALUE!</v>
      </c>
      <c r="R47" s="40">
        <v>0</v>
      </c>
      <c r="S47" s="41">
        <v>28.68825</v>
      </c>
      <c r="T47" s="14">
        <f>IF(J47="SC024",N47,IF(ISERROR(S47),"",IF(J47="PROV SUM",N47,L47*S47)))</f>
        <v>86.064750000000004</v>
      </c>
      <c r="V47" s="58" t="s">
        <v>79</v>
      </c>
      <c r="W47" s="61">
        <v>3</v>
      </c>
      <c r="X47" s="41">
        <v>28.68825</v>
      </c>
      <c r="Y47" s="72">
        <f t="shared" si="0"/>
        <v>86.064750000000004</v>
      </c>
      <c r="Z47" s="19"/>
      <c r="AA47" s="79">
        <v>0</v>
      </c>
      <c r="AB47" s="80">
        <f t="shared" si="1"/>
        <v>0</v>
      </c>
      <c r="AC47" s="81">
        <v>0</v>
      </c>
      <c r="AD47" s="82">
        <f t="shared" si="2"/>
        <v>0</v>
      </c>
      <c r="AE47" s="133">
        <f t="shared" si="3"/>
        <v>0</v>
      </c>
    </row>
    <row r="48" spans="1:32" ht="30.75" thickBot="1" x14ac:dyDescent="0.3">
      <c r="A48" s="22"/>
      <c r="B48" s="64" t="s">
        <v>80</v>
      </c>
      <c r="C48" s="55" t="s">
        <v>312</v>
      </c>
      <c r="D48" s="56" t="s">
        <v>25</v>
      </c>
      <c r="E48" s="57" t="s">
        <v>327</v>
      </c>
      <c r="F48" s="58"/>
      <c r="G48" s="58"/>
      <c r="H48" s="59">
        <v>7.19900000000003</v>
      </c>
      <c r="I48" s="58"/>
      <c r="J48" s="60" t="s">
        <v>328</v>
      </c>
      <c r="K48" s="58" t="s">
        <v>79</v>
      </c>
      <c r="L48" s="61">
        <v>5</v>
      </c>
      <c r="M48" s="60">
        <v>133.41999999999999</v>
      </c>
      <c r="N48" s="63">
        <v>667.1</v>
      </c>
      <c r="O48" s="19"/>
      <c r="P48" s="13" t="e">
        <v>#VALUE!</v>
      </c>
      <c r="Q48" s="14" t="e">
        <f>IF(J48="PROV SUM",N48,L48*P48)</f>
        <v>#VALUE!</v>
      </c>
      <c r="R48" s="40">
        <v>0</v>
      </c>
      <c r="S48" s="41">
        <v>96.729499999999987</v>
      </c>
      <c r="T48" s="14">
        <f>IF(J48="SC024",N48,IF(ISERROR(S48),"",IF(J48="PROV SUM",N48,L48*S48)))</f>
        <v>483.64749999999992</v>
      </c>
      <c r="V48" s="58" t="s">
        <v>79</v>
      </c>
      <c r="W48" s="61">
        <v>5</v>
      </c>
      <c r="X48" s="41">
        <v>96.729499999999987</v>
      </c>
      <c r="Y48" s="72">
        <f t="shared" si="0"/>
        <v>483.64749999999992</v>
      </c>
      <c r="Z48" s="19"/>
      <c r="AA48" s="79">
        <v>0</v>
      </c>
      <c r="AB48" s="80">
        <f t="shared" si="1"/>
        <v>0</v>
      </c>
      <c r="AC48" s="81">
        <v>0</v>
      </c>
      <c r="AD48" s="82">
        <f t="shared" si="2"/>
        <v>0</v>
      </c>
      <c r="AE48" s="133">
        <f t="shared" si="3"/>
        <v>0</v>
      </c>
    </row>
    <row r="49" spans="1:31" ht="45.75" thickBot="1" x14ac:dyDescent="0.3">
      <c r="A49" s="22"/>
      <c r="B49" s="64" t="s">
        <v>80</v>
      </c>
      <c r="C49" s="24" t="s">
        <v>312</v>
      </c>
      <c r="D49" s="25" t="s">
        <v>25</v>
      </c>
      <c r="E49" s="26" t="s">
        <v>203</v>
      </c>
      <c r="F49" s="22"/>
      <c r="G49" s="22"/>
      <c r="H49" s="27">
        <v>7.2980000000000702</v>
      </c>
      <c r="I49" s="22"/>
      <c r="J49" s="28" t="s">
        <v>204</v>
      </c>
      <c r="K49" s="22" t="s">
        <v>104</v>
      </c>
      <c r="L49" s="29">
        <v>3</v>
      </c>
      <c r="M49" s="28">
        <v>6.04</v>
      </c>
      <c r="N49" s="18">
        <v>18.12</v>
      </c>
      <c r="O49" s="19"/>
      <c r="P49" s="13" t="e">
        <v>#VALUE!</v>
      </c>
      <c r="Q49" s="14" t="e">
        <f>IF(J49="PROV SUM",N49,L49*P49)</f>
        <v>#VALUE!</v>
      </c>
      <c r="R49" s="40">
        <v>0</v>
      </c>
      <c r="S49" s="41">
        <v>4.3789999999999996</v>
      </c>
      <c r="T49" s="14">
        <f>IF(J49="SC024",N49,IF(ISERROR(S49),"",IF(J49="PROV SUM",N49,L49*S49)))</f>
        <v>13.136999999999999</v>
      </c>
      <c r="V49" s="22" t="s">
        <v>104</v>
      </c>
      <c r="W49" s="29">
        <v>3</v>
      </c>
      <c r="X49" s="41">
        <v>4.3789999999999996</v>
      </c>
      <c r="Y49" s="72">
        <f t="shared" si="0"/>
        <v>13.136999999999999</v>
      </c>
      <c r="Z49" s="19"/>
      <c r="AA49" s="79">
        <v>0</v>
      </c>
      <c r="AB49" s="80">
        <f t="shared" si="1"/>
        <v>0</v>
      </c>
      <c r="AC49" s="81">
        <v>0</v>
      </c>
      <c r="AD49" s="82">
        <f t="shared" si="2"/>
        <v>0</v>
      </c>
      <c r="AE49" s="133">
        <f t="shared" si="3"/>
        <v>0</v>
      </c>
    </row>
    <row r="50" spans="1:31" ht="45.75" thickBot="1" x14ac:dyDescent="0.3">
      <c r="A50" s="22"/>
      <c r="B50" s="64" t="s">
        <v>80</v>
      </c>
      <c r="C50" s="24" t="s">
        <v>312</v>
      </c>
      <c r="D50" s="25" t="s">
        <v>25</v>
      </c>
      <c r="E50" s="26" t="s">
        <v>339</v>
      </c>
      <c r="F50" s="22"/>
      <c r="G50" s="22"/>
      <c r="H50" s="27">
        <v>7.30000000000007</v>
      </c>
      <c r="I50" s="22"/>
      <c r="J50" s="28" t="s">
        <v>340</v>
      </c>
      <c r="K50" s="22" t="s">
        <v>104</v>
      </c>
      <c r="L50" s="29">
        <v>3</v>
      </c>
      <c r="M50" s="28">
        <v>14.27</v>
      </c>
      <c r="N50" s="18">
        <v>42.81</v>
      </c>
      <c r="O50" s="19"/>
      <c r="P50" s="13" t="e">
        <v>#VALUE!</v>
      </c>
      <c r="Q50" s="14" t="e">
        <f>IF(J50="PROV SUM",N50,L50*P50)</f>
        <v>#VALUE!</v>
      </c>
      <c r="R50" s="40">
        <v>0</v>
      </c>
      <c r="S50" s="41">
        <v>10.345749999999999</v>
      </c>
      <c r="T50" s="14">
        <f>IF(J50="SC024",N50,IF(ISERROR(S50),"",IF(J50="PROV SUM",N50,L50*S50)))</f>
        <v>31.037249999999997</v>
      </c>
      <c r="V50" s="22" t="s">
        <v>104</v>
      </c>
      <c r="W50" s="29">
        <v>3</v>
      </c>
      <c r="X50" s="41">
        <v>10.345749999999999</v>
      </c>
      <c r="Y50" s="72">
        <f t="shared" si="0"/>
        <v>31.037249999999997</v>
      </c>
      <c r="Z50" s="19"/>
      <c r="AA50" s="79">
        <v>0</v>
      </c>
      <c r="AB50" s="80">
        <f t="shared" si="1"/>
        <v>0</v>
      </c>
      <c r="AC50" s="81">
        <v>0</v>
      </c>
      <c r="AD50" s="82">
        <f t="shared" si="2"/>
        <v>0</v>
      </c>
      <c r="AE50" s="133">
        <f t="shared" si="3"/>
        <v>0</v>
      </c>
    </row>
    <row r="51" spans="1:31" ht="30.75" thickBot="1" x14ac:dyDescent="0.3">
      <c r="A51" s="22"/>
      <c r="B51" s="64" t="s">
        <v>80</v>
      </c>
      <c r="C51" s="24" t="s">
        <v>312</v>
      </c>
      <c r="D51" s="25" t="s">
        <v>25</v>
      </c>
      <c r="E51" s="26" t="s">
        <v>499</v>
      </c>
      <c r="F51" s="22"/>
      <c r="G51" s="22"/>
      <c r="H51" s="27">
        <v>7.3159999999999998</v>
      </c>
      <c r="I51" s="22"/>
      <c r="J51" s="28" t="s">
        <v>379</v>
      </c>
      <c r="K51" s="22" t="s">
        <v>380</v>
      </c>
      <c r="L51" s="29">
        <v>1</v>
      </c>
      <c r="M51" s="28">
        <v>400</v>
      </c>
      <c r="N51" s="18">
        <v>400</v>
      </c>
      <c r="O51" s="19"/>
      <c r="P51" s="13" t="e">
        <v>#VALUE!</v>
      </c>
      <c r="Q51" s="14">
        <f>IF(J51="PROV SUM",N51,L51*P51)</f>
        <v>400</v>
      </c>
      <c r="R51" s="40" t="s">
        <v>381</v>
      </c>
      <c r="S51" s="41" t="s">
        <v>381</v>
      </c>
      <c r="T51" s="14">
        <f>IF(J51="SC024",N51,IF(ISERROR(S51),"",IF(J51="PROV SUM",N51,L51*S51)))</f>
        <v>400</v>
      </c>
      <c r="V51" s="22" t="s">
        <v>380</v>
      </c>
      <c r="W51" s="29">
        <v>1</v>
      </c>
      <c r="X51" s="41" t="s">
        <v>381</v>
      </c>
      <c r="Y51" s="72">
        <v>400</v>
      </c>
      <c r="Z51" s="19"/>
      <c r="AA51" s="79">
        <v>0</v>
      </c>
      <c r="AB51" s="80">
        <f t="shared" si="1"/>
        <v>0</v>
      </c>
      <c r="AC51" s="81">
        <v>0</v>
      </c>
      <c r="AD51" s="82">
        <f t="shared" si="2"/>
        <v>0</v>
      </c>
      <c r="AE51" s="133">
        <f t="shared" si="3"/>
        <v>0</v>
      </c>
    </row>
    <row r="52" spans="1:31" ht="16.5" thickBot="1" x14ac:dyDescent="0.3">
      <c r="A52" s="16"/>
      <c r="B52" s="88" t="s">
        <v>80</v>
      </c>
      <c r="C52" s="89" t="s">
        <v>341</v>
      </c>
      <c r="D52" s="90" t="s">
        <v>378</v>
      </c>
      <c r="E52" s="91"/>
      <c r="F52" s="7"/>
      <c r="G52" s="7"/>
      <c r="H52" s="92"/>
      <c r="I52" s="7"/>
      <c r="J52" s="91"/>
      <c r="K52" s="93"/>
      <c r="L52" s="53"/>
      <c r="M52" s="94"/>
      <c r="N52" s="12"/>
      <c r="O52" s="19"/>
      <c r="P52" s="17"/>
      <c r="Q52" s="38"/>
      <c r="R52" s="38"/>
      <c r="S52" s="38"/>
      <c r="T52" s="38"/>
      <c r="V52" s="93"/>
      <c r="W52" s="53"/>
      <c r="X52" s="38"/>
      <c r="Y52" s="72">
        <f t="shared" si="0"/>
        <v>0</v>
      </c>
      <c r="Z52" s="19"/>
      <c r="AA52" s="79">
        <v>0</v>
      </c>
      <c r="AB52" s="80">
        <f t="shared" si="1"/>
        <v>0</v>
      </c>
      <c r="AC52" s="81">
        <v>0</v>
      </c>
      <c r="AD52" s="82">
        <f t="shared" si="2"/>
        <v>0</v>
      </c>
      <c r="AE52" s="133">
        <f t="shared" si="3"/>
        <v>0</v>
      </c>
    </row>
    <row r="53" spans="1:31" ht="105.75" thickBot="1" x14ac:dyDescent="0.3">
      <c r="A53" s="16"/>
      <c r="B53" s="88" t="s">
        <v>80</v>
      </c>
      <c r="C53" s="89" t="s">
        <v>341</v>
      </c>
      <c r="D53" s="90" t="s">
        <v>25</v>
      </c>
      <c r="E53" s="91" t="s">
        <v>350</v>
      </c>
      <c r="F53" s="10"/>
      <c r="G53" s="10"/>
      <c r="H53" s="92">
        <v>18</v>
      </c>
      <c r="I53" s="10"/>
      <c r="J53" s="91" t="s">
        <v>351</v>
      </c>
      <c r="K53" s="10" t="s">
        <v>311</v>
      </c>
      <c r="L53" s="95">
        <v>2</v>
      </c>
      <c r="M53" s="94">
        <v>222.2</v>
      </c>
      <c r="N53" s="96">
        <v>444.4</v>
      </c>
      <c r="O53" s="19"/>
      <c r="P53" s="13" t="e">
        <v>#VALUE!</v>
      </c>
      <c r="Q53" s="14" t="e">
        <f t="shared" ref="Q53:Q67" si="8">IF(J53="PROV SUM",N53,L53*P53)</f>
        <v>#VALUE!</v>
      </c>
      <c r="R53" s="40">
        <v>0</v>
      </c>
      <c r="S53" s="41">
        <v>196.98029999999997</v>
      </c>
      <c r="T53" s="14">
        <f t="shared" ref="T53:T67" si="9">IF(J53="SC024",N53,IF(ISERROR(S53),"",IF(J53="PROV SUM",N53,L53*S53)))</f>
        <v>393.96059999999994</v>
      </c>
      <c r="V53" s="10" t="s">
        <v>311</v>
      </c>
      <c r="W53" s="95">
        <v>2</v>
      </c>
      <c r="X53" s="94">
        <v>196.98029999999997</v>
      </c>
      <c r="Y53" s="72">
        <f t="shared" si="0"/>
        <v>393.96059999999994</v>
      </c>
      <c r="Z53" s="19"/>
      <c r="AA53" s="79">
        <v>0</v>
      </c>
      <c r="AB53" s="80">
        <f t="shared" ref="AB53:AB67" si="10">Y53*AA53</f>
        <v>0</v>
      </c>
      <c r="AC53" s="81">
        <v>0</v>
      </c>
      <c r="AD53" s="82">
        <f t="shared" ref="AD53:AD67" si="11">Y53*AC53</f>
        <v>0</v>
      </c>
      <c r="AE53" s="133">
        <f t="shared" si="3"/>
        <v>0</v>
      </c>
    </row>
    <row r="54" spans="1:31" ht="105.75" thickBot="1" x14ac:dyDescent="0.3">
      <c r="A54" s="16"/>
      <c r="B54" s="88" t="s">
        <v>80</v>
      </c>
      <c r="C54" s="89" t="s">
        <v>341</v>
      </c>
      <c r="D54" s="90" t="s">
        <v>25</v>
      </c>
      <c r="E54" s="91" t="s">
        <v>356</v>
      </c>
      <c r="F54" s="7"/>
      <c r="G54" s="7"/>
      <c r="H54" s="92">
        <v>27</v>
      </c>
      <c r="I54" s="7"/>
      <c r="J54" s="91" t="s">
        <v>357</v>
      </c>
      <c r="K54" s="93" t="s">
        <v>311</v>
      </c>
      <c r="L54" s="95">
        <v>1</v>
      </c>
      <c r="M54" s="94">
        <v>22.53</v>
      </c>
      <c r="N54" s="96">
        <v>22.53</v>
      </c>
      <c r="O54" s="19"/>
      <c r="P54" s="13" t="e">
        <v>#VALUE!</v>
      </c>
      <c r="Q54" s="14" t="e">
        <f t="shared" si="8"/>
        <v>#VALUE!</v>
      </c>
      <c r="R54" s="40">
        <v>0</v>
      </c>
      <c r="S54" s="41">
        <v>19.150500000000001</v>
      </c>
      <c r="T54" s="14">
        <f t="shared" si="9"/>
        <v>19.150500000000001</v>
      </c>
      <c r="V54" s="93" t="s">
        <v>311</v>
      </c>
      <c r="W54" s="95">
        <v>1</v>
      </c>
      <c r="X54" s="94">
        <v>19.150500000000001</v>
      </c>
      <c r="Y54" s="72">
        <f t="shared" si="0"/>
        <v>19.150500000000001</v>
      </c>
      <c r="Z54" s="19"/>
      <c r="AA54" s="79">
        <v>0</v>
      </c>
      <c r="AB54" s="80">
        <f t="shared" si="10"/>
        <v>0</v>
      </c>
      <c r="AC54" s="81">
        <v>0</v>
      </c>
      <c r="AD54" s="82">
        <f t="shared" si="11"/>
        <v>0</v>
      </c>
      <c r="AE54" s="133">
        <f t="shared" si="3"/>
        <v>0</v>
      </c>
    </row>
    <row r="55" spans="1:31" ht="120.75" thickBot="1" x14ac:dyDescent="0.3">
      <c r="A55" s="16"/>
      <c r="B55" s="88" t="s">
        <v>80</v>
      </c>
      <c r="C55" s="89" t="s">
        <v>341</v>
      </c>
      <c r="D55" s="90" t="s">
        <v>25</v>
      </c>
      <c r="E55" s="91" t="s">
        <v>358</v>
      </c>
      <c r="F55" s="7"/>
      <c r="G55" s="7"/>
      <c r="H55" s="92">
        <v>41</v>
      </c>
      <c r="I55" s="7"/>
      <c r="J55" s="91" t="s">
        <v>359</v>
      </c>
      <c r="K55" s="93" t="s">
        <v>311</v>
      </c>
      <c r="L55" s="95">
        <v>1</v>
      </c>
      <c r="M55" s="94">
        <v>29.34</v>
      </c>
      <c r="N55" s="96">
        <v>29.34</v>
      </c>
      <c r="O55" s="19"/>
      <c r="P55" s="13" t="e">
        <v>#VALUE!</v>
      </c>
      <c r="Q55" s="14" t="e">
        <f t="shared" si="8"/>
        <v>#VALUE!</v>
      </c>
      <c r="R55" s="40">
        <v>0</v>
      </c>
      <c r="S55" s="41">
        <v>24.939</v>
      </c>
      <c r="T55" s="14">
        <f t="shared" si="9"/>
        <v>24.939</v>
      </c>
      <c r="V55" s="93" t="s">
        <v>311</v>
      </c>
      <c r="W55" s="95">
        <v>1</v>
      </c>
      <c r="X55" s="94">
        <v>24.939</v>
      </c>
      <c r="Y55" s="72">
        <f t="shared" si="0"/>
        <v>24.939</v>
      </c>
      <c r="Z55" s="19"/>
      <c r="AA55" s="79">
        <v>0</v>
      </c>
      <c r="AB55" s="80">
        <f t="shared" si="10"/>
        <v>0</v>
      </c>
      <c r="AC55" s="81">
        <v>0</v>
      </c>
      <c r="AD55" s="82">
        <f t="shared" si="11"/>
        <v>0</v>
      </c>
      <c r="AE55" s="133">
        <f t="shared" si="3"/>
        <v>0</v>
      </c>
    </row>
    <row r="56" spans="1:31" ht="105.75" thickBot="1" x14ac:dyDescent="0.3">
      <c r="A56" s="16"/>
      <c r="B56" s="88" t="s">
        <v>80</v>
      </c>
      <c r="C56" s="89" t="s">
        <v>341</v>
      </c>
      <c r="D56" s="90" t="s">
        <v>25</v>
      </c>
      <c r="E56" s="91" t="s">
        <v>360</v>
      </c>
      <c r="F56" s="7"/>
      <c r="G56" s="7"/>
      <c r="H56" s="92">
        <v>43</v>
      </c>
      <c r="I56" s="7"/>
      <c r="J56" s="91" t="s">
        <v>361</v>
      </c>
      <c r="K56" s="93" t="s">
        <v>311</v>
      </c>
      <c r="L56" s="95">
        <v>1</v>
      </c>
      <c r="M56" s="94">
        <v>20.399999999999999</v>
      </c>
      <c r="N56" s="96">
        <v>20.399999999999999</v>
      </c>
      <c r="O56" s="19"/>
      <c r="P56" s="13" t="e">
        <v>#VALUE!</v>
      </c>
      <c r="Q56" s="14" t="e">
        <f t="shared" si="8"/>
        <v>#VALUE!</v>
      </c>
      <c r="R56" s="40">
        <v>0</v>
      </c>
      <c r="S56" s="41">
        <v>17.34</v>
      </c>
      <c r="T56" s="14">
        <f t="shared" si="9"/>
        <v>17.34</v>
      </c>
      <c r="V56" s="93" t="s">
        <v>311</v>
      </c>
      <c r="W56" s="95">
        <v>1</v>
      </c>
      <c r="X56" s="94">
        <v>17.34</v>
      </c>
      <c r="Y56" s="72">
        <f t="shared" si="0"/>
        <v>17.34</v>
      </c>
      <c r="Z56" s="19"/>
      <c r="AA56" s="79">
        <v>0</v>
      </c>
      <c r="AB56" s="80">
        <f t="shared" si="10"/>
        <v>0</v>
      </c>
      <c r="AC56" s="81">
        <v>0</v>
      </c>
      <c r="AD56" s="82">
        <f t="shared" si="11"/>
        <v>0</v>
      </c>
      <c r="AE56" s="133">
        <f t="shared" si="3"/>
        <v>0</v>
      </c>
    </row>
    <row r="57" spans="1:31" ht="105.75" thickBot="1" x14ac:dyDescent="0.3">
      <c r="A57" s="16"/>
      <c r="B57" s="88" t="s">
        <v>80</v>
      </c>
      <c r="C57" s="89" t="s">
        <v>341</v>
      </c>
      <c r="D57" s="90" t="s">
        <v>25</v>
      </c>
      <c r="E57" s="91" t="s">
        <v>362</v>
      </c>
      <c r="F57" s="7"/>
      <c r="G57" s="7"/>
      <c r="H57" s="92">
        <v>44</v>
      </c>
      <c r="I57" s="7"/>
      <c r="J57" s="91" t="s">
        <v>363</v>
      </c>
      <c r="K57" s="93" t="s">
        <v>311</v>
      </c>
      <c r="L57" s="95">
        <v>1</v>
      </c>
      <c r="M57" s="94">
        <v>35.86</v>
      </c>
      <c r="N57" s="96">
        <v>35.86</v>
      </c>
      <c r="O57" s="19"/>
      <c r="P57" s="13" t="e">
        <v>#VALUE!</v>
      </c>
      <c r="Q57" s="14" t="e">
        <f t="shared" si="8"/>
        <v>#VALUE!</v>
      </c>
      <c r="R57" s="40">
        <v>0</v>
      </c>
      <c r="S57" s="41">
        <v>30.480999999999998</v>
      </c>
      <c r="T57" s="14">
        <f t="shared" si="9"/>
        <v>30.480999999999998</v>
      </c>
      <c r="V57" s="93" t="s">
        <v>311</v>
      </c>
      <c r="W57" s="95">
        <v>1</v>
      </c>
      <c r="X57" s="94">
        <v>30.480999999999998</v>
      </c>
      <c r="Y57" s="72">
        <f t="shared" si="0"/>
        <v>30.480999999999998</v>
      </c>
      <c r="Z57" s="19"/>
      <c r="AA57" s="79">
        <v>0</v>
      </c>
      <c r="AB57" s="80">
        <f t="shared" si="10"/>
        <v>0</v>
      </c>
      <c r="AC57" s="81">
        <v>0</v>
      </c>
      <c r="AD57" s="82">
        <f t="shared" si="11"/>
        <v>0</v>
      </c>
      <c r="AE57" s="133">
        <f t="shared" si="3"/>
        <v>0</v>
      </c>
    </row>
    <row r="58" spans="1:31" ht="45.75" thickBot="1" x14ac:dyDescent="0.3">
      <c r="A58" s="16"/>
      <c r="B58" s="88" t="s">
        <v>80</v>
      </c>
      <c r="C58" s="89" t="s">
        <v>341</v>
      </c>
      <c r="D58" s="90" t="s">
        <v>25</v>
      </c>
      <c r="E58" s="91" t="s">
        <v>352</v>
      </c>
      <c r="F58" s="7"/>
      <c r="G58" s="7"/>
      <c r="H58" s="92">
        <v>104</v>
      </c>
      <c r="I58" s="7"/>
      <c r="J58" s="91" t="s">
        <v>353</v>
      </c>
      <c r="K58" s="93" t="s">
        <v>311</v>
      </c>
      <c r="L58" s="95">
        <v>2</v>
      </c>
      <c r="M58" s="94">
        <v>3.44</v>
      </c>
      <c r="N58" s="96">
        <v>6.88</v>
      </c>
      <c r="O58" s="19"/>
      <c r="P58" s="13" t="e">
        <v>#VALUE!</v>
      </c>
      <c r="Q58" s="14" t="e">
        <f t="shared" si="8"/>
        <v>#VALUE!</v>
      </c>
      <c r="R58" s="40">
        <v>0</v>
      </c>
      <c r="S58" s="41">
        <v>3.0495599999999996</v>
      </c>
      <c r="T58" s="14">
        <f t="shared" si="9"/>
        <v>6.0991199999999992</v>
      </c>
      <c r="V58" s="93" t="s">
        <v>311</v>
      </c>
      <c r="W58" s="95">
        <v>2</v>
      </c>
      <c r="X58" s="94">
        <v>3.0495599999999996</v>
      </c>
      <c r="Y58" s="72">
        <f t="shared" si="0"/>
        <v>6.0991199999999992</v>
      </c>
      <c r="Z58" s="19"/>
      <c r="AA58" s="79">
        <v>0</v>
      </c>
      <c r="AB58" s="80">
        <f t="shared" si="10"/>
        <v>0</v>
      </c>
      <c r="AC58" s="81">
        <v>0</v>
      </c>
      <c r="AD58" s="82">
        <f t="shared" si="11"/>
        <v>0</v>
      </c>
      <c r="AE58" s="133">
        <f t="shared" si="3"/>
        <v>0</v>
      </c>
    </row>
    <row r="59" spans="1:31" ht="16.5" thickBot="1" x14ac:dyDescent="0.3">
      <c r="A59" s="16"/>
      <c r="B59" s="88" t="s">
        <v>80</v>
      </c>
      <c r="C59" s="89" t="s">
        <v>341</v>
      </c>
      <c r="D59" s="90" t="s">
        <v>25</v>
      </c>
      <c r="E59" s="91"/>
      <c r="F59" s="7"/>
      <c r="G59" s="7"/>
      <c r="H59" s="92">
        <v>115</v>
      </c>
      <c r="I59" s="7"/>
      <c r="J59" s="91" t="s">
        <v>367</v>
      </c>
      <c r="K59" s="93" t="s">
        <v>311</v>
      </c>
      <c r="L59" s="95">
        <v>2</v>
      </c>
      <c r="M59" s="94">
        <v>70.11</v>
      </c>
      <c r="N59" s="96">
        <v>140.22</v>
      </c>
      <c r="O59" s="19"/>
      <c r="P59" s="13" t="e">
        <v>#VALUE!</v>
      </c>
      <c r="Q59" s="14" t="e">
        <f t="shared" si="8"/>
        <v>#VALUE!</v>
      </c>
      <c r="R59" s="40">
        <v>0</v>
      </c>
      <c r="S59" s="41">
        <v>56.088000000000001</v>
      </c>
      <c r="T59" s="14">
        <f t="shared" si="9"/>
        <v>112.176</v>
      </c>
      <c r="V59" s="93" t="s">
        <v>311</v>
      </c>
      <c r="W59" s="95">
        <v>2</v>
      </c>
      <c r="X59" s="94">
        <v>56.088000000000001</v>
      </c>
      <c r="Y59" s="72">
        <f t="shared" si="0"/>
        <v>112.176</v>
      </c>
      <c r="Z59" s="19"/>
      <c r="AA59" s="79">
        <v>0</v>
      </c>
      <c r="AB59" s="80">
        <f t="shared" si="10"/>
        <v>0</v>
      </c>
      <c r="AC59" s="81">
        <v>0</v>
      </c>
      <c r="AD59" s="82">
        <f t="shared" si="11"/>
        <v>0</v>
      </c>
      <c r="AE59" s="133">
        <f t="shared" si="3"/>
        <v>0</v>
      </c>
    </row>
    <row r="60" spans="1:31" ht="46.5" thickBot="1" x14ac:dyDescent="0.3">
      <c r="A60" s="16"/>
      <c r="B60" s="88" t="s">
        <v>80</v>
      </c>
      <c r="C60" s="89" t="s">
        <v>341</v>
      </c>
      <c r="D60" s="90" t="s">
        <v>25</v>
      </c>
      <c r="E60" s="97" t="s">
        <v>354</v>
      </c>
      <c r="F60" s="7"/>
      <c r="G60" s="7"/>
      <c r="H60" s="92">
        <v>175</v>
      </c>
      <c r="I60" s="7"/>
      <c r="J60" s="104" t="s">
        <v>355</v>
      </c>
      <c r="K60" s="93" t="s">
        <v>311</v>
      </c>
      <c r="L60" s="95">
        <v>2</v>
      </c>
      <c r="M60" s="94">
        <v>9.81</v>
      </c>
      <c r="N60" s="96">
        <v>19.62</v>
      </c>
      <c r="O60" s="19"/>
      <c r="P60" s="13" t="e">
        <v>#VALUE!</v>
      </c>
      <c r="Q60" s="14" t="e">
        <f t="shared" si="8"/>
        <v>#VALUE!</v>
      </c>
      <c r="R60" s="40">
        <v>0</v>
      </c>
      <c r="S60" s="41">
        <v>8.6965649999999997</v>
      </c>
      <c r="T60" s="14">
        <f t="shared" si="9"/>
        <v>17.393129999999999</v>
      </c>
      <c r="V60" s="93" t="s">
        <v>311</v>
      </c>
      <c r="W60" s="95">
        <v>2</v>
      </c>
      <c r="X60" s="94">
        <v>8.6965649999999997</v>
      </c>
      <c r="Y60" s="72">
        <f t="shared" si="0"/>
        <v>17.393129999999999</v>
      </c>
      <c r="Z60" s="19"/>
      <c r="AA60" s="79">
        <v>0</v>
      </c>
      <c r="AB60" s="80">
        <f t="shared" si="10"/>
        <v>0</v>
      </c>
      <c r="AC60" s="81">
        <v>0</v>
      </c>
      <c r="AD60" s="82">
        <f t="shared" si="11"/>
        <v>0</v>
      </c>
      <c r="AE60" s="133">
        <f t="shared" si="3"/>
        <v>0</v>
      </c>
    </row>
    <row r="61" spans="1:31" ht="76.5" thickBot="1" x14ac:dyDescent="0.3">
      <c r="A61" s="22"/>
      <c r="B61" s="88" t="s">
        <v>80</v>
      </c>
      <c r="C61" s="89" t="s">
        <v>341</v>
      </c>
      <c r="D61" s="90" t="s">
        <v>25</v>
      </c>
      <c r="E61" s="97" t="s">
        <v>342</v>
      </c>
      <c r="F61" s="30"/>
      <c r="G61" s="30"/>
      <c r="H61" s="92">
        <v>180</v>
      </c>
      <c r="I61" s="30"/>
      <c r="J61" s="98" t="s">
        <v>343</v>
      </c>
      <c r="K61" s="93" t="s">
        <v>311</v>
      </c>
      <c r="L61" s="95">
        <v>1</v>
      </c>
      <c r="M61" s="94">
        <v>62.11</v>
      </c>
      <c r="N61" s="96">
        <v>62.11</v>
      </c>
      <c r="O61" s="19"/>
      <c r="P61" s="13" t="e">
        <v>#VALUE!</v>
      </c>
      <c r="Q61" s="14" t="e">
        <f t="shared" si="8"/>
        <v>#VALUE!</v>
      </c>
      <c r="R61" s="40">
        <v>0</v>
      </c>
      <c r="S61" s="41">
        <v>55.060514999999995</v>
      </c>
      <c r="T61" s="14">
        <f t="shared" si="9"/>
        <v>55.060514999999995</v>
      </c>
      <c r="V61" s="93" t="s">
        <v>311</v>
      </c>
      <c r="W61" s="95">
        <v>1</v>
      </c>
      <c r="X61" s="94">
        <v>55.060514999999995</v>
      </c>
      <c r="Y61" s="72">
        <f t="shared" si="0"/>
        <v>55.060514999999995</v>
      </c>
      <c r="Z61" s="19"/>
      <c r="AA61" s="79">
        <v>0</v>
      </c>
      <c r="AB61" s="80">
        <f t="shared" si="10"/>
        <v>0</v>
      </c>
      <c r="AC61" s="81">
        <v>0</v>
      </c>
      <c r="AD61" s="82">
        <f t="shared" si="11"/>
        <v>0</v>
      </c>
      <c r="AE61" s="133">
        <f t="shared" si="3"/>
        <v>0</v>
      </c>
    </row>
    <row r="62" spans="1:31" ht="91.5" thickBot="1" x14ac:dyDescent="0.3">
      <c r="A62" s="22"/>
      <c r="B62" s="88" t="s">
        <v>80</v>
      </c>
      <c r="C62" s="89" t="s">
        <v>341</v>
      </c>
      <c r="D62" s="90" t="s">
        <v>25</v>
      </c>
      <c r="E62" s="97" t="s">
        <v>370</v>
      </c>
      <c r="F62" s="30"/>
      <c r="G62" s="30"/>
      <c r="H62" s="92">
        <v>186</v>
      </c>
      <c r="I62" s="30"/>
      <c r="J62" s="99" t="s">
        <v>371</v>
      </c>
      <c r="K62" s="93" t="s">
        <v>311</v>
      </c>
      <c r="L62" s="95">
        <v>1</v>
      </c>
      <c r="M62" s="94">
        <v>86.88</v>
      </c>
      <c r="N62" s="96">
        <v>86.88</v>
      </c>
      <c r="O62" s="19"/>
      <c r="P62" s="13" t="e">
        <v>#VALUE!</v>
      </c>
      <c r="Q62" s="14" t="e">
        <f t="shared" si="8"/>
        <v>#VALUE!</v>
      </c>
      <c r="R62" s="40">
        <v>0</v>
      </c>
      <c r="S62" s="41">
        <v>69.504000000000005</v>
      </c>
      <c r="T62" s="14">
        <f t="shared" si="9"/>
        <v>69.504000000000005</v>
      </c>
      <c r="V62" s="93" t="s">
        <v>311</v>
      </c>
      <c r="W62" s="95">
        <v>1</v>
      </c>
      <c r="X62" s="94">
        <v>69.504000000000005</v>
      </c>
      <c r="Y62" s="72">
        <f t="shared" si="0"/>
        <v>69.504000000000005</v>
      </c>
      <c r="Z62" s="19"/>
      <c r="AA62" s="79">
        <v>0</v>
      </c>
      <c r="AB62" s="80">
        <f t="shared" si="10"/>
        <v>0</v>
      </c>
      <c r="AC62" s="81">
        <v>0</v>
      </c>
      <c r="AD62" s="82">
        <f t="shared" si="11"/>
        <v>0</v>
      </c>
      <c r="AE62" s="133">
        <f t="shared" si="3"/>
        <v>0</v>
      </c>
    </row>
    <row r="63" spans="1:31" ht="16.5" thickBot="1" x14ac:dyDescent="0.3">
      <c r="A63" s="22"/>
      <c r="B63" s="88" t="s">
        <v>80</v>
      </c>
      <c r="C63" s="89" t="s">
        <v>341</v>
      </c>
      <c r="D63" s="90" t="s">
        <v>25</v>
      </c>
      <c r="E63" s="100" t="s">
        <v>424</v>
      </c>
      <c r="F63" s="30"/>
      <c r="G63" s="30"/>
      <c r="H63" s="92">
        <v>190</v>
      </c>
      <c r="I63" s="30"/>
      <c r="J63" s="101" t="s">
        <v>379</v>
      </c>
      <c r="K63" s="93" t="s">
        <v>311</v>
      </c>
      <c r="L63" s="95">
        <v>1</v>
      </c>
      <c r="M63" s="102">
        <v>1500</v>
      </c>
      <c r="N63" s="96">
        <v>1500</v>
      </c>
      <c r="O63" s="19"/>
      <c r="P63" s="13" t="e">
        <v>#VALUE!</v>
      </c>
      <c r="Q63" s="14">
        <f t="shared" si="8"/>
        <v>1500</v>
      </c>
      <c r="R63" s="40" t="s">
        <v>381</v>
      </c>
      <c r="S63" s="41" t="s">
        <v>381</v>
      </c>
      <c r="T63" s="14">
        <f t="shared" si="9"/>
        <v>1500</v>
      </c>
      <c r="V63" s="93" t="s">
        <v>311</v>
      </c>
      <c r="W63" s="95">
        <v>1</v>
      </c>
      <c r="X63" s="102" t="s">
        <v>381</v>
      </c>
      <c r="Y63" s="72">
        <v>1500</v>
      </c>
      <c r="Z63" s="19"/>
      <c r="AA63" s="79">
        <v>0</v>
      </c>
      <c r="AB63" s="80">
        <f t="shared" si="10"/>
        <v>0</v>
      </c>
      <c r="AC63" s="81">
        <v>0</v>
      </c>
      <c r="AD63" s="82">
        <f>Y63*AC63</f>
        <v>0</v>
      </c>
      <c r="AE63" s="133">
        <f t="shared" si="3"/>
        <v>0</v>
      </c>
    </row>
    <row r="64" spans="1:31" ht="27" thickBot="1" x14ac:dyDescent="0.3">
      <c r="A64" s="22"/>
      <c r="B64" s="88" t="s">
        <v>80</v>
      </c>
      <c r="C64" s="89" t="s">
        <v>341</v>
      </c>
      <c r="D64" s="90" t="s">
        <v>25</v>
      </c>
      <c r="E64" s="103" t="s">
        <v>425</v>
      </c>
      <c r="F64" s="30"/>
      <c r="G64" s="30"/>
      <c r="H64" s="92">
        <v>191</v>
      </c>
      <c r="I64" s="30"/>
      <c r="J64" s="101" t="s">
        <v>379</v>
      </c>
      <c r="K64" s="93" t="s">
        <v>311</v>
      </c>
      <c r="L64" s="95">
        <v>1</v>
      </c>
      <c r="M64" s="102">
        <v>100</v>
      </c>
      <c r="N64" s="96">
        <v>100</v>
      </c>
      <c r="O64" s="19"/>
      <c r="P64" s="13" t="e">
        <v>#VALUE!</v>
      </c>
      <c r="Q64" s="14">
        <f t="shared" si="8"/>
        <v>100</v>
      </c>
      <c r="R64" s="40" t="s">
        <v>381</v>
      </c>
      <c r="S64" s="41" t="s">
        <v>381</v>
      </c>
      <c r="T64" s="14">
        <f t="shared" si="9"/>
        <v>100</v>
      </c>
      <c r="V64" s="93" t="s">
        <v>311</v>
      </c>
      <c r="W64" s="95">
        <v>1</v>
      </c>
      <c r="X64" s="102" t="s">
        <v>381</v>
      </c>
      <c r="Y64" s="72">
        <v>100</v>
      </c>
      <c r="Z64" s="19"/>
      <c r="AA64" s="79">
        <v>0</v>
      </c>
      <c r="AB64" s="80">
        <f t="shared" si="10"/>
        <v>0</v>
      </c>
      <c r="AC64" s="81">
        <v>0</v>
      </c>
      <c r="AD64" s="82">
        <f t="shared" si="11"/>
        <v>0</v>
      </c>
      <c r="AE64" s="133">
        <f t="shared" si="3"/>
        <v>0</v>
      </c>
    </row>
    <row r="65" spans="1:32" ht="16.5" thickBot="1" x14ac:dyDescent="0.3">
      <c r="A65" s="22"/>
      <c r="B65" s="88" t="s">
        <v>80</v>
      </c>
      <c r="C65" s="89" t="s">
        <v>341</v>
      </c>
      <c r="D65" s="90" t="s">
        <v>25</v>
      </c>
      <c r="E65" s="103" t="s">
        <v>426</v>
      </c>
      <c r="F65" s="30"/>
      <c r="G65" s="30"/>
      <c r="H65" s="92">
        <v>192</v>
      </c>
      <c r="I65" s="30"/>
      <c r="J65" s="101" t="s">
        <v>379</v>
      </c>
      <c r="K65" s="93" t="s">
        <v>311</v>
      </c>
      <c r="L65" s="95">
        <v>1</v>
      </c>
      <c r="M65" s="102">
        <v>100</v>
      </c>
      <c r="N65" s="96">
        <v>100</v>
      </c>
      <c r="O65" s="19"/>
      <c r="P65" s="13" t="e">
        <v>#VALUE!</v>
      </c>
      <c r="Q65" s="14">
        <f t="shared" si="8"/>
        <v>100</v>
      </c>
      <c r="R65" s="40" t="s">
        <v>381</v>
      </c>
      <c r="S65" s="41" t="s">
        <v>381</v>
      </c>
      <c r="T65" s="14">
        <f t="shared" si="9"/>
        <v>100</v>
      </c>
      <c r="V65" s="93" t="s">
        <v>311</v>
      </c>
      <c r="W65" s="95">
        <v>1</v>
      </c>
      <c r="X65" s="102" t="s">
        <v>381</v>
      </c>
      <c r="Y65" s="72">
        <v>100</v>
      </c>
      <c r="Z65" s="19"/>
      <c r="AA65" s="79">
        <v>0</v>
      </c>
      <c r="AB65" s="80">
        <f t="shared" si="10"/>
        <v>0</v>
      </c>
      <c r="AC65" s="81">
        <v>0</v>
      </c>
      <c r="AD65" s="82">
        <f t="shared" si="11"/>
        <v>0</v>
      </c>
      <c r="AE65" s="133">
        <f t="shared" si="3"/>
        <v>0</v>
      </c>
    </row>
    <row r="66" spans="1:32" ht="16.5" thickBot="1" x14ac:dyDescent="0.3">
      <c r="A66" s="22"/>
      <c r="B66" s="88" t="s">
        <v>80</v>
      </c>
      <c r="C66" s="89" t="s">
        <v>341</v>
      </c>
      <c r="D66" s="90" t="s">
        <v>25</v>
      </c>
      <c r="E66" s="103" t="s">
        <v>427</v>
      </c>
      <c r="F66" s="30"/>
      <c r="G66" s="30"/>
      <c r="H66" s="92">
        <v>193</v>
      </c>
      <c r="I66" s="30"/>
      <c r="J66" s="101" t="s">
        <v>379</v>
      </c>
      <c r="K66" s="93" t="s">
        <v>311</v>
      </c>
      <c r="L66" s="95">
        <v>1</v>
      </c>
      <c r="M66" s="102">
        <v>100</v>
      </c>
      <c r="N66" s="96">
        <v>100</v>
      </c>
      <c r="O66" s="19"/>
      <c r="P66" s="13" t="e">
        <v>#VALUE!</v>
      </c>
      <c r="Q66" s="14">
        <f t="shared" si="8"/>
        <v>100</v>
      </c>
      <c r="R66" s="40" t="s">
        <v>381</v>
      </c>
      <c r="S66" s="41" t="s">
        <v>381</v>
      </c>
      <c r="T66" s="14">
        <f t="shared" si="9"/>
        <v>100</v>
      </c>
      <c r="V66" s="93" t="s">
        <v>311</v>
      </c>
      <c r="W66" s="95">
        <v>1</v>
      </c>
      <c r="X66" s="102" t="s">
        <v>381</v>
      </c>
      <c r="Y66" s="72">
        <v>100</v>
      </c>
      <c r="Z66" s="19"/>
      <c r="AA66" s="79">
        <v>0</v>
      </c>
      <c r="AB66" s="80">
        <f t="shared" si="10"/>
        <v>0</v>
      </c>
      <c r="AC66" s="81">
        <v>0</v>
      </c>
      <c r="AD66" s="82">
        <f t="shared" si="11"/>
        <v>0</v>
      </c>
      <c r="AE66" s="133">
        <f t="shared" si="3"/>
        <v>0</v>
      </c>
    </row>
    <row r="67" spans="1:32" ht="16.5" thickBot="1" x14ac:dyDescent="0.3">
      <c r="A67" s="22"/>
      <c r="B67" s="88" t="s">
        <v>80</v>
      </c>
      <c r="C67" s="89" t="s">
        <v>341</v>
      </c>
      <c r="D67" s="90" t="s">
        <v>25</v>
      </c>
      <c r="E67" s="103" t="s">
        <v>428</v>
      </c>
      <c r="F67" s="30"/>
      <c r="G67" s="30"/>
      <c r="H67" s="92">
        <v>194</v>
      </c>
      <c r="I67" s="30"/>
      <c r="J67" s="101" t="s">
        <v>379</v>
      </c>
      <c r="K67" s="93" t="s">
        <v>311</v>
      </c>
      <c r="L67" s="95">
        <v>1</v>
      </c>
      <c r="M67" s="102">
        <v>350</v>
      </c>
      <c r="N67" s="96">
        <v>350</v>
      </c>
      <c r="O67" s="19"/>
      <c r="P67" s="13" t="e">
        <v>#VALUE!</v>
      </c>
      <c r="Q67" s="14">
        <f t="shared" si="8"/>
        <v>350</v>
      </c>
      <c r="R67" s="40" t="s">
        <v>381</v>
      </c>
      <c r="S67" s="41" t="s">
        <v>381</v>
      </c>
      <c r="T67" s="14">
        <f t="shared" si="9"/>
        <v>350</v>
      </c>
      <c r="V67" s="93" t="s">
        <v>311</v>
      </c>
      <c r="W67" s="95">
        <v>1</v>
      </c>
      <c r="X67" s="102" t="s">
        <v>381</v>
      </c>
      <c r="Y67" s="72">
        <v>350</v>
      </c>
      <c r="Z67" s="19"/>
      <c r="AA67" s="79">
        <v>0</v>
      </c>
      <c r="AB67" s="80">
        <f t="shared" si="10"/>
        <v>0</v>
      </c>
      <c r="AC67" s="81">
        <v>0</v>
      </c>
      <c r="AD67" s="82">
        <f t="shared" si="11"/>
        <v>0</v>
      </c>
      <c r="AE67" s="133">
        <f t="shared" si="3"/>
        <v>0</v>
      </c>
    </row>
    <row r="68" spans="1:32" ht="15.75" thickBot="1" x14ac:dyDescent="0.3">
      <c r="A68" s="22"/>
      <c r="B68" s="64"/>
      <c r="C68" s="24"/>
      <c r="D68" s="25"/>
      <c r="E68" s="26"/>
      <c r="F68" s="22"/>
      <c r="G68" s="22"/>
      <c r="H68" s="27"/>
      <c r="I68" s="22"/>
      <c r="J68" s="28"/>
      <c r="K68" s="22"/>
      <c r="L68" s="29"/>
      <c r="M68" s="28"/>
      <c r="N68" s="18"/>
      <c r="O68" s="19"/>
      <c r="P68" s="17"/>
      <c r="Q68" s="38"/>
      <c r="R68" s="38"/>
      <c r="S68" s="38"/>
      <c r="T68" s="38"/>
    </row>
    <row r="69" spans="1:32" ht="15.75" thickBot="1" x14ac:dyDescent="0.3">
      <c r="A69" s="22"/>
      <c r="B69" s="23"/>
      <c r="C69" s="24"/>
      <c r="D69" s="25"/>
      <c r="E69" s="26"/>
      <c r="F69" s="22"/>
      <c r="G69" s="22"/>
      <c r="H69" s="27"/>
      <c r="I69" s="22"/>
      <c r="J69" s="28"/>
      <c r="K69" s="22"/>
      <c r="L69" s="29"/>
      <c r="M69" s="28"/>
      <c r="N69" s="18"/>
      <c r="O69" s="19"/>
      <c r="P69" s="17"/>
      <c r="Q69" s="38"/>
      <c r="R69" s="38"/>
      <c r="S69" s="69" t="s">
        <v>5</v>
      </c>
      <c r="T69" s="70">
        <f>SUM(T11:T67)</f>
        <v>17108.690870999999</v>
      </c>
      <c r="U69" s="66"/>
      <c r="V69" s="22"/>
      <c r="W69" s="29"/>
      <c r="X69" s="69" t="s">
        <v>5</v>
      </c>
      <c r="Y69" s="70">
        <f>SUM(Y11:Y67)</f>
        <v>17108.690870999999</v>
      </c>
      <c r="Z69" s="19"/>
      <c r="AA69" s="78"/>
      <c r="AB69" s="119">
        <f>SUM(AB11:AB67)</f>
        <v>2328.1632</v>
      </c>
      <c r="AC69" s="78"/>
      <c r="AD69" s="120">
        <f>SUM(AD11:AD67)</f>
        <v>2328.1632</v>
      </c>
      <c r="AE69" s="132">
        <f>SUM(AE11:AE67)</f>
        <v>0</v>
      </c>
      <c r="AF69" s="407">
        <f>SUM(AF11:AF67)</f>
        <v>2328.1632</v>
      </c>
    </row>
  </sheetData>
  <autoFilter ref="B8:AE67"/>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S53:S67 X11:X12 X14 X16:X18 X20:X29 X31:X35 X37:X38 X40:X45 X47:X51">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55"/>
  <sheetViews>
    <sheetView tabSelected="1" topLeftCell="B1" zoomScale="70" zoomScaleNormal="70" workbookViewId="0">
      <pane xSplit="9" ySplit="8" topLeftCell="K24" activePane="bottomRight" state="frozen"/>
      <selection activeCell="S45" sqref="S45"/>
      <selection pane="topRight" activeCell="S45" sqref="S45"/>
      <selection pane="bottomLeft" activeCell="S45" sqref="S45"/>
      <selection pane="bottomRight" activeCell="E60" sqref="E60"/>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7.8554687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522</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306" t="s">
        <v>617</v>
      </c>
    </row>
    <row r="8" spans="1:32" s="306" customFormat="1" ht="75.75" thickBot="1" x14ac:dyDescent="0.3">
      <c r="A8" s="284" t="s">
        <v>377</v>
      </c>
      <c r="B8" s="285" t="s">
        <v>260</v>
      </c>
      <c r="C8" s="284" t="s">
        <v>6</v>
      </c>
      <c r="D8" s="284" t="s">
        <v>7</v>
      </c>
      <c r="E8" s="284" t="s">
        <v>8</v>
      </c>
      <c r="F8" s="284" t="s">
        <v>9</v>
      </c>
      <c r="G8" s="284" t="s">
        <v>10</v>
      </c>
      <c r="H8" s="286" t="s">
        <v>11</v>
      </c>
      <c r="I8" s="284" t="s">
        <v>12</v>
      </c>
      <c r="J8" s="284" t="s">
        <v>13</v>
      </c>
      <c r="K8" s="284" t="s">
        <v>14</v>
      </c>
      <c r="L8" s="287" t="s">
        <v>15</v>
      </c>
      <c r="M8" s="284" t="s">
        <v>16</v>
      </c>
      <c r="N8" s="287" t="s">
        <v>17</v>
      </c>
      <c r="O8" s="299"/>
      <c r="P8" s="300" t="s">
        <v>18</v>
      </c>
      <c r="Q8" s="301" t="s">
        <v>19</v>
      </c>
      <c r="R8" s="301" t="s">
        <v>20</v>
      </c>
      <c r="S8" s="302" t="s">
        <v>21</v>
      </c>
      <c r="T8" s="302" t="s">
        <v>22</v>
      </c>
      <c r="V8" s="305" t="s">
        <v>14</v>
      </c>
      <c r="W8" s="305" t="s">
        <v>15</v>
      </c>
      <c r="X8" s="305" t="s">
        <v>21</v>
      </c>
      <c r="Y8" s="305" t="s">
        <v>22</v>
      </c>
      <c r="AA8" s="307" t="s">
        <v>392</v>
      </c>
      <c r="AB8" s="307" t="s">
        <v>5</v>
      </c>
      <c r="AC8" s="308" t="s">
        <v>392</v>
      </c>
      <c r="AD8" s="308" t="s">
        <v>5</v>
      </c>
      <c r="AE8" s="309"/>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t="s">
        <v>429</v>
      </c>
      <c r="B10" s="3" t="s">
        <v>260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260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260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8" si="0">W12*X12</f>
        <v>399.99552</v>
      </c>
      <c r="Z12" s="19"/>
      <c r="AA12" s="79">
        <v>0</v>
      </c>
      <c r="AB12" s="80">
        <f t="shared" ref="AB12:AB52" si="1">Y12*AA12</f>
        <v>0</v>
      </c>
      <c r="AC12" s="81">
        <v>0</v>
      </c>
      <c r="AD12" s="82">
        <f t="shared" ref="AD12:AD52" si="2">Y12*AC12</f>
        <v>0</v>
      </c>
      <c r="AE12" s="133">
        <f t="shared" ref="AE12:AE53" si="3">AB12-AD12</f>
        <v>0</v>
      </c>
    </row>
    <row r="13" spans="1:32" ht="15.75" thickBot="1" x14ac:dyDescent="0.3">
      <c r="A13" s="16"/>
      <c r="B13" s="3" t="s">
        <v>260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c r="AB13" s="80"/>
      <c r="AC13" s="81"/>
      <c r="AD13" s="82"/>
      <c r="AE13" s="133">
        <f t="shared" si="3"/>
        <v>0</v>
      </c>
      <c r="AF13" s="176">
        <f>SUM(AD14)</f>
        <v>222.29999999999998</v>
      </c>
    </row>
    <row r="14" spans="1:32" ht="30.75" thickBot="1" x14ac:dyDescent="0.3">
      <c r="A14" s="16"/>
      <c r="B14" s="3" t="s">
        <v>260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260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2" ht="105.75" thickBot="1" x14ac:dyDescent="0.3">
      <c r="A16" s="16"/>
      <c r="B16" s="3" t="s">
        <v>260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2" ht="61.5" thickBot="1" x14ac:dyDescent="0.3">
      <c r="A17" s="16"/>
      <c r="B17" s="3" t="s">
        <v>260</v>
      </c>
      <c r="C17" s="4" t="s">
        <v>285</v>
      </c>
      <c r="D17" s="5" t="s">
        <v>25</v>
      </c>
      <c r="E17" s="129" t="s">
        <v>501</v>
      </c>
      <c r="F17" s="7"/>
      <c r="G17" s="7"/>
      <c r="H17" s="8">
        <v>5.1540000000000203</v>
      </c>
      <c r="I17" s="7"/>
      <c r="J17" s="9" t="s">
        <v>301</v>
      </c>
      <c r="K17" s="10" t="s">
        <v>79</v>
      </c>
      <c r="L17" s="39">
        <v>20</v>
      </c>
      <c r="M17" s="11">
        <v>16.28</v>
      </c>
      <c r="N17" s="12">
        <v>325.60000000000002</v>
      </c>
      <c r="O17" s="19"/>
      <c r="P17" s="13" t="e">
        <v>#VALUE!</v>
      </c>
      <c r="Q17" s="14" t="e">
        <f>IF(J17="PROV SUM",N17,L17*P17)</f>
        <v>#VALUE!</v>
      </c>
      <c r="R17" s="40">
        <v>0</v>
      </c>
      <c r="S17" s="41">
        <v>13.714272000000001</v>
      </c>
      <c r="T17" s="14">
        <f>IF(J17="SC024",N17,IF(ISERROR(S17),"",IF(J17="PROV SUM",N17,L17*S17)))</f>
        <v>274.28543999999999</v>
      </c>
      <c r="V17" s="10" t="s">
        <v>79</v>
      </c>
      <c r="W17" s="39">
        <v>20</v>
      </c>
      <c r="X17" s="41">
        <v>13.714272000000001</v>
      </c>
      <c r="Y17" s="72">
        <f t="shared" si="0"/>
        <v>274.28543999999999</v>
      </c>
      <c r="Z17" s="19"/>
      <c r="AA17" s="79">
        <v>0</v>
      </c>
      <c r="AB17" s="80">
        <f t="shared" si="1"/>
        <v>0</v>
      </c>
      <c r="AC17" s="81">
        <v>0</v>
      </c>
      <c r="AD17" s="82">
        <f t="shared" si="2"/>
        <v>0</v>
      </c>
      <c r="AE17" s="133">
        <f t="shared" si="3"/>
        <v>0</v>
      </c>
    </row>
    <row r="18" spans="1:32" ht="30.75" thickBot="1" x14ac:dyDescent="0.3">
      <c r="A18" s="16"/>
      <c r="B18" s="3" t="s">
        <v>260</v>
      </c>
      <c r="C18" s="4" t="s">
        <v>285</v>
      </c>
      <c r="D18" s="5" t="s">
        <v>25</v>
      </c>
      <c r="E18" s="6" t="s">
        <v>303</v>
      </c>
      <c r="F18" s="7"/>
      <c r="G18" s="7"/>
      <c r="H18" s="8">
        <v>5.1570000000000196</v>
      </c>
      <c r="I18" s="7"/>
      <c r="J18" s="9" t="s">
        <v>304</v>
      </c>
      <c r="K18" s="10" t="s">
        <v>75</v>
      </c>
      <c r="L18" s="39">
        <v>16</v>
      </c>
      <c r="M18" s="11">
        <v>9.6199999999999992</v>
      </c>
      <c r="N18" s="12">
        <v>153.91999999999999</v>
      </c>
      <c r="O18" s="19"/>
      <c r="P18" s="13" t="e">
        <v>#VALUE!</v>
      </c>
      <c r="Q18" s="14" t="e">
        <f>IF(J18="PROV SUM",N18,L18*P18)</f>
        <v>#VALUE!</v>
      </c>
      <c r="R18" s="40">
        <v>0</v>
      </c>
      <c r="S18" s="41">
        <v>8.1038879999999995</v>
      </c>
      <c r="T18" s="14">
        <f>IF(J18="SC024",N18,IF(ISERROR(S18),"",IF(J18="PROV SUM",N18,L18*S18)))</f>
        <v>129.66220799999999</v>
      </c>
      <c r="V18" s="10" t="s">
        <v>75</v>
      </c>
      <c r="W18" s="39">
        <v>16</v>
      </c>
      <c r="X18" s="41">
        <v>8.1038879999999995</v>
      </c>
      <c r="Y18" s="72">
        <f t="shared" si="0"/>
        <v>129.66220799999999</v>
      </c>
      <c r="Z18" s="19"/>
      <c r="AA18" s="79">
        <v>0</v>
      </c>
      <c r="AB18" s="80">
        <f t="shared" si="1"/>
        <v>0</v>
      </c>
      <c r="AC18" s="81">
        <v>0</v>
      </c>
      <c r="AD18" s="82">
        <f t="shared" si="2"/>
        <v>0</v>
      </c>
      <c r="AE18" s="133">
        <f t="shared" si="3"/>
        <v>0</v>
      </c>
    </row>
    <row r="19" spans="1:32" ht="120.75" thickBot="1" x14ac:dyDescent="0.3">
      <c r="A19" s="16"/>
      <c r="B19" s="3" t="s">
        <v>260</v>
      </c>
      <c r="C19" s="4" t="s">
        <v>285</v>
      </c>
      <c r="D19" s="5" t="s">
        <v>25</v>
      </c>
      <c r="E19" s="6" t="s">
        <v>288</v>
      </c>
      <c r="F19" s="7"/>
      <c r="G19" s="7"/>
      <c r="H19" s="8">
        <v>5.2950000000000603</v>
      </c>
      <c r="I19" s="7"/>
      <c r="J19" s="9" t="s">
        <v>289</v>
      </c>
      <c r="K19" s="10" t="s">
        <v>75</v>
      </c>
      <c r="L19" s="39">
        <v>1</v>
      </c>
      <c r="M19" s="11">
        <v>197.62</v>
      </c>
      <c r="N19" s="12">
        <v>197.62</v>
      </c>
      <c r="O19" s="19"/>
      <c r="P19" s="13" t="e">
        <v>#VALUE!</v>
      </c>
      <c r="Q19" s="14" t="e">
        <f>IF(J19="PROV SUM",N19,L19*P19)</f>
        <v>#VALUE!</v>
      </c>
      <c r="R19" s="40">
        <v>0</v>
      </c>
      <c r="S19" s="41">
        <v>175.19012999999998</v>
      </c>
      <c r="T19" s="14">
        <f>IF(J19="SC024",N19,IF(ISERROR(S19),"",IF(J19="PROV SUM",N19,L19*S19)))</f>
        <v>175.19012999999998</v>
      </c>
      <c r="V19" s="10" t="s">
        <v>75</v>
      </c>
      <c r="W19" s="39">
        <v>1</v>
      </c>
      <c r="X19" s="41">
        <v>175.19012999999998</v>
      </c>
      <c r="Y19" s="72">
        <f t="shared" si="0"/>
        <v>175.19012999999998</v>
      </c>
      <c r="Z19" s="19"/>
      <c r="AA19" s="79">
        <v>0</v>
      </c>
      <c r="AB19" s="80">
        <f t="shared" si="1"/>
        <v>0</v>
      </c>
      <c r="AC19" s="81">
        <v>0</v>
      </c>
      <c r="AD19" s="82">
        <f t="shared" si="2"/>
        <v>0</v>
      </c>
      <c r="AE19" s="133">
        <f t="shared" si="3"/>
        <v>0</v>
      </c>
    </row>
    <row r="20" spans="1:32" ht="15.75" thickBot="1" x14ac:dyDescent="0.3">
      <c r="A20" s="16"/>
      <c r="B20" s="3" t="s">
        <v>260</v>
      </c>
      <c r="C20" s="42" t="s">
        <v>189</v>
      </c>
      <c r="D20" s="5" t="s">
        <v>378</v>
      </c>
      <c r="E20" s="6"/>
      <c r="F20" s="7"/>
      <c r="G20" s="7"/>
      <c r="H20" s="8"/>
      <c r="I20" s="7"/>
      <c r="J20" s="9"/>
      <c r="K20" s="10"/>
      <c r="L20" s="39"/>
      <c r="M20" s="9"/>
      <c r="N20" s="39"/>
      <c r="O20" s="19"/>
      <c r="P20" s="28"/>
      <c r="Q20" s="43"/>
      <c r="R20" s="43"/>
      <c r="S20" s="43"/>
      <c r="T20" s="43"/>
      <c r="V20" s="10"/>
      <c r="W20" s="39"/>
      <c r="X20" s="43"/>
      <c r="Y20" s="72"/>
      <c r="Z20" s="19"/>
      <c r="AA20" s="79"/>
      <c r="AB20" s="80"/>
      <c r="AC20" s="81"/>
      <c r="AD20" s="82"/>
      <c r="AE20" s="133">
        <f t="shared" si="3"/>
        <v>0</v>
      </c>
    </row>
    <row r="21" spans="1:32" ht="30.75" thickBot="1" x14ac:dyDescent="0.3">
      <c r="A21" s="16"/>
      <c r="B21" s="3" t="s">
        <v>260</v>
      </c>
      <c r="C21" s="42" t="s">
        <v>189</v>
      </c>
      <c r="D21" s="5" t="s">
        <v>25</v>
      </c>
      <c r="E21" s="6" t="s">
        <v>337</v>
      </c>
      <c r="F21" s="7"/>
      <c r="G21" s="7"/>
      <c r="H21" s="8">
        <v>6.91</v>
      </c>
      <c r="I21" s="7"/>
      <c r="J21" s="9" t="s">
        <v>338</v>
      </c>
      <c r="K21" s="10" t="s">
        <v>79</v>
      </c>
      <c r="L21" s="39">
        <v>3</v>
      </c>
      <c r="M21" s="11">
        <v>20.13</v>
      </c>
      <c r="N21" s="39">
        <v>60.39</v>
      </c>
      <c r="O21" s="19"/>
      <c r="P21" s="13" t="e">
        <v>#VALUE!</v>
      </c>
      <c r="Q21" s="14" t="e">
        <f t="shared" ref="Q21:Q26" si="4">IF(J21="PROV SUM",N21,L21*P21)</f>
        <v>#VALUE!</v>
      </c>
      <c r="R21" s="40">
        <v>0</v>
      </c>
      <c r="S21" s="41">
        <v>14.594249999999999</v>
      </c>
      <c r="T21" s="14">
        <f t="shared" ref="T21:T26" si="5">IF(J21="SC024",N21,IF(ISERROR(S21),"",IF(J21="PROV SUM",N21,L21*S21)))</f>
        <v>43.782749999999993</v>
      </c>
      <c r="V21" s="10" t="s">
        <v>79</v>
      </c>
      <c r="W21" s="39">
        <v>3</v>
      </c>
      <c r="X21" s="41">
        <v>14.594249999999999</v>
      </c>
      <c r="Y21" s="72">
        <f t="shared" si="0"/>
        <v>43.782749999999993</v>
      </c>
      <c r="Z21" s="19"/>
      <c r="AA21" s="79">
        <v>0</v>
      </c>
      <c r="AB21" s="80">
        <f t="shared" si="1"/>
        <v>0</v>
      </c>
      <c r="AC21" s="81">
        <v>0</v>
      </c>
      <c r="AD21" s="82">
        <f t="shared" si="2"/>
        <v>0</v>
      </c>
      <c r="AE21" s="133">
        <f t="shared" si="3"/>
        <v>0</v>
      </c>
    </row>
    <row r="22" spans="1:32" ht="45.75" thickBot="1" x14ac:dyDescent="0.3">
      <c r="A22" s="16"/>
      <c r="B22" s="3" t="s">
        <v>260</v>
      </c>
      <c r="C22" s="42" t="s">
        <v>189</v>
      </c>
      <c r="D22" s="5" t="s">
        <v>25</v>
      </c>
      <c r="E22" s="6" t="s">
        <v>221</v>
      </c>
      <c r="F22" s="7"/>
      <c r="G22" s="7"/>
      <c r="H22" s="8">
        <v>6.1860000000000301</v>
      </c>
      <c r="I22" s="7"/>
      <c r="J22" s="9" t="s">
        <v>222</v>
      </c>
      <c r="K22" s="10" t="s">
        <v>79</v>
      </c>
      <c r="L22" s="39">
        <v>12</v>
      </c>
      <c r="M22" s="11">
        <v>11.63</v>
      </c>
      <c r="N22" s="39">
        <v>139.56</v>
      </c>
      <c r="O22" s="19"/>
      <c r="P22" s="13" t="e">
        <v>#VALUE!</v>
      </c>
      <c r="Q22" s="14" t="e">
        <f t="shared" si="4"/>
        <v>#VALUE!</v>
      </c>
      <c r="R22" s="40">
        <v>0</v>
      </c>
      <c r="S22" s="41">
        <v>9.8855000000000004</v>
      </c>
      <c r="T22" s="14">
        <f t="shared" si="5"/>
        <v>118.626</v>
      </c>
      <c r="V22" s="10" t="s">
        <v>79</v>
      </c>
      <c r="W22" s="39">
        <v>12</v>
      </c>
      <c r="X22" s="41">
        <v>9.8855000000000004</v>
      </c>
      <c r="Y22" s="72">
        <f t="shared" si="0"/>
        <v>118.626</v>
      </c>
      <c r="Z22" s="19"/>
      <c r="AA22" s="79">
        <v>0</v>
      </c>
      <c r="AB22" s="80">
        <f t="shared" si="1"/>
        <v>0</v>
      </c>
      <c r="AC22" s="81">
        <v>0</v>
      </c>
      <c r="AD22" s="82">
        <f t="shared" si="2"/>
        <v>0</v>
      </c>
      <c r="AE22" s="133">
        <f t="shared" si="3"/>
        <v>0</v>
      </c>
    </row>
    <row r="23" spans="1:32" ht="45.75" thickBot="1" x14ac:dyDescent="0.3">
      <c r="A23" s="16"/>
      <c r="B23" s="3" t="s">
        <v>260</v>
      </c>
      <c r="C23" s="42" t="s">
        <v>189</v>
      </c>
      <c r="D23" s="5" t="s">
        <v>25</v>
      </c>
      <c r="E23" s="6" t="s">
        <v>234</v>
      </c>
      <c r="F23" s="7"/>
      <c r="G23" s="7"/>
      <c r="H23" s="8">
        <v>6.2040000000000299</v>
      </c>
      <c r="I23" s="7"/>
      <c r="J23" s="9" t="s">
        <v>235</v>
      </c>
      <c r="K23" s="10" t="s">
        <v>79</v>
      </c>
      <c r="L23" s="39">
        <v>6</v>
      </c>
      <c r="M23" s="11">
        <v>20.51</v>
      </c>
      <c r="N23" s="39">
        <v>123.06</v>
      </c>
      <c r="O23" s="19"/>
      <c r="P23" s="13" t="e">
        <v>#VALUE!</v>
      </c>
      <c r="Q23" s="14" t="e">
        <f t="shared" si="4"/>
        <v>#VALUE!</v>
      </c>
      <c r="R23" s="40">
        <v>0</v>
      </c>
      <c r="S23" s="41">
        <v>17.433500000000002</v>
      </c>
      <c r="T23" s="14">
        <f t="shared" si="5"/>
        <v>104.60100000000001</v>
      </c>
      <c r="V23" s="10" t="s">
        <v>79</v>
      </c>
      <c r="W23" s="39">
        <v>6</v>
      </c>
      <c r="X23" s="41">
        <v>17.433500000000002</v>
      </c>
      <c r="Y23" s="72">
        <f t="shared" si="0"/>
        <v>104.60100000000001</v>
      </c>
      <c r="Z23" s="19"/>
      <c r="AA23" s="79">
        <v>0</v>
      </c>
      <c r="AB23" s="80">
        <f t="shared" si="1"/>
        <v>0</v>
      </c>
      <c r="AC23" s="81">
        <v>0</v>
      </c>
      <c r="AD23" s="82">
        <f t="shared" si="2"/>
        <v>0</v>
      </c>
      <c r="AE23" s="133">
        <f t="shared" si="3"/>
        <v>0</v>
      </c>
    </row>
    <row r="24" spans="1:32" ht="30.75" thickBot="1" x14ac:dyDescent="0.3">
      <c r="A24" s="16"/>
      <c r="B24" s="3" t="s">
        <v>260</v>
      </c>
      <c r="C24" s="42" t="s">
        <v>189</v>
      </c>
      <c r="D24" s="5" t="s">
        <v>25</v>
      </c>
      <c r="E24" s="6" t="s">
        <v>261</v>
      </c>
      <c r="F24" s="7"/>
      <c r="G24" s="7"/>
      <c r="H24" s="8">
        <v>6.2490000000000503</v>
      </c>
      <c r="I24" s="7"/>
      <c r="J24" s="9" t="s">
        <v>262</v>
      </c>
      <c r="K24" s="10" t="s">
        <v>79</v>
      </c>
      <c r="L24" s="39">
        <v>22</v>
      </c>
      <c r="M24" s="11">
        <v>24.54</v>
      </c>
      <c r="N24" s="39">
        <v>539.88</v>
      </c>
      <c r="O24" s="19"/>
      <c r="P24" s="13" t="e">
        <v>#VALUE!</v>
      </c>
      <c r="Q24" s="14" t="e">
        <f t="shared" si="4"/>
        <v>#VALUE!</v>
      </c>
      <c r="R24" s="40">
        <v>0</v>
      </c>
      <c r="S24" s="41">
        <v>20.858999999999998</v>
      </c>
      <c r="T24" s="14">
        <f t="shared" si="5"/>
        <v>458.89799999999997</v>
      </c>
      <c r="V24" s="10" t="s">
        <v>79</v>
      </c>
      <c r="W24" s="39">
        <v>22</v>
      </c>
      <c r="X24" s="41">
        <v>20.858999999999998</v>
      </c>
      <c r="Y24" s="72">
        <f t="shared" si="0"/>
        <v>458.89799999999997</v>
      </c>
      <c r="Z24" s="19"/>
      <c r="AA24" s="79">
        <v>0</v>
      </c>
      <c r="AB24" s="80">
        <f t="shared" si="1"/>
        <v>0</v>
      </c>
      <c r="AC24" s="81">
        <v>0</v>
      </c>
      <c r="AD24" s="82">
        <f t="shared" si="2"/>
        <v>0</v>
      </c>
      <c r="AE24" s="133">
        <f t="shared" si="3"/>
        <v>0</v>
      </c>
    </row>
    <row r="25" spans="1:32" ht="30.75" thickBot="1" x14ac:dyDescent="0.3">
      <c r="A25" s="16"/>
      <c r="B25" s="3" t="s">
        <v>260</v>
      </c>
      <c r="C25" s="42" t="s">
        <v>189</v>
      </c>
      <c r="D25" s="5" t="s">
        <v>25</v>
      </c>
      <c r="E25" s="6" t="s">
        <v>263</v>
      </c>
      <c r="F25" s="7"/>
      <c r="G25" s="7"/>
      <c r="H25" s="8">
        <v>6.2500000000000497</v>
      </c>
      <c r="I25" s="7"/>
      <c r="J25" s="9" t="s">
        <v>264</v>
      </c>
      <c r="K25" s="10" t="s">
        <v>104</v>
      </c>
      <c r="L25" s="39">
        <v>30</v>
      </c>
      <c r="M25" s="11">
        <v>5.84</v>
      </c>
      <c r="N25" s="39">
        <v>175.2</v>
      </c>
      <c r="O25" s="19"/>
      <c r="P25" s="13" t="e">
        <v>#VALUE!</v>
      </c>
      <c r="Q25" s="14" t="e">
        <f t="shared" si="4"/>
        <v>#VALUE!</v>
      </c>
      <c r="R25" s="40">
        <v>0</v>
      </c>
      <c r="S25" s="41">
        <v>4.9639999999999995</v>
      </c>
      <c r="T25" s="14">
        <f t="shared" si="5"/>
        <v>148.91999999999999</v>
      </c>
      <c r="V25" s="10" t="s">
        <v>104</v>
      </c>
      <c r="W25" s="39">
        <v>30</v>
      </c>
      <c r="X25" s="41">
        <v>4.9639999999999995</v>
      </c>
      <c r="Y25" s="72">
        <f t="shared" si="0"/>
        <v>148.91999999999999</v>
      </c>
      <c r="Z25" s="19"/>
      <c r="AA25" s="79">
        <v>0</v>
      </c>
      <c r="AB25" s="80">
        <f t="shared" si="1"/>
        <v>0</v>
      </c>
      <c r="AC25" s="81">
        <v>0</v>
      </c>
      <c r="AD25" s="82">
        <f t="shared" si="2"/>
        <v>0</v>
      </c>
      <c r="AE25" s="133">
        <f t="shared" si="3"/>
        <v>0</v>
      </c>
    </row>
    <row r="26" spans="1:32" ht="30.75" thickBot="1" x14ac:dyDescent="0.3">
      <c r="A26" s="16"/>
      <c r="B26" s="3" t="s">
        <v>260</v>
      </c>
      <c r="C26" s="42" t="s">
        <v>189</v>
      </c>
      <c r="D26" s="5" t="s">
        <v>25</v>
      </c>
      <c r="E26" s="6" t="s">
        <v>460</v>
      </c>
      <c r="F26" s="7"/>
      <c r="G26" s="7"/>
      <c r="H26" s="8">
        <v>6.2760000000000602</v>
      </c>
      <c r="I26" s="7"/>
      <c r="J26" s="9" t="s">
        <v>281</v>
      </c>
      <c r="K26" s="10" t="s">
        <v>139</v>
      </c>
      <c r="L26" s="39">
        <v>1</v>
      </c>
      <c r="M26" s="11">
        <v>33.520000000000003</v>
      </c>
      <c r="N26" s="39">
        <v>33.520000000000003</v>
      </c>
      <c r="O26" s="19"/>
      <c r="P26" s="13" t="e">
        <v>#VALUE!</v>
      </c>
      <c r="Q26" s="14" t="e">
        <f t="shared" si="4"/>
        <v>#VALUE!</v>
      </c>
      <c r="R26" s="40">
        <v>0</v>
      </c>
      <c r="S26" s="41">
        <v>28.492000000000001</v>
      </c>
      <c r="T26" s="14">
        <f t="shared" si="5"/>
        <v>28.492000000000001</v>
      </c>
      <c r="V26" s="10" t="s">
        <v>139</v>
      </c>
      <c r="W26" s="39">
        <v>1</v>
      </c>
      <c r="X26" s="41">
        <v>28.492000000000001</v>
      </c>
      <c r="Y26" s="72">
        <f t="shared" si="0"/>
        <v>28.492000000000001</v>
      </c>
      <c r="Z26" s="19"/>
      <c r="AA26" s="79">
        <v>0</v>
      </c>
      <c r="AB26" s="80">
        <f t="shared" si="1"/>
        <v>0</v>
      </c>
      <c r="AC26" s="81">
        <v>0</v>
      </c>
      <c r="AD26" s="82">
        <f t="shared" si="2"/>
        <v>0</v>
      </c>
      <c r="AE26" s="133">
        <f t="shared" si="3"/>
        <v>0</v>
      </c>
    </row>
    <row r="27" spans="1:32" ht="15.75" thickBot="1" x14ac:dyDescent="0.3">
      <c r="A27" s="16"/>
      <c r="B27" s="3" t="s">
        <v>260</v>
      </c>
      <c r="C27" s="42" t="s">
        <v>72</v>
      </c>
      <c r="D27" s="5" t="s">
        <v>378</v>
      </c>
      <c r="E27" s="6"/>
      <c r="F27" s="7"/>
      <c r="G27" s="7"/>
      <c r="H27" s="8"/>
      <c r="I27" s="7"/>
      <c r="J27" s="9"/>
      <c r="K27" s="10"/>
      <c r="L27" s="39"/>
      <c r="M27" s="9"/>
      <c r="N27" s="39"/>
      <c r="O27" s="44"/>
      <c r="P27" s="28"/>
      <c r="Q27" s="43"/>
      <c r="R27" s="43"/>
      <c r="S27" s="43"/>
      <c r="T27" s="43"/>
      <c r="V27" s="10"/>
      <c r="W27" s="39"/>
      <c r="X27" s="43"/>
      <c r="Y27" s="72"/>
      <c r="Z27" s="19"/>
      <c r="AA27" s="79"/>
      <c r="AB27" s="80"/>
      <c r="AC27" s="81"/>
      <c r="AD27" s="82"/>
      <c r="AE27" s="133">
        <f t="shared" si="3"/>
        <v>0</v>
      </c>
    </row>
    <row r="28" spans="1:32" ht="15.75" thickBot="1" x14ac:dyDescent="0.3">
      <c r="A28" s="16"/>
      <c r="B28" s="3" t="s">
        <v>260</v>
      </c>
      <c r="C28" s="42"/>
      <c r="D28" s="5"/>
      <c r="E28" s="6"/>
      <c r="F28" s="7"/>
      <c r="G28" s="7"/>
      <c r="H28" s="8"/>
      <c r="I28" s="7"/>
      <c r="J28" s="9"/>
      <c r="K28" s="10"/>
      <c r="L28" s="39"/>
      <c r="M28" s="11"/>
      <c r="N28" s="39"/>
      <c r="O28" s="44"/>
      <c r="P28" s="28"/>
      <c r="Q28" s="43"/>
      <c r="R28" s="43"/>
      <c r="S28" s="43"/>
      <c r="T28" s="43"/>
      <c r="V28" s="10"/>
      <c r="W28" s="39"/>
      <c r="X28" s="43"/>
      <c r="Y28" s="72"/>
      <c r="Z28" s="19"/>
      <c r="AA28" s="79"/>
      <c r="AB28" s="80"/>
      <c r="AC28" s="81"/>
      <c r="AD28" s="82"/>
      <c r="AE28" s="133">
        <f t="shared" si="3"/>
        <v>0</v>
      </c>
    </row>
    <row r="29" spans="1:32" ht="15.75" thickBot="1" x14ac:dyDescent="0.3">
      <c r="A29" s="16"/>
      <c r="B29" s="3" t="s">
        <v>260</v>
      </c>
      <c r="C29" s="42" t="s">
        <v>164</v>
      </c>
      <c r="D29" s="5" t="s">
        <v>378</v>
      </c>
      <c r="E29" s="6"/>
      <c r="F29" s="7"/>
      <c r="G29" s="7"/>
      <c r="H29" s="8"/>
      <c r="I29" s="7"/>
      <c r="J29" s="9"/>
      <c r="K29" s="10"/>
      <c r="L29" s="39"/>
      <c r="M29" s="9"/>
      <c r="N29" s="39"/>
      <c r="O29" s="44"/>
      <c r="P29" s="28"/>
      <c r="Q29" s="43"/>
      <c r="R29" s="43"/>
      <c r="S29" s="43"/>
      <c r="T29" s="43"/>
      <c r="V29" s="10"/>
      <c r="W29" s="39"/>
      <c r="X29" s="43"/>
      <c r="Y29" s="72"/>
      <c r="Z29" s="19"/>
      <c r="AA29" s="79"/>
      <c r="AB29" s="80"/>
      <c r="AC29" s="81"/>
      <c r="AD29" s="82"/>
      <c r="AE29" s="133">
        <f t="shared" si="3"/>
        <v>0</v>
      </c>
    </row>
    <row r="30" spans="1:32" ht="90.75" thickBot="1" x14ac:dyDescent="0.3">
      <c r="A30" s="16"/>
      <c r="B30" s="3" t="s">
        <v>260</v>
      </c>
      <c r="C30" s="42" t="s">
        <v>164</v>
      </c>
      <c r="D30" s="5" t="s">
        <v>25</v>
      </c>
      <c r="E30" s="6" t="s">
        <v>169</v>
      </c>
      <c r="F30" s="7"/>
      <c r="G30" s="7"/>
      <c r="H30" s="8">
        <v>4.8899999999999801</v>
      </c>
      <c r="I30" s="7"/>
      <c r="J30" s="9" t="s">
        <v>170</v>
      </c>
      <c r="K30" s="10" t="s">
        <v>75</v>
      </c>
      <c r="L30" s="39">
        <v>5</v>
      </c>
      <c r="M30" s="11">
        <v>29.05</v>
      </c>
      <c r="N30" s="39">
        <v>145.25</v>
      </c>
      <c r="O30" s="44"/>
      <c r="P30" s="13" t="e">
        <v>#VALUE!</v>
      </c>
      <c r="Q30" s="14" t="e">
        <f>IF(J30="PROV SUM",N30,L30*P30)</f>
        <v>#VALUE!</v>
      </c>
      <c r="R30" s="40">
        <v>0</v>
      </c>
      <c r="S30" s="41">
        <v>25.752824999999998</v>
      </c>
      <c r="T30" s="14">
        <f>IF(J30="SC024",N30,IF(ISERROR(S30),"",IF(J30="PROV SUM",N30,L30*S30)))</f>
        <v>128.76412499999998</v>
      </c>
      <c r="V30" s="10" t="s">
        <v>75</v>
      </c>
      <c r="W30" s="39">
        <v>5</v>
      </c>
      <c r="X30" s="41">
        <v>25.752824999999998</v>
      </c>
      <c r="Y30" s="72">
        <f t="shared" si="0"/>
        <v>128.76412499999998</v>
      </c>
      <c r="Z30" s="19"/>
      <c r="AA30" s="79">
        <v>0</v>
      </c>
      <c r="AB30" s="80">
        <f t="shared" si="1"/>
        <v>0</v>
      </c>
      <c r="AC30" s="81">
        <v>0</v>
      </c>
      <c r="AD30" s="82">
        <f t="shared" si="2"/>
        <v>0</v>
      </c>
      <c r="AE30" s="133">
        <f t="shared" si="3"/>
        <v>0</v>
      </c>
    </row>
    <row r="31" spans="1:32" ht="90.75" thickBot="1" x14ac:dyDescent="0.3">
      <c r="A31" s="16"/>
      <c r="B31" s="45" t="s">
        <v>260</v>
      </c>
      <c r="C31" s="46" t="s">
        <v>164</v>
      </c>
      <c r="D31" s="47" t="s">
        <v>25</v>
      </c>
      <c r="E31" s="48" t="s">
        <v>171</v>
      </c>
      <c r="F31" s="49"/>
      <c r="G31" s="49"/>
      <c r="H31" s="50">
        <v>4.8999999999999799</v>
      </c>
      <c r="I31" s="49"/>
      <c r="J31" s="51" t="s">
        <v>172</v>
      </c>
      <c r="K31" s="52" t="s">
        <v>75</v>
      </c>
      <c r="L31" s="53">
        <v>6</v>
      </c>
      <c r="M31" s="54">
        <v>35.61</v>
      </c>
      <c r="N31" s="53">
        <v>213.66</v>
      </c>
      <c r="O31" s="44"/>
      <c r="P31" s="13" t="e">
        <v>#VALUE!</v>
      </c>
      <c r="Q31" s="14" t="e">
        <f>IF(J31="PROV SUM",N31,L31*P31)</f>
        <v>#VALUE!</v>
      </c>
      <c r="R31" s="40">
        <v>0</v>
      </c>
      <c r="S31" s="41">
        <v>31.568264999999997</v>
      </c>
      <c r="T31" s="14">
        <f>IF(J31="SC024",N31,IF(ISERROR(S31),"",IF(J31="PROV SUM",N31,L31*S31)))</f>
        <v>189.40958999999998</v>
      </c>
      <c r="V31" s="52" t="s">
        <v>75</v>
      </c>
      <c r="W31" s="53">
        <v>6</v>
      </c>
      <c r="X31" s="41">
        <v>31.568264999999997</v>
      </c>
      <c r="Y31" s="72">
        <f t="shared" si="0"/>
        <v>189.40958999999998</v>
      </c>
      <c r="Z31" s="19"/>
      <c r="AA31" s="79">
        <v>0</v>
      </c>
      <c r="AB31" s="80">
        <f t="shared" si="1"/>
        <v>0</v>
      </c>
      <c r="AC31" s="81">
        <v>0</v>
      </c>
      <c r="AD31" s="82">
        <f t="shared" si="2"/>
        <v>0</v>
      </c>
      <c r="AE31" s="133">
        <f t="shared" si="3"/>
        <v>0</v>
      </c>
    </row>
    <row r="32" spans="1:32" ht="15.75" thickBot="1" x14ac:dyDescent="0.3">
      <c r="A32" s="16"/>
      <c r="B32" s="45" t="s">
        <v>260</v>
      </c>
      <c r="C32" s="46" t="s">
        <v>24</v>
      </c>
      <c r="D32" s="47" t="s">
        <v>378</v>
      </c>
      <c r="E32" s="48"/>
      <c r="F32" s="49"/>
      <c r="G32" s="49"/>
      <c r="H32" s="50"/>
      <c r="I32" s="49"/>
      <c r="J32" s="51"/>
      <c r="K32" s="52"/>
      <c r="L32" s="53"/>
      <c r="M32" s="51"/>
      <c r="N32" s="53"/>
      <c r="O32" s="44"/>
      <c r="P32" s="28"/>
      <c r="Q32" s="43"/>
      <c r="R32" s="43"/>
      <c r="S32" s="43"/>
      <c r="T32" s="43"/>
      <c r="V32" s="52"/>
      <c r="W32" s="53"/>
      <c r="X32" s="43"/>
      <c r="Y32" s="72">
        <f t="shared" si="0"/>
        <v>0</v>
      </c>
      <c r="Z32" s="19"/>
      <c r="AA32" s="79"/>
      <c r="AB32" s="80"/>
      <c r="AC32" s="81"/>
      <c r="AD32" s="82"/>
      <c r="AE32" s="133">
        <f t="shared" si="3"/>
        <v>0</v>
      </c>
      <c r="AF32" s="176">
        <f>SUM(AD33:AD36)</f>
        <v>1185.2147999999997</v>
      </c>
    </row>
    <row r="33" spans="1:31" ht="120.75" thickBot="1" x14ac:dyDescent="0.3">
      <c r="A33" s="22"/>
      <c r="B33" s="55" t="s">
        <v>260</v>
      </c>
      <c r="C33" s="55" t="s">
        <v>24</v>
      </c>
      <c r="D33" s="56" t="s">
        <v>25</v>
      </c>
      <c r="E33" s="57" t="s">
        <v>26</v>
      </c>
      <c r="F33" s="58"/>
      <c r="G33" s="58"/>
      <c r="H33" s="59">
        <v>2.1</v>
      </c>
      <c r="I33" s="58"/>
      <c r="J33" s="60" t="s">
        <v>27</v>
      </c>
      <c r="K33" s="58" t="s">
        <v>28</v>
      </c>
      <c r="L33" s="61">
        <v>170</v>
      </c>
      <c r="M33" s="62">
        <v>12.92</v>
      </c>
      <c r="N33" s="63">
        <v>2196.4</v>
      </c>
      <c r="O33" s="19"/>
      <c r="P33" s="13" t="e">
        <v>#VALUE!</v>
      </c>
      <c r="Q33" s="14" t="e">
        <f>IF(J33="PROV SUM",N33,L33*P33)</f>
        <v>#VALUE!</v>
      </c>
      <c r="R33" s="40">
        <v>0</v>
      </c>
      <c r="S33" s="41">
        <v>16.4084</v>
      </c>
      <c r="T33" s="14">
        <f>IF(J33="SC024",N33,IF(ISERROR(S33),"",IF(J33="PROV SUM",N33,L33*S33)))</f>
        <v>2789.4279999999999</v>
      </c>
      <c r="V33" s="58" t="s">
        <v>28</v>
      </c>
      <c r="W33" s="61">
        <v>170</v>
      </c>
      <c r="X33" s="41">
        <v>16.4084</v>
      </c>
      <c r="Y33" s="72">
        <f t="shared" si="0"/>
        <v>2789.4279999999999</v>
      </c>
      <c r="Z33" s="19"/>
      <c r="AA33" s="79">
        <v>0.7</v>
      </c>
      <c r="AB33" s="80">
        <f t="shared" si="1"/>
        <v>1952.5995999999998</v>
      </c>
      <c r="AC33" s="81">
        <v>0.35</v>
      </c>
      <c r="AD33" s="82">
        <f t="shared" si="2"/>
        <v>976.29979999999989</v>
      </c>
      <c r="AE33" s="133">
        <f t="shared" si="3"/>
        <v>976.29979999999989</v>
      </c>
    </row>
    <row r="34" spans="1:31" ht="30.75" thickBot="1" x14ac:dyDescent="0.3">
      <c r="A34" s="22"/>
      <c r="B34" s="55" t="s">
        <v>260</v>
      </c>
      <c r="C34" s="55" t="s">
        <v>24</v>
      </c>
      <c r="D34" s="56" t="s">
        <v>25</v>
      </c>
      <c r="E34" s="57" t="s">
        <v>29</v>
      </c>
      <c r="F34" s="58"/>
      <c r="G34" s="58"/>
      <c r="H34" s="59">
        <v>2.5</v>
      </c>
      <c r="I34" s="58"/>
      <c r="J34" s="60" t="s">
        <v>30</v>
      </c>
      <c r="K34" s="58" t="s">
        <v>31</v>
      </c>
      <c r="L34" s="61">
        <v>1</v>
      </c>
      <c r="M34" s="62">
        <v>420</v>
      </c>
      <c r="N34" s="63">
        <v>420</v>
      </c>
      <c r="O34" s="19"/>
      <c r="P34" s="13" t="e">
        <v>#VALUE!</v>
      </c>
      <c r="Q34" s="14" t="e">
        <f>IF(J34="PROV SUM",N34,L34*P34)</f>
        <v>#VALUE!</v>
      </c>
      <c r="R34" s="40">
        <v>0</v>
      </c>
      <c r="S34" s="41">
        <v>533.4</v>
      </c>
      <c r="T34" s="14">
        <f>IF(J34="SC024",N34,IF(ISERROR(S34),"",IF(J34="PROV SUM",N34,L34*S34)))</f>
        <v>533.4</v>
      </c>
      <c r="V34" s="58" t="s">
        <v>31</v>
      </c>
      <c r="W34" s="61">
        <v>1</v>
      </c>
      <c r="X34" s="41">
        <v>533.4</v>
      </c>
      <c r="Y34" s="72">
        <f t="shared" si="0"/>
        <v>533.4</v>
      </c>
      <c r="Z34" s="19"/>
      <c r="AA34" s="79">
        <v>0.7</v>
      </c>
      <c r="AB34" s="80">
        <f t="shared" si="1"/>
        <v>373.37999999999994</v>
      </c>
      <c r="AC34" s="81">
        <v>0.35</v>
      </c>
      <c r="AD34" s="82">
        <f t="shared" si="2"/>
        <v>186.68999999999997</v>
      </c>
      <c r="AE34" s="133">
        <f t="shared" si="3"/>
        <v>186.68999999999997</v>
      </c>
    </row>
    <row r="35" spans="1:31" ht="15.75" thickBot="1" x14ac:dyDescent="0.3">
      <c r="A35" s="22"/>
      <c r="B35" s="55" t="s">
        <v>260</v>
      </c>
      <c r="C35" s="55" t="s">
        <v>24</v>
      </c>
      <c r="D35" s="56" t="s">
        <v>25</v>
      </c>
      <c r="E35" s="57" t="s">
        <v>32</v>
      </c>
      <c r="F35" s="58"/>
      <c r="G35" s="58"/>
      <c r="H35" s="59">
        <v>2.6</v>
      </c>
      <c r="I35" s="58"/>
      <c r="J35" s="60" t="s">
        <v>33</v>
      </c>
      <c r="K35" s="58" t="s">
        <v>31</v>
      </c>
      <c r="L35" s="61">
        <v>1</v>
      </c>
      <c r="M35" s="62">
        <v>50</v>
      </c>
      <c r="N35" s="63">
        <v>50</v>
      </c>
      <c r="O35" s="19"/>
      <c r="P35" s="13" t="e">
        <v>#VALUE!</v>
      </c>
      <c r="Q35" s="14" t="e">
        <f>IF(J35="PROV SUM",N35,L35*P35)</f>
        <v>#VALUE!</v>
      </c>
      <c r="R35" s="40">
        <v>0</v>
      </c>
      <c r="S35" s="41">
        <v>63.5</v>
      </c>
      <c r="T35" s="14">
        <f>IF(J35="SC024",N35,IF(ISERROR(S35),"",IF(J35="PROV SUM",N35,L35*S35)))</f>
        <v>63.5</v>
      </c>
      <c r="V35" s="58" t="s">
        <v>31</v>
      </c>
      <c r="W35" s="61">
        <v>1</v>
      </c>
      <c r="X35" s="41">
        <v>63.5</v>
      </c>
      <c r="Y35" s="72">
        <f t="shared" si="0"/>
        <v>63.5</v>
      </c>
      <c r="Z35" s="19"/>
      <c r="AA35" s="79">
        <v>0.7</v>
      </c>
      <c r="AB35" s="80">
        <f t="shared" si="1"/>
        <v>44.449999999999996</v>
      </c>
      <c r="AC35" s="81">
        <v>0.35</v>
      </c>
      <c r="AD35" s="82">
        <f t="shared" si="2"/>
        <v>22.224999999999998</v>
      </c>
      <c r="AE35" s="133">
        <f t="shared" si="3"/>
        <v>22.224999999999998</v>
      </c>
    </row>
    <row r="36" spans="1:31" ht="60.75" thickBot="1" x14ac:dyDescent="0.3">
      <c r="A36" s="22"/>
      <c r="B36" s="55" t="s">
        <v>260</v>
      </c>
      <c r="C36" s="55" t="s">
        <v>24</v>
      </c>
      <c r="D36" s="56" t="s">
        <v>25</v>
      </c>
      <c r="E36" s="57" t="s">
        <v>382</v>
      </c>
      <c r="F36" s="58"/>
      <c r="G36" s="58"/>
      <c r="H36" s="59"/>
      <c r="I36" s="58"/>
      <c r="J36" s="60" t="s">
        <v>383</v>
      </c>
      <c r="K36" s="58" t="s">
        <v>31</v>
      </c>
      <c r="L36" s="61"/>
      <c r="M36" s="62">
        <v>4.8300000000000003E-2</v>
      </c>
      <c r="N36" s="63">
        <v>0</v>
      </c>
      <c r="O36" s="19"/>
      <c r="P36" s="13" t="e">
        <v>#VALUE!</v>
      </c>
      <c r="Q36" s="14" t="e">
        <f>IF(J36="PROV SUM",N36,L36*P36)</f>
        <v>#VALUE!</v>
      </c>
      <c r="R36" s="40" t="e">
        <v>#N/A</v>
      </c>
      <c r="S36" s="41" t="e">
        <v>#N/A</v>
      </c>
      <c r="T36" s="14">
        <f>IF(J36="SC024",N36,IF(ISERROR(S36),"",IF(J36="PROV SUM",N36,L36*S36)))</f>
        <v>0</v>
      </c>
      <c r="V36" s="58" t="s">
        <v>31</v>
      </c>
      <c r="W36" s="61"/>
      <c r="X36" s="41" t="e">
        <v>#N/A</v>
      </c>
      <c r="Y36" s="72"/>
      <c r="Z36" s="19"/>
      <c r="AA36" s="79">
        <v>0</v>
      </c>
      <c r="AB36" s="80">
        <f t="shared" si="1"/>
        <v>0</v>
      </c>
      <c r="AC36" s="81">
        <v>0</v>
      </c>
      <c r="AD36" s="82">
        <f t="shared" si="2"/>
        <v>0</v>
      </c>
      <c r="AE36" s="133">
        <f t="shared" si="3"/>
        <v>0</v>
      </c>
    </row>
    <row r="37" spans="1:31" ht="15.75" thickBot="1" x14ac:dyDescent="0.3">
      <c r="A37" s="22"/>
      <c r="B37" s="64" t="s">
        <v>260</v>
      </c>
      <c r="C37" s="55" t="s">
        <v>312</v>
      </c>
      <c r="D37" s="56" t="s">
        <v>378</v>
      </c>
      <c r="E37" s="57"/>
      <c r="F37" s="58"/>
      <c r="G37" s="58"/>
      <c r="H37" s="59"/>
      <c r="I37" s="58"/>
      <c r="J37" s="60"/>
      <c r="K37" s="58"/>
      <c r="L37" s="61"/>
      <c r="M37" s="60"/>
      <c r="N37" s="63"/>
      <c r="O37" s="19"/>
      <c r="P37" s="17"/>
      <c r="Q37" s="38"/>
      <c r="R37" s="38"/>
      <c r="S37" s="38"/>
      <c r="T37" s="38"/>
      <c r="V37" s="58"/>
      <c r="W37" s="61"/>
      <c r="X37" s="38"/>
      <c r="Y37" s="72"/>
      <c r="Z37" s="19"/>
      <c r="AA37" s="79"/>
      <c r="AB37" s="80"/>
      <c r="AC37" s="81"/>
      <c r="AD37" s="82"/>
      <c r="AE37" s="133">
        <f t="shared" si="3"/>
        <v>0</v>
      </c>
    </row>
    <row r="38" spans="1:31" ht="16.5" thickBot="1" x14ac:dyDescent="0.3">
      <c r="A38" s="16"/>
      <c r="B38" s="88" t="s">
        <v>260</v>
      </c>
      <c r="C38" s="89" t="s">
        <v>341</v>
      </c>
      <c r="D38" s="90" t="s">
        <v>378</v>
      </c>
      <c r="E38" s="91"/>
      <c r="F38" s="7"/>
      <c r="G38" s="7"/>
      <c r="H38" s="92"/>
      <c r="I38" s="7"/>
      <c r="J38" s="91"/>
      <c r="K38" s="93"/>
      <c r="L38" s="53"/>
      <c r="M38" s="94"/>
      <c r="N38" s="12"/>
      <c r="O38" s="19"/>
      <c r="P38" s="17"/>
      <c r="Q38" s="38"/>
      <c r="R38" s="38"/>
      <c r="S38" s="38"/>
      <c r="T38" s="38"/>
      <c r="V38" s="93"/>
      <c r="W38" s="53"/>
      <c r="X38" s="38"/>
      <c r="Y38" s="72"/>
      <c r="Z38" s="19"/>
      <c r="AA38" s="79"/>
      <c r="AB38" s="80"/>
      <c r="AC38" s="81"/>
      <c r="AD38" s="82"/>
      <c r="AE38" s="133">
        <f t="shared" si="3"/>
        <v>0</v>
      </c>
    </row>
    <row r="39" spans="1:31" ht="120.75" thickBot="1" x14ac:dyDescent="0.3">
      <c r="A39" s="16"/>
      <c r="B39" s="88" t="s">
        <v>260</v>
      </c>
      <c r="C39" s="89" t="s">
        <v>341</v>
      </c>
      <c r="D39" s="90" t="s">
        <v>25</v>
      </c>
      <c r="E39" s="91" t="s">
        <v>346</v>
      </c>
      <c r="F39" s="10"/>
      <c r="G39" s="10"/>
      <c r="H39" s="92">
        <v>13</v>
      </c>
      <c r="I39" s="10"/>
      <c r="J39" s="91" t="s">
        <v>347</v>
      </c>
      <c r="K39" s="10" t="s">
        <v>311</v>
      </c>
      <c r="L39" s="95">
        <v>2</v>
      </c>
      <c r="M39" s="94">
        <v>180.78</v>
      </c>
      <c r="N39" s="96">
        <v>361.56</v>
      </c>
      <c r="O39" s="19"/>
      <c r="P39" s="13" t="e">
        <v>#VALUE!</v>
      </c>
      <c r="Q39" s="14" t="e">
        <f t="shared" ref="Q39:Q53" si="6">IF(J39="PROV SUM",N39,L39*P39)</f>
        <v>#VALUE!</v>
      </c>
      <c r="R39" s="40">
        <v>0</v>
      </c>
      <c r="S39" s="41">
        <v>160.26147</v>
      </c>
      <c r="T39" s="14">
        <f t="shared" ref="T39:T53" si="7">IF(J39="SC024",N39,IF(ISERROR(S39),"",IF(J39="PROV SUM",N39,L39*S39)))</f>
        <v>320.52294000000001</v>
      </c>
      <c r="V39" s="10" t="s">
        <v>311</v>
      </c>
      <c r="W39" s="95">
        <v>2</v>
      </c>
      <c r="X39" s="41">
        <v>160.26147</v>
      </c>
      <c r="Y39" s="72">
        <f t="shared" si="0"/>
        <v>320.52294000000001</v>
      </c>
      <c r="Z39" s="19"/>
      <c r="AA39" s="79">
        <v>0</v>
      </c>
      <c r="AB39" s="80">
        <f t="shared" si="1"/>
        <v>0</v>
      </c>
      <c r="AC39" s="81">
        <v>0</v>
      </c>
      <c r="AD39" s="82">
        <f t="shared" si="2"/>
        <v>0</v>
      </c>
      <c r="AE39" s="133">
        <f t="shared" si="3"/>
        <v>0</v>
      </c>
    </row>
    <row r="40" spans="1:31" ht="105.75" thickBot="1" x14ac:dyDescent="0.3">
      <c r="A40" s="16"/>
      <c r="B40" s="88" t="s">
        <v>260</v>
      </c>
      <c r="C40" s="89" t="s">
        <v>341</v>
      </c>
      <c r="D40" s="90" t="s">
        <v>25</v>
      </c>
      <c r="E40" s="91" t="s">
        <v>356</v>
      </c>
      <c r="F40" s="7"/>
      <c r="G40" s="7"/>
      <c r="H40" s="92">
        <v>27</v>
      </c>
      <c r="I40" s="7"/>
      <c r="J40" s="91" t="s">
        <v>357</v>
      </c>
      <c r="K40" s="93" t="s">
        <v>311</v>
      </c>
      <c r="L40" s="95">
        <v>1</v>
      </c>
      <c r="M40" s="94">
        <v>22.53</v>
      </c>
      <c r="N40" s="96">
        <v>22.53</v>
      </c>
      <c r="O40" s="19"/>
      <c r="P40" s="13" t="e">
        <v>#VALUE!</v>
      </c>
      <c r="Q40" s="14" t="e">
        <f t="shared" si="6"/>
        <v>#VALUE!</v>
      </c>
      <c r="R40" s="40">
        <v>0</v>
      </c>
      <c r="S40" s="41">
        <v>19.150500000000001</v>
      </c>
      <c r="T40" s="14">
        <f t="shared" si="7"/>
        <v>19.150500000000001</v>
      </c>
      <c r="V40" s="93" t="s">
        <v>311</v>
      </c>
      <c r="W40" s="95">
        <v>1</v>
      </c>
      <c r="X40" s="41">
        <v>19.150500000000001</v>
      </c>
      <c r="Y40" s="72">
        <f t="shared" si="0"/>
        <v>19.150500000000001</v>
      </c>
      <c r="Z40" s="19"/>
      <c r="AA40" s="79">
        <v>0</v>
      </c>
      <c r="AB40" s="80">
        <f t="shared" si="1"/>
        <v>0</v>
      </c>
      <c r="AC40" s="81">
        <v>0</v>
      </c>
      <c r="AD40" s="82">
        <f t="shared" si="2"/>
        <v>0</v>
      </c>
      <c r="AE40" s="133">
        <f t="shared" si="3"/>
        <v>0</v>
      </c>
    </row>
    <row r="41" spans="1:31" ht="120.75" thickBot="1" x14ac:dyDescent="0.3">
      <c r="A41" s="16"/>
      <c r="B41" s="88" t="s">
        <v>260</v>
      </c>
      <c r="C41" s="89" t="s">
        <v>341</v>
      </c>
      <c r="D41" s="90" t="s">
        <v>25</v>
      </c>
      <c r="E41" s="91" t="s">
        <v>358</v>
      </c>
      <c r="F41" s="7"/>
      <c r="G41" s="7"/>
      <c r="H41" s="92">
        <v>41</v>
      </c>
      <c r="I41" s="7"/>
      <c r="J41" s="91" t="s">
        <v>359</v>
      </c>
      <c r="K41" s="93" t="s">
        <v>311</v>
      </c>
      <c r="L41" s="95">
        <v>1</v>
      </c>
      <c r="M41" s="94">
        <v>29.34</v>
      </c>
      <c r="N41" s="96">
        <v>29.34</v>
      </c>
      <c r="O41" s="19"/>
      <c r="P41" s="13" t="e">
        <v>#VALUE!</v>
      </c>
      <c r="Q41" s="14" t="e">
        <f t="shared" si="6"/>
        <v>#VALUE!</v>
      </c>
      <c r="R41" s="40">
        <v>0</v>
      </c>
      <c r="S41" s="41">
        <v>24.939</v>
      </c>
      <c r="T41" s="14">
        <f t="shared" si="7"/>
        <v>24.939</v>
      </c>
      <c r="V41" s="93" t="s">
        <v>311</v>
      </c>
      <c r="W41" s="95">
        <v>1</v>
      </c>
      <c r="X41" s="41">
        <v>24.939</v>
      </c>
      <c r="Y41" s="72">
        <f t="shared" si="0"/>
        <v>24.939</v>
      </c>
      <c r="Z41" s="19"/>
      <c r="AA41" s="79">
        <v>0</v>
      </c>
      <c r="AB41" s="80">
        <f t="shared" si="1"/>
        <v>0</v>
      </c>
      <c r="AC41" s="81">
        <v>0</v>
      </c>
      <c r="AD41" s="82">
        <f t="shared" si="2"/>
        <v>0</v>
      </c>
      <c r="AE41" s="133">
        <f t="shared" si="3"/>
        <v>0</v>
      </c>
    </row>
    <row r="42" spans="1:31" ht="105.75" thickBot="1" x14ac:dyDescent="0.3">
      <c r="A42" s="16"/>
      <c r="B42" s="88" t="s">
        <v>260</v>
      </c>
      <c r="C42" s="89" t="s">
        <v>341</v>
      </c>
      <c r="D42" s="90" t="s">
        <v>25</v>
      </c>
      <c r="E42" s="91" t="s">
        <v>360</v>
      </c>
      <c r="F42" s="7"/>
      <c r="G42" s="7"/>
      <c r="H42" s="92">
        <v>43</v>
      </c>
      <c r="I42" s="7"/>
      <c r="J42" s="91" t="s">
        <v>361</v>
      </c>
      <c r="K42" s="93" t="s">
        <v>311</v>
      </c>
      <c r="L42" s="95">
        <v>1</v>
      </c>
      <c r="M42" s="94">
        <v>20.399999999999999</v>
      </c>
      <c r="N42" s="96">
        <v>20.399999999999999</v>
      </c>
      <c r="O42" s="19"/>
      <c r="P42" s="13" t="e">
        <v>#VALUE!</v>
      </c>
      <c r="Q42" s="14" t="e">
        <f t="shared" si="6"/>
        <v>#VALUE!</v>
      </c>
      <c r="R42" s="40">
        <v>0</v>
      </c>
      <c r="S42" s="41">
        <v>17.34</v>
      </c>
      <c r="T42" s="14">
        <f t="shared" si="7"/>
        <v>17.34</v>
      </c>
      <c r="V42" s="93" t="s">
        <v>311</v>
      </c>
      <c r="W42" s="95">
        <v>1</v>
      </c>
      <c r="X42" s="41">
        <v>17.34</v>
      </c>
      <c r="Y42" s="72">
        <f t="shared" si="0"/>
        <v>17.34</v>
      </c>
      <c r="Z42" s="19"/>
      <c r="AA42" s="79">
        <v>0</v>
      </c>
      <c r="AB42" s="80">
        <f t="shared" si="1"/>
        <v>0</v>
      </c>
      <c r="AC42" s="81">
        <v>0</v>
      </c>
      <c r="AD42" s="82">
        <f t="shared" si="2"/>
        <v>0</v>
      </c>
      <c r="AE42" s="133">
        <f t="shared" si="3"/>
        <v>0</v>
      </c>
    </row>
    <row r="43" spans="1:31" ht="45.75" thickBot="1" x14ac:dyDescent="0.3">
      <c r="A43" s="16"/>
      <c r="B43" s="88" t="s">
        <v>260</v>
      </c>
      <c r="C43" s="89" t="s">
        <v>341</v>
      </c>
      <c r="D43" s="90" t="s">
        <v>25</v>
      </c>
      <c r="E43" s="91" t="s">
        <v>364</v>
      </c>
      <c r="F43" s="7"/>
      <c r="G43" s="7"/>
      <c r="H43" s="92">
        <v>93</v>
      </c>
      <c r="I43" s="7"/>
      <c r="J43" s="91" t="s">
        <v>365</v>
      </c>
      <c r="K43" s="93" t="s">
        <v>311</v>
      </c>
      <c r="L43" s="95">
        <v>1</v>
      </c>
      <c r="M43" s="94">
        <v>550</v>
      </c>
      <c r="N43" s="96">
        <v>550</v>
      </c>
      <c r="O43" s="19"/>
      <c r="P43" s="13" t="e">
        <v>#VALUE!</v>
      </c>
      <c r="Q43" s="14" t="e">
        <f t="shared" si="6"/>
        <v>#VALUE!</v>
      </c>
      <c r="R43" s="40">
        <v>0</v>
      </c>
      <c r="S43" s="41">
        <v>440</v>
      </c>
      <c r="T43" s="14">
        <f t="shared" si="7"/>
        <v>440</v>
      </c>
      <c r="V43" s="93" t="s">
        <v>311</v>
      </c>
      <c r="W43" s="95">
        <v>1</v>
      </c>
      <c r="X43" s="41">
        <v>440</v>
      </c>
      <c r="Y43" s="72">
        <f t="shared" si="0"/>
        <v>440</v>
      </c>
      <c r="Z43" s="19"/>
      <c r="AA43" s="79">
        <v>0</v>
      </c>
      <c r="AB43" s="80">
        <f t="shared" si="1"/>
        <v>0</v>
      </c>
      <c r="AC43" s="81">
        <v>0</v>
      </c>
      <c r="AD43" s="82">
        <f t="shared" si="2"/>
        <v>0</v>
      </c>
      <c r="AE43" s="133">
        <f t="shared" si="3"/>
        <v>0</v>
      </c>
    </row>
    <row r="44" spans="1:31" ht="45.75" thickBot="1" x14ac:dyDescent="0.3">
      <c r="A44" s="16"/>
      <c r="B44" s="88" t="s">
        <v>260</v>
      </c>
      <c r="C44" s="89" t="s">
        <v>341</v>
      </c>
      <c r="D44" s="90" t="s">
        <v>25</v>
      </c>
      <c r="E44" s="91" t="s">
        <v>352</v>
      </c>
      <c r="F44" s="7"/>
      <c r="G44" s="7"/>
      <c r="H44" s="92">
        <v>104</v>
      </c>
      <c r="I44" s="7"/>
      <c r="J44" s="91" t="s">
        <v>353</v>
      </c>
      <c r="K44" s="93" t="s">
        <v>311</v>
      </c>
      <c r="L44" s="95">
        <v>3</v>
      </c>
      <c r="M44" s="94">
        <v>3.44</v>
      </c>
      <c r="N44" s="96">
        <v>10.32</v>
      </c>
      <c r="O44" s="19"/>
      <c r="P44" s="13" t="e">
        <v>#VALUE!</v>
      </c>
      <c r="Q44" s="14" t="e">
        <f t="shared" si="6"/>
        <v>#VALUE!</v>
      </c>
      <c r="R44" s="40">
        <v>0</v>
      </c>
      <c r="S44" s="41">
        <v>3.0495599999999996</v>
      </c>
      <c r="T44" s="14">
        <f t="shared" si="7"/>
        <v>9.1486799999999988</v>
      </c>
      <c r="V44" s="93" t="s">
        <v>311</v>
      </c>
      <c r="W44" s="95">
        <v>3</v>
      </c>
      <c r="X44" s="41">
        <v>3.0495599999999996</v>
      </c>
      <c r="Y44" s="72">
        <f t="shared" si="0"/>
        <v>9.1486799999999988</v>
      </c>
      <c r="Z44" s="19"/>
      <c r="AA44" s="79">
        <v>0</v>
      </c>
      <c r="AB44" s="80">
        <f t="shared" si="1"/>
        <v>0</v>
      </c>
      <c r="AC44" s="81">
        <v>0</v>
      </c>
      <c r="AD44" s="82">
        <f t="shared" si="2"/>
        <v>0</v>
      </c>
      <c r="AE44" s="133">
        <f t="shared" si="3"/>
        <v>0</v>
      </c>
    </row>
    <row r="45" spans="1:31" ht="90.75" thickBot="1" x14ac:dyDescent="0.3">
      <c r="A45" s="16"/>
      <c r="B45" s="88" t="s">
        <v>260</v>
      </c>
      <c r="C45" s="89" t="s">
        <v>341</v>
      </c>
      <c r="D45" s="90" t="s">
        <v>25</v>
      </c>
      <c r="E45" s="91" t="s">
        <v>366</v>
      </c>
      <c r="F45" s="7"/>
      <c r="G45" s="7"/>
      <c r="H45" s="92">
        <v>115</v>
      </c>
      <c r="I45" s="7"/>
      <c r="J45" s="91" t="s">
        <v>367</v>
      </c>
      <c r="K45" s="93" t="s">
        <v>311</v>
      </c>
      <c r="L45" s="95">
        <v>3</v>
      </c>
      <c r="M45" s="94">
        <v>70.11</v>
      </c>
      <c r="N45" s="96">
        <v>210.32999999999998</v>
      </c>
      <c r="O45" s="19"/>
      <c r="P45" s="13" t="e">
        <v>#VALUE!</v>
      </c>
      <c r="Q45" s="14" t="e">
        <f t="shared" si="6"/>
        <v>#VALUE!</v>
      </c>
      <c r="R45" s="40">
        <v>0</v>
      </c>
      <c r="S45" s="41">
        <v>56.088000000000001</v>
      </c>
      <c r="T45" s="14">
        <f t="shared" si="7"/>
        <v>168.26400000000001</v>
      </c>
      <c r="V45" s="93" t="s">
        <v>311</v>
      </c>
      <c r="W45" s="95">
        <v>3</v>
      </c>
      <c r="X45" s="41">
        <v>56.088000000000001</v>
      </c>
      <c r="Y45" s="72">
        <f t="shared" si="0"/>
        <v>168.26400000000001</v>
      </c>
      <c r="Z45" s="19"/>
      <c r="AA45" s="79">
        <v>0</v>
      </c>
      <c r="AB45" s="80">
        <f t="shared" si="1"/>
        <v>0</v>
      </c>
      <c r="AC45" s="81">
        <v>0</v>
      </c>
      <c r="AD45" s="82">
        <f t="shared" si="2"/>
        <v>0</v>
      </c>
      <c r="AE45" s="133">
        <f t="shared" si="3"/>
        <v>0</v>
      </c>
    </row>
    <row r="46" spans="1:31" ht="46.5" thickBot="1" x14ac:dyDescent="0.3">
      <c r="A46" s="16"/>
      <c r="B46" s="88" t="s">
        <v>260</v>
      </c>
      <c r="C46" s="89" t="s">
        <v>341</v>
      </c>
      <c r="D46" s="90" t="s">
        <v>25</v>
      </c>
      <c r="E46" s="97" t="s">
        <v>354</v>
      </c>
      <c r="F46" s="7"/>
      <c r="G46" s="7"/>
      <c r="H46" s="92">
        <v>175</v>
      </c>
      <c r="I46" s="7"/>
      <c r="J46" s="104" t="s">
        <v>355</v>
      </c>
      <c r="K46" s="93" t="s">
        <v>311</v>
      </c>
      <c r="L46" s="95">
        <v>3</v>
      </c>
      <c r="M46" s="94">
        <v>9.81</v>
      </c>
      <c r="N46" s="96">
        <v>29.43</v>
      </c>
      <c r="O46" s="19"/>
      <c r="P46" s="13" t="e">
        <v>#VALUE!</v>
      </c>
      <c r="Q46" s="14" t="e">
        <f t="shared" si="6"/>
        <v>#VALUE!</v>
      </c>
      <c r="R46" s="40">
        <v>0</v>
      </c>
      <c r="S46" s="41">
        <v>8.6965649999999997</v>
      </c>
      <c r="T46" s="14">
        <f t="shared" si="7"/>
        <v>26.089694999999999</v>
      </c>
      <c r="V46" s="93" t="s">
        <v>311</v>
      </c>
      <c r="W46" s="95">
        <v>3</v>
      </c>
      <c r="X46" s="41">
        <v>8.6965649999999997</v>
      </c>
      <c r="Y46" s="72">
        <f t="shared" si="0"/>
        <v>26.089694999999999</v>
      </c>
      <c r="Z46" s="19"/>
      <c r="AA46" s="79">
        <v>0</v>
      </c>
      <c r="AB46" s="80">
        <f t="shared" si="1"/>
        <v>0</v>
      </c>
      <c r="AC46" s="81">
        <v>0</v>
      </c>
      <c r="AD46" s="82">
        <f t="shared" si="2"/>
        <v>0</v>
      </c>
      <c r="AE46" s="133">
        <f t="shared" si="3"/>
        <v>0</v>
      </c>
    </row>
    <row r="47" spans="1:31" ht="76.5" thickBot="1" x14ac:dyDescent="0.3">
      <c r="A47" s="22"/>
      <c r="B47" s="88" t="s">
        <v>260</v>
      </c>
      <c r="C47" s="89" t="s">
        <v>341</v>
      </c>
      <c r="D47" s="90" t="s">
        <v>25</v>
      </c>
      <c r="E47" s="97" t="s">
        <v>342</v>
      </c>
      <c r="F47" s="30"/>
      <c r="G47" s="30"/>
      <c r="H47" s="92">
        <v>180</v>
      </c>
      <c r="I47" s="30"/>
      <c r="J47" s="98" t="s">
        <v>343</v>
      </c>
      <c r="K47" s="93" t="s">
        <v>311</v>
      </c>
      <c r="L47" s="95">
        <v>1</v>
      </c>
      <c r="M47" s="94">
        <v>62.11</v>
      </c>
      <c r="N47" s="96">
        <v>62.11</v>
      </c>
      <c r="O47" s="19"/>
      <c r="P47" s="13" t="e">
        <v>#VALUE!</v>
      </c>
      <c r="Q47" s="14" t="e">
        <f t="shared" si="6"/>
        <v>#VALUE!</v>
      </c>
      <c r="R47" s="40">
        <v>0</v>
      </c>
      <c r="S47" s="41">
        <v>55.060514999999995</v>
      </c>
      <c r="T47" s="14">
        <f t="shared" si="7"/>
        <v>55.060514999999995</v>
      </c>
      <c r="V47" s="93" t="s">
        <v>311</v>
      </c>
      <c r="W47" s="95">
        <v>1</v>
      </c>
      <c r="X47" s="41">
        <v>55.060514999999995</v>
      </c>
      <c r="Y47" s="72">
        <f t="shared" si="0"/>
        <v>55.060514999999995</v>
      </c>
      <c r="Z47" s="19"/>
      <c r="AA47" s="79">
        <v>0</v>
      </c>
      <c r="AB47" s="80">
        <f t="shared" si="1"/>
        <v>0</v>
      </c>
      <c r="AC47" s="81">
        <v>0</v>
      </c>
      <c r="AD47" s="82">
        <f t="shared" si="2"/>
        <v>0</v>
      </c>
      <c r="AE47" s="133">
        <f t="shared" si="3"/>
        <v>0</v>
      </c>
    </row>
    <row r="48" spans="1:31" ht="91.5" thickBot="1" x14ac:dyDescent="0.3">
      <c r="A48" s="22"/>
      <c r="B48" s="88" t="s">
        <v>260</v>
      </c>
      <c r="C48" s="89" t="s">
        <v>341</v>
      </c>
      <c r="D48" s="90" t="s">
        <v>25</v>
      </c>
      <c r="E48" s="97" t="s">
        <v>370</v>
      </c>
      <c r="F48" s="30"/>
      <c r="G48" s="30"/>
      <c r="H48" s="92">
        <v>186</v>
      </c>
      <c r="I48" s="30"/>
      <c r="J48" s="99" t="s">
        <v>371</v>
      </c>
      <c r="K48" s="93" t="s">
        <v>311</v>
      </c>
      <c r="L48" s="95">
        <v>1</v>
      </c>
      <c r="M48" s="94">
        <v>86.88</v>
      </c>
      <c r="N48" s="96">
        <v>86.88</v>
      </c>
      <c r="O48" s="19"/>
      <c r="P48" s="13" t="e">
        <v>#VALUE!</v>
      </c>
      <c r="Q48" s="14" t="e">
        <f t="shared" si="6"/>
        <v>#VALUE!</v>
      </c>
      <c r="R48" s="40">
        <v>0</v>
      </c>
      <c r="S48" s="41">
        <v>69.504000000000005</v>
      </c>
      <c r="T48" s="14">
        <f t="shared" si="7"/>
        <v>69.504000000000005</v>
      </c>
      <c r="V48" s="93" t="s">
        <v>311</v>
      </c>
      <c r="W48" s="95">
        <v>1</v>
      </c>
      <c r="X48" s="41">
        <v>69.504000000000005</v>
      </c>
      <c r="Y48" s="72">
        <f t="shared" si="0"/>
        <v>69.504000000000005</v>
      </c>
      <c r="Z48" s="19"/>
      <c r="AA48" s="79">
        <v>0</v>
      </c>
      <c r="AB48" s="80">
        <f t="shared" si="1"/>
        <v>0</v>
      </c>
      <c r="AC48" s="81">
        <v>0</v>
      </c>
      <c r="AD48" s="82">
        <f t="shared" si="2"/>
        <v>0</v>
      </c>
      <c r="AE48" s="133">
        <f t="shared" si="3"/>
        <v>0</v>
      </c>
    </row>
    <row r="49" spans="1:32" ht="16.5" thickBot="1" x14ac:dyDescent="0.3">
      <c r="A49" s="22"/>
      <c r="B49" s="88" t="s">
        <v>260</v>
      </c>
      <c r="C49" s="89" t="s">
        <v>341</v>
      </c>
      <c r="D49" s="90" t="s">
        <v>25</v>
      </c>
      <c r="E49" s="100" t="s">
        <v>424</v>
      </c>
      <c r="F49" s="30"/>
      <c r="G49" s="30"/>
      <c r="H49" s="92">
        <v>190</v>
      </c>
      <c r="I49" s="30"/>
      <c r="J49" s="101" t="s">
        <v>379</v>
      </c>
      <c r="K49" s="93" t="s">
        <v>311</v>
      </c>
      <c r="L49" s="95">
        <v>1</v>
      </c>
      <c r="M49" s="102">
        <v>1500</v>
      </c>
      <c r="N49" s="96">
        <v>1500</v>
      </c>
      <c r="O49" s="19"/>
      <c r="P49" s="13" t="e">
        <v>#VALUE!</v>
      </c>
      <c r="Q49" s="14">
        <f t="shared" si="6"/>
        <v>1500</v>
      </c>
      <c r="R49" s="40" t="s">
        <v>381</v>
      </c>
      <c r="S49" s="41" t="s">
        <v>381</v>
      </c>
      <c r="T49" s="14">
        <f t="shared" si="7"/>
        <v>1500</v>
      </c>
      <c r="V49" s="93" t="s">
        <v>311</v>
      </c>
      <c r="W49" s="95">
        <v>1</v>
      </c>
      <c r="X49" s="41" t="s">
        <v>381</v>
      </c>
      <c r="Y49" s="72">
        <v>1500</v>
      </c>
      <c r="Z49" s="19"/>
      <c r="AA49" s="79">
        <v>0</v>
      </c>
      <c r="AB49" s="80">
        <f t="shared" si="1"/>
        <v>0</v>
      </c>
      <c r="AC49" s="81">
        <v>0</v>
      </c>
      <c r="AD49" s="82">
        <f t="shared" si="2"/>
        <v>0</v>
      </c>
      <c r="AE49" s="133">
        <f t="shared" si="3"/>
        <v>0</v>
      </c>
    </row>
    <row r="50" spans="1:32" ht="27" thickBot="1" x14ac:dyDescent="0.3">
      <c r="A50" s="22"/>
      <c r="B50" s="88" t="s">
        <v>260</v>
      </c>
      <c r="C50" s="89" t="s">
        <v>341</v>
      </c>
      <c r="D50" s="90" t="s">
        <v>25</v>
      </c>
      <c r="E50" s="103" t="s">
        <v>425</v>
      </c>
      <c r="F50" s="30"/>
      <c r="G50" s="30"/>
      <c r="H50" s="92">
        <v>191</v>
      </c>
      <c r="I50" s="30"/>
      <c r="J50" s="101" t="s">
        <v>379</v>
      </c>
      <c r="K50" s="93" t="s">
        <v>311</v>
      </c>
      <c r="L50" s="95">
        <v>1</v>
      </c>
      <c r="M50" s="102">
        <v>100</v>
      </c>
      <c r="N50" s="96">
        <v>100</v>
      </c>
      <c r="O50" s="19"/>
      <c r="P50" s="13" t="e">
        <v>#VALUE!</v>
      </c>
      <c r="Q50" s="14">
        <f t="shared" si="6"/>
        <v>100</v>
      </c>
      <c r="R50" s="40" t="s">
        <v>381</v>
      </c>
      <c r="S50" s="41" t="s">
        <v>381</v>
      </c>
      <c r="T50" s="14">
        <f t="shared" si="7"/>
        <v>100</v>
      </c>
      <c r="V50" s="93" t="s">
        <v>311</v>
      </c>
      <c r="W50" s="95">
        <v>1</v>
      </c>
      <c r="X50" s="41" t="s">
        <v>381</v>
      </c>
      <c r="Y50" s="72">
        <v>100</v>
      </c>
      <c r="Z50" s="19"/>
      <c r="AA50" s="79">
        <v>0</v>
      </c>
      <c r="AB50" s="80">
        <f t="shared" si="1"/>
        <v>0</v>
      </c>
      <c r="AC50" s="81">
        <v>0</v>
      </c>
      <c r="AD50" s="82">
        <f t="shared" si="2"/>
        <v>0</v>
      </c>
      <c r="AE50" s="133">
        <f t="shared" si="3"/>
        <v>0</v>
      </c>
    </row>
    <row r="51" spans="1:32" ht="16.5" thickBot="1" x14ac:dyDescent="0.3">
      <c r="A51" s="22"/>
      <c r="B51" s="88" t="s">
        <v>260</v>
      </c>
      <c r="C51" s="89" t="s">
        <v>341</v>
      </c>
      <c r="D51" s="90" t="s">
        <v>25</v>
      </c>
      <c r="E51" s="103" t="s">
        <v>426</v>
      </c>
      <c r="F51" s="30"/>
      <c r="G51" s="30"/>
      <c r="H51" s="92">
        <v>192</v>
      </c>
      <c r="I51" s="30"/>
      <c r="J51" s="101" t="s">
        <v>379</v>
      </c>
      <c r="K51" s="93" t="s">
        <v>311</v>
      </c>
      <c r="L51" s="95">
        <v>1</v>
      </c>
      <c r="M51" s="102">
        <v>100</v>
      </c>
      <c r="N51" s="96">
        <v>100</v>
      </c>
      <c r="O51" s="19"/>
      <c r="P51" s="13" t="e">
        <v>#VALUE!</v>
      </c>
      <c r="Q51" s="14">
        <f t="shared" si="6"/>
        <v>100</v>
      </c>
      <c r="R51" s="40" t="s">
        <v>381</v>
      </c>
      <c r="S51" s="41" t="s">
        <v>381</v>
      </c>
      <c r="T51" s="14">
        <f t="shared" si="7"/>
        <v>100</v>
      </c>
      <c r="V51" s="93" t="s">
        <v>311</v>
      </c>
      <c r="W51" s="95">
        <v>1</v>
      </c>
      <c r="X51" s="41" t="s">
        <v>381</v>
      </c>
      <c r="Y51" s="72">
        <v>100</v>
      </c>
      <c r="Z51" s="19"/>
      <c r="AA51" s="79">
        <v>0</v>
      </c>
      <c r="AB51" s="80">
        <f t="shared" si="1"/>
        <v>0</v>
      </c>
      <c r="AC51" s="81">
        <v>0</v>
      </c>
      <c r="AD51" s="82">
        <f t="shared" si="2"/>
        <v>0</v>
      </c>
      <c r="AE51" s="133">
        <f t="shared" si="3"/>
        <v>0</v>
      </c>
    </row>
    <row r="52" spans="1:32" ht="16.5" thickBot="1" x14ac:dyDescent="0.3">
      <c r="A52" s="22"/>
      <c r="B52" s="88" t="s">
        <v>260</v>
      </c>
      <c r="C52" s="89" t="s">
        <v>341</v>
      </c>
      <c r="D52" s="90" t="s">
        <v>25</v>
      </c>
      <c r="E52" s="103" t="s">
        <v>427</v>
      </c>
      <c r="F52" s="30"/>
      <c r="G52" s="30"/>
      <c r="H52" s="92">
        <v>193</v>
      </c>
      <c r="I52" s="30"/>
      <c r="J52" s="101" t="s">
        <v>379</v>
      </c>
      <c r="K52" s="93" t="s">
        <v>311</v>
      </c>
      <c r="L52" s="95">
        <v>1</v>
      </c>
      <c r="M52" s="102">
        <v>100</v>
      </c>
      <c r="N52" s="96">
        <v>100</v>
      </c>
      <c r="O52" s="19"/>
      <c r="P52" s="13" t="e">
        <v>#VALUE!</v>
      </c>
      <c r="Q52" s="14">
        <f t="shared" si="6"/>
        <v>100</v>
      </c>
      <c r="R52" s="40" t="s">
        <v>381</v>
      </c>
      <c r="S52" s="41" t="s">
        <v>381</v>
      </c>
      <c r="T52" s="14">
        <f t="shared" si="7"/>
        <v>100</v>
      </c>
      <c r="V52" s="93" t="s">
        <v>311</v>
      </c>
      <c r="W52" s="95">
        <v>1</v>
      </c>
      <c r="X52" s="41" t="s">
        <v>381</v>
      </c>
      <c r="Y52" s="72">
        <v>100</v>
      </c>
      <c r="Z52" s="19"/>
      <c r="AA52" s="79">
        <v>0</v>
      </c>
      <c r="AB52" s="80">
        <f t="shared" si="1"/>
        <v>0</v>
      </c>
      <c r="AC52" s="81">
        <v>0</v>
      </c>
      <c r="AD52" s="82">
        <f t="shared" si="2"/>
        <v>0</v>
      </c>
      <c r="AE52" s="133">
        <f t="shared" si="3"/>
        <v>0</v>
      </c>
    </row>
    <row r="53" spans="1:32" ht="16.5" thickBot="1" x14ac:dyDescent="0.3">
      <c r="A53" s="22"/>
      <c r="B53" s="88" t="s">
        <v>260</v>
      </c>
      <c r="C53" s="89" t="s">
        <v>341</v>
      </c>
      <c r="D53" s="90" t="s">
        <v>25</v>
      </c>
      <c r="E53" s="103" t="s">
        <v>428</v>
      </c>
      <c r="F53" s="30"/>
      <c r="G53" s="30"/>
      <c r="H53" s="92">
        <v>194</v>
      </c>
      <c r="I53" s="30"/>
      <c r="J53" s="101" t="s">
        <v>379</v>
      </c>
      <c r="K53" s="93" t="s">
        <v>311</v>
      </c>
      <c r="L53" s="95">
        <v>1</v>
      </c>
      <c r="M53" s="102">
        <v>350</v>
      </c>
      <c r="N53" s="96">
        <v>350</v>
      </c>
      <c r="O53" s="19"/>
      <c r="P53" s="13" t="e">
        <v>#VALUE!</v>
      </c>
      <c r="Q53" s="14">
        <f t="shared" si="6"/>
        <v>350</v>
      </c>
      <c r="R53" s="40" t="s">
        <v>381</v>
      </c>
      <c r="S53" s="41" t="str">
        <f t="shared" ref="S53" si="8">IF(R53&gt;0,R53,P53)</f>
        <v/>
      </c>
      <c r="T53" s="14">
        <f t="shared" si="7"/>
        <v>350</v>
      </c>
      <c r="V53" s="93" t="s">
        <v>311</v>
      </c>
      <c r="W53" s="95">
        <v>1</v>
      </c>
      <c r="X53" s="102"/>
      <c r="Y53" s="96">
        <v>350</v>
      </c>
      <c r="Z53" s="19"/>
      <c r="AA53" s="79">
        <v>0</v>
      </c>
      <c r="AB53" s="80">
        <f t="shared" ref="AB53" si="9">Y53*AA53</f>
        <v>0</v>
      </c>
      <c r="AC53" s="81">
        <v>0</v>
      </c>
      <c r="AD53" s="82">
        <f t="shared" ref="AD53" si="10">Y53*AC53</f>
        <v>0</v>
      </c>
      <c r="AE53" s="133">
        <f t="shared" si="3"/>
        <v>0</v>
      </c>
    </row>
    <row r="54" spans="1:32" ht="15.75" thickBot="1" x14ac:dyDescent="0.3">
      <c r="A54" s="22"/>
      <c r="B54" s="64"/>
      <c r="C54" s="55"/>
      <c r="D54" s="56"/>
      <c r="E54" s="57"/>
      <c r="F54" s="58"/>
      <c r="G54" s="58"/>
      <c r="H54" s="59"/>
      <c r="I54" s="58"/>
      <c r="J54" s="60"/>
      <c r="K54" s="58"/>
      <c r="L54" s="61"/>
      <c r="M54" s="65"/>
      <c r="N54" s="63"/>
      <c r="O54" s="19"/>
      <c r="P54" s="17"/>
      <c r="Q54" s="38"/>
      <c r="R54" s="38"/>
      <c r="S54" s="38"/>
      <c r="T54" s="38"/>
    </row>
    <row r="55" spans="1:32" ht="15.75" thickBot="1" x14ac:dyDescent="0.3">
      <c r="S55" s="69" t="s">
        <v>5</v>
      </c>
      <c r="T55" s="70">
        <f>SUM(T11:T53)</f>
        <v>9517.274093</v>
      </c>
      <c r="U55" s="66"/>
      <c r="V55" s="22"/>
      <c r="W55" s="29"/>
      <c r="X55" s="69" t="s">
        <v>5</v>
      </c>
      <c r="Y55" s="70">
        <f>SUM(Y11:Y53)</f>
        <v>9517.274093</v>
      </c>
      <c r="Z55" s="19"/>
      <c r="AA55" s="78"/>
      <c r="AB55" s="119">
        <f>SUM(AB11:AB53)</f>
        <v>2592.7295999999997</v>
      </c>
      <c r="AC55" s="78"/>
      <c r="AD55" s="120">
        <f>SUM(AD11:AD53)</f>
        <v>1407.5147999999999</v>
      </c>
      <c r="AE55" s="132">
        <f>SUM(AE11:AE53)</f>
        <v>1185.2147999999997</v>
      </c>
      <c r="AF55" s="407">
        <f>SUM(AF11:AF53)</f>
        <v>1407.5147999999997</v>
      </c>
    </row>
  </sheetData>
  <autoFilter ref="B8:AE53"/>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48"/>
  <sheetViews>
    <sheetView topLeftCell="B1" zoomScale="70" zoomScaleNormal="70" workbookViewId="0">
      <pane xSplit="9" ySplit="8" topLeftCell="K38" activePane="bottomRight" state="frozen"/>
      <selection activeCell="B7" sqref="A7:XFD7"/>
      <selection pane="topRight" activeCell="B7" sqref="A7:XFD7"/>
      <selection pane="bottomLeft" activeCell="B7" sqref="A7:XFD7"/>
      <selection pane="bottomRight" activeCell="T58" sqref="T5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523</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06" customFormat="1" ht="15.75" thickBot="1" x14ac:dyDescent="0.3">
      <c r="A7" s="278"/>
      <c r="B7" s="279"/>
      <c r="C7" s="280"/>
      <c r="D7" s="278"/>
      <c r="E7" s="281"/>
      <c r="F7" s="278"/>
      <c r="G7" s="278"/>
      <c r="H7" s="282"/>
      <c r="I7" s="278"/>
      <c r="J7" s="283"/>
      <c r="K7" s="391" t="s">
        <v>388</v>
      </c>
      <c r="L7" s="392"/>
      <c r="M7" s="392"/>
      <c r="N7" s="392"/>
      <c r="O7" s="392"/>
      <c r="P7" s="392"/>
      <c r="Q7" s="392"/>
      <c r="R7" s="392"/>
      <c r="S7" s="392"/>
      <c r="T7" s="393"/>
      <c r="V7" s="394" t="s">
        <v>389</v>
      </c>
      <c r="W7" s="395"/>
      <c r="X7" s="395"/>
      <c r="Y7" s="396"/>
      <c r="AA7" s="397" t="s">
        <v>390</v>
      </c>
      <c r="AB7" s="402"/>
      <c r="AC7" s="399" t="s">
        <v>393</v>
      </c>
      <c r="AD7" s="403"/>
      <c r="AE7" s="309" t="s">
        <v>391</v>
      </c>
    </row>
    <row r="8" spans="1:31" s="146" customFormat="1" ht="75.75" thickBot="1" x14ac:dyDescent="0.3">
      <c r="A8" s="284" t="s">
        <v>377</v>
      </c>
      <c r="B8" s="285" t="s">
        <v>500</v>
      </c>
      <c r="C8" s="284" t="s">
        <v>6</v>
      </c>
      <c r="D8" s="284" t="s">
        <v>7</v>
      </c>
      <c r="E8" s="284" t="s">
        <v>8</v>
      </c>
      <c r="F8" s="284" t="s">
        <v>9</v>
      </c>
      <c r="G8" s="284" t="s">
        <v>10</v>
      </c>
      <c r="H8" s="286" t="s">
        <v>11</v>
      </c>
      <c r="I8" s="284" t="s">
        <v>12</v>
      </c>
      <c r="J8" s="284" t="s">
        <v>13</v>
      </c>
      <c r="K8" s="284" t="s">
        <v>14</v>
      </c>
      <c r="L8" s="287" t="s">
        <v>15</v>
      </c>
      <c r="M8" s="284" t="s">
        <v>16</v>
      </c>
      <c r="N8" s="287" t="s">
        <v>17</v>
      </c>
      <c r="O8" s="288"/>
      <c r="P8" s="289" t="s">
        <v>18</v>
      </c>
      <c r="Q8" s="290" t="s">
        <v>19</v>
      </c>
      <c r="R8" s="290" t="s">
        <v>20</v>
      </c>
      <c r="S8" s="291" t="s">
        <v>21</v>
      </c>
      <c r="T8" s="302" t="s">
        <v>22</v>
      </c>
      <c r="U8" s="306"/>
      <c r="V8" s="305" t="s">
        <v>14</v>
      </c>
      <c r="W8" s="163" t="s">
        <v>15</v>
      </c>
      <c r="X8" s="163" t="s">
        <v>21</v>
      </c>
      <c r="Y8" s="163" t="s">
        <v>22</v>
      </c>
      <c r="AA8" s="292" t="s">
        <v>392</v>
      </c>
      <c r="AB8" s="292" t="s">
        <v>5</v>
      </c>
      <c r="AC8" s="293" t="s">
        <v>392</v>
      </c>
      <c r="AD8" s="293" t="s">
        <v>5</v>
      </c>
      <c r="AE8" s="130"/>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500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500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9">
        <v>0</v>
      </c>
      <c r="AB11" s="80">
        <f>Y11*AA11</f>
        <v>0</v>
      </c>
      <c r="AC11" s="81">
        <v>0</v>
      </c>
      <c r="AD11" s="82">
        <f>Y11*AC11</f>
        <v>0</v>
      </c>
      <c r="AE11" s="133">
        <f>AB11-AD11</f>
        <v>0</v>
      </c>
    </row>
    <row r="12" spans="1:31" ht="45.75" thickBot="1" x14ac:dyDescent="0.3">
      <c r="A12" s="30"/>
      <c r="B12" s="3" t="s">
        <v>500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41" si="0">W12*X12</f>
        <v>0</v>
      </c>
      <c r="Z12" s="19"/>
      <c r="AA12" s="79">
        <v>0</v>
      </c>
      <c r="AB12" s="80">
        <f t="shared" ref="AB12:AB46" si="1">Y12*AA12</f>
        <v>0</v>
      </c>
      <c r="AC12" s="81">
        <v>0</v>
      </c>
      <c r="AD12" s="82">
        <f t="shared" ref="AD12:AD46" si="2">Y12*AC12</f>
        <v>0</v>
      </c>
      <c r="AE12" s="133">
        <f t="shared" ref="AE12:AE46" si="3">AB12-AD12</f>
        <v>0</v>
      </c>
    </row>
    <row r="13" spans="1:31" ht="15.75" thickBot="1" x14ac:dyDescent="0.3">
      <c r="A13" s="16"/>
      <c r="B13" s="3" t="s">
        <v>500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500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9">
        <v>0</v>
      </c>
      <c r="AB14" s="80">
        <f t="shared" si="1"/>
        <v>0</v>
      </c>
      <c r="AC14" s="81">
        <v>0</v>
      </c>
      <c r="AD14" s="82">
        <f t="shared" si="2"/>
        <v>0</v>
      </c>
      <c r="AE14" s="133">
        <f t="shared" si="3"/>
        <v>0</v>
      </c>
    </row>
    <row r="15" spans="1:31" ht="15.75" thickBot="1" x14ac:dyDescent="0.3">
      <c r="A15" s="16"/>
      <c r="B15" s="3" t="s">
        <v>500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500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0</v>
      </c>
      <c r="X16" s="41">
        <v>408</v>
      </c>
      <c r="Y16" s="72">
        <f t="shared" si="0"/>
        <v>0</v>
      </c>
      <c r="Z16" s="19"/>
      <c r="AA16" s="79">
        <v>0</v>
      </c>
      <c r="AB16" s="80">
        <f t="shared" si="1"/>
        <v>0</v>
      </c>
      <c r="AC16" s="81">
        <v>0</v>
      </c>
      <c r="AD16" s="82">
        <f t="shared" si="2"/>
        <v>0</v>
      </c>
      <c r="AE16" s="133">
        <f t="shared" si="3"/>
        <v>0</v>
      </c>
    </row>
    <row r="17" spans="1:31" ht="61.5" thickBot="1" x14ac:dyDescent="0.3">
      <c r="A17" s="16"/>
      <c r="B17" s="3" t="s">
        <v>500</v>
      </c>
      <c r="C17" s="42" t="s">
        <v>189</v>
      </c>
      <c r="D17" s="5" t="s">
        <v>378</v>
      </c>
      <c r="E17" s="129" t="s">
        <v>501</v>
      </c>
      <c r="F17" s="7"/>
      <c r="G17" s="7"/>
      <c r="H17" s="8"/>
      <c r="I17" s="7"/>
      <c r="J17" s="9"/>
      <c r="K17" s="10"/>
      <c r="L17" s="39"/>
      <c r="M17" s="9"/>
      <c r="N17" s="39"/>
      <c r="O17" s="19"/>
      <c r="P17" s="28"/>
      <c r="Q17" s="43"/>
      <c r="R17" s="43"/>
      <c r="S17" s="43"/>
      <c r="T17" s="43"/>
      <c r="V17" s="10"/>
      <c r="W17" s="39"/>
      <c r="X17" s="43"/>
      <c r="Y17" s="72">
        <f t="shared" si="0"/>
        <v>0</v>
      </c>
      <c r="Z17" s="19"/>
      <c r="AA17" s="79">
        <v>0</v>
      </c>
      <c r="AB17" s="80">
        <f t="shared" si="1"/>
        <v>0</v>
      </c>
      <c r="AC17" s="81">
        <v>0</v>
      </c>
      <c r="AD17" s="82">
        <f t="shared" si="2"/>
        <v>0</v>
      </c>
      <c r="AE17" s="133">
        <f t="shared" si="3"/>
        <v>0</v>
      </c>
    </row>
    <row r="18" spans="1:31" ht="30.75" thickBot="1" x14ac:dyDescent="0.3">
      <c r="A18" s="16"/>
      <c r="B18" s="3" t="s">
        <v>500</v>
      </c>
      <c r="C18" s="42" t="s">
        <v>189</v>
      </c>
      <c r="D18" s="5" t="s">
        <v>25</v>
      </c>
      <c r="E18" s="6" t="s">
        <v>337</v>
      </c>
      <c r="F18" s="7"/>
      <c r="G18" s="7"/>
      <c r="H18" s="8">
        <v>6.91</v>
      </c>
      <c r="I18" s="7"/>
      <c r="J18" s="9" t="s">
        <v>338</v>
      </c>
      <c r="K18" s="10" t="s">
        <v>79</v>
      </c>
      <c r="L18" s="39">
        <v>2</v>
      </c>
      <c r="M18" s="11">
        <v>20.13</v>
      </c>
      <c r="N18" s="39">
        <v>40.26</v>
      </c>
      <c r="O18" s="19"/>
      <c r="P18" s="13" t="e">
        <v>#VALUE!</v>
      </c>
      <c r="Q18" s="14" t="e">
        <f t="shared" ref="Q18:Q23" si="4">IF(J18="PROV SUM",N18,L18*P18)</f>
        <v>#VALUE!</v>
      </c>
      <c r="R18" s="40">
        <v>0</v>
      </c>
      <c r="S18" s="41">
        <v>14.594249999999999</v>
      </c>
      <c r="T18" s="14">
        <f t="shared" ref="T18:T23" si="5">IF(J18="SC024",N18,IF(ISERROR(S18),"",IF(J18="PROV SUM",N18,L18*S18)))</f>
        <v>29.188499999999998</v>
      </c>
      <c r="V18" s="10" t="s">
        <v>79</v>
      </c>
      <c r="W18" s="39">
        <v>0</v>
      </c>
      <c r="X18" s="41">
        <v>14.594249999999999</v>
      </c>
      <c r="Y18" s="72">
        <f t="shared" si="0"/>
        <v>0</v>
      </c>
      <c r="Z18" s="19"/>
      <c r="AA18" s="79">
        <v>0</v>
      </c>
      <c r="AB18" s="80">
        <f t="shared" si="1"/>
        <v>0</v>
      </c>
      <c r="AC18" s="81">
        <v>0</v>
      </c>
      <c r="AD18" s="82">
        <f t="shared" si="2"/>
        <v>0</v>
      </c>
      <c r="AE18" s="133">
        <f t="shared" si="3"/>
        <v>0</v>
      </c>
    </row>
    <row r="19" spans="1:31" ht="30.75" thickBot="1" x14ac:dyDescent="0.3">
      <c r="A19" s="16"/>
      <c r="B19" s="3" t="s">
        <v>500</v>
      </c>
      <c r="C19" s="42" t="s">
        <v>189</v>
      </c>
      <c r="D19" s="5" t="s">
        <v>25</v>
      </c>
      <c r="E19" s="6" t="s">
        <v>451</v>
      </c>
      <c r="F19" s="7"/>
      <c r="G19" s="7"/>
      <c r="H19" s="8">
        <v>6.1970000000000303</v>
      </c>
      <c r="I19" s="7"/>
      <c r="J19" s="9" t="s">
        <v>231</v>
      </c>
      <c r="K19" s="10" t="s">
        <v>79</v>
      </c>
      <c r="L19" s="39">
        <v>6</v>
      </c>
      <c r="M19" s="11">
        <v>15.71</v>
      </c>
      <c r="N19" s="39">
        <v>94.26</v>
      </c>
      <c r="O19" s="19"/>
      <c r="P19" s="13" t="e">
        <v>#VALUE!</v>
      </c>
      <c r="Q19" s="14" t="e">
        <f t="shared" si="4"/>
        <v>#VALUE!</v>
      </c>
      <c r="R19" s="40">
        <v>0</v>
      </c>
      <c r="S19" s="41">
        <v>13.3535</v>
      </c>
      <c r="T19" s="14">
        <f t="shared" si="5"/>
        <v>80.121000000000009</v>
      </c>
      <c r="V19" s="10" t="s">
        <v>79</v>
      </c>
      <c r="W19" s="39">
        <v>0</v>
      </c>
      <c r="X19" s="41">
        <v>13.3535</v>
      </c>
      <c r="Y19" s="72">
        <f t="shared" si="0"/>
        <v>0</v>
      </c>
      <c r="Z19" s="19"/>
      <c r="AA19" s="79">
        <v>0</v>
      </c>
      <c r="AB19" s="80">
        <f t="shared" si="1"/>
        <v>0</v>
      </c>
      <c r="AC19" s="81">
        <v>0</v>
      </c>
      <c r="AD19" s="82">
        <f t="shared" si="2"/>
        <v>0</v>
      </c>
      <c r="AE19" s="133">
        <f t="shared" si="3"/>
        <v>0</v>
      </c>
    </row>
    <row r="20" spans="1:31" ht="45.75" thickBot="1" x14ac:dyDescent="0.3">
      <c r="A20" s="16"/>
      <c r="B20" s="3" t="s">
        <v>500</v>
      </c>
      <c r="C20" s="42" t="s">
        <v>189</v>
      </c>
      <c r="D20" s="5" t="s">
        <v>25</v>
      </c>
      <c r="E20" s="6" t="s">
        <v>234</v>
      </c>
      <c r="F20" s="7"/>
      <c r="G20" s="7"/>
      <c r="H20" s="8">
        <v>6.2040000000000299</v>
      </c>
      <c r="I20" s="7"/>
      <c r="J20" s="9" t="s">
        <v>235</v>
      </c>
      <c r="K20" s="10" t="s">
        <v>79</v>
      </c>
      <c r="L20" s="39">
        <v>5</v>
      </c>
      <c r="M20" s="11">
        <v>20.51</v>
      </c>
      <c r="N20" s="39">
        <v>102.55</v>
      </c>
      <c r="O20" s="19"/>
      <c r="P20" s="13" t="e">
        <v>#VALUE!</v>
      </c>
      <c r="Q20" s="14" t="e">
        <f t="shared" si="4"/>
        <v>#VALUE!</v>
      </c>
      <c r="R20" s="40">
        <v>0</v>
      </c>
      <c r="S20" s="41">
        <v>17.433500000000002</v>
      </c>
      <c r="T20" s="14">
        <f t="shared" si="5"/>
        <v>87.167500000000018</v>
      </c>
      <c r="V20" s="10" t="s">
        <v>79</v>
      </c>
      <c r="W20" s="39">
        <v>0</v>
      </c>
      <c r="X20" s="41">
        <v>17.433500000000002</v>
      </c>
      <c r="Y20" s="72">
        <f t="shared" si="0"/>
        <v>0</v>
      </c>
      <c r="Z20" s="19"/>
      <c r="AA20" s="79">
        <v>0</v>
      </c>
      <c r="AB20" s="80">
        <f t="shared" si="1"/>
        <v>0</v>
      </c>
      <c r="AC20" s="81">
        <v>0</v>
      </c>
      <c r="AD20" s="82">
        <f t="shared" si="2"/>
        <v>0</v>
      </c>
      <c r="AE20" s="133">
        <f t="shared" si="3"/>
        <v>0</v>
      </c>
    </row>
    <row r="21" spans="1:31" ht="30.75" thickBot="1" x14ac:dyDescent="0.3">
      <c r="A21" s="16"/>
      <c r="B21" s="3" t="s">
        <v>500</v>
      </c>
      <c r="C21" s="42" t="s">
        <v>189</v>
      </c>
      <c r="D21" s="5" t="s">
        <v>25</v>
      </c>
      <c r="E21" s="6" t="s">
        <v>411</v>
      </c>
      <c r="F21" s="7"/>
      <c r="G21" s="7"/>
      <c r="H21" s="8">
        <v>6.2360000000000504</v>
      </c>
      <c r="I21" s="7"/>
      <c r="J21" s="9" t="s">
        <v>251</v>
      </c>
      <c r="K21" s="10" t="s">
        <v>79</v>
      </c>
      <c r="L21" s="39">
        <v>10</v>
      </c>
      <c r="M21" s="11">
        <v>25.87</v>
      </c>
      <c r="N21" s="39">
        <v>258.7</v>
      </c>
      <c r="O21" s="19"/>
      <c r="P21" s="13" t="e">
        <v>#VALUE!</v>
      </c>
      <c r="Q21" s="14" t="e">
        <f t="shared" si="4"/>
        <v>#VALUE!</v>
      </c>
      <c r="R21" s="40">
        <v>0</v>
      </c>
      <c r="S21" s="41">
        <v>21.9895</v>
      </c>
      <c r="T21" s="14">
        <f t="shared" si="5"/>
        <v>219.89499999999998</v>
      </c>
      <c r="V21" s="10" t="s">
        <v>79</v>
      </c>
      <c r="W21" s="39">
        <v>0</v>
      </c>
      <c r="X21" s="41">
        <v>21.9895</v>
      </c>
      <c r="Y21" s="72">
        <f t="shared" si="0"/>
        <v>0</v>
      </c>
      <c r="Z21" s="19"/>
      <c r="AA21" s="79">
        <v>0</v>
      </c>
      <c r="AB21" s="80">
        <f t="shared" si="1"/>
        <v>0</v>
      </c>
      <c r="AC21" s="81">
        <v>0</v>
      </c>
      <c r="AD21" s="82">
        <f t="shared" si="2"/>
        <v>0</v>
      </c>
      <c r="AE21" s="133">
        <f t="shared" si="3"/>
        <v>0</v>
      </c>
    </row>
    <row r="22" spans="1:31" ht="30.75" thickBot="1" x14ac:dyDescent="0.3">
      <c r="A22" s="16"/>
      <c r="B22" s="3" t="s">
        <v>500</v>
      </c>
      <c r="C22" s="42" t="s">
        <v>189</v>
      </c>
      <c r="D22" s="5" t="s">
        <v>25</v>
      </c>
      <c r="E22" s="6" t="s">
        <v>412</v>
      </c>
      <c r="F22" s="7"/>
      <c r="G22" s="7"/>
      <c r="H22" s="8">
        <v>6.2370000000000498</v>
      </c>
      <c r="I22" s="7"/>
      <c r="J22" s="9" t="s">
        <v>253</v>
      </c>
      <c r="K22" s="10" t="s">
        <v>104</v>
      </c>
      <c r="L22" s="39">
        <v>14</v>
      </c>
      <c r="M22" s="11">
        <v>6.28</v>
      </c>
      <c r="N22" s="39">
        <v>87.92</v>
      </c>
      <c r="O22" s="19"/>
      <c r="P22" s="13" t="e">
        <v>#VALUE!</v>
      </c>
      <c r="Q22" s="14" t="e">
        <f t="shared" si="4"/>
        <v>#VALUE!</v>
      </c>
      <c r="R22" s="40">
        <v>0</v>
      </c>
      <c r="S22" s="41">
        <v>5.3380000000000001</v>
      </c>
      <c r="T22" s="14">
        <f t="shared" si="5"/>
        <v>74.731999999999999</v>
      </c>
      <c r="V22" s="10" t="s">
        <v>104</v>
      </c>
      <c r="W22" s="39">
        <v>0</v>
      </c>
      <c r="X22" s="41">
        <v>5.3380000000000001</v>
      </c>
      <c r="Y22" s="72">
        <f t="shared" si="0"/>
        <v>0</v>
      </c>
      <c r="Z22" s="19"/>
      <c r="AA22" s="79">
        <v>0</v>
      </c>
      <c r="AB22" s="80">
        <f t="shared" si="1"/>
        <v>0</v>
      </c>
      <c r="AC22" s="81">
        <v>0</v>
      </c>
      <c r="AD22" s="82">
        <f t="shared" si="2"/>
        <v>0</v>
      </c>
      <c r="AE22" s="133">
        <f t="shared" si="3"/>
        <v>0</v>
      </c>
    </row>
    <row r="23" spans="1:31" ht="45.75" thickBot="1" x14ac:dyDescent="0.3">
      <c r="A23" s="16"/>
      <c r="B23" s="3" t="s">
        <v>500</v>
      </c>
      <c r="C23" s="42" t="s">
        <v>189</v>
      </c>
      <c r="D23" s="5" t="s">
        <v>25</v>
      </c>
      <c r="E23" s="6" t="s">
        <v>413</v>
      </c>
      <c r="F23" s="7"/>
      <c r="G23" s="7"/>
      <c r="H23" s="8">
        <v>6.2380000000000502</v>
      </c>
      <c r="I23" s="7"/>
      <c r="J23" s="9" t="s">
        <v>255</v>
      </c>
      <c r="K23" s="10" t="s">
        <v>139</v>
      </c>
      <c r="L23" s="39">
        <v>3</v>
      </c>
      <c r="M23" s="11">
        <v>20.71</v>
      </c>
      <c r="N23" s="39">
        <v>62.13</v>
      </c>
      <c r="O23" s="19"/>
      <c r="P23" s="13" t="e">
        <v>#VALUE!</v>
      </c>
      <c r="Q23" s="14" t="e">
        <f t="shared" si="4"/>
        <v>#VALUE!</v>
      </c>
      <c r="R23" s="40">
        <v>0</v>
      </c>
      <c r="S23" s="41">
        <v>17.6035</v>
      </c>
      <c r="T23" s="14">
        <f t="shared" si="5"/>
        <v>52.810500000000005</v>
      </c>
      <c r="V23" s="10" t="s">
        <v>139</v>
      </c>
      <c r="W23" s="39">
        <v>0</v>
      </c>
      <c r="X23" s="41">
        <v>17.6035</v>
      </c>
      <c r="Y23" s="72">
        <f t="shared" si="0"/>
        <v>0</v>
      </c>
      <c r="Z23" s="19"/>
      <c r="AA23" s="79">
        <v>0</v>
      </c>
      <c r="AB23" s="80">
        <f t="shared" si="1"/>
        <v>0</v>
      </c>
      <c r="AC23" s="81">
        <v>0</v>
      </c>
      <c r="AD23" s="82">
        <f t="shared" si="2"/>
        <v>0</v>
      </c>
      <c r="AE23" s="133">
        <f t="shared" si="3"/>
        <v>0</v>
      </c>
    </row>
    <row r="24" spans="1:31" ht="15.75" thickBot="1" x14ac:dyDescent="0.3">
      <c r="A24" s="16"/>
      <c r="B24" s="3" t="s">
        <v>500</v>
      </c>
      <c r="C24" s="42" t="s">
        <v>72</v>
      </c>
      <c r="D24" s="5" t="s">
        <v>378</v>
      </c>
      <c r="E24" s="6"/>
      <c r="F24" s="7"/>
      <c r="G24" s="7"/>
      <c r="H24" s="8"/>
      <c r="I24" s="7"/>
      <c r="J24" s="9"/>
      <c r="K24" s="10"/>
      <c r="L24" s="39"/>
      <c r="M24" s="9"/>
      <c r="N24" s="39"/>
      <c r="O24" s="44"/>
      <c r="P24" s="28"/>
      <c r="Q24" s="43"/>
      <c r="R24" s="43"/>
      <c r="S24" s="43"/>
      <c r="T24" s="43"/>
      <c r="V24" s="10"/>
      <c r="W24" s="39"/>
      <c r="X24" s="43"/>
      <c r="Y24" s="72">
        <f t="shared" si="0"/>
        <v>0</v>
      </c>
      <c r="Z24" s="19"/>
      <c r="AA24" s="79">
        <v>0</v>
      </c>
      <c r="AB24" s="80">
        <f t="shared" si="1"/>
        <v>0</v>
      </c>
      <c r="AC24" s="81">
        <v>0</v>
      </c>
      <c r="AD24" s="82">
        <f t="shared" si="2"/>
        <v>0</v>
      </c>
      <c r="AE24" s="133">
        <f t="shared" si="3"/>
        <v>0</v>
      </c>
    </row>
    <row r="25" spans="1:31" ht="15.75" thickBot="1" x14ac:dyDescent="0.3">
      <c r="A25" s="16"/>
      <c r="B25" s="3" t="s">
        <v>500</v>
      </c>
      <c r="C25" s="42"/>
      <c r="D25" s="5"/>
      <c r="E25" s="6"/>
      <c r="F25" s="7"/>
      <c r="G25" s="7"/>
      <c r="H25" s="8"/>
      <c r="I25" s="7"/>
      <c r="J25" s="9"/>
      <c r="K25" s="10"/>
      <c r="L25" s="39"/>
      <c r="M25" s="11"/>
      <c r="N25" s="39"/>
      <c r="O25" s="44"/>
      <c r="P25" s="28"/>
      <c r="Q25" s="43"/>
      <c r="R25" s="43"/>
      <c r="S25" s="43"/>
      <c r="T25" s="43"/>
      <c r="V25" s="10"/>
      <c r="W25" s="39"/>
      <c r="X25" s="43"/>
      <c r="Y25" s="72">
        <f t="shared" si="0"/>
        <v>0</v>
      </c>
      <c r="Z25" s="19"/>
      <c r="AA25" s="79">
        <v>0</v>
      </c>
      <c r="AB25" s="80">
        <f t="shared" si="1"/>
        <v>0</v>
      </c>
      <c r="AC25" s="81">
        <v>0</v>
      </c>
      <c r="AD25" s="82">
        <f t="shared" si="2"/>
        <v>0</v>
      </c>
      <c r="AE25" s="133">
        <f t="shared" si="3"/>
        <v>0</v>
      </c>
    </row>
    <row r="26" spans="1:31" ht="15.75" thickBot="1" x14ac:dyDescent="0.3">
      <c r="A26" s="16"/>
      <c r="B26" s="3" t="s">
        <v>500</v>
      </c>
      <c r="C26" s="42" t="s">
        <v>164</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90.75" thickBot="1" x14ac:dyDescent="0.3">
      <c r="A27" s="16"/>
      <c r="B27" s="3" t="s">
        <v>500</v>
      </c>
      <c r="C27" s="42" t="s">
        <v>164</v>
      </c>
      <c r="D27" s="5" t="s">
        <v>25</v>
      </c>
      <c r="E27" s="6" t="s">
        <v>169</v>
      </c>
      <c r="F27" s="7"/>
      <c r="G27" s="7"/>
      <c r="H27" s="8">
        <v>4.8899999999999801</v>
      </c>
      <c r="I27" s="7"/>
      <c r="J27" s="9" t="s">
        <v>170</v>
      </c>
      <c r="K27" s="10" t="s">
        <v>75</v>
      </c>
      <c r="L27" s="39">
        <v>2</v>
      </c>
      <c r="M27" s="11">
        <v>29.05</v>
      </c>
      <c r="N27" s="39">
        <v>58.1</v>
      </c>
      <c r="O27" s="44"/>
      <c r="P27" s="13" t="e">
        <v>#VALUE!</v>
      </c>
      <c r="Q27" s="14" t="e">
        <f>IF(J27="PROV SUM",N27,L27*P27)</f>
        <v>#VALUE!</v>
      </c>
      <c r="R27" s="40">
        <v>0</v>
      </c>
      <c r="S27" s="41">
        <v>25.752824999999998</v>
      </c>
      <c r="T27" s="14">
        <f>IF(J27="SC024",N27,IF(ISERROR(S27),"",IF(J27="PROV SUM",N27,L27*S27)))</f>
        <v>51.505649999999996</v>
      </c>
      <c r="V27" s="10" t="s">
        <v>75</v>
      </c>
      <c r="W27" s="39">
        <v>0</v>
      </c>
      <c r="X27" s="41">
        <v>25.752824999999998</v>
      </c>
      <c r="Y27" s="72">
        <f t="shared" si="0"/>
        <v>0</v>
      </c>
      <c r="Z27" s="19"/>
      <c r="AA27" s="79">
        <v>0</v>
      </c>
      <c r="AB27" s="80">
        <f t="shared" si="1"/>
        <v>0</v>
      </c>
      <c r="AC27" s="81">
        <v>0</v>
      </c>
      <c r="AD27" s="82">
        <f t="shared" si="2"/>
        <v>0</v>
      </c>
      <c r="AE27" s="133">
        <f t="shared" si="3"/>
        <v>0</v>
      </c>
    </row>
    <row r="28" spans="1:31" ht="90.75" thickBot="1" x14ac:dyDescent="0.3">
      <c r="A28" s="16"/>
      <c r="B28" s="45" t="s">
        <v>500</v>
      </c>
      <c r="C28" s="46" t="s">
        <v>164</v>
      </c>
      <c r="D28" s="47" t="s">
        <v>25</v>
      </c>
      <c r="E28" s="48" t="s">
        <v>171</v>
      </c>
      <c r="F28" s="49"/>
      <c r="G28" s="49"/>
      <c r="H28" s="50">
        <v>4.8999999999999799</v>
      </c>
      <c r="I28" s="49"/>
      <c r="J28" s="51" t="s">
        <v>172</v>
      </c>
      <c r="K28" s="52" t="s">
        <v>75</v>
      </c>
      <c r="L28" s="53">
        <v>5</v>
      </c>
      <c r="M28" s="54">
        <v>35.61</v>
      </c>
      <c r="N28" s="53">
        <v>178.05</v>
      </c>
      <c r="O28" s="44"/>
      <c r="P28" s="13" t="e">
        <v>#VALUE!</v>
      </c>
      <c r="Q28" s="14" t="e">
        <f>IF(J28="PROV SUM",N28,L28*P28)</f>
        <v>#VALUE!</v>
      </c>
      <c r="R28" s="40">
        <v>0</v>
      </c>
      <c r="S28" s="41">
        <v>31.568264999999997</v>
      </c>
      <c r="T28" s="14">
        <f>IF(J28="SC024",N28,IF(ISERROR(S28),"",IF(J28="PROV SUM",N28,L28*S28)))</f>
        <v>157.84132499999998</v>
      </c>
      <c r="V28" s="52" t="s">
        <v>75</v>
      </c>
      <c r="W28" s="39">
        <v>0</v>
      </c>
      <c r="X28" s="41">
        <v>31.568264999999997</v>
      </c>
      <c r="Y28" s="72">
        <f t="shared" si="0"/>
        <v>0</v>
      </c>
      <c r="Z28" s="19"/>
      <c r="AA28" s="79">
        <v>0</v>
      </c>
      <c r="AB28" s="80">
        <f t="shared" si="1"/>
        <v>0</v>
      </c>
      <c r="AC28" s="81">
        <v>0</v>
      </c>
      <c r="AD28" s="82">
        <f t="shared" si="2"/>
        <v>0</v>
      </c>
      <c r="AE28" s="133">
        <f t="shared" si="3"/>
        <v>0</v>
      </c>
    </row>
    <row r="29" spans="1:31" ht="15.75" thickBot="1" x14ac:dyDescent="0.3">
      <c r="A29" s="16"/>
      <c r="B29" s="45" t="s">
        <v>500</v>
      </c>
      <c r="C29" s="46" t="s">
        <v>24</v>
      </c>
      <c r="D29" s="47" t="s">
        <v>378</v>
      </c>
      <c r="E29" s="48"/>
      <c r="F29" s="49"/>
      <c r="G29" s="49"/>
      <c r="H29" s="50"/>
      <c r="I29" s="49"/>
      <c r="J29" s="51"/>
      <c r="K29" s="52"/>
      <c r="L29" s="53"/>
      <c r="M29" s="51"/>
      <c r="N29" s="53"/>
      <c r="O29" s="44"/>
      <c r="P29" s="28"/>
      <c r="Q29" s="43"/>
      <c r="R29" s="43"/>
      <c r="S29" s="43"/>
      <c r="T29" s="43"/>
      <c r="V29" s="52"/>
      <c r="W29" s="53"/>
      <c r="X29" s="43"/>
      <c r="Y29" s="72">
        <f t="shared" si="0"/>
        <v>0</v>
      </c>
      <c r="Z29" s="19"/>
      <c r="AA29" s="79">
        <v>0</v>
      </c>
      <c r="AB29" s="80">
        <f t="shared" si="1"/>
        <v>0</v>
      </c>
      <c r="AC29" s="81">
        <v>0</v>
      </c>
      <c r="AD29" s="82">
        <f t="shared" si="2"/>
        <v>0</v>
      </c>
      <c r="AE29" s="133">
        <f t="shared" si="3"/>
        <v>0</v>
      </c>
    </row>
    <row r="30" spans="1:31" ht="120.75" thickBot="1" x14ac:dyDescent="0.3">
      <c r="A30" s="22"/>
      <c r="B30" s="55" t="s">
        <v>500</v>
      </c>
      <c r="C30" s="55" t="s">
        <v>24</v>
      </c>
      <c r="D30" s="56" t="s">
        <v>25</v>
      </c>
      <c r="E30" s="57" t="s">
        <v>26</v>
      </c>
      <c r="F30" s="58"/>
      <c r="G30" s="58"/>
      <c r="H30" s="59">
        <v>2.1</v>
      </c>
      <c r="I30" s="58"/>
      <c r="J30" s="60" t="s">
        <v>27</v>
      </c>
      <c r="K30" s="58" t="s">
        <v>28</v>
      </c>
      <c r="L30" s="61">
        <v>140</v>
      </c>
      <c r="M30" s="62">
        <v>12.92</v>
      </c>
      <c r="N30" s="63">
        <v>1808.8</v>
      </c>
      <c r="O30" s="19"/>
      <c r="P30" s="13" t="e">
        <v>#VALUE!</v>
      </c>
      <c r="Q30" s="14" t="e">
        <f>IF(J30="PROV SUM",N30,L30*P30)</f>
        <v>#VALUE!</v>
      </c>
      <c r="R30" s="40">
        <v>0</v>
      </c>
      <c r="S30" s="41">
        <v>16.4084</v>
      </c>
      <c r="T30" s="14">
        <f>IF(J30="SC024",N30,IF(ISERROR(S30),"",IF(J30="PROV SUM",N30,L30*S30)))</f>
        <v>2297.1759999999999</v>
      </c>
      <c r="V30" s="58" t="s">
        <v>28</v>
      </c>
      <c r="W30" s="39">
        <v>0</v>
      </c>
      <c r="X30" s="41">
        <v>16.4084</v>
      </c>
      <c r="Y30" s="72">
        <f t="shared" si="0"/>
        <v>0</v>
      </c>
      <c r="Z30" s="19"/>
      <c r="AA30" s="79">
        <v>0</v>
      </c>
      <c r="AB30" s="80">
        <f t="shared" si="1"/>
        <v>0</v>
      </c>
      <c r="AC30" s="81">
        <v>0</v>
      </c>
      <c r="AD30" s="82">
        <f t="shared" si="2"/>
        <v>0</v>
      </c>
      <c r="AE30" s="133">
        <f t="shared" si="3"/>
        <v>0</v>
      </c>
    </row>
    <row r="31" spans="1:31" ht="30.75" thickBot="1" x14ac:dyDescent="0.3">
      <c r="A31" s="22"/>
      <c r="B31" s="55" t="s">
        <v>500</v>
      </c>
      <c r="C31" s="55" t="s">
        <v>24</v>
      </c>
      <c r="D31" s="56" t="s">
        <v>25</v>
      </c>
      <c r="E31" s="57" t="s">
        <v>29</v>
      </c>
      <c r="F31" s="58"/>
      <c r="G31" s="58"/>
      <c r="H31" s="59">
        <v>2.5</v>
      </c>
      <c r="I31" s="58"/>
      <c r="J31" s="60" t="s">
        <v>30</v>
      </c>
      <c r="K31" s="58" t="s">
        <v>31</v>
      </c>
      <c r="L31" s="61">
        <v>1</v>
      </c>
      <c r="M31" s="62">
        <v>420</v>
      </c>
      <c r="N31" s="63">
        <v>420</v>
      </c>
      <c r="O31" s="19"/>
      <c r="P31" s="13" t="e">
        <v>#VALUE!</v>
      </c>
      <c r="Q31" s="14" t="e">
        <f>IF(J31="PROV SUM",N31,L31*P31)</f>
        <v>#VALUE!</v>
      </c>
      <c r="R31" s="40">
        <v>0</v>
      </c>
      <c r="S31" s="41">
        <v>533.4</v>
      </c>
      <c r="T31" s="14">
        <f>IF(J31="SC024",N31,IF(ISERROR(S31),"",IF(J31="PROV SUM",N31,L31*S31)))</f>
        <v>533.4</v>
      </c>
      <c r="V31" s="58" t="s">
        <v>31</v>
      </c>
      <c r="W31" s="39">
        <v>0</v>
      </c>
      <c r="X31" s="41">
        <v>533.4</v>
      </c>
      <c r="Y31" s="72">
        <f t="shared" si="0"/>
        <v>0</v>
      </c>
      <c r="Z31" s="19"/>
      <c r="AA31" s="79">
        <v>0</v>
      </c>
      <c r="AB31" s="80">
        <f t="shared" si="1"/>
        <v>0</v>
      </c>
      <c r="AC31" s="81">
        <v>0</v>
      </c>
      <c r="AD31" s="82">
        <f t="shared" si="2"/>
        <v>0</v>
      </c>
      <c r="AE31" s="133">
        <f t="shared" si="3"/>
        <v>0</v>
      </c>
    </row>
    <row r="32" spans="1:31" ht="15.75" thickBot="1" x14ac:dyDescent="0.3">
      <c r="A32" s="22"/>
      <c r="B32" s="55" t="s">
        <v>500</v>
      </c>
      <c r="C32" s="55" t="s">
        <v>24</v>
      </c>
      <c r="D32" s="56" t="s">
        <v>25</v>
      </c>
      <c r="E32" s="57" t="s">
        <v>32</v>
      </c>
      <c r="F32" s="58"/>
      <c r="G32" s="58"/>
      <c r="H32" s="59">
        <v>2.6</v>
      </c>
      <c r="I32" s="58"/>
      <c r="J32" s="60" t="s">
        <v>33</v>
      </c>
      <c r="K32" s="58" t="s">
        <v>31</v>
      </c>
      <c r="L32" s="61">
        <v>1</v>
      </c>
      <c r="M32" s="62">
        <v>50</v>
      </c>
      <c r="N32" s="63">
        <v>50</v>
      </c>
      <c r="O32" s="19"/>
      <c r="P32" s="13" t="e">
        <v>#VALUE!</v>
      </c>
      <c r="Q32" s="14" t="e">
        <f>IF(J32="PROV SUM",N32,L32*P32)</f>
        <v>#VALUE!</v>
      </c>
      <c r="R32" s="40">
        <v>0</v>
      </c>
      <c r="S32" s="41">
        <v>63.5</v>
      </c>
      <c r="T32" s="14">
        <f>IF(J32="SC024",N32,IF(ISERROR(S32),"",IF(J32="PROV SUM",N32,L32*S32)))</f>
        <v>63.5</v>
      </c>
      <c r="V32" s="58" t="s">
        <v>31</v>
      </c>
      <c r="W32" s="39">
        <v>0</v>
      </c>
      <c r="X32" s="41">
        <v>63.5</v>
      </c>
      <c r="Y32" s="72">
        <f t="shared" si="0"/>
        <v>0</v>
      </c>
      <c r="Z32" s="19"/>
      <c r="AA32" s="79">
        <v>0</v>
      </c>
      <c r="AB32" s="80">
        <f t="shared" si="1"/>
        <v>0</v>
      </c>
      <c r="AC32" s="81">
        <v>0</v>
      </c>
      <c r="AD32" s="82">
        <f t="shared" si="2"/>
        <v>0</v>
      </c>
      <c r="AE32" s="133">
        <f t="shared" si="3"/>
        <v>0</v>
      </c>
    </row>
    <row r="33" spans="1:31" ht="15.75" thickBot="1" x14ac:dyDescent="0.3">
      <c r="A33" s="22"/>
      <c r="B33" s="55" t="s">
        <v>500</v>
      </c>
      <c r="C33" s="55" t="s">
        <v>24</v>
      </c>
      <c r="D33" s="56" t="s">
        <v>25</v>
      </c>
      <c r="E33" s="57" t="s">
        <v>41</v>
      </c>
      <c r="F33" s="58"/>
      <c r="G33" s="58"/>
      <c r="H33" s="59">
        <v>2.16</v>
      </c>
      <c r="I33" s="58"/>
      <c r="J33" s="60" t="s">
        <v>42</v>
      </c>
      <c r="K33" s="58" t="s">
        <v>31</v>
      </c>
      <c r="L33" s="61">
        <v>1</v>
      </c>
      <c r="M33" s="62">
        <v>379.8</v>
      </c>
      <c r="N33" s="63">
        <v>379.8</v>
      </c>
      <c r="O33" s="19"/>
      <c r="P33" s="13" t="e">
        <v>#VALUE!</v>
      </c>
      <c r="Q33" s="14" t="e">
        <f>IF(J33="PROV SUM",N33,L33*P33)</f>
        <v>#VALUE!</v>
      </c>
      <c r="R33" s="40">
        <v>0</v>
      </c>
      <c r="S33" s="41">
        <v>482.346</v>
      </c>
      <c r="T33" s="14">
        <f>IF(J33="SC024",N33,IF(ISERROR(S33),"",IF(J33="PROV SUM",N33,L33*S33)))</f>
        <v>482.346</v>
      </c>
      <c r="V33" s="58" t="s">
        <v>31</v>
      </c>
      <c r="W33" s="39">
        <v>0</v>
      </c>
      <c r="X33" s="41">
        <v>482.346</v>
      </c>
      <c r="Y33" s="72">
        <f t="shared" si="0"/>
        <v>0</v>
      </c>
      <c r="Z33" s="19"/>
      <c r="AA33" s="79">
        <v>0</v>
      </c>
      <c r="AB33" s="80">
        <f t="shared" si="1"/>
        <v>0</v>
      </c>
      <c r="AC33" s="81">
        <v>0</v>
      </c>
      <c r="AD33" s="82">
        <f t="shared" si="2"/>
        <v>0</v>
      </c>
      <c r="AE33" s="133">
        <f t="shared" si="3"/>
        <v>0</v>
      </c>
    </row>
    <row r="34" spans="1:31" ht="60.75" thickBot="1" x14ac:dyDescent="0.3">
      <c r="A34" s="22"/>
      <c r="B34" s="55" t="s">
        <v>500</v>
      </c>
      <c r="C34" s="55" t="s">
        <v>24</v>
      </c>
      <c r="D34" s="56" t="s">
        <v>25</v>
      </c>
      <c r="E34" s="57" t="s">
        <v>382</v>
      </c>
      <c r="F34" s="58"/>
      <c r="G34" s="58"/>
      <c r="H34" s="59"/>
      <c r="I34" s="58"/>
      <c r="J34" s="60" t="s">
        <v>383</v>
      </c>
      <c r="K34" s="58" t="s">
        <v>31</v>
      </c>
      <c r="L34" s="61"/>
      <c r="M34" s="62">
        <v>4.8300000000000003E-2</v>
      </c>
      <c r="N34" s="63">
        <v>0</v>
      </c>
      <c r="O34" s="19"/>
      <c r="P34" s="13" t="e">
        <v>#VALUE!</v>
      </c>
      <c r="Q34" s="14" t="e">
        <f>IF(J34="PROV SUM",N34,L34*P34)</f>
        <v>#VALUE!</v>
      </c>
      <c r="R34" s="40" t="e">
        <v>#N/A</v>
      </c>
      <c r="S34" s="41" t="e">
        <v>#N/A</v>
      </c>
      <c r="T34" s="14">
        <f>IF(J34="SC024",N34,IF(ISERROR(S34),"",IF(J34="PROV SUM",N34,L34*S34)))</f>
        <v>0</v>
      </c>
      <c r="V34" s="58" t="s">
        <v>31</v>
      </c>
      <c r="W34" s="61"/>
      <c r="X34" s="41" t="e">
        <v>#N/A</v>
      </c>
      <c r="Y34" s="72"/>
      <c r="Z34" s="19"/>
      <c r="AA34" s="79">
        <v>0</v>
      </c>
      <c r="AB34" s="80">
        <f t="shared" si="1"/>
        <v>0</v>
      </c>
      <c r="AC34" s="81">
        <v>0</v>
      </c>
      <c r="AD34" s="82">
        <f t="shared" si="2"/>
        <v>0</v>
      </c>
      <c r="AE34" s="133">
        <f t="shared" si="3"/>
        <v>0</v>
      </c>
    </row>
    <row r="35" spans="1:31" ht="15.75" thickBot="1" x14ac:dyDescent="0.3">
      <c r="A35" s="22"/>
      <c r="B35" s="64" t="s">
        <v>500</v>
      </c>
      <c r="C35" s="55" t="s">
        <v>312</v>
      </c>
      <c r="D35" s="56" t="s">
        <v>378</v>
      </c>
      <c r="E35" s="57"/>
      <c r="F35" s="58"/>
      <c r="G35" s="58"/>
      <c r="H35" s="59"/>
      <c r="I35" s="58"/>
      <c r="J35" s="60"/>
      <c r="K35" s="58"/>
      <c r="L35" s="61"/>
      <c r="M35" s="60"/>
      <c r="N35" s="63"/>
      <c r="O35" s="19"/>
      <c r="P35" s="17"/>
      <c r="Q35" s="38"/>
      <c r="R35" s="38"/>
      <c r="S35" s="38"/>
      <c r="T35" s="38"/>
      <c r="V35" s="58"/>
      <c r="W35" s="61"/>
      <c r="X35" s="38"/>
      <c r="Y35" s="72">
        <f t="shared" si="0"/>
        <v>0</v>
      </c>
      <c r="Z35" s="19"/>
      <c r="AA35" s="79">
        <v>0</v>
      </c>
      <c r="AB35" s="80">
        <f t="shared" si="1"/>
        <v>0</v>
      </c>
      <c r="AC35" s="81">
        <v>0</v>
      </c>
      <c r="AD35" s="82">
        <f t="shared" si="2"/>
        <v>0</v>
      </c>
      <c r="AE35" s="133">
        <f t="shared" si="3"/>
        <v>0</v>
      </c>
    </row>
    <row r="36" spans="1:31" ht="16.5" thickBot="1" x14ac:dyDescent="0.3">
      <c r="A36" s="16"/>
      <c r="B36" s="88" t="s">
        <v>500</v>
      </c>
      <c r="C36" s="89" t="s">
        <v>341</v>
      </c>
      <c r="D36" s="90" t="s">
        <v>378</v>
      </c>
      <c r="E36" s="91"/>
      <c r="F36" s="7"/>
      <c r="G36" s="7"/>
      <c r="H36" s="92"/>
      <c r="I36" s="7"/>
      <c r="J36" s="91"/>
      <c r="K36" s="93"/>
      <c r="L36" s="53"/>
      <c r="M36" s="94"/>
      <c r="N36" s="12"/>
      <c r="O36" s="19"/>
      <c r="P36" s="17"/>
      <c r="Q36" s="38"/>
      <c r="R36" s="38"/>
      <c r="S36" s="38"/>
      <c r="T36" s="38"/>
      <c r="V36" s="93"/>
      <c r="W36" s="53"/>
      <c r="X36" s="38"/>
      <c r="Y36" s="72">
        <f t="shared" si="0"/>
        <v>0</v>
      </c>
      <c r="Z36" s="19"/>
      <c r="AA36" s="79">
        <v>0</v>
      </c>
      <c r="AB36" s="80">
        <f t="shared" si="1"/>
        <v>0</v>
      </c>
      <c r="AC36" s="81">
        <v>0</v>
      </c>
      <c r="AD36" s="82">
        <f t="shared" si="2"/>
        <v>0</v>
      </c>
      <c r="AE36" s="133">
        <f t="shared" si="3"/>
        <v>0</v>
      </c>
    </row>
    <row r="37" spans="1:31" ht="45.75" thickBot="1" x14ac:dyDescent="0.3">
      <c r="A37" s="16"/>
      <c r="B37" s="88" t="s">
        <v>500</v>
      </c>
      <c r="C37" s="89" t="s">
        <v>341</v>
      </c>
      <c r="D37" s="90" t="s">
        <v>25</v>
      </c>
      <c r="E37" s="91" t="s">
        <v>364</v>
      </c>
      <c r="F37" s="10"/>
      <c r="G37" s="10"/>
      <c r="H37" s="92">
        <v>93</v>
      </c>
      <c r="I37" s="10"/>
      <c r="J37" s="91" t="s">
        <v>365</v>
      </c>
      <c r="K37" s="10" t="s">
        <v>311</v>
      </c>
      <c r="L37" s="10">
        <v>1</v>
      </c>
      <c r="M37" s="94">
        <v>550</v>
      </c>
      <c r="N37" s="96">
        <v>550</v>
      </c>
      <c r="O37" s="19"/>
      <c r="P37" s="13" t="e">
        <v>#VALUE!</v>
      </c>
      <c r="Q37" s="14" t="e">
        <f t="shared" ref="Q37:Q46" si="6">IF(J37="PROV SUM",N37,L37*P37)</f>
        <v>#VALUE!</v>
      </c>
      <c r="R37" s="40">
        <v>0</v>
      </c>
      <c r="S37" s="41">
        <v>440</v>
      </c>
      <c r="T37" s="14">
        <f t="shared" ref="T37:T46" si="7">IF(J37="SC024",N37,IF(ISERROR(S37),"",IF(J37="PROV SUM",N37,L37*S37)))</f>
        <v>440</v>
      </c>
      <c r="V37" s="10" t="s">
        <v>311</v>
      </c>
      <c r="W37" s="39">
        <v>0</v>
      </c>
      <c r="X37" s="41">
        <v>440</v>
      </c>
      <c r="Y37" s="72">
        <f t="shared" si="0"/>
        <v>0</v>
      </c>
      <c r="Z37" s="19"/>
      <c r="AA37" s="79">
        <v>0</v>
      </c>
      <c r="AB37" s="80">
        <f t="shared" si="1"/>
        <v>0</v>
      </c>
      <c r="AC37" s="81">
        <v>0</v>
      </c>
      <c r="AD37" s="82">
        <f t="shared" si="2"/>
        <v>0</v>
      </c>
      <c r="AE37" s="133">
        <f t="shared" si="3"/>
        <v>0</v>
      </c>
    </row>
    <row r="38" spans="1:31" ht="45.75" thickBot="1" x14ac:dyDescent="0.3">
      <c r="A38" s="16"/>
      <c r="B38" s="88" t="s">
        <v>500</v>
      </c>
      <c r="C38" s="89" t="s">
        <v>341</v>
      </c>
      <c r="D38" s="90" t="s">
        <v>25</v>
      </c>
      <c r="E38" s="91" t="s">
        <v>352</v>
      </c>
      <c r="F38" s="7"/>
      <c r="G38" s="7"/>
      <c r="H38" s="92">
        <v>104</v>
      </c>
      <c r="I38" s="7"/>
      <c r="J38" s="91" t="s">
        <v>353</v>
      </c>
      <c r="K38" s="93" t="s">
        <v>311</v>
      </c>
      <c r="L38" s="10">
        <v>2</v>
      </c>
      <c r="M38" s="94">
        <v>3.44</v>
      </c>
      <c r="N38" s="96">
        <v>6.88</v>
      </c>
      <c r="O38" s="19"/>
      <c r="P38" s="13" t="e">
        <v>#VALUE!</v>
      </c>
      <c r="Q38" s="14" t="e">
        <f t="shared" si="6"/>
        <v>#VALUE!</v>
      </c>
      <c r="R38" s="40">
        <v>0</v>
      </c>
      <c r="S38" s="41">
        <v>3.0495599999999996</v>
      </c>
      <c r="T38" s="14">
        <f t="shared" si="7"/>
        <v>6.0991199999999992</v>
      </c>
      <c r="V38" s="93" t="s">
        <v>311</v>
      </c>
      <c r="W38" s="39">
        <v>0</v>
      </c>
      <c r="X38" s="41">
        <v>3.0495599999999996</v>
      </c>
      <c r="Y38" s="72">
        <f t="shared" si="0"/>
        <v>0</v>
      </c>
      <c r="Z38" s="19"/>
      <c r="AA38" s="79">
        <v>0</v>
      </c>
      <c r="AB38" s="80">
        <f t="shared" si="1"/>
        <v>0</v>
      </c>
      <c r="AC38" s="81">
        <v>0</v>
      </c>
      <c r="AD38" s="82">
        <f t="shared" si="2"/>
        <v>0</v>
      </c>
      <c r="AE38" s="133">
        <f t="shared" si="3"/>
        <v>0</v>
      </c>
    </row>
    <row r="39" spans="1:31" ht="90.75" thickBot="1" x14ac:dyDescent="0.3">
      <c r="A39" s="16"/>
      <c r="B39" s="88" t="s">
        <v>500</v>
      </c>
      <c r="C39" s="89" t="s">
        <v>341</v>
      </c>
      <c r="D39" s="90" t="s">
        <v>25</v>
      </c>
      <c r="E39" s="91" t="s">
        <v>366</v>
      </c>
      <c r="F39" s="7"/>
      <c r="G39" s="7"/>
      <c r="H39" s="92">
        <v>115</v>
      </c>
      <c r="I39" s="7"/>
      <c r="J39" s="91" t="s">
        <v>367</v>
      </c>
      <c r="K39" s="93" t="s">
        <v>311</v>
      </c>
      <c r="L39" s="10">
        <v>2</v>
      </c>
      <c r="M39" s="94">
        <v>70.11</v>
      </c>
      <c r="N39" s="96">
        <v>140.22</v>
      </c>
      <c r="O39" s="19"/>
      <c r="P39" s="13" t="e">
        <v>#VALUE!</v>
      </c>
      <c r="Q39" s="14" t="e">
        <f t="shared" si="6"/>
        <v>#VALUE!</v>
      </c>
      <c r="R39" s="40">
        <v>0</v>
      </c>
      <c r="S39" s="41">
        <v>56.088000000000001</v>
      </c>
      <c r="T39" s="14">
        <f t="shared" si="7"/>
        <v>112.176</v>
      </c>
      <c r="V39" s="93" t="s">
        <v>311</v>
      </c>
      <c r="W39" s="39">
        <v>0</v>
      </c>
      <c r="X39" s="41">
        <v>56.088000000000001</v>
      </c>
      <c r="Y39" s="72">
        <f t="shared" si="0"/>
        <v>0</v>
      </c>
      <c r="Z39" s="19"/>
      <c r="AA39" s="79">
        <v>0</v>
      </c>
      <c r="AB39" s="80">
        <f t="shared" si="1"/>
        <v>0</v>
      </c>
      <c r="AC39" s="81">
        <v>0</v>
      </c>
      <c r="AD39" s="82">
        <f t="shared" si="2"/>
        <v>0</v>
      </c>
      <c r="AE39" s="133">
        <f t="shared" si="3"/>
        <v>0</v>
      </c>
    </row>
    <row r="40" spans="1:31" ht="46.5" thickBot="1" x14ac:dyDescent="0.3">
      <c r="A40" s="16"/>
      <c r="B40" s="88" t="s">
        <v>500</v>
      </c>
      <c r="C40" s="89" t="s">
        <v>341</v>
      </c>
      <c r="D40" s="90" t="s">
        <v>25</v>
      </c>
      <c r="E40" s="97" t="s">
        <v>354</v>
      </c>
      <c r="F40" s="7"/>
      <c r="G40" s="7"/>
      <c r="H40" s="92">
        <v>175</v>
      </c>
      <c r="I40" s="7"/>
      <c r="J40" s="104" t="s">
        <v>355</v>
      </c>
      <c r="K40" s="93" t="s">
        <v>311</v>
      </c>
      <c r="L40" s="10">
        <v>2</v>
      </c>
      <c r="M40" s="94">
        <v>9.81</v>
      </c>
      <c r="N40" s="96">
        <v>19.62</v>
      </c>
      <c r="O40" s="19"/>
      <c r="P40" s="13" t="e">
        <v>#VALUE!</v>
      </c>
      <c r="Q40" s="14" t="e">
        <f t="shared" si="6"/>
        <v>#VALUE!</v>
      </c>
      <c r="R40" s="40">
        <v>0</v>
      </c>
      <c r="S40" s="41">
        <v>8.6965649999999997</v>
      </c>
      <c r="T40" s="14">
        <f t="shared" si="7"/>
        <v>17.393129999999999</v>
      </c>
      <c r="V40" s="93" t="s">
        <v>311</v>
      </c>
      <c r="W40" s="39">
        <v>0</v>
      </c>
      <c r="X40" s="41">
        <v>8.6965649999999997</v>
      </c>
      <c r="Y40" s="72">
        <f t="shared" si="0"/>
        <v>0</v>
      </c>
      <c r="Z40" s="19"/>
      <c r="AA40" s="79">
        <v>0</v>
      </c>
      <c r="AB40" s="80">
        <f t="shared" si="1"/>
        <v>0</v>
      </c>
      <c r="AC40" s="81">
        <v>0</v>
      </c>
      <c r="AD40" s="82">
        <f t="shared" si="2"/>
        <v>0</v>
      </c>
      <c r="AE40" s="133">
        <f t="shared" si="3"/>
        <v>0</v>
      </c>
    </row>
    <row r="41" spans="1:31" ht="91.5" thickBot="1" x14ac:dyDescent="0.3">
      <c r="A41" s="16"/>
      <c r="B41" s="88" t="s">
        <v>500</v>
      </c>
      <c r="C41" s="89" t="s">
        <v>341</v>
      </c>
      <c r="D41" s="90" t="s">
        <v>25</v>
      </c>
      <c r="E41" s="97" t="s">
        <v>370</v>
      </c>
      <c r="F41" s="7"/>
      <c r="G41" s="7"/>
      <c r="H41" s="92">
        <v>186</v>
      </c>
      <c r="I41" s="7"/>
      <c r="J41" s="99" t="s">
        <v>371</v>
      </c>
      <c r="K41" s="93" t="s">
        <v>311</v>
      </c>
      <c r="L41" s="10">
        <v>1</v>
      </c>
      <c r="M41" s="94">
        <v>86.88</v>
      </c>
      <c r="N41" s="96">
        <v>86.88</v>
      </c>
      <c r="O41" s="19"/>
      <c r="P41" s="13" t="e">
        <v>#VALUE!</v>
      </c>
      <c r="Q41" s="14" t="e">
        <f t="shared" si="6"/>
        <v>#VALUE!</v>
      </c>
      <c r="R41" s="40">
        <v>0</v>
      </c>
      <c r="S41" s="41">
        <v>69.504000000000005</v>
      </c>
      <c r="T41" s="14">
        <f t="shared" si="7"/>
        <v>69.504000000000005</v>
      </c>
      <c r="V41" s="93" t="s">
        <v>311</v>
      </c>
      <c r="W41" s="39">
        <v>0</v>
      </c>
      <c r="X41" s="41">
        <v>69.504000000000005</v>
      </c>
      <c r="Y41" s="72">
        <f t="shared" si="0"/>
        <v>0</v>
      </c>
      <c r="Z41" s="19"/>
      <c r="AA41" s="79">
        <v>0</v>
      </c>
      <c r="AB41" s="80">
        <f t="shared" si="1"/>
        <v>0</v>
      </c>
      <c r="AC41" s="81">
        <v>0</v>
      </c>
      <c r="AD41" s="82">
        <f t="shared" si="2"/>
        <v>0</v>
      </c>
      <c r="AE41" s="133">
        <f t="shared" si="3"/>
        <v>0</v>
      </c>
    </row>
    <row r="42" spans="1:31" ht="16.5" thickBot="1" x14ac:dyDescent="0.3">
      <c r="A42" s="16"/>
      <c r="B42" s="88" t="s">
        <v>500</v>
      </c>
      <c r="C42" s="89" t="s">
        <v>341</v>
      </c>
      <c r="D42" s="90" t="s">
        <v>25</v>
      </c>
      <c r="E42" s="100" t="s">
        <v>424</v>
      </c>
      <c r="F42" s="7"/>
      <c r="G42" s="7"/>
      <c r="H42" s="92">
        <v>190</v>
      </c>
      <c r="I42" s="7"/>
      <c r="J42" s="101" t="s">
        <v>379</v>
      </c>
      <c r="K42" s="93" t="s">
        <v>311</v>
      </c>
      <c r="L42" s="10">
        <v>1</v>
      </c>
      <c r="M42" s="102">
        <v>1500</v>
      </c>
      <c r="N42" s="96">
        <v>1500</v>
      </c>
      <c r="O42" s="19"/>
      <c r="P42" s="13" t="e">
        <v>#VALUE!</v>
      </c>
      <c r="Q42" s="14">
        <f t="shared" si="6"/>
        <v>1500</v>
      </c>
      <c r="R42" s="40" t="s">
        <v>381</v>
      </c>
      <c r="S42" s="41" t="s">
        <v>381</v>
      </c>
      <c r="T42" s="14">
        <f t="shared" si="7"/>
        <v>1500</v>
      </c>
      <c r="V42" s="93" t="s">
        <v>311</v>
      </c>
      <c r="W42" s="39">
        <v>0</v>
      </c>
      <c r="X42" s="41" t="s">
        <v>381</v>
      </c>
      <c r="Y42" s="72"/>
      <c r="Z42" s="19"/>
      <c r="AA42" s="79">
        <v>0</v>
      </c>
      <c r="AB42" s="80">
        <f t="shared" si="1"/>
        <v>0</v>
      </c>
      <c r="AC42" s="81">
        <v>0</v>
      </c>
      <c r="AD42" s="82">
        <f t="shared" si="2"/>
        <v>0</v>
      </c>
      <c r="AE42" s="133">
        <f t="shared" si="3"/>
        <v>0</v>
      </c>
    </row>
    <row r="43" spans="1:31" ht="27" thickBot="1" x14ac:dyDescent="0.3">
      <c r="A43" s="16"/>
      <c r="B43" s="88" t="s">
        <v>500</v>
      </c>
      <c r="C43" s="89" t="s">
        <v>341</v>
      </c>
      <c r="D43" s="90" t="s">
        <v>25</v>
      </c>
      <c r="E43" s="103" t="s">
        <v>425</v>
      </c>
      <c r="F43" s="7"/>
      <c r="G43" s="7"/>
      <c r="H43" s="92">
        <v>191</v>
      </c>
      <c r="I43" s="7"/>
      <c r="J43" s="101" t="s">
        <v>379</v>
      </c>
      <c r="K43" s="93" t="s">
        <v>311</v>
      </c>
      <c r="L43" s="10">
        <v>1</v>
      </c>
      <c r="M43" s="102">
        <v>100</v>
      </c>
      <c r="N43" s="96">
        <v>100</v>
      </c>
      <c r="O43" s="19"/>
      <c r="P43" s="13" t="e">
        <v>#VALUE!</v>
      </c>
      <c r="Q43" s="14">
        <f t="shared" si="6"/>
        <v>100</v>
      </c>
      <c r="R43" s="40" t="s">
        <v>381</v>
      </c>
      <c r="S43" s="41" t="s">
        <v>381</v>
      </c>
      <c r="T43" s="14">
        <f t="shared" si="7"/>
        <v>100</v>
      </c>
      <c r="V43" s="93" t="s">
        <v>311</v>
      </c>
      <c r="W43" s="39">
        <v>0</v>
      </c>
      <c r="X43" s="41" t="s">
        <v>381</v>
      </c>
      <c r="Y43" s="72"/>
      <c r="Z43" s="19"/>
      <c r="AA43" s="79">
        <v>0</v>
      </c>
      <c r="AB43" s="80">
        <f t="shared" si="1"/>
        <v>0</v>
      </c>
      <c r="AC43" s="81">
        <v>0</v>
      </c>
      <c r="AD43" s="82">
        <f t="shared" si="2"/>
        <v>0</v>
      </c>
      <c r="AE43" s="133">
        <f t="shared" si="3"/>
        <v>0</v>
      </c>
    </row>
    <row r="44" spans="1:31" ht="16.5" thickBot="1" x14ac:dyDescent="0.3">
      <c r="A44" s="16"/>
      <c r="B44" s="88" t="s">
        <v>500</v>
      </c>
      <c r="C44" s="89" t="s">
        <v>341</v>
      </c>
      <c r="D44" s="90" t="s">
        <v>25</v>
      </c>
      <c r="E44" s="103" t="s">
        <v>426</v>
      </c>
      <c r="F44" s="7"/>
      <c r="G44" s="7"/>
      <c r="H44" s="92">
        <v>192</v>
      </c>
      <c r="I44" s="7"/>
      <c r="J44" s="101" t="s">
        <v>379</v>
      </c>
      <c r="K44" s="93" t="s">
        <v>311</v>
      </c>
      <c r="L44" s="10">
        <v>1</v>
      </c>
      <c r="M44" s="102">
        <v>100</v>
      </c>
      <c r="N44" s="96">
        <v>100</v>
      </c>
      <c r="O44" s="19"/>
      <c r="P44" s="13" t="e">
        <v>#VALUE!</v>
      </c>
      <c r="Q44" s="14">
        <f t="shared" si="6"/>
        <v>100</v>
      </c>
      <c r="R44" s="40" t="s">
        <v>381</v>
      </c>
      <c r="S44" s="41" t="s">
        <v>381</v>
      </c>
      <c r="T44" s="14">
        <f t="shared" si="7"/>
        <v>100</v>
      </c>
      <c r="V44" s="93" t="s">
        <v>311</v>
      </c>
      <c r="W44" s="39">
        <v>0</v>
      </c>
      <c r="X44" s="41" t="s">
        <v>381</v>
      </c>
      <c r="Y44" s="72"/>
      <c r="Z44" s="19"/>
      <c r="AA44" s="79">
        <v>0</v>
      </c>
      <c r="AB44" s="80">
        <f t="shared" si="1"/>
        <v>0</v>
      </c>
      <c r="AC44" s="81">
        <v>0</v>
      </c>
      <c r="AD44" s="82">
        <f t="shared" si="2"/>
        <v>0</v>
      </c>
      <c r="AE44" s="133">
        <f t="shared" si="3"/>
        <v>0</v>
      </c>
    </row>
    <row r="45" spans="1:31" ht="16.5" thickBot="1" x14ac:dyDescent="0.3">
      <c r="A45" s="22"/>
      <c r="B45" s="88" t="s">
        <v>500</v>
      </c>
      <c r="C45" s="89" t="s">
        <v>341</v>
      </c>
      <c r="D45" s="90" t="s">
        <v>25</v>
      </c>
      <c r="E45" s="103" t="s">
        <v>427</v>
      </c>
      <c r="F45" s="30"/>
      <c r="G45" s="30"/>
      <c r="H45" s="92">
        <v>193</v>
      </c>
      <c r="I45" s="30"/>
      <c r="J45" s="101" t="s">
        <v>379</v>
      </c>
      <c r="K45" s="93" t="s">
        <v>311</v>
      </c>
      <c r="L45" s="10">
        <v>1</v>
      </c>
      <c r="M45" s="102">
        <v>100</v>
      </c>
      <c r="N45" s="96">
        <v>100</v>
      </c>
      <c r="O45" s="19"/>
      <c r="P45" s="13" t="e">
        <v>#VALUE!</v>
      </c>
      <c r="Q45" s="14">
        <f t="shared" si="6"/>
        <v>100</v>
      </c>
      <c r="R45" s="40" t="s">
        <v>381</v>
      </c>
      <c r="S45" s="41" t="s">
        <v>381</v>
      </c>
      <c r="T45" s="14">
        <f t="shared" si="7"/>
        <v>100</v>
      </c>
      <c r="V45" s="93" t="s">
        <v>311</v>
      </c>
      <c r="W45" s="39">
        <v>0</v>
      </c>
      <c r="X45" s="41" t="s">
        <v>381</v>
      </c>
      <c r="Y45" s="72"/>
      <c r="Z45" s="19"/>
      <c r="AA45" s="79">
        <v>0</v>
      </c>
      <c r="AB45" s="80">
        <f t="shared" si="1"/>
        <v>0</v>
      </c>
      <c r="AC45" s="81">
        <v>0</v>
      </c>
      <c r="AD45" s="82">
        <f t="shared" si="2"/>
        <v>0</v>
      </c>
      <c r="AE45" s="133">
        <f t="shared" si="3"/>
        <v>0</v>
      </c>
    </row>
    <row r="46" spans="1:31" ht="16.5" thickBot="1" x14ac:dyDescent="0.3">
      <c r="A46" s="22"/>
      <c r="B46" s="88" t="s">
        <v>500</v>
      </c>
      <c r="C46" s="89" t="s">
        <v>341</v>
      </c>
      <c r="D46" s="90" t="s">
        <v>25</v>
      </c>
      <c r="E46" s="103" t="s">
        <v>428</v>
      </c>
      <c r="F46" s="30"/>
      <c r="G46" s="30"/>
      <c r="H46" s="92">
        <v>194</v>
      </c>
      <c r="I46" s="30"/>
      <c r="J46" s="101" t="s">
        <v>379</v>
      </c>
      <c r="K46" s="93" t="s">
        <v>311</v>
      </c>
      <c r="L46" s="10">
        <v>1</v>
      </c>
      <c r="M46" s="102">
        <v>350</v>
      </c>
      <c r="N46" s="96">
        <v>350</v>
      </c>
      <c r="O46" s="19"/>
      <c r="P46" s="13" t="e">
        <v>#VALUE!</v>
      </c>
      <c r="Q46" s="14">
        <f t="shared" si="6"/>
        <v>350</v>
      </c>
      <c r="R46" s="40" t="s">
        <v>381</v>
      </c>
      <c r="S46" s="41" t="s">
        <v>381</v>
      </c>
      <c r="T46" s="14">
        <f t="shared" si="7"/>
        <v>350</v>
      </c>
      <c r="V46" s="93" t="s">
        <v>311</v>
      </c>
      <c r="W46" s="39">
        <v>0</v>
      </c>
      <c r="X46" s="41" t="s">
        <v>381</v>
      </c>
      <c r="Y46" s="72"/>
      <c r="Z46" s="19"/>
      <c r="AA46" s="79">
        <v>0</v>
      </c>
      <c r="AB46" s="80">
        <f t="shared" si="1"/>
        <v>0</v>
      </c>
      <c r="AC46" s="81">
        <v>0</v>
      </c>
      <c r="AD46" s="82">
        <f t="shared" si="2"/>
        <v>0</v>
      </c>
      <c r="AE46" s="133">
        <f t="shared" si="3"/>
        <v>0</v>
      </c>
    </row>
    <row r="47" spans="1:31" ht="15.75" thickBot="1" x14ac:dyDescent="0.3"/>
    <row r="48" spans="1:31" ht="15.75" thickBot="1" x14ac:dyDescent="0.3">
      <c r="S48" s="69" t="s">
        <v>5</v>
      </c>
      <c r="T48" s="70">
        <f>SUM(T1:T46)</f>
        <v>7955.151245</v>
      </c>
      <c r="U48" s="66"/>
      <c r="V48" s="22"/>
      <c r="W48" s="29"/>
      <c r="X48" s="69" t="s">
        <v>5</v>
      </c>
      <c r="Y48" s="70">
        <f>SUM(Y11:Y46)</f>
        <v>0</v>
      </c>
      <c r="Z48" s="19"/>
      <c r="AA48" s="78"/>
      <c r="AB48" s="119">
        <f>SUM(AB1:AB46)</f>
        <v>0</v>
      </c>
      <c r="AC48" s="78"/>
      <c r="AD48" s="120">
        <f>SUM(AD1:AD46)</f>
        <v>0</v>
      </c>
      <c r="AE48" s="132">
        <f>SUM(AE1:AE46)</f>
        <v>0</v>
      </c>
    </row>
  </sheetData>
  <autoFilter ref="B8:AE46"/>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formula1>P11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Z92"/>
  <sheetViews>
    <sheetView zoomScale="70" zoomScaleNormal="70" workbookViewId="0">
      <pane xSplit="5" ySplit="8" topLeftCell="P9" activePane="bottomRight" state="frozen"/>
      <selection pane="topRight" activeCell="F1" sqref="F1"/>
      <selection pane="bottomLeft" activeCell="A3" sqref="A3"/>
      <selection pane="bottomRight" activeCell="R13" sqref="R13"/>
    </sheetView>
  </sheetViews>
  <sheetFormatPr defaultRowHeight="15" x14ac:dyDescent="0.25"/>
  <cols>
    <col min="1" max="1" width="13.28515625" bestFit="1" customWidth="1"/>
    <col min="3" max="3" width="22.85546875" style="160" customWidth="1"/>
    <col min="4" max="4" width="14.42578125" style="161" customWidth="1"/>
    <col min="5" max="5" width="78" customWidth="1"/>
    <col min="6" max="6" width="13.7109375" style="161" customWidth="1"/>
    <col min="7" max="7" width="15.42578125" style="161" customWidth="1"/>
    <col min="8" max="8" width="12.85546875" style="161" customWidth="1"/>
    <col min="9" max="9" width="13.42578125" style="167" customWidth="1"/>
    <col min="10" max="10" width="13.7109375" style="161" customWidth="1"/>
    <col min="11" max="11" width="16.5703125" style="162" customWidth="1"/>
    <col min="12" max="12" width="16.7109375" style="161" customWidth="1"/>
    <col min="13" max="13" width="17.42578125" style="162" customWidth="1"/>
    <col min="14" max="14" width="12.85546875" style="161" customWidth="1"/>
    <col min="15" max="15" width="13.42578125" style="167" customWidth="1"/>
    <col min="16" max="16" width="13.7109375" style="193" customWidth="1"/>
    <col min="17" max="17" width="16.5703125" style="162" customWidth="1"/>
    <col min="18" max="18" width="16.7109375" style="161" customWidth="1"/>
    <col min="19" max="19" width="17.42578125" style="162" customWidth="1"/>
    <col min="20" max="20" width="16.5703125" style="167" customWidth="1"/>
    <col min="21" max="21" width="17.42578125" style="162" customWidth="1"/>
    <col min="22" max="22" width="16.5703125" style="167" customWidth="1"/>
    <col min="23" max="23" width="17.42578125" style="162" customWidth="1"/>
  </cols>
  <sheetData>
    <row r="1" spans="1:26" s="146" customFormat="1" x14ac:dyDescent="0.25">
      <c r="C1" s="165" t="s">
        <v>593</v>
      </c>
      <c r="D1" s="166"/>
      <c r="F1" s="166"/>
      <c r="G1" s="166"/>
      <c r="H1" s="166"/>
      <c r="I1" s="324"/>
      <c r="J1" s="166"/>
      <c r="K1" s="325"/>
      <c r="L1" s="166"/>
      <c r="M1" s="325"/>
      <c r="N1" s="166"/>
      <c r="O1" s="324"/>
      <c r="P1" s="326"/>
      <c r="Q1" s="325"/>
      <c r="R1" s="166"/>
      <c r="S1" s="325"/>
      <c r="T1" s="324"/>
      <c r="U1" s="325"/>
      <c r="V1" s="324"/>
      <c r="W1" s="325"/>
    </row>
    <row r="2" spans="1:26" s="146" customFormat="1" x14ac:dyDescent="0.25">
      <c r="C2" s="165"/>
      <c r="D2" s="166"/>
      <c r="F2" s="166"/>
      <c r="G2" s="166"/>
      <c r="H2" s="166"/>
      <c r="I2" s="324"/>
      <c r="J2" s="166"/>
      <c r="K2" s="325"/>
      <c r="L2" s="166"/>
      <c r="M2" s="325"/>
      <c r="N2" s="166"/>
      <c r="O2" s="324"/>
      <c r="P2" s="326"/>
      <c r="Q2" s="325"/>
      <c r="R2" s="166"/>
      <c r="S2" s="325"/>
      <c r="T2" s="324"/>
      <c r="U2" s="325"/>
      <c r="V2" s="324"/>
      <c r="W2" s="325"/>
    </row>
    <row r="3" spans="1:26" s="146" customFormat="1" x14ac:dyDescent="0.25">
      <c r="C3" s="165" t="s">
        <v>594</v>
      </c>
      <c r="D3" s="166"/>
      <c r="F3" s="166"/>
      <c r="G3" s="166"/>
      <c r="H3" s="166"/>
      <c r="I3" s="324"/>
      <c r="J3" s="166"/>
      <c r="K3" s="325"/>
      <c r="L3" s="166"/>
      <c r="M3" s="325"/>
      <c r="N3" s="166"/>
      <c r="O3" s="324"/>
      <c r="P3" s="326"/>
      <c r="Q3" s="325"/>
      <c r="R3" s="166"/>
      <c r="S3" s="325"/>
      <c r="T3" s="324"/>
      <c r="U3" s="325"/>
      <c r="V3" s="324"/>
      <c r="W3" s="325"/>
    </row>
    <row r="4" spans="1:26" s="146" customFormat="1" x14ac:dyDescent="0.25">
      <c r="C4" s="165"/>
      <c r="D4" s="166"/>
      <c r="F4" s="166"/>
      <c r="G4" s="166"/>
      <c r="H4" s="166"/>
      <c r="I4" s="324"/>
      <c r="J4" s="166"/>
      <c r="K4" s="325"/>
      <c r="L4" s="166"/>
      <c r="M4" s="325"/>
      <c r="N4" s="166"/>
      <c r="O4" s="324"/>
      <c r="P4" s="326"/>
      <c r="Q4" s="325"/>
      <c r="R4" s="166"/>
      <c r="S4" s="325"/>
      <c r="T4" s="324"/>
      <c r="U4" s="325"/>
      <c r="V4" s="324"/>
      <c r="W4" s="325"/>
    </row>
    <row r="5" spans="1:26" s="146" customFormat="1" x14ac:dyDescent="0.25">
      <c r="C5" s="165" t="s">
        <v>614</v>
      </c>
      <c r="D5" s="166"/>
      <c r="F5" s="166"/>
      <c r="G5" s="166"/>
      <c r="H5" s="166"/>
      <c r="I5" s="324"/>
      <c r="J5" s="166"/>
      <c r="K5" s="325"/>
      <c r="L5" s="166"/>
      <c r="M5" s="325"/>
      <c r="N5" s="166"/>
      <c r="O5" s="324"/>
      <c r="P5" s="326"/>
      <c r="Q5" s="325"/>
      <c r="R5" s="166"/>
      <c r="S5" s="325"/>
      <c r="T5" s="324"/>
      <c r="U5" s="325"/>
      <c r="V5" s="324"/>
      <c r="W5" s="325"/>
    </row>
    <row r="6" spans="1:26" s="146" customFormat="1" x14ac:dyDescent="0.25">
      <c r="C6" s="165"/>
      <c r="D6" s="166"/>
      <c r="F6" s="166"/>
      <c r="G6" s="166"/>
      <c r="H6" s="166"/>
      <c r="I6" s="324"/>
      <c r="J6" s="166"/>
      <c r="K6" s="325"/>
      <c r="L6" s="166"/>
      <c r="M6" s="325"/>
      <c r="N6" s="166"/>
      <c r="O6" s="324"/>
      <c r="P6" s="326"/>
      <c r="Q6" s="325"/>
      <c r="R6" s="166"/>
      <c r="S6" s="325"/>
      <c r="T6" s="324"/>
      <c r="U6" s="325"/>
      <c r="V6" s="324"/>
      <c r="W6" s="325"/>
    </row>
    <row r="7" spans="1:26" s="146" customFormat="1" x14ac:dyDescent="0.25">
      <c r="C7" s="165"/>
      <c r="D7" s="166"/>
      <c r="F7" s="166"/>
      <c r="G7" s="166"/>
      <c r="H7" s="388" t="s">
        <v>576</v>
      </c>
      <c r="I7" s="389"/>
      <c r="J7" s="389"/>
      <c r="K7" s="389"/>
      <c r="L7" s="389"/>
      <c r="M7" s="390"/>
      <c r="N7" s="388" t="s">
        <v>581</v>
      </c>
      <c r="O7" s="389"/>
      <c r="P7" s="389"/>
      <c r="Q7" s="389"/>
      <c r="R7" s="389"/>
      <c r="S7" s="390"/>
      <c r="T7" s="388" t="s">
        <v>577</v>
      </c>
      <c r="U7" s="390"/>
      <c r="V7" s="388" t="s">
        <v>582</v>
      </c>
      <c r="W7" s="390"/>
    </row>
    <row r="8" spans="1:26" s="146" customFormat="1" ht="39" customHeight="1" x14ac:dyDescent="0.25">
      <c r="A8" s="141" t="s">
        <v>527</v>
      </c>
      <c r="B8" s="142"/>
      <c r="C8" s="143" t="s">
        <v>6</v>
      </c>
      <c r="D8" s="143" t="s">
        <v>528</v>
      </c>
      <c r="E8" s="141" t="s">
        <v>8</v>
      </c>
      <c r="F8" s="141" t="s">
        <v>13</v>
      </c>
      <c r="G8" s="141" t="s">
        <v>14</v>
      </c>
      <c r="H8" s="141" t="s">
        <v>529</v>
      </c>
      <c r="I8" s="197" t="s">
        <v>530</v>
      </c>
      <c r="J8" s="141" t="s">
        <v>531</v>
      </c>
      <c r="K8" s="198" t="s">
        <v>21</v>
      </c>
      <c r="L8" s="143" t="s">
        <v>532</v>
      </c>
      <c r="M8" s="144" t="s">
        <v>17</v>
      </c>
      <c r="N8" s="141" t="s">
        <v>529</v>
      </c>
      <c r="O8" s="197" t="s">
        <v>530</v>
      </c>
      <c r="P8" s="194" t="s">
        <v>531</v>
      </c>
      <c r="Q8" s="198" t="s">
        <v>21</v>
      </c>
      <c r="R8" s="143" t="s">
        <v>532</v>
      </c>
      <c r="S8" s="144" t="s">
        <v>17</v>
      </c>
      <c r="T8" s="168" t="s">
        <v>578</v>
      </c>
      <c r="U8" s="144" t="s">
        <v>17</v>
      </c>
      <c r="V8" s="168" t="s">
        <v>578</v>
      </c>
      <c r="W8" s="144" t="s">
        <v>17</v>
      </c>
      <c r="X8" s="145"/>
      <c r="Y8" s="145"/>
      <c r="Z8" s="145"/>
    </row>
    <row r="10" spans="1:26" ht="30" x14ac:dyDescent="0.25">
      <c r="B10" s="114"/>
      <c r="C10" s="147" t="s">
        <v>533</v>
      </c>
      <c r="D10" s="148" t="s">
        <v>378</v>
      </c>
      <c r="E10" s="114"/>
      <c r="F10" s="148"/>
      <c r="G10" s="148"/>
      <c r="H10" s="149"/>
      <c r="I10" s="169"/>
      <c r="J10" s="148"/>
      <c r="K10" s="150"/>
      <c r="L10" s="148"/>
      <c r="M10" s="150"/>
      <c r="N10" s="149"/>
      <c r="O10" s="169"/>
      <c r="P10" s="149"/>
      <c r="Q10" s="150"/>
      <c r="R10" s="148"/>
      <c r="S10" s="150"/>
      <c r="T10" s="169"/>
      <c r="U10" s="150"/>
      <c r="V10" s="169"/>
      <c r="W10" s="150"/>
    </row>
    <row r="11" spans="1:26" ht="30" x14ac:dyDescent="0.25">
      <c r="B11" s="114"/>
      <c r="C11" s="147" t="s">
        <v>533</v>
      </c>
      <c r="D11" s="148" t="s">
        <v>25</v>
      </c>
      <c r="E11" s="151" t="s">
        <v>534</v>
      </c>
      <c r="F11" s="148">
        <v>1.01</v>
      </c>
      <c r="G11" s="148" t="s">
        <v>535</v>
      </c>
      <c r="H11" s="149"/>
      <c r="I11" s="169"/>
      <c r="J11" s="148"/>
      <c r="K11" s="150">
        <v>6098.25</v>
      </c>
      <c r="L11" s="148"/>
      <c r="M11" s="150">
        <f>H11*I11*J11*K11</f>
        <v>0</v>
      </c>
      <c r="N11" s="149"/>
      <c r="O11" s="169"/>
      <c r="P11" s="149"/>
      <c r="Q11" s="150">
        <v>6098.25</v>
      </c>
      <c r="R11" s="148"/>
      <c r="S11" s="150">
        <f>N11*O11*P11*Q11</f>
        <v>0</v>
      </c>
      <c r="T11" s="169">
        <f t="shared" ref="T11:T12" si="0">$D$73</f>
        <v>0.50193050193050193</v>
      </c>
      <c r="U11" s="150">
        <f>S11*T11</f>
        <v>0</v>
      </c>
      <c r="V11" s="331"/>
      <c r="W11" s="150">
        <f>S11*V11</f>
        <v>0</v>
      </c>
    </row>
    <row r="12" spans="1:26" ht="30" x14ac:dyDescent="0.25">
      <c r="B12" s="114"/>
      <c r="C12" s="147" t="s">
        <v>533</v>
      </c>
      <c r="D12" s="148" t="s">
        <v>25</v>
      </c>
      <c r="E12" s="151" t="s">
        <v>536</v>
      </c>
      <c r="F12" s="148">
        <v>1.02</v>
      </c>
      <c r="G12" s="148" t="s">
        <v>535</v>
      </c>
      <c r="H12" s="149"/>
      <c r="I12" s="169"/>
      <c r="J12" s="148"/>
      <c r="K12" s="150">
        <v>7355</v>
      </c>
      <c r="L12" s="148"/>
      <c r="M12" s="150">
        <f t="shared" ref="M12:M23" si="1">H12*I12*J12*K12</f>
        <v>0</v>
      </c>
      <c r="N12" s="149"/>
      <c r="O12" s="169"/>
      <c r="P12" s="149"/>
      <c r="Q12" s="150">
        <v>7355</v>
      </c>
      <c r="R12" s="148"/>
      <c r="S12" s="150">
        <f t="shared" ref="S12:S37" si="2">N12*O12*P12*Q12</f>
        <v>0</v>
      </c>
      <c r="T12" s="169">
        <f t="shared" si="0"/>
        <v>0.50193050193050193</v>
      </c>
      <c r="U12" s="150">
        <f t="shared" ref="U12:U23" si="3">S12*T12</f>
        <v>0</v>
      </c>
      <c r="V12" s="331"/>
      <c r="W12" s="150">
        <f t="shared" ref="W12:W22" si="4">S12*V12</f>
        <v>0</v>
      </c>
    </row>
    <row r="13" spans="1:26" ht="30" x14ac:dyDescent="0.25">
      <c r="B13" s="114"/>
      <c r="C13" s="147" t="s">
        <v>533</v>
      </c>
      <c r="D13" s="148" t="s">
        <v>25</v>
      </c>
      <c r="E13" s="151" t="s">
        <v>537</v>
      </c>
      <c r="F13" s="148">
        <v>1.03</v>
      </c>
      <c r="G13" s="148" t="s">
        <v>535</v>
      </c>
      <c r="H13" s="149">
        <v>1</v>
      </c>
      <c r="I13" s="169">
        <v>0.4</v>
      </c>
      <c r="J13" s="148">
        <v>3.25</v>
      </c>
      <c r="K13" s="150">
        <v>5427</v>
      </c>
      <c r="L13" s="148"/>
      <c r="M13" s="150">
        <f t="shared" si="1"/>
        <v>7055.1</v>
      </c>
      <c r="N13" s="149">
        <v>1</v>
      </c>
      <c r="O13" s="169">
        <v>0.4</v>
      </c>
      <c r="P13" s="149">
        <f>$D$68</f>
        <v>9.25</v>
      </c>
      <c r="Q13" s="150">
        <v>5427</v>
      </c>
      <c r="R13" s="148"/>
      <c r="S13" s="150">
        <f t="shared" si="2"/>
        <v>20079.900000000001</v>
      </c>
      <c r="T13" s="169">
        <f>$D$73</f>
        <v>0.50193050193050193</v>
      </c>
      <c r="U13" s="150">
        <f t="shared" si="3"/>
        <v>10078.714285714286</v>
      </c>
      <c r="V13" s="331">
        <v>0.50190000000000001</v>
      </c>
      <c r="W13" s="150">
        <f t="shared" si="4"/>
        <v>10078.10181</v>
      </c>
    </row>
    <row r="14" spans="1:26" ht="30" x14ac:dyDescent="0.25">
      <c r="B14" s="114"/>
      <c r="C14" s="147" t="s">
        <v>533</v>
      </c>
      <c r="D14" s="148" t="s">
        <v>25</v>
      </c>
      <c r="E14" s="151" t="s">
        <v>538</v>
      </c>
      <c r="F14" s="148">
        <v>1.04</v>
      </c>
      <c r="G14" s="148" t="s">
        <v>535</v>
      </c>
      <c r="H14" s="149"/>
      <c r="I14" s="169"/>
      <c r="J14" s="148"/>
      <c r="K14" s="150">
        <v>4996.75</v>
      </c>
      <c r="L14" s="148"/>
      <c r="M14" s="150">
        <f t="shared" si="1"/>
        <v>0</v>
      </c>
      <c r="N14" s="149"/>
      <c r="O14" s="169"/>
      <c r="P14" s="149"/>
      <c r="Q14" s="150">
        <v>4996.75</v>
      </c>
      <c r="R14" s="148"/>
      <c r="S14" s="150">
        <f t="shared" si="2"/>
        <v>0</v>
      </c>
      <c r="T14" s="169">
        <f t="shared" ref="T14:T23" si="5">$D$73</f>
        <v>0.50193050193050193</v>
      </c>
      <c r="U14" s="150">
        <f t="shared" si="3"/>
        <v>0</v>
      </c>
      <c r="V14" s="331"/>
      <c r="W14" s="150">
        <f t="shared" si="4"/>
        <v>0</v>
      </c>
    </row>
    <row r="15" spans="1:26" ht="30" x14ac:dyDescent="0.25">
      <c r="B15" s="114"/>
      <c r="C15" s="147" t="s">
        <v>533</v>
      </c>
      <c r="D15" s="148" t="s">
        <v>25</v>
      </c>
      <c r="E15" s="151" t="s">
        <v>539</v>
      </c>
      <c r="F15" s="148">
        <v>1.05</v>
      </c>
      <c r="G15" s="148" t="s">
        <v>535</v>
      </c>
      <c r="H15" s="149">
        <v>2</v>
      </c>
      <c r="I15" s="169">
        <v>1</v>
      </c>
      <c r="J15" s="148">
        <v>3.25</v>
      </c>
      <c r="K15" s="150">
        <v>4471.5</v>
      </c>
      <c r="L15" s="148"/>
      <c r="M15" s="150">
        <f t="shared" si="1"/>
        <v>29064.75</v>
      </c>
      <c r="N15" s="149">
        <v>2</v>
      </c>
      <c r="O15" s="169">
        <v>1</v>
      </c>
      <c r="P15" s="149">
        <f>$D$68</f>
        <v>9.25</v>
      </c>
      <c r="Q15" s="150">
        <v>4471.5</v>
      </c>
      <c r="R15" s="148"/>
      <c r="S15" s="150">
        <f t="shared" si="2"/>
        <v>82722.75</v>
      </c>
      <c r="T15" s="169">
        <f t="shared" si="5"/>
        <v>0.50193050193050193</v>
      </c>
      <c r="U15" s="150">
        <f t="shared" si="3"/>
        <v>41521.071428571428</v>
      </c>
      <c r="V15" s="331">
        <v>0.50190000000000001</v>
      </c>
      <c r="W15" s="150">
        <f t="shared" si="4"/>
        <v>41518.548224999999</v>
      </c>
    </row>
    <row r="16" spans="1:26" ht="30" x14ac:dyDescent="0.25">
      <c r="B16" s="114"/>
      <c r="C16" s="147" t="s">
        <v>533</v>
      </c>
      <c r="D16" s="148" t="s">
        <v>25</v>
      </c>
      <c r="E16" s="151" t="s">
        <v>540</v>
      </c>
      <c r="F16" s="148">
        <v>1.06</v>
      </c>
      <c r="G16" s="148" t="s">
        <v>535</v>
      </c>
      <c r="H16" s="149"/>
      <c r="I16" s="169"/>
      <c r="J16" s="148"/>
      <c r="K16" s="150">
        <v>3910.5</v>
      </c>
      <c r="L16" s="148"/>
      <c r="M16" s="150">
        <f t="shared" si="1"/>
        <v>0</v>
      </c>
      <c r="N16" s="149"/>
      <c r="O16" s="169"/>
      <c r="P16" s="149"/>
      <c r="Q16" s="150">
        <v>3910.5</v>
      </c>
      <c r="R16" s="148"/>
      <c r="S16" s="150">
        <f t="shared" si="2"/>
        <v>0</v>
      </c>
      <c r="T16" s="169">
        <f t="shared" si="5"/>
        <v>0.50193050193050193</v>
      </c>
      <c r="U16" s="150">
        <f t="shared" si="3"/>
        <v>0</v>
      </c>
      <c r="V16" s="331"/>
      <c r="W16" s="150">
        <f t="shared" si="4"/>
        <v>0</v>
      </c>
    </row>
    <row r="17" spans="2:23" ht="30" x14ac:dyDescent="0.25">
      <c r="B17" s="114"/>
      <c r="C17" s="147" t="s">
        <v>533</v>
      </c>
      <c r="D17" s="148" t="s">
        <v>25</v>
      </c>
      <c r="E17" s="151" t="s">
        <v>541</v>
      </c>
      <c r="F17" s="148">
        <v>1.07</v>
      </c>
      <c r="G17" s="148" t="s">
        <v>535</v>
      </c>
      <c r="H17" s="149"/>
      <c r="I17" s="169"/>
      <c r="J17" s="148"/>
      <c r="K17" s="150">
        <v>2903.8</v>
      </c>
      <c r="L17" s="148"/>
      <c r="M17" s="150">
        <f t="shared" si="1"/>
        <v>0</v>
      </c>
      <c r="N17" s="149"/>
      <c r="O17" s="169"/>
      <c r="P17" s="149"/>
      <c r="Q17" s="150">
        <v>2903.8</v>
      </c>
      <c r="R17" s="148"/>
      <c r="S17" s="150">
        <f t="shared" si="2"/>
        <v>0</v>
      </c>
      <c r="T17" s="169">
        <f t="shared" si="5"/>
        <v>0.50193050193050193</v>
      </c>
      <c r="U17" s="150">
        <f t="shared" si="3"/>
        <v>0</v>
      </c>
      <c r="V17" s="331"/>
      <c r="W17" s="150">
        <f t="shared" si="4"/>
        <v>0</v>
      </c>
    </row>
    <row r="18" spans="2:23" ht="30" x14ac:dyDescent="0.25">
      <c r="B18" s="114"/>
      <c r="C18" s="147" t="s">
        <v>533</v>
      </c>
      <c r="D18" s="148" t="s">
        <v>25</v>
      </c>
      <c r="E18" s="152" t="s">
        <v>542</v>
      </c>
      <c r="F18" s="148">
        <v>1.08</v>
      </c>
      <c r="G18" s="148" t="s">
        <v>535</v>
      </c>
      <c r="H18" s="149"/>
      <c r="I18" s="169"/>
      <c r="J18" s="148"/>
      <c r="K18" s="150">
        <v>3693.5</v>
      </c>
      <c r="L18" s="148"/>
      <c r="M18" s="150">
        <f t="shared" si="1"/>
        <v>0</v>
      </c>
      <c r="N18" s="149"/>
      <c r="O18" s="169"/>
      <c r="P18" s="149"/>
      <c r="Q18" s="150">
        <v>3693.5</v>
      </c>
      <c r="R18" s="148"/>
      <c r="S18" s="150">
        <f t="shared" si="2"/>
        <v>0</v>
      </c>
      <c r="T18" s="169">
        <f t="shared" si="5"/>
        <v>0.50193050193050193</v>
      </c>
      <c r="U18" s="150">
        <f t="shared" si="3"/>
        <v>0</v>
      </c>
      <c r="V18" s="331"/>
      <c r="W18" s="150">
        <f t="shared" si="4"/>
        <v>0</v>
      </c>
    </row>
    <row r="19" spans="2:23" ht="30" x14ac:dyDescent="0.25">
      <c r="B19" s="114"/>
      <c r="C19" s="147" t="s">
        <v>533</v>
      </c>
      <c r="D19" s="148" t="s">
        <v>25</v>
      </c>
      <c r="E19" s="151" t="s">
        <v>543</v>
      </c>
      <c r="F19" s="148">
        <v>1.0900000000000001</v>
      </c>
      <c r="G19" s="148" t="s">
        <v>535</v>
      </c>
      <c r="H19" s="149">
        <v>2</v>
      </c>
      <c r="I19" s="169">
        <v>1</v>
      </c>
      <c r="J19" s="148">
        <v>3.25</v>
      </c>
      <c r="K19" s="150">
        <v>2479.4</v>
      </c>
      <c r="L19" s="148"/>
      <c r="M19" s="150">
        <f t="shared" si="1"/>
        <v>16116.1</v>
      </c>
      <c r="N19" s="149">
        <v>2</v>
      </c>
      <c r="O19" s="169">
        <v>1</v>
      </c>
      <c r="P19" s="149">
        <f>$D$68</f>
        <v>9.25</v>
      </c>
      <c r="Q19" s="150">
        <v>2479.4</v>
      </c>
      <c r="R19" s="148"/>
      <c r="S19" s="150">
        <f t="shared" si="2"/>
        <v>45868.9</v>
      </c>
      <c r="T19" s="169">
        <f t="shared" si="5"/>
        <v>0.50193050193050193</v>
      </c>
      <c r="U19" s="150">
        <f t="shared" si="3"/>
        <v>23023</v>
      </c>
      <c r="V19" s="331">
        <v>0.50190000000000001</v>
      </c>
      <c r="W19" s="150">
        <f t="shared" si="4"/>
        <v>23021.600910000001</v>
      </c>
    </row>
    <row r="20" spans="2:23" ht="30" x14ac:dyDescent="0.25">
      <c r="B20" s="114"/>
      <c r="C20" s="147" t="s">
        <v>533</v>
      </c>
      <c r="D20" s="148" t="s">
        <v>25</v>
      </c>
      <c r="E20" s="151" t="s">
        <v>544</v>
      </c>
      <c r="F20" s="148">
        <v>1.1000000000000001</v>
      </c>
      <c r="G20" s="148" t="s">
        <v>535</v>
      </c>
      <c r="H20" s="149"/>
      <c r="I20" s="169"/>
      <c r="J20" s="148"/>
      <c r="K20" s="150">
        <v>6388</v>
      </c>
      <c r="L20" s="148"/>
      <c r="M20" s="150">
        <f t="shared" si="1"/>
        <v>0</v>
      </c>
      <c r="N20" s="149"/>
      <c r="O20" s="169"/>
      <c r="P20" s="149"/>
      <c r="Q20" s="150">
        <v>6388</v>
      </c>
      <c r="R20" s="148"/>
      <c r="S20" s="150">
        <f t="shared" si="2"/>
        <v>0</v>
      </c>
      <c r="T20" s="169">
        <f t="shared" si="5"/>
        <v>0.50193050193050193</v>
      </c>
      <c r="U20" s="150">
        <f t="shared" si="3"/>
        <v>0</v>
      </c>
      <c r="V20" s="331"/>
      <c r="W20" s="150">
        <f t="shared" si="4"/>
        <v>0</v>
      </c>
    </row>
    <row r="21" spans="2:23" ht="30" x14ac:dyDescent="0.25">
      <c r="B21" s="114"/>
      <c r="C21" s="147" t="s">
        <v>533</v>
      </c>
      <c r="D21" s="148" t="s">
        <v>25</v>
      </c>
      <c r="E21" s="151" t="s">
        <v>545</v>
      </c>
      <c r="F21" s="148">
        <v>1.1100000000000001</v>
      </c>
      <c r="G21" s="148" t="s">
        <v>535</v>
      </c>
      <c r="H21" s="149">
        <v>1</v>
      </c>
      <c r="I21" s="169">
        <v>0.5</v>
      </c>
      <c r="J21" s="148">
        <v>3.25</v>
      </c>
      <c r="K21" s="150">
        <v>5935.5</v>
      </c>
      <c r="L21" s="148"/>
      <c r="M21" s="150">
        <f t="shared" si="1"/>
        <v>9645.1875</v>
      </c>
      <c r="N21" s="149">
        <v>1</v>
      </c>
      <c r="O21" s="169">
        <v>0.5</v>
      </c>
      <c r="P21" s="149">
        <f>$D$68</f>
        <v>9.25</v>
      </c>
      <c r="Q21" s="150">
        <v>5935.5</v>
      </c>
      <c r="R21" s="148"/>
      <c r="S21" s="150">
        <f t="shared" si="2"/>
        <v>27451.6875</v>
      </c>
      <c r="T21" s="169">
        <f t="shared" si="5"/>
        <v>0.50193050193050193</v>
      </c>
      <c r="U21" s="150">
        <f t="shared" si="3"/>
        <v>13778.839285714286</v>
      </c>
      <c r="V21" s="331">
        <v>0.50190000000000001</v>
      </c>
      <c r="W21" s="150">
        <f t="shared" si="4"/>
        <v>13778.00195625</v>
      </c>
    </row>
    <row r="22" spans="2:23" ht="30" x14ac:dyDescent="0.25">
      <c r="B22" s="114"/>
      <c r="C22" s="147" t="s">
        <v>533</v>
      </c>
      <c r="D22" s="148" t="s">
        <v>25</v>
      </c>
      <c r="E22" s="151" t="s">
        <v>575</v>
      </c>
      <c r="F22" s="148">
        <v>1.1200000000000001</v>
      </c>
      <c r="G22" s="148" t="s">
        <v>535</v>
      </c>
      <c r="H22" s="149"/>
      <c r="I22" s="169"/>
      <c r="J22" s="148"/>
      <c r="K22" s="150">
        <v>2389.75</v>
      </c>
      <c r="L22" s="148"/>
      <c r="M22" s="150">
        <f t="shared" si="1"/>
        <v>0</v>
      </c>
      <c r="N22" s="149"/>
      <c r="O22" s="169"/>
      <c r="P22" s="149"/>
      <c r="Q22" s="150">
        <v>2389.75</v>
      </c>
      <c r="R22" s="148"/>
      <c r="S22" s="150">
        <f t="shared" si="2"/>
        <v>0</v>
      </c>
      <c r="T22" s="169">
        <f t="shared" si="5"/>
        <v>0.50193050193050193</v>
      </c>
      <c r="U22" s="150">
        <f t="shared" si="3"/>
        <v>0</v>
      </c>
      <c r="V22" s="331"/>
      <c r="W22" s="150">
        <f t="shared" si="4"/>
        <v>0</v>
      </c>
    </row>
    <row r="23" spans="2:23" ht="30" x14ac:dyDescent="0.25">
      <c r="B23" s="114"/>
      <c r="C23" s="147" t="s">
        <v>533</v>
      </c>
      <c r="D23" s="148" t="s">
        <v>25</v>
      </c>
      <c r="E23" s="151" t="s">
        <v>546</v>
      </c>
      <c r="F23" s="148">
        <v>1.1299999999999999</v>
      </c>
      <c r="G23" s="148" t="s">
        <v>535</v>
      </c>
      <c r="H23" s="149"/>
      <c r="I23" s="169"/>
      <c r="J23" s="148"/>
      <c r="K23" s="150">
        <v>1694.55</v>
      </c>
      <c r="L23" s="148"/>
      <c r="M23" s="150">
        <f t="shared" si="1"/>
        <v>0</v>
      </c>
      <c r="N23" s="149"/>
      <c r="O23" s="169"/>
      <c r="P23" s="149"/>
      <c r="Q23" s="150">
        <v>1694.55</v>
      </c>
      <c r="R23" s="148"/>
      <c r="S23" s="150">
        <f t="shared" si="2"/>
        <v>0</v>
      </c>
      <c r="T23" s="169">
        <f t="shared" si="5"/>
        <v>0.50193050193050193</v>
      </c>
      <c r="U23" s="150">
        <f t="shared" si="3"/>
        <v>0</v>
      </c>
      <c r="V23" s="331"/>
      <c r="W23" s="150">
        <f>S23*V24</f>
        <v>0</v>
      </c>
    </row>
    <row r="24" spans="2:23" ht="30" x14ac:dyDescent="0.25">
      <c r="B24" s="114"/>
      <c r="C24" s="147" t="s">
        <v>547</v>
      </c>
      <c r="D24" s="148" t="s">
        <v>378</v>
      </c>
      <c r="E24" s="151"/>
      <c r="F24" s="148"/>
      <c r="G24" s="148"/>
      <c r="H24" s="149"/>
      <c r="I24" s="169"/>
      <c r="J24" s="148"/>
      <c r="K24" s="150"/>
      <c r="L24" s="148"/>
      <c r="M24" s="150"/>
      <c r="N24" s="149"/>
      <c r="O24" s="169"/>
      <c r="P24" s="149"/>
      <c r="Q24" s="150"/>
      <c r="R24" s="148"/>
      <c r="S24" s="150"/>
      <c r="T24" s="169"/>
      <c r="U24" s="150"/>
      <c r="V24" s="331"/>
      <c r="W24" s="150"/>
    </row>
    <row r="25" spans="2:23" ht="30" x14ac:dyDescent="0.25">
      <c r="B25" s="114"/>
      <c r="C25" s="147" t="s">
        <v>547</v>
      </c>
      <c r="D25" s="148" t="s">
        <v>25</v>
      </c>
      <c r="E25" s="152" t="s">
        <v>572</v>
      </c>
      <c r="F25" s="148">
        <v>2.0099999999999998</v>
      </c>
      <c r="G25" s="148" t="s">
        <v>535</v>
      </c>
      <c r="H25" s="149">
        <v>1</v>
      </c>
      <c r="I25" s="169">
        <v>1</v>
      </c>
      <c r="J25" s="148">
        <v>3.25</v>
      </c>
      <c r="K25" s="150">
        <v>142.56</v>
      </c>
      <c r="L25" s="148"/>
      <c r="M25" s="150">
        <f t="shared" ref="M25" si="6">H25*I25*J25*K25</f>
        <v>463.32</v>
      </c>
      <c r="N25" s="149">
        <v>1</v>
      </c>
      <c r="O25" s="169">
        <v>1</v>
      </c>
      <c r="P25" s="149">
        <f t="shared" ref="P25:P26" si="7">$D$68</f>
        <v>9.25</v>
      </c>
      <c r="Q25" s="150">
        <v>142.56</v>
      </c>
      <c r="R25" s="148"/>
      <c r="S25" s="150">
        <f t="shared" si="2"/>
        <v>1318.68</v>
      </c>
      <c r="T25" s="169">
        <f t="shared" ref="T25:T38" si="8">$D$73</f>
        <v>0.50193050193050193</v>
      </c>
      <c r="U25" s="150">
        <f t="shared" ref="U25:U38" si="9">S25*T25</f>
        <v>661.88571428571436</v>
      </c>
      <c r="V25" s="331">
        <v>0.50190000000000001</v>
      </c>
      <c r="W25" s="150">
        <f t="shared" ref="W25:W38" si="10">S25*V25</f>
        <v>661.84549200000004</v>
      </c>
    </row>
    <row r="26" spans="2:23" ht="30" x14ac:dyDescent="0.25">
      <c r="B26" s="114"/>
      <c r="C26" s="147" t="s">
        <v>547</v>
      </c>
      <c r="D26" s="148" t="s">
        <v>25</v>
      </c>
      <c r="E26" s="152" t="s">
        <v>571</v>
      </c>
      <c r="F26" s="148">
        <v>2.02</v>
      </c>
      <c r="G26" s="148" t="s">
        <v>535</v>
      </c>
      <c r="H26" s="149">
        <v>2</v>
      </c>
      <c r="I26" s="169">
        <v>1</v>
      </c>
      <c r="J26" s="148">
        <v>3.25</v>
      </c>
      <c r="K26" s="150">
        <v>39.1</v>
      </c>
      <c r="L26" s="148"/>
      <c r="M26" s="150">
        <f>H26*I26*J26*K26</f>
        <v>254.15</v>
      </c>
      <c r="N26" s="149">
        <v>2</v>
      </c>
      <c r="O26" s="169">
        <v>1</v>
      </c>
      <c r="P26" s="149">
        <f t="shared" si="7"/>
        <v>9.25</v>
      </c>
      <c r="Q26" s="150">
        <v>39.1</v>
      </c>
      <c r="R26" s="148"/>
      <c r="S26" s="150">
        <f>N26*O26*P26*Q26</f>
        <v>723.35</v>
      </c>
      <c r="T26" s="169">
        <f t="shared" si="8"/>
        <v>0.50193050193050193</v>
      </c>
      <c r="U26" s="150">
        <f t="shared" si="9"/>
        <v>363.07142857142856</v>
      </c>
      <c r="V26" s="331">
        <v>0.50190000000000001</v>
      </c>
      <c r="W26" s="150">
        <f t="shared" si="10"/>
        <v>363.04936500000002</v>
      </c>
    </row>
    <row r="27" spans="2:23" ht="30" x14ac:dyDescent="0.25">
      <c r="B27" s="114"/>
      <c r="C27" s="147" t="s">
        <v>547</v>
      </c>
      <c r="D27" s="148" t="s">
        <v>25</v>
      </c>
      <c r="E27" s="152" t="s">
        <v>548</v>
      </c>
      <c r="F27" s="148">
        <v>2.0299999999999998</v>
      </c>
      <c r="G27" s="148" t="s">
        <v>535</v>
      </c>
      <c r="H27" s="149"/>
      <c r="I27" s="169"/>
      <c r="J27" s="148"/>
      <c r="K27" s="150">
        <v>928.8</v>
      </c>
      <c r="L27" s="148"/>
      <c r="M27" s="150">
        <f t="shared" ref="M27:M37" si="11">H27*I27*J27*K27</f>
        <v>0</v>
      </c>
      <c r="N27" s="149"/>
      <c r="O27" s="169"/>
      <c r="P27" s="149"/>
      <c r="Q27" s="150">
        <v>928.8</v>
      </c>
      <c r="R27" s="148"/>
      <c r="S27" s="150">
        <f t="shared" si="2"/>
        <v>0</v>
      </c>
      <c r="T27" s="169">
        <f t="shared" si="8"/>
        <v>0.50193050193050193</v>
      </c>
      <c r="U27" s="150">
        <f t="shared" si="9"/>
        <v>0</v>
      </c>
      <c r="V27" s="331">
        <v>0.50190000000000001</v>
      </c>
      <c r="W27" s="150">
        <f t="shared" si="10"/>
        <v>0</v>
      </c>
    </row>
    <row r="28" spans="2:23" ht="30" x14ac:dyDescent="0.25">
      <c r="B28" s="114"/>
      <c r="C28" s="147" t="s">
        <v>547</v>
      </c>
      <c r="D28" s="148" t="s">
        <v>25</v>
      </c>
      <c r="E28" s="152" t="s">
        <v>549</v>
      </c>
      <c r="F28" s="148">
        <v>2.04</v>
      </c>
      <c r="G28" s="148" t="s">
        <v>535</v>
      </c>
      <c r="H28" s="149">
        <v>1</v>
      </c>
      <c r="I28" s="169">
        <v>1</v>
      </c>
      <c r="J28" s="148">
        <v>3.25</v>
      </c>
      <c r="K28" s="150">
        <v>928.8</v>
      </c>
      <c r="L28" s="148"/>
      <c r="M28" s="150">
        <f t="shared" si="11"/>
        <v>3018.6</v>
      </c>
      <c r="N28" s="149">
        <v>1</v>
      </c>
      <c r="O28" s="169">
        <v>1</v>
      </c>
      <c r="P28" s="149">
        <f>$D$68</f>
        <v>9.25</v>
      </c>
      <c r="Q28" s="150">
        <v>928.8</v>
      </c>
      <c r="R28" s="148"/>
      <c r="S28" s="150">
        <f t="shared" si="2"/>
        <v>8591.4</v>
      </c>
      <c r="T28" s="169">
        <f t="shared" si="8"/>
        <v>0.50193050193050193</v>
      </c>
      <c r="U28" s="150">
        <f t="shared" si="9"/>
        <v>4312.2857142857138</v>
      </c>
      <c r="V28" s="331">
        <v>0.50190000000000001</v>
      </c>
      <c r="W28" s="150">
        <f t="shared" si="10"/>
        <v>4312.0236599999998</v>
      </c>
    </row>
    <row r="29" spans="2:23" ht="30" x14ac:dyDescent="0.25">
      <c r="B29" s="114"/>
      <c r="C29" s="147" t="s">
        <v>547</v>
      </c>
      <c r="D29" s="148" t="s">
        <v>25</v>
      </c>
      <c r="E29" s="152" t="s">
        <v>570</v>
      </c>
      <c r="F29" s="148">
        <v>2.0499999999999998</v>
      </c>
      <c r="G29" s="148" t="s">
        <v>535</v>
      </c>
      <c r="H29" s="149"/>
      <c r="I29" s="169"/>
      <c r="J29" s="148"/>
      <c r="K29" s="150">
        <v>129.6</v>
      </c>
      <c r="L29" s="148"/>
      <c r="M29" s="150">
        <f t="shared" si="11"/>
        <v>0</v>
      </c>
      <c r="N29" s="149"/>
      <c r="O29" s="169"/>
      <c r="P29" s="149"/>
      <c r="Q29" s="150">
        <v>129.6</v>
      </c>
      <c r="R29" s="148"/>
      <c r="S29" s="150">
        <f t="shared" si="2"/>
        <v>0</v>
      </c>
      <c r="T29" s="169">
        <f t="shared" si="8"/>
        <v>0.50193050193050193</v>
      </c>
      <c r="U29" s="150">
        <f t="shared" si="9"/>
        <v>0</v>
      </c>
      <c r="V29" s="331">
        <v>0.50190000000000001</v>
      </c>
      <c r="W29" s="150">
        <f t="shared" si="10"/>
        <v>0</v>
      </c>
    </row>
    <row r="30" spans="2:23" ht="30" x14ac:dyDescent="0.25">
      <c r="B30" s="114"/>
      <c r="C30" s="147" t="s">
        <v>547</v>
      </c>
      <c r="D30" s="148" t="s">
        <v>25</v>
      </c>
      <c r="E30" s="152" t="s">
        <v>550</v>
      </c>
      <c r="F30" s="148">
        <v>2.06</v>
      </c>
      <c r="G30" s="148" t="s">
        <v>535</v>
      </c>
      <c r="H30" s="149">
        <v>6</v>
      </c>
      <c r="I30" s="169">
        <v>1</v>
      </c>
      <c r="J30" s="148">
        <v>3.25</v>
      </c>
      <c r="K30" s="150">
        <v>86.4</v>
      </c>
      <c r="L30" s="148"/>
      <c r="M30" s="150">
        <f t="shared" si="11"/>
        <v>1684.8000000000002</v>
      </c>
      <c r="N30" s="149">
        <v>6</v>
      </c>
      <c r="O30" s="169">
        <v>1</v>
      </c>
      <c r="P30" s="149">
        <f t="shared" ref="P30:P38" si="12">$D$68</f>
        <v>9.25</v>
      </c>
      <c r="Q30" s="150">
        <v>86.4</v>
      </c>
      <c r="R30" s="148"/>
      <c r="S30" s="150">
        <f t="shared" si="2"/>
        <v>4795.2000000000007</v>
      </c>
      <c r="T30" s="169">
        <f t="shared" si="8"/>
        <v>0.50193050193050193</v>
      </c>
      <c r="U30" s="150">
        <f t="shared" si="9"/>
        <v>2406.8571428571431</v>
      </c>
      <c r="V30" s="331">
        <v>0.50190000000000001</v>
      </c>
      <c r="W30" s="150">
        <f t="shared" si="10"/>
        <v>2406.7108800000005</v>
      </c>
    </row>
    <row r="31" spans="2:23" ht="30" x14ac:dyDescent="0.25">
      <c r="B31" s="114"/>
      <c r="C31" s="147" t="s">
        <v>547</v>
      </c>
      <c r="D31" s="148" t="s">
        <v>25</v>
      </c>
      <c r="E31" s="152" t="s">
        <v>551</v>
      </c>
      <c r="F31" s="148">
        <v>2.0699999999999998</v>
      </c>
      <c r="G31" s="148" t="s">
        <v>535</v>
      </c>
      <c r="H31" s="149">
        <v>1</v>
      </c>
      <c r="I31" s="169">
        <v>1</v>
      </c>
      <c r="J31" s="148">
        <v>3.25</v>
      </c>
      <c r="K31" s="150">
        <v>250</v>
      </c>
      <c r="L31" s="148"/>
      <c r="M31" s="150">
        <f t="shared" si="11"/>
        <v>812.5</v>
      </c>
      <c r="N31" s="149">
        <v>1</v>
      </c>
      <c r="O31" s="169">
        <v>1</v>
      </c>
      <c r="P31" s="149">
        <f t="shared" si="12"/>
        <v>9.25</v>
      </c>
      <c r="Q31" s="150">
        <v>250</v>
      </c>
      <c r="R31" s="148"/>
      <c r="S31" s="150">
        <f t="shared" si="2"/>
        <v>2312.5</v>
      </c>
      <c r="T31" s="169">
        <f t="shared" si="8"/>
        <v>0.50193050193050193</v>
      </c>
      <c r="U31" s="150">
        <f t="shared" si="9"/>
        <v>1160.7142857142858</v>
      </c>
      <c r="V31" s="331">
        <v>0.50190000000000001</v>
      </c>
      <c r="W31" s="150">
        <f t="shared" si="10"/>
        <v>1160.64375</v>
      </c>
    </row>
    <row r="32" spans="2:23" ht="30" x14ac:dyDescent="0.25">
      <c r="B32" s="114"/>
      <c r="C32" s="147" t="s">
        <v>547</v>
      </c>
      <c r="D32" s="148" t="s">
        <v>25</v>
      </c>
      <c r="E32" s="151" t="s">
        <v>573</v>
      </c>
      <c r="F32" s="148">
        <v>2.08</v>
      </c>
      <c r="G32" s="148" t="s">
        <v>535</v>
      </c>
      <c r="H32" s="149">
        <v>23</v>
      </c>
      <c r="I32" s="169">
        <v>1</v>
      </c>
      <c r="J32" s="148">
        <v>3.25</v>
      </c>
      <c r="K32" s="150">
        <v>129.6</v>
      </c>
      <c r="L32" s="148"/>
      <c r="M32" s="150">
        <f t="shared" si="11"/>
        <v>9687.6</v>
      </c>
      <c r="N32" s="149">
        <v>23</v>
      </c>
      <c r="O32" s="169">
        <v>1</v>
      </c>
      <c r="P32" s="149">
        <f t="shared" si="12"/>
        <v>9.25</v>
      </c>
      <c r="Q32" s="150">
        <v>129.6</v>
      </c>
      <c r="R32" s="148"/>
      <c r="S32" s="150">
        <f t="shared" si="2"/>
        <v>27572.399999999998</v>
      </c>
      <c r="T32" s="169">
        <f t="shared" si="8"/>
        <v>0.50193050193050193</v>
      </c>
      <c r="U32" s="150">
        <f t="shared" si="9"/>
        <v>13839.428571428571</v>
      </c>
      <c r="V32" s="331">
        <v>0.50190000000000001</v>
      </c>
      <c r="W32" s="150">
        <f t="shared" si="10"/>
        <v>13838.58756</v>
      </c>
    </row>
    <row r="33" spans="2:23" ht="30" x14ac:dyDescent="0.25">
      <c r="B33" s="114"/>
      <c r="C33" s="147" t="s">
        <v>547</v>
      </c>
      <c r="D33" s="148" t="s">
        <v>25</v>
      </c>
      <c r="E33" s="151" t="s">
        <v>552</v>
      </c>
      <c r="F33" s="148">
        <v>2.09</v>
      </c>
      <c r="G33" s="148" t="s">
        <v>535</v>
      </c>
      <c r="H33" s="149">
        <v>1</v>
      </c>
      <c r="I33" s="169">
        <v>1</v>
      </c>
      <c r="J33" s="148">
        <v>3.25</v>
      </c>
      <c r="K33" s="150">
        <v>90</v>
      </c>
      <c r="L33" s="148"/>
      <c r="M33" s="150">
        <f t="shared" si="11"/>
        <v>292.5</v>
      </c>
      <c r="N33" s="149">
        <v>1</v>
      </c>
      <c r="O33" s="169">
        <v>1</v>
      </c>
      <c r="P33" s="149">
        <f t="shared" si="12"/>
        <v>9.25</v>
      </c>
      <c r="Q33" s="150">
        <v>90</v>
      </c>
      <c r="R33" s="148"/>
      <c r="S33" s="150">
        <f t="shared" si="2"/>
        <v>832.5</v>
      </c>
      <c r="T33" s="169">
        <f t="shared" si="8"/>
        <v>0.50193050193050193</v>
      </c>
      <c r="U33" s="150">
        <f t="shared" si="9"/>
        <v>417.85714285714283</v>
      </c>
      <c r="V33" s="331">
        <v>0.50190000000000001</v>
      </c>
      <c r="W33" s="150">
        <f t="shared" si="10"/>
        <v>417.83175</v>
      </c>
    </row>
    <row r="34" spans="2:23" ht="30" x14ac:dyDescent="0.25">
      <c r="B34" s="114"/>
      <c r="C34" s="147" t="s">
        <v>547</v>
      </c>
      <c r="D34" s="148" t="s">
        <v>25</v>
      </c>
      <c r="E34" s="152" t="s">
        <v>553</v>
      </c>
      <c r="F34" s="148">
        <v>2.1</v>
      </c>
      <c r="G34" s="148" t="s">
        <v>535</v>
      </c>
      <c r="H34" s="149">
        <v>1</v>
      </c>
      <c r="I34" s="169">
        <v>1</v>
      </c>
      <c r="J34" s="148">
        <v>3.25</v>
      </c>
      <c r="K34" s="150">
        <v>80</v>
      </c>
      <c r="L34" s="148"/>
      <c r="M34" s="150">
        <f t="shared" si="11"/>
        <v>260</v>
      </c>
      <c r="N34" s="149">
        <v>1</v>
      </c>
      <c r="O34" s="169">
        <v>1</v>
      </c>
      <c r="P34" s="149">
        <f t="shared" si="12"/>
        <v>9.25</v>
      </c>
      <c r="Q34" s="150">
        <v>80</v>
      </c>
      <c r="R34" s="148"/>
      <c r="S34" s="150">
        <f t="shared" si="2"/>
        <v>740</v>
      </c>
      <c r="T34" s="169">
        <f t="shared" si="8"/>
        <v>0.50193050193050193</v>
      </c>
      <c r="U34" s="150">
        <f t="shared" si="9"/>
        <v>371.42857142857144</v>
      </c>
      <c r="V34" s="331">
        <v>0.50190000000000001</v>
      </c>
      <c r="W34" s="150">
        <f t="shared" si="10"/>
        <v>371.40600000000001</v>
      </c>
    </row>
    <row r="35" spans="2:23" ht="30" x14ac:dyDescent="0.25">
      <c r="B35" s="114"/>
      <c r="C35" s="147" t="s">
        <v>547</v>
      </c>
      <c r="D35" s="148" t="s">
        <v>25</v>
      </c>
      <c r="E35" s="152" t="s">
        <v>554</v>
      </c>
      <c r="F35" s="148">
        <v>2.11</v>
      </c>
      <c r="G35" s="148" t="s">
        <v>535</v>
      </c>
      <c r="H35" s="149">
        <v>1</v>
      </c>
      <c r="I35" s="169">
        <v>1</v>
      </c>
      <c r="J35" s="148">
        <v>3.25</v>
      </c>
      <c r="K35" s="150">
        <v>200</v>
      </c>
      <c r="L35" s="148"/>
      <c r="M35" s="150">
        <f t="shared" si="11"/>
        <v>650</v>
      </c>
      <c r="N35" s="149">
        <v>1</v>
      </c>
      <c r="O35" s="169">
        <v>1</v>
      </c>
      <c r="P35" s="149">
        <f t="shared" si="12"/>
        <v>9.25</v>
      </c>
      <c r="Q35" s="150">
        <v>200</v>
      </c>
      <c r="R35" s="148"/>
      <c r="S35" s="150">
        <f t="shared" si="2"/>
        <v>1850</v>
      </c>
      <c r="T35" s="169">
        <f t="shared" si="8"/>
        <v>0.50193050193050193</v>
      </c>
      <c r="U35" s="150">
        <f t="shared" si="9"/>
        <v>928.57142857142856</v>
      </c>
      <c r="V35" s="331">
        <v>0.50190000000000001</v>
      </c>
      <c r="W35" s="150">
        <f t="shared" si="10"/>
        <v>928.51499999999999</v>
      </c>
    </row>
    <row r="36" spans="2:23" ht="30" x14ac:dyDescent="0.25">
      <c r="B36" s="114"/>
      <c r="C36" s="147" t="s">
        <v>547</v>
      </c>
      <c r="D36" s="148" t="s">
        <v>25</v>
      </c>
      <c r="E36" s="151" t="s">
        <v>569</v>
      </c>
      <c r="F36" s="148">
        <v>2.12</v>
      </c>
      <c r="G36" s="148" t="s">
        <v>535</v>
      </c>
      <c r="H36" s="149">
        <v>1</v>
      </c>
      <c r="I36" s="169">
        <v>1</v>
      </c>
      <c r="J36" s="148">
        <v>3.25</v>
      </c>
      <c r="K36" s="150">
        <v>300</v>
      </c>
      <c r="L36" s="148"/>
      <c r="M36" s="150">
        <f t="shared" si="11"/>
        <v>975</v>
      </c>
      <c r="N36" s="149">
        <v>1</v>
      </c>
      <c r="O36" s="169">
        <v>1</v>
      </c>
      <c r="P36" s="149">
        <f t="shared" si="12"/>
        <v>9.25</v>
      </c>
      <c r="Q36" s="150">
        <v>300</v>
      </c>
      <c r="R36" s="148"/>
      <c r="S36" s="150">
        <f t="shared" si="2"/>
        <v>2775</v>
      </c>
      <c r="T36" s="169">
        <f t="shared" si="8"/>
        <v>0.50193050193050193</v>
      </c>
      <c r="U36" s="150">
        <f t="shared" si="9"/>
        <v>1392.8571428571429</v>
      </c>
      <c r="V36" s="331">
        <v>0.50190000000000001</v>
      </c>
      <c r="W36" s="150">
        <f t="shared" si="10"/>
        <v>1392.7725</v>
      </c>
    </row>
    <row r="37" spans="2:23" ht="30" x14ac:dyDescent="0.25">
      <c r="B37" s="114"/>
      <c r="C37" s="147" t="s">
        <v>547</v>
      </c>
      <c r="D37" s="148" t="s">
        <v>25</v>
      </c>
      <c r="E37" s="151" t="s">
        <v>555</v>
      </c>
      <c r="F37" s="148">
        <v>2.13</v>
      </c>
      <c r="G37" s="148" t="s">
        <v>535</v>
      </c>
      <c r="H37" s="149">
        <v>1</v>
      </c>
      <c r="I37" s="169">
        <v>1</v>
      </c>
      <c r="J37" s="148">
        <v>3.25</v>
      </c>
      <c r="K37" s="150">
        <v>301</v>
      </c>
      <c r="L37" s="148"/>
      <c r="M37" s="150">
        <f t="shared" si="11"/>
        <v>978.25</v>
      </c>
      <c r="N37" s="149">
        <v>1</v>
      </c>
      <c r="O37" s="169">
        <v>1</v>
      </c>
      <c r="P37" s="149">
        <f t="shared" si="12"/>
        <v>9.25</v>
      </c>
      <c r="Q37" s="150">
        <v>301</v>
      </c>
      <c r="R37" s="148"/>
      <c r="S37" s="150">
        <f t="shared" si="2"/>
        <v>2784.25</v>
      </c>
      <c r="T37" s="169">
        <f t="shared" si="8"/>
        <v>0.50193050193050193</v>
      </c>
      <c r="U37" s="150">
        <f t="shared" si="9"/>
        <v>1397.5</v>
      </c>
      <c r="V37" s="331">
        <v>0.50190000000000001</v>
      </c>
      <c r="W37" s="150">
        <f t="shared" si="10"/>
        <v>1397.4150750000001</v>
      </c>
    </row>
    <row r="38" spans="2:23" ht="30" x14ac:dyDescent="0.25">
      <c r="B38" s="114"/>
      <c r="C38" s="147" t="s">
        <v>547</v>
      </c>
      <c r="D38" s="148" t="s">
        <v>25</v>
      </c>
      <c r="E38" s="152" t="s">
        <v>556</v>
      </c>
      <c r="F38" s="148">
        <v>2.14</v>
      </c>
      <c r="G38" s="148" t="s">
        <v>535</v>
      </c>
      <c r="H38" s="149">
        <v>1</v>
      </c>
      <c r="I38" s="169">
        <v>1</v>
      </c>
      <c r="J38" s="148">
        <v>3.25</v>
      </c>
      <c r="K38" s="150">
        <v>129</v>
      </c>
      <c r="L38" s="148"/>
      <c r="M38" s="150">
        <f>H38*I38*J38*K38</f>
        <v>419.25</v>
      </c>
      <c r="N38" s="149">
        <v>1</v>
      </c>
      <c r="O38" s="169">
        <v>1</v>
      </c>
      <c r="P38" s="149">
        <f t="shared" si="12"/>
        <v>9.25</v>
      </c>
      <c r="Q38" s="150">
        <v>129</v>
      </c>
      <c r="R38" s="148"/>
      <c r="S38" s="150">
        <f>N38*O38*P38*Q38</f>
        <v>1193.25</v>
      </c>
      <c r="T38" s="169">
        <f t="shared" si="8"/>
        <v>0.50193050193050193</v>
      </c>
      <c r="U38" s="150">
        <f t="shared" si="9"/>
        <v>598.92857142857144</v>
      </c>
      <c r="V38" s="331">
        <v>0.50190000000000001</v>
      </c>
      <c r="W38" s="150">
        <f t="shared" si="10"/>
        <v>598.89217500000007</v>
      </c>
    </row>
    <row r="39" spans="2:23" ht="100.15" customHeight="1" x14ac:dyDescent="0.25">
      <c r="B39" s="114"/>
      <c r="C39" s="153"/>
      <c r="D39" s="148"/>
      <c r="E39" s="152" t="s">
        <v>557</v>
      </c>
      <c r="F39" s="148"/>
      <c r="G39" s="148"/>
      <c r="H39" s="148"/>
      <c r="I39" s="169"/>
      <c r="J39" s="148"/>
      <c r="K39" s="150"/>
      <c r="L39" s="148"/>
      <c r="M39" s="150"/>
      <c r="N39" s="148"/>
      <c r="O39" s="169"/>
      <c r="P39" s="149"/>
      <c r="Q39" s="150"/>
      <c r="R39" s="148"/>
      <c r="S39" s="150"/>
      <c r="T39" s="169"/>
      <c r="U39" s="150"/>
      <c r="V39" s="169"/>
      <c r="W39" s="150"/>
    </row>
    <row r="40" spans="2:23" x14ac:dyDescent="0.25">
      <c r="B40" s="114"/>
      <c r="C40" s="153" t="s">
        <v>558</v>
      </c>
      <c r="D40" s="148" t="s">
        <v>25</v>
      </c>
      <c r="E40" s="114" t="s">
        <v>574</v>
      </c>
      <c r="F40" s="148"/>
      <c r="G40" s="148"/>
      <c r="H40" s="148">
        <v>2</v>
      </c>
      <c r="I40" s="169">
        <v>1</v>
      </c>
      <c r="J40" s="148">
        <v>3.25</v>
      </c>
      <c r="K40" s="150">
        <v>1760</v>
      </c>
      <c r="L40" s="148"/>
      <c r="M40" s="150">
        <f>H40*I40*J40*K40</f>
        <v>11440</v>
      </c>
      <c r="N40" s="148">
        <v>2</v>
      </c>
      <c r="O40" s="169">
        <v>1</v>
      </c>
      <c r="P40" s="149">
        <f>$D$68</f>
        <v>9.25</v>
      </c>
      <c r="Q40" s="150">
        <v>1760</v>
      </c>
      <c r="R40" s="148"/>
      <c r="S40" s="150">
        <f>N40*O40*P40*Q40</f>
        <v>32560</v>
      </c>
      <c r="T40" s="169">
        <f>$D$73</f>
        <v>0.50193050193050193</v>
      </c>
      <c r="U40" s="150">
        <f t="shared" ref="U40:U49" si="13">S40*T40</f>
        <v>16342.857142857143</v>
      </c>
      <c r="V40" s="331">
        <v>0.50190000000000001</v>
      </c>
      <c r="W40" s="150">
        <f t="shared" ref="W40:W49" si="14">S40*V40</f>
        <v>16341.864</v>
      </c>
    </row>
    <row r="41" spans="2:23" x14ac:dyDescent="0.25">
      <c r="B41" s="114"/>
      <c r="C41" s="153" t="s">
        <v>558</v>
      </c>
      <c r="D41" s="148" t="s">
        <v>25</v>
      </c>
      <c r="E41" s="114" t="s">
        <v>559</v>
      </c>
      <c r="F41" s="148"/>
      <c r="G41" s="148"/>
      <c r="H41" s="148">
        <v>1</v>
      </c>
      <c r="I41" s="169">
        <v>1</v>
      </c>
      <c r="J41" s="148">
        <v>1</v>
      </c>
      <c r="K41" s="150">
        <v>6000</v>
      </c>
      <c r="L41" s="148"/>
      <c r="M41" s="150">
        <f t="shared" ref="M41:M48" si="15">H41*I41*J41*K41</f>
        <v>6000</v>
      </c>
      <c r="N41" s="148">
        <v>1</v>
      </c>
      <c r="O41" s="169">
        <v>1</v>
      </c>
      <c r="P41" s="149">
        <v>1</v>
      </c>
      <c r="Q41" s="150">
        <v>6000</v>
      </c>
      <c r="R41" s="148"/>
      <c r="S41" s="150">
        <f t="shared" ref="S41:S48" si="16">N41*O41*P41*Q41</f>
        <v>6000</v>
      </c>
      <c r="T41" s="169">
        <v>0</v>
      </c>
      <c r="U41" s="150">
        <f t="shared" si="13"/>
        <v>0</v>
      </c>
      <c r="V41" s="331"/>
      <c r="W41" s="150">
        <f t="shared" si="14"/>
        <v>0</v>
      </c>
    </row>
    <row r="42" spans="2:23" x14ac:dyDescent="0.25">
      <c r="B42" s="114"/>
      <c r="C42" s="153" t="s">
        <v>558</v>
      </c>
      <c r="D42" s="148" t="s">
        <v>25</v>
      </c>
      <c r="E42" s="114" t="s">
        <v>560</v>
      </c>
      <c r="F42" s="148"/>
      <c r="G42" s="148"/>
      <c r="H42" s="148">
        <v>1</v>
      </c>
      <c r="I42" s="169">
        <v>1</v>
      </c>
      <c r="J42" s="148">
        <v>1</v>
      </c>
      <c r="K42" s="150">
        <v>5720</v>
      </c>
      <c r="L42" s="148"/>
      <c r="M42" s="150">
        <f t="shared" si="15"/>
        <v>5720</v>
      </c>
      <c r="N42" s="148">
        <v>1</v>
      </c>
      <c r="O42" s="169">
        <v>1</v>
      </c>
      <c r="P42" s="149">
        <v>1</v>
      </c>
      <c r="Q42" s="150">
        <v>5720</v>
      </c>
      <c r="R42" s="148"/>
      <c r="S42" s="150">
        <f t="shared" si="16"/>
        <v>5720</v>
      </c>
      <c r="T42" s="169">
        <f>$D$73</f>
        <v>0.50193050193050193</v>
      </c>
      <c r="U42" s="150">
        <f t="shared" si="13"/>
        <v>2871.0424710424709</v>
      </c>
      <c r="V42" s="331">
        <v>0.50190000000000001</v>
      </c>
      <c r="W42" s="150">
        <f t="shared" si="14"/>
        <v>2870.8679999999999</v>
      </c>
    </row>
    <row r="43" spans="2:23" x14ac:dyDescent="0.25">
      <c r="B43" s="114"/>
      <c r="C43" s="153" t="s">
        <v>558</v>
      </c>
      <c r="D43" s="148" t="s">
        <v>25</v>
      </c>
      <c r="E43" s="114" t="s">
        <v>561</v>
      </c>
      <c r="F43" s="148"/>
      <c r="G43" s="148"/>
      <c r="H43" s="148">
        <v>1</v>
      </c>
      <c r="I43" s="169">
        <v>1</v>
      </c>
      <c r="J43" s="148">
        <v>1</v>
      </c>
      <c r="K43" s="150">
        <v>425</v>
      </c>
      <c r="L43" s="148"/>
      <c r="M43" s="150">
        <f t="shared" si="15"/>
        <v>425</v>
      </c>
      <c r="N43" s="148">
        <v>1</v>
      </c>
      <c r="O43" s="169">
        <v>1</v>
      </c>
      <c r="P43" s="149">
        <v>1</v>
      </c>
      <c r="Q43" s="150">
        <v>425</v>
      </c>
      <c r="R43" s="148"/>
      <c r="S43" s="150">
        <f t="shared" si="16"/>
        <v>425</v>
      </c>
      <c r="T43" s="169">
        <v>1</v>
      </c>
      <c r="U43" s="150">
        <f t="shared" si="13"/>
        <v>425</v>
      </c>
      <c r="V43" s="331">
        <v>1</v>
      </c>
      <c r="W43" s="150">
        <f t="shared" si="14"/>
        <v>425</v>
      </c>
    </row>
    <row r="44" spans="2:23" x14ac:dyDescent="0.25">
      <c r="B44" s="114"/>
      <c r="C44" s="153" t="s">
        <v>558</v>
      </c>
      <c r="D44" s="148" t="s">
        <v>25</v>
      </c>
      <c r="E44" s="114" t="s">
        <v>562</v>
      </c>
      <c r="F44" s="148"/>
      <c r="G44" s="148"/>
      <c r="H44" s="148">
        <v>1</v>
      </c>
      <c r="I44" s="169">
        <v>1</v>
      </c>
      <c r="J44" s="148">
        <v>1</v>
      </c>
      <c r="K44" s="150">
        <v>1000</v>
      </c>
      <c r="L44" s="148"/>
      <c r="M44" s="150">
        <f t="shared" si="15"/>
        <v>1000</v>
      </c>
      <c r="N44" s="148">
        <v>1</v>
      </c>
      <c r="O44" s="169">
        <v>1</v>
      </c>
      <c r="P44" s="149">
        <v>1</v>
      </c>
      <c r="Q44" s="150">
        <v>1000</v>
      </c>
      <c r="R44" s="148"/>
      <c r="S44" s="150">
        <f t="shared" si="16"/>
        <v>1000</v>
      </c>
      <c r="T44" s="169">
        <v>0.8</v>
      </c>
      <c r="U44" s="150">
        <f t="shared" si="13"/>
        <v>800</v>
      </c>
      <c r="V44" s="331">
        <v>0.8</v>
      </c>
      <c r="W44" s="150">
        <f t="shared" si="14"/>
        <v>800</v>
      </c>
    </row>
    <row r="45" spans="2:23" x14ac:dyDescent="0.25">
      <c r="B45" s="114"/>
      <c r="C45" s="153" t="s">
        <v>558</v>
      </c>
      <c r="D45" s="148" t="s">
        <v>25</v>
      </c>
      <c r="E45" s="114" t="s">
        <v>563</v>
      </c>
      <c r="F45" s="148"/>
      <c r="G45" s="148"/>
      <c r="H45" s="148">
        <v>0</v>
      </c>
      <c r="I45" s="169">
        <v>1</v>
      </c>
      <c r="J45" s="148">
        <v>1</v>
      </c>
      <c r="K45" s="150">
        <v>3275.5</v>
      </c>
      <c r="L45" s="148"/>
      <c r="M45" s="150">
        <f t="shared" si="15"/>
        <v>0</v>
      </c>
      <c r="N45" s="148">
        <v>1</v>
      </c>
      <c r="O45" s="169">
        <v>1</v>
      </c>
      <c r="P45" s="149">
        <v>1</v>
      </c>
      <c r="Q45" s="150">
        <v>3275.5</v>
      </c>
      <c r="R45" s="148"/>
      <c r="S45" s="150">
        <f t="shared" si="16"/>
        <v>3275.5</v>
      </c>
      <c r="T45" s="169">
        <v>0.8</v>
      </c>
      <c r="U45" s="150">
        <f t="shared" si="13"/>
        <v>2620.4</v>
      </c>
      <c r="V45" s="331">
        <v>0.8</v>
      </c>
      <c r="W45" s="150">
        <f t="shared" si="14"/>
        <v>2620.4</v>
      </c>
    </row>
    <row r="46" spans="2:23" x14ac:dyDescent="0.25">
      <c r="B46" s="114"/>
      <c r="C46" s="153" t="s">
        <v>558</v>
      </c>
      <c r="D46" s="148" t="s">
        <v>25</v>
      </c>
      <c r="E46" s="114" t="s">
        <v>564</v>
      </c>
      <c r="F46" s="148"/>
      <c r="G46" s="148"/>
      <c r="H46" s="148">
        <v>1</v>
      </c>
      <c r="I46" s="169">
        <v>1</v>
      </c>
      <c r="J46" s="148">
        <v>1</v>
      </c>
      <c r="K46" s="150">
        <v>3000</v>
      </c>
      <c r="L46" s="148"/>
      <c r="M46" s="150">
        <f t="shared" si="15"/>
        <v>3000</v>
      </c>
      <c r="N46" s="148">
        <v>1</v>
      </c>
      <c r="O46" s="169">
        <v>1</v>
      </c>
      <c r="P46" s="149">
        <v>1</v>
      </c>
      <c r="Q46" s="150">
        <v>3000</v>
      </c>
      <c r="R46" s="148"/>
      <c r="S46" s="150">
        <f t="shared" si="16"/>
        <v>3000</v>
      </c>
      <c r="T46" s="169">
        <v>0.5</v>
      </c>
      <c r="U46" s="150">
        <f t="shared" si="13"/>
        <v>1500</v>
      </c>
      <c r="V46" s="331">
        <v>0.5</v>
      </c>
      <c r="W46" s="150">
        <f t="shared" si="14"/>
        <v>1500</v>
      </c>
    </row>
    <row r="47" spans="2:23" x14ac:dyDescent="0.25">
      <c r="B47" s="114"/>
      <c r="C47" s="153" t="s">
        <v>558</v>
      </c>
      <c r="D47" s="148" t="s">
        <v>25</v>
      </c>
      <c r="E47" s="114" t="s">
        <v>565</v>
      </c>
      <c r="F47" s="148"/>
      <c r="G47" s="148"/>
      <c r="H47" s="148">
        <v>1</v>
      </c>
      <c r="I47" s="169">
        <v>1</v>
      </c>
      <c r="J47" s="148">
        <v>1</v>
      </c>
      <c r="K47" s="150">
        <v>7432.47</v>
      </c>
      <c r="L47" s="148"/>
      <c r="M47" s="150">
        <f t="shared" si="15"/>
        <v>7432.47</v>
      </c>
      <c r="N47" s="148">
        <v>1</v>
      </c>
      <c r="O47" s="169">
        <v>1</v>
      </c>
      <c r="P47" s="149">
        <v>1</v>
      </c>
      <c r="Q47" s="150">
        <v>7432.47</v>
      </c>
      <c r="R47" s="148"/>
      <c r="S47" s="150">
        <f t="shared" si="16"/>
        <v>7432.47</v>
      </c>
      <c r="T47" s="169">
        <v>0.25</v>
      </c>
      <c r="U47" s="150">
        <f t="shared" si="13"/>
        <v>1858.1175000000001</v>
      </c>
      <c r="V47" s="331">
        <v>0.25</v>
      </c>
      <c r="W47" s="150">
        <f t="shared" si="14"/>
        <v>1858.1175000000001</v>
      </c>
    </row>
    <row r="48" spans="2:23" x14ac:dyDescent="0.25">
      <c r="B48" s="114"/>
      <c r="C48" s="153" t="s">
        <v>558</v>
      </c>
      <c r="D48" s="148" t="s">
        <v>25</v>
      </c>
      <c r="E48" s="114" t="s">
        <v>566</v>
      </c>
      <c r="F48" s="148"/>
      <c r="G48" s="148"/>
      <c r="H48" s="148">
        <v>1</v>
      </c>
      <c r="I48" s="169">
        <v>1</v>
      </c>
      <c r="J48" s="148">
        <v>1</v>
      </c>
      <c r="K48" s="150">
        <v>72716.009999999995</v>
      </c>
      <c r="L48" s="148"/>
      <c r="M48" s="150">
        <f t="shared" si="15"/>
        <v>72716.009999999995</v>
      </c>
      <c r="N48" s="148">
        <v>1</v>
      </c>
      <c r="O48" s="169">
        <v>1</v>
      </c>
      <c r="P48" s="149">
        <v>1</v>
      </c>
      <c r="Q48" s="150">
        <v>72716.009999999995</v>
      </c>
      <c r="R48" s="148"/>
      <c r="S48" s="150">
        <f t="shared" si="16"/>
        <v>72716.009999999995</v>
      </c>
      <c r="T48" s="169">
        <f>$D$73</f>
        <v>0.50193050193050193</v>
      </c>
      <c r="U48" s="150">
        <f t="shared" si="13"/>
        <v>36498.383397683392</v>
      </c>
      <c r="V48" s="331"/>
      <c r="W48" s="150">
        <f t="shared" si="14"/>
        <v>0</v>
      </c>
    </row>
    <row r="49" spans="2:23" x14ac:dyDescent="0.25">
      <c r="B49" s="114"/>
      <c r="C49" s="153" t="s">
        <v>558</v>
      </c>
      <c r="D49" s="148" t="s">
        <v>25</v>
      </c>
      <c r="E49" s="114" t="s">
        <v>567</v>
      </c>
      <c r="F49" s="148"/>
      <c r="G49" s="148"/>
      <c r="H49" s="148">
        <v>1</v>
      </c>
      <c r="I49" s="169">
        <v>1</v>
      </c>
      <c r="J49" s="148">
        <v>1</v>
      </c>
      <c r="K49" s="150">
        <v>18547.2</v>
      </c>
      <c r="L49" s="148"/>
      <c r="M49" s="150">
        <f>H49*I49*J49*K49</f>
        <v>18547.2</v>
      </c>
      <c r="N49" s="148">
        <v>1</v>
      </c>
      <c r="O49" s="169">
        <v>1</v>
      </c>
      <c r="P49" s="149">
        <v>1</v>
      </c>
      <c r="Q49" s="150">
        <v>18547.2</v>
      </c>
      <c r="R49" s="148"/>
      <c r="S49" s="150">
        <f>N49*O49*P49*Q49</f>
        <v>18547.2</v>
      </c>
      <c r="T49" s="169">
        <f>$D$73</f>
        <v>0.50193050193050193</v>
      </c>
      <c r="U49" s="150">
        <f t="shared" si="13"/>
        <v>9309.405405405405</v>
      </c>
      <c r="V49" s="331"/>
      <c r="W49" s="150">
        <f t="shared" si="14"/>
        <v>0</v>
      </c>
    </row>
    <row r="50" spans="2:23" x14ac:dyDescent="0.25">
      <c r="B50" s="114"/>
      <c r="C50" s="153" t="s">
        <v>558</v>
      </c>
      <c r="D50" s="148" t="s">
        <v>25</v>
      </c>
      <c r="E50" s="114" t="s">
        <v>592</v>
      </c>
      <c r="F50" s="148"/>
      <c r="G50" s="148"/>
      <c r="H50" s="148"/>
      <c r="I50" s="169"/>
      <c r="J50" s="148"/>
      <c r="K50" s="150"/>
      <c r="L50" s="148"/>
      <c r="M50" s="150"/>
      <c r="N50" s="148">
        <v>1</v>
      </c>
      <c r="O50" s="169">
        <v>1</v>
      </c>
      <c r="P50" s="149">
        <v>1</v>
      </c>
      <c r="Q50" s="150">
        <v>5282.45</v>
      </c>
      <c r="R50" s="148"/>
      <c r="S50" s="150">
        <f>N50*O50*P50*Q50</f>
        <v>5282.45</v>
      </c>
      <c r="T50" s="169">
        <v>1</v>
      </c>
      <c r="U50" s="150">
        <f t="shared" ref="U50" si="17">S50*T50</f>
        <v>5282.45</v>
      </c>
      <c r="V50" s="331">
        <v>1</v>
      </c>
      <c r="W50" s="150">
        <f t="shared" ref="W50" si="18">S50*V50</f>
        <v>5282.45</v>
      </c>
    </row>
    <row r="51" spans="2:23" x14ac:dyDescent="0.25">
      <c r="B51" s="114"/>
      <c r="C51" s="153" t="s">
        <v>558</v>
      </c>
      <c r="D51" s="148" t="s">
        <v>25</v>
      </c>
      <c r="E51" s="114"/>
      <c r="F51" s="148"/>
      <c r="G51" s="148"/>
      <c r="H51" s="148"/>
      <c r="I51" s="169"/>
      <c r="J51" s="148"/>
      <c r="K51" s="150"/>
      <c r="L51" s="148"/>
      <c r="M51" s="150"/>
      <c r="N51" s="148"/>
      <c r="O51" s="169"/>
      <c r="P51" s="149"/>
      <c r="Q51" s="150"/>
      <c r="R51" s="148"/>
      <c r="S51" s="150"/>
      <c r="T51" s="169"/>
      <c r="U51" s="150"/>
      <c r="V51" s="169"/>
      <c r="W51" s="150"/>
    </row>
    <row r="52" spans="2:23" x14ac:dyDescent="0.25">
      <c r="B52" s="114"/>
      <c r="C52" s="153" t="s">
        <v>558</v>
      </c>
      <c r="D52" s="148" t="s">
        <v>25</v>
      </c>
      <c r="E52" s="114"/>
      <c r="F52" s="148"/>
      <c r="G52" s="148"/>
      <c r="H52" s="148"/>
      <c r="I52" s="169"/>
      <c r="J52" s="148"/>
      <c r="K52" s="150"/>
      <c r="L52" s="148"/>
      <c r="M52" s="150"/>
      <c r="N52" s="148"/>
      <c r="O52" s="169"/>
      <c r="P52" s="149"/>
      <c r="Q52" s="150"/>
      <c r="R52" s="148"/>
      <c r="S52" s="150"/>
      <c r="T52" s="169"/>
      <c r="U52" s="150"/>
      <c r="V52" s="169"/>
      <c r="W52" s="150"/>
    </row>
    <row r="53" spans="2:23" x14ac:dyDescent="0.25">
      <c r="B53" s="114"/>
      <c r="C53" s="153" t="s">
        <v>558</v>
      </c>
      <c r="D53" s="148" t="s">
        <v>25</v>
      </c>
      <c r="E53" s="114"/>
      <c r="F53" s="148"/>
      <c r="G53" s="148"/>
      <c r="H53" s="148"/>
      <c r="I53" s="169"/>
      <c r="J53" s="148"/>
      <c r="K53" s="150"/>
      <c r="L53" s="148"/>
      <c r="M53" s="150"/>
      <c r="N53" s="148"/>
      <c r="O53" s="169"/>
      <c r="P53" s="149"/>
      <c r="Q53" s="150"/>
      <c r="R53" s="148"/>
      <c r="S53" s="150"/>
      <c r="T53" s="169"/>
      <c r="U53" s="150"/>
      <c r="V53" s="169"/>
      <c r="W53" s="150"/>
    </row>
    <row r="54" spans="2:23" x14ac:dyDescent="0.25">
      <c r="B54" s="114"/>
      <c r="C54" s="153" t="s">
        <v>558</v>
      </c>
      <c r="D54" s="148" t="s">
        <v>25</v>
      </c>
      <c r="E54" s="114"/>
      <c r="F54" s="148"/>
      <c r="G54" s="148"/>
      <c r="H54" s="148"/>
      <c r="I54" s="169"/>
      <c r="J54" s="148"/>
      <c r="K54" s="150"/>
      <c r="L54" s="148"/>
      <c r="M54" s="150"/>
      <c r="N54" s="148"/>
      <c r="O54" s="169"/>
      <c r="P54" s="149"/>
      <c r="Q54" s="150"/>
      <c r="R54" s="148"/>
      <c r="S54" s="150"/>
      <c r="T54" s="169"/>
      <c r="U54" s="150"/>
      <c r="V54" s="169"/>
      <c r="W54" s="150"/>
    </row>
    <row r="55" spans="2:23" x14ac:dyDescent="0.25">
      <c r="B55" s="114"/>
      <c r="C55" s="153" t="s">
        <v>558</v>
      </c>
      <c r="D55" s="148" t="s">
        <v>25</v>
      </c>
      <c r="E55" s="114"/>
      <c r="F55" s="148"/>
      <c r="G55" s="148"/>
      <c r="H55" s="148"/>
      <c r="I55" s="169"/>
      <c r="J55" s="148"/>
      <c r="K55" s="150"/>
      <c r="L55" s="148"/>
      <c r="M55" s="150"/>
      <c r="N55" s="148"/>
      <c r="O55" s="169"/>
      <c r="P55" s="149"/>
      <c r="Q55" s="150"/>
      <c r="R55" s="148"/>
      <c r="S55" s="150"/>
      <c r="T55" s="169"/>
      <c r="U55" s="150"/>
      <c r="V55" s="169"/>
      <c r="W55" s="150"/>
    </row>
    <row r="56" spans="2:23" ht="15.75" thickBot="1" x14ac:dyDescent="0.3">
      <c r="B56" s="154"/>
      <c r="C56" s="155"/>
      <c r="D56" s="156"/>
      <c r="E56" s="154"/>
      <c r="F56" s="156"/>
      <c r="G56" s="156"/>
      <c r="H56" s="156"/>
      <c r="I56" s="170"/>
      <c r="J56" s="156"/>
      <c r="K56" s="157"/>
      <c r="L56" s="156"/>
      <c r="M56" s="157"/>
      <c r="N56" s="156"/>
      <c r="O56" s="170"/>
      <c r="P56" s="195"/>
      <c r="Q56" s="157"/>
      <c r="R56" s="156"/>
      <c r="S56" s="157"/>
      <c r="T56" s="170"/>
      <c r="U56" s="157"/>
      <c r="V56" s="170"/>
      <c r="W56" s="157"/>
    </row>
    <row r="57" spans="2:23" ht="27" customHeight="1" thickBot="1" x14ac:dyDescent="0.3">
      <c r="B57" s="68"/>
      <c r="C57" s="158"/>
      <c r="D57" s="159"/>
      <c r="E57" s="68"/>
      <c r="F57" s="159"/>
      <c r="G57" s="159"/>
      <c r="H57" s="159"/>
      <c r="I57" s="171"/>
      <c r="J57" s="159"/>
      <c r="K57" s="199"/>
      <c r="L57" s="163" t="s">
        <v>5</v>
      </c>
      <c r="M57" s="164">
        <f>SUM(M10:M55)</f>
        <v>207657.78750000003</v>
      </c>
      <c r="N57" s="159"/>
      <c r="O57" s="171"/>
      <c r="P57" s="196"/>
      <c r="Q57" s="199"/>
      <c r="R57" s="163" t="s">
        <v>5</v>
      </c>
      <c r="S57" s="164">
        <f>SUM(S10:S55)</f>
        <v>387570.39749999996</v>
      </c>
      <c r="T57" s="171"/>
      <c r="U57" s="164">
        <f>SUM(U10:U55)</f>
        <v>193760.66663127413</v>
      </c>
      <c r="V57" s="171"/>
      <c r="W57" s="164">
        <f>SUM(W10:W55)</f>
        <v>147944.64560824999</v>
      </c>
    </row>
    <row r="58" spans="2:23" s="146" customFormat="1" ht="15.75" x14ac:dyDescent="0.25">
      <c r="B58" s="224"/>
      <c r="C58" s="256"/>
      <c r="D58" s="260"/>
      <c r="E58" s="261" t="s">
        <v>613</v>
      </c>
      <c r="F58" s="254"/>
      <c r="G58" s="254"/>
      <c r="H58" s="254"/>
      <c r="I58" s="257"/>
      <c r="J58" s="254"/>
      <c r="K58" s="258"/>
      <c r="L58" s="254"/>
      <c r="M58" s="255"/>
      <c r="N58" s="254"/>
      <c r="O58" s="257"/>
      <c r="P58" s="259"/>
      <c r="Q58" s="258"/>
      <c r="R58" s="254"/>
      <c r="S58" s="255"/>
      <c r="T58" s="257"/>
      <c r="U58" s="255"/>
      <c r="V58" s="257"/>
      <c r="W58" s="255"/>
    </row>
    <row r="59" spans="2:23" s="146" customFormat="1" ht="15.75" x14ac:dyDescent="0.25">
      <c r="B59" s="224"/>
      <c r="C59" s="256"/>
      <c r="D59" s="270"/>
      <c r="E59" s="271"/>
      <c r="F59" s="254"/>
      <c r="G59" s="254"/>
      <c r="H59" s="254"/>
      <c r="I59" s="257"/>
      <c r="J59" s="254"/>
      <c r="K59" s="258"/>
      <c r="L59" s="254"/>
      <c r="M59" s="255"/>
      <c r="N59" s="254"/>
      <c r="O59" s="257"/>
      <c r="P59" s="259"/>
      <c r="Q59" s="258"/>
      <c r="R59" s="254"/>
      <c r="S59" s="255"/>
      <c r="T59" s="257"/>
      <c r="U59" s="255"/>
      <c r="V59" s="257"/>
      <c r="W59" s="255"/>
    </row>
    <row r="60" spans="2:23" x14ac:dyDescent="0.25">
      <c r="C60"/>
      <c r="D60" s="262">
        <v>42786</v>
      </c>
      <c r="E60" s="263" t="s">
        <v>583</v>
      </c>
    </row>
    <row r="61" spans="2:23" x14ac:dyDescent="0.25">
      <c r="C61"/>
      <c r="D61" s="262">
        <v>42877</v>
      </c>
      <c r="E61" s="263" t="s">
        <v>584</v>
      </c>
    </row>
    <row r="62" spans="2:23" x14ac:dyDescent="0.25">
      <c r="C62"/>
      <c r="D62" s="264">
        <f>(D61-D60)/7</f>
        <v>13</v>
      </c>
      <c r="E62" s="263" t="s">
        <v>585</v>
      </c>
    </row>
    <row r="63" spans="2:23" x14ac:dyDescent="0.25">
      <c r="D63" s="264">
        <f>D62/4</f>
        <v>3.25</v>
      </c>
      <c r="E63" s="263" t="s">
        <v>590</v>
      </c>
    </row>
    <row r="64" spans="2:23" x14ac:dyDescent="0.25">
      <c r="C64"/>
      <c r="D64" s="265"/>
      <c r="E64" s="263"/>
    </row>
    <row r="65" spans="3:5" x14ac:dyDescent="0.25">
      <c r="C65"/>
      <c r="D65" s="262">
        <v>42786</v>
      </c>
      <c r="E65" s="263" t="s">
        <v>586</v>
      </c>
    </row>
    <row r="66" spans="3:5" x14ac:dyDescent="0.25">
      <c r="C66"/>
      <c r="D66" s="262">
        <v>43045</v>
      </c>
      <c r="E66" s="263" t="s">
        <v>587</v>
      </c>
    </row>
    <row r="67" spans="3:5" x14ac:dyDescent="0.25">
      <c r="C67"/>
      <c r="D67" s="264">
        <f>(D66-D65)/7</f>
        <v>37</v>
      </c>
      <c r="E67" s="263" t="s">
        <v>585</v>
      </c>
    </row>
    <row r="68" spans="3:5" x14ac:dyDescent="0.25">
      <c r="C68"/>
      <c r="D68" s="264">
        <f>D67/4</f>
        <v>9.25</v>
      </c>
      <c r="E68" s="263" t="s">
        <v>590</v>
      </c>
    </row>
    <row r="69" spans="3:5" x14ac:dyDescent="0.25">
      <c r="C69"/>
      <c r="D69" s="265"/>
      <c r="E69" s="263"/>
    </row>
    <row r="70" spans="3:5" x14ac:dyDescent="0.25">
      <c r="C70"/>
      <c r="D70" s="266">
        <v>42916</v>
      </c>
      <c r="E70" s="263" t="s">
        <v>588</v>
      </c>
    </row>
    <row r="71" spans="3:5" x14ac:dyDescent="0.25">
      <c r="C71"/>
      <c r="D71" s="264">
        <f>(D70-D65)/7</f>
        <v>18.571428571428573</v>
      </c>
      <c r="E71" s="263" t="s">
        <v>589</v>
      </c>
    </row>
    <row r="72" spans="3:5" x14ac:dyDescent="0.25">
      <c r="D72" s="264">
        <f>D71/4</f>
        <v>4.6428571428571432</v>
      </c>
      <c r="E72" s="263" t="s">
        <v>591</v>
      </c>
    </row>
    <row r="73" spans="3:5" x14ac:dyDescent="0.25">
      <c r="D73" s="267">
        <f>D72/D68</f>
        <v>0.50193050193050193</v>
      </c>
      <c r="E73" s="263" t="s">
        <v>578</v>
      </c>
    </row>
    <row r="74" spans="3:5" ht="15.75" thickBot="1" x14ac:dyDescent="0.3">
      <c r="D74" s="268"/>
      <c r="E74" s="269"/>
    </row>
    <row r="75" spans="3:5" ht="15.75" thickBot="1" x14ac:dyDescent="0.3"/>
    <row r="76" spans="3:5" x14ac:dyDescent="0.25">
      <c r="D76" s="260"/>
      <c r="E76" s="261" t="s">
        <v>612</v>
      </c>
    </row>
    <row r="77" spans="3:5" x14ac:dyDescent="0.25">
      <c r="D77" s="270"/>
      <c r="E77" s="271"/>
    </row>
    <row r="78" spans="3:5" x14ac:dyDescent="0.25">
      <c r="D78" s="330">
        <v>42786</v>
      </c>
      <c r="E78" s="263" t="s">
        <v>583</v>
      </c>
    </row>
    <row r="79" spans="3:5" x14ac:dyDescent="0.25">
      <c r="D79" s="330">
        <v>42877</v>
      </c>
      <c r="E79" s="263" t="s">
        <v>584</v>
      </c>
    </row>
    <row r="80" spans="3:5" x14ac:dyDescent="0.25">
      <c r="D80" s="264">
        <f>(D79-D78)/7</f>
        <v>13</v>
      </c>
      <c r="E80" s="263" t="s">
        <v>585</v>
      </c>
    </row>
    <row r="81" spans="4:5" x14ac:dyDescent="0.25">
      <c r="D81" s="264">
        <f>D80/4</f>
        <v>3.25</v>
      </c>
      <c r="E81" s="263" t="s">
        <v>590</v>
      </c>
    </row>
    <row r="82" spans="4:5" x14ac:dyDescent="0.25">
      <c r="D82" s="265"/>
      <c r="E82" s="263"/>
    </row>
    <row r="83" spans="4:5" x14ac:dyDescent="0.25">
      <c r="D83" s="330">
        <v>42786</v>
      </c>
      <c r="E83" s="263" t="s">
        <v>586</v>
      </c>
    </row>
    <row r="84" spans="4:5" x14ac:dyDescent="0.25">
      <c r="D84" s="330">
        <v>43028</v>
      </c>
      <c r="E84" s="263" t="s">
        <v>587</v>
      </c>
    </row>
    <row r="85" spans="4:5" x14ac:dyDescent="0.25">
      <c r="D85" s="264">
        <v>34</v>
      </c>
      <c r="E85" s="263" t="s">
        <v>585</v>
      </c>
    </row>
    <row r="86" spans="4:5" x14ac:dyDescent="0.25">
      <c r="D86" s="264">
        <f>D85/4</f>
        <v>8.5</v>
      </c>
      <c r="E86" s="263" t="s">
        <v>590</v>
      </c>
    </row>
    <row r="87" spans="4:5" x14ac:dyDescent="0.25">
      <c r="D87" s="265"/>
      <c r="E87" s="263"/>
    </row>
    <row r="88" spans="4:5" x14ac:dyDescent="0.25">
      <c r="D88" s="330">
        <v>42916</v>
      </c>
      <c r="E88" s="263" t="s">
        <v>588</v>
      </c>
    </row>
    <row r="89" spans="4:5" x14ac:dyDescent="0.25">
      <c r="D89" s="264">
        <f>(D88-D83)/7</f>
        <v>18.571428571428573</v>
      </c>
      <c r="E89" s="263" t="s">
        <v>589</v>
      </c>
    </row>
    <row r="90" spans="4:5" x14ac:dyDescent="0.25">
      <c r="D90" s="264">
        <f>D89/4</f>
        <v>4.6428571428571432</v>
      </c>
      <c r="E90" s="263" t="s">
        <v>591</v>
      </c>
    </row>
    <row r="91" spans="4:5" x14ac:dyDescent="0.25">
      <c r="D91" s="267">
        <f>D90/D86</f>
        <v>0.54621848739495804</v>
      </c>
      <c r="E91" s="263" t="s">
        <v>578</v>
      </c>
    </row>
    <row r="92" spans="4:5" ht="15.75" thickBot="1" x14ac:dyDescent="0.3">
      <c r="D92" s="268"/>
      <c r="E92" s="269"/>
    </row>
  </sheetData>
  <autoFilter ref="A8:W55"/>
  <mergeCells count="4">
    <mergeCell ref="N7:S7"/>
    <mergeCell ref="T7:U7"/>
    <mergeCell ref="V7:W7"/>
    <mergeCell ref="H7:M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F43"/>
  <sheetViews>
    <sheetView topLeftCell="B1" zoomScale="80" zoomScaleNormal="80" workbookViewId="0">
      <pane xSplit="9" ySplit="8" topLeftCell="L27" activePane="bottomRight" state="frozen"/>
      <selection activeCell="S45" sqref="S45"/>
      <selection pane="topRight" activeCell="S45" sqref="S45"/>
      <selection pane="bottomLeft" activeCell="S45" sqref="S45"/>
      <selection pane="bottomRight" activeCell="AF31" sqref="AF3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1.7109375" style="68" customWidth="1"/>
    <col min="22" max="23" width="8.7109375" customWidth="1"/>
    <col min="24" max="25" width="15.7109375" customWidth="1"/>
    <col min="26" max="26" width="1.7109375" customWidth="1"/>
    <col min="27" max="31" width="15.7109375" customWidth="1"/>
    <col min="32" max="32" width="13.42578125" customWidth="1"/>
  </cols>
  <sheetData>
    <row r="1" spans="1:32" s="146" customFormat="1" x14ac:dyDescent="0.25">
      <c r="B1" s="146" t="str">
        <f>'Valuation Summary'!B1</f>
        <v>Mulalley &amp; Co Ltd</v>
      </c>
      <c r="U1" s="224"/>
    </row>
    <row r="2" spans="1:32" s="146" customFormat="1" x14ac:dyDescent="0.25">
      <c r="U2" s="224"/>
    </row>
    <row r="3" spans="1:32" s="146" customFormat="1" x14ac:dyDescent="0.25">
      <c r="B3" s="146" t="str">
        <f>'Valuation Summary'!B3</f>
        <v>Camden Better Homes - NW5 Blocks</v>
      </c>
      <c r="U3" s="224"/>
    </row>
    <row r="4" spans="1:32" s="146" customFormat="1" x14ac:dyDescent="0.25">
      <c r="U4" s="224"/>
    </row>
    <row r="5" spans="1:32" s="146" customFormat="1" x14ac:dyDescent="0.25">
      <c r="B5" s="146" t="s">
        <v>597</v>
      </c>
      <c r="U5" s="224"/>
    </row>
    <row r="6" spans="1:32" s="146" customFormat="1" ht="16.5" thickBot="1" x14ac:dyDescent="0.3">
      <c r="A6" s="15"/>
      <c r="B6" s="15"/>
      <c r="C6" s="225"/>
      <c r="D6" s="226"/>
      <c r="E6" s="225"/>
      <c r="F6" s="226"/>
      <c r="G6" s="226"/>
      <c r="H6" s="227"/>
      <c r="I6" s="226"/>
      <c r="J6" s="228"/>
      <c r="K6" s="226"/>
      <c r="L6" s="229"/>
      <c r="M6" s="228"/>
      <c r="N6" s="229"/>
      <c r="O6" s="230"/>
      <c r="P6" s="231"/>
      <c r="Q6" s="232"/>
      <c r="R6" s="228"/>
      <c r="S6" s="228"/>
      <c r="T6" s="228"/>
      <c r="U6" s="233"/>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U7" s="327"/>
      <c r="V7" s="394" t="s">
        <v>389</v>
      </c>
      <c r="W7" s="395"/>
      <c r="X7" s="395"/>
      <c r="Y7" s="396"/>
      <c r="AA7" s="397" t="s">
        <v>390</v>
      </c>
      <c r="AB7" s="398"/>
      <c r="AC7" s="399" t="s">
        <v>393</v>
      </c>
      <c r="AD7" s="400"/>
      <c r="AE7" s="309" t="s">
        <v>391</v>
      </c>
    </row>
    <row r="8" spans="1:32" s="306" customFormat="1" ht="75.75" thickBot="1" x14ac:dyDescent="0.3">
      <c r="A8" s="284" t="s">
        <v>377</v>
      </c>
      <c r="B8" s="285" t="s">
        <v>23</v>
      </c>
      <c r="C8" s="284" t="s">
        <v>6</v>
      </c>
      <c r="D8" s="284" t="s">
        <v>7</v>
      </c>
      <c r="E8" s="284" t="s">
        <v>8</v>
      </c>
      <c r="F8" s="284" t="s">
        <v>9</v>
      </c>
      <c r="G8" s="284" t="s">
        <v>10</v>
      </c>
      <c r="H8" s="286" t="s">
        <v>11</v>
      </c>
      <c r="I8" s="284" t="s">
        <v>12</v>
      </c>
      <c r="J8" s="284" t="s">
        <v>13</v>
      </c>
      <c r="K8" s="297" t="s">
        <v>14</v>
      </c>
      <c r="L8" s="298" t="s">
        <v>15</v>
      </c>
      <c r="M8" s="297" t="s">
        <v>16</v>
      </c>
      <c r="N8" s="298" t="s">
        <v>17</v>
      </c>
      <c r="O8" s="299"/>
      <c r="P8" s="300" t="s">
        <v>18</v>
      </c>
      <c r="Q8" s="301" t="s">
        <v>19</v>
      </c>
      <c r="R8" s="301" t="s">
        <v>20</v>
      </c>
      <c r="S8" s="302" t="s">
        <v>21</v>
      </c>
      <c r="T8" s="303" t="s">
        <v>22</v>
      </c>
      <c r="U8" s="304"/>
      <c r="V8" s="305" t="s">
        <v>14</v>
      </c>
      <c r="W8" s="305" t="s">
        <v>15</v>
      </c>
      <c r="X8" s="305" t="s">
        <v>21</v>
      </c>
      <c r="Y8" s="305" t="s">
        <v>22</v>
      </c>
      <c r="AA8" s="307" t="s">
        <v>392</v>
      </c>
      <c r="AB8" s="307" t="s">
        <v>5</v>
      </c>
      <c r="AC8" s="308" t="s">
        <v>392</v>
      </c>
      <c r="AD8" s="308" t="s">
        <v>5</v>
      </c>
      <c r="AE8" s="309"/>
      <c r="AF8" s="306" t="s">
        <v>617</v>
      </c>
    </row>
    <row r="9" spans="1:32" x14ac:dyDescent="0.25">
      <c r="A9" s="30"/>
      <c r="B9" s="31"/>
      <c r="C9" s="32"/>
      <c r="D9" s="33"/>
      <c r="E9" s="34"/>
      <c r="F9" s="30"/>
      <c r="G9" s="30"/>
      <c r="H9" s="35"/>
      <c r="I9" s="30"/>
      <c r="J9" s="36"/>
      <c r="K9" s="30"/>
      <c r="L9" s="37"/>
      <c r="M9" s="36"/>
      <c r="N9" s="37"/>
      <c r="O9" s="19"/>
      <c r="P9" s="20"/>
      <c r="Q9" s="21"/>
      <c r="R9" s="38"/>
      <c r="S9" s="38"/>
      <c r="T9" s="38"/>
      <c r="U9" s="66"/>
      <c r="AA9" s="78"/>
      <c r="AB9" s="78"/>
      <c r="AC9" s="78"/>
      <c r="AD9" s="78"/>
    </row>
    <row r="10" spans="1:32" x14ac:dyDescent="0.25">
      <c r="A10" s="16"/>
      <c r="B10" s="3" t="s">
        <v>23</v>
      </c>
      <c r="C10" s="4" t="s">
        <v>308</v>
      </c>
      <c r="D10" s="5" t="s">
        <v>378</v>
      </c>
      <c r="E10" s="6"/>
      <c r="F10" s="7"/>
      <c r="G10" s="7"/>
      <c r="H10" s="8"/>
      <c r="I10" s="7"/>
      <c r="J10" s="9"/>
      <c r="K10" s="10"/>
      <c r="L10" s="39"/>
      <c r="M10" s="9"/>
      <c r="N10" s="12"/>
      <c r="O10" s="19"/>
      <c r="P10" s="17"/>
      <c r="Q10" s="38"/>
      <c r="R10" s="38"/>
      <c r="S10" s="38"/>
      <c r="T10" s="38"/>
      <c r="U10" s="66"/>
      <c r="AA10" s="78"/>
      <c r="AB10" s="78"/>
      <c r="AC10" s="78"/>
      <c r="AD10" s="78"/>
    </row>
    <row r="11" spans="1:32" ht="15.75" thickBot="1" x14ac:dyDescent="0.3">
      <c r="A11" s="16"/>
      <c r="B11" s="3"/>
      <c r="C11" s="4"/>
      <c r="D11" s="5"/>
      <c r="E11" s="6"/>
      <c r="F11" s="7"/>
      <c r="G11" s="7"/>
      <c r="H11" s="8"/>
      <c r="I11" s="7"/>
      <c r="J11" s="9"/>
      <c r="K11" s="10"/>
      <c r="L11" s="39"/>
      <c r="M11" s="9"/>
      <c r="N11" s="12"/>
      <c r="O11" s="19"/>
      <c r="P11" s="17"/>
      <c r="Q11" s="38"/>
      <c r="R11" s="38"/>
      <c r="S11" s="38"/>
      <c r="T11" s="38"/>
      <c r="U11" s="66"/>
      <c r="AA11" s="78"/>
      <c r="AB11" s="78"/>
      <c r="AC11" s="78"/>
      <c r="AD11" s="78"/>
      <c r="AF11" s="176">
        <f>SUM(AD12)</f>
        <v>444.59999999999997</v>
      </c>
    </row>
    <row r="12" spans="1:32" ht="30.75" thickBot="1" x14ac:dyDescent="0.3">
      <c r="A12" s="16"/>
      <c r="B12" s="3" t="s">
        <v>23</v>
      </c>
      <c r="C12" s="4" t="s">
        <v>308</v>
      </c>
      <c r="D12" s="5" t="s">
        <v>25</v>
      </c>
      <c r="E12" s="6" t="s">
        <v>309</v>
      </c>
      <c r="F12" s="7"/>
      <c r="G12" s="7"/>
      <c r="H12" s="8">
        <v>1.3</v>
      </c>
      <c r="I12" s="7"/>
      <c r="J12" s="9" t="s">
        <v>310</v>
      </c>
      <c r="K12" s="10" t="s">
        <v>311</v>
      </c>
      <c r="L12" s="39">
        <v>2</v>
      </c>
      <c r="M12" s="11">
        <v>234</v>
      </c>
      <c r="N12" s="12">
        <v>468</v>
      </c>
      <c r="O12" s="19"/>
      <c r="P12" s="13" t="e">
        <v>#VALUE!</v>
      </c>
      <c r="Q12" s="14" t="e">
        <f>IF(J12="PROV SUM",N12,L12*P12)</f>
        <v>#VALUE!</v>
      </c>
      <c r="R12" s="40">
        <v>0</v>
      </c>
      <c r="S12" s="74">
        <v>222.29999999999998</v>
      </c>
      <c r="T12" s="75">
        <f>IF(J12="SC024",N12,IF(ISERROR(S12),"",IF(J12="PROV SUM",N12,L12*S12)))</f>
        <v>444.59999999999997</v>
      </c>
      <c r="U12" s="75"/>
      <c r="V12" s="10" t="s">
        <v>311</v>
      </c>
      <c r="W12" s="39">
        <v>2</v>
      </c>
      <c r="X12" s="71">
        <v>222.29999999999998</v>
      </c>
      <c r="Y12" s="72">
        <f>W12*X12</f>
        <v>444.59999999999997</v>
      </c>
      <c r="Z12" s="19"/>
      <c r="AA12" s="79">
        <v>1</v>
      </c>
      <c r="AB12" s="80">
        <f>Y12*AA12</f>
        <v>444.59999999999997</v>
      </c>
      <c r="AC12" s="81">
        <v>1</v>
      </c>
      <c r="AD12" s="131">
        <f>Y12*AC12</f>
        <v>444.59999999999997</v>
      </c>
      <c r="AE12" s="133">
        <f>AB12-AD12</f>
        <v>0</v>
      </c>
    </row>
    <row r="13" spans="1:32" ht="15.75" thickBot="1" x14ac:dyDescent="0.3">
      <c r="A13" s="16"/>
      <c r="B13" s="3" t="s">
        <v>23</v>
      </c>
      <c r="C13" s="4" t="s">
        <v>285</v>
      </c>
      <c r="D13" s="5" t="s">
        <v>378</v>
      </c>
      <c r="E13" s="6"/>
      <c r="F13" s="7"/>
      <c r="G13" s="7"/>
      <c r="H13" s="8"/>
      <c r="I13" s="7"/>
      <c r="J13" s="9"/>
      <c r="K13" s="10"/>
      <c r="L13" s="39"/>
      <c r="M13" s="9"/>
      <c r="N13" s="12"/>
      <c r="O13" s="19"/>
      <c r="P13" s="17"/>
      <c r="Q13" s="38"/>
      <c r="R13" s="38"/>
      <c r="S13" s="76"/>
      <c r="T13" s="76"/>
      <c r="U13" s="76"/>
      <c r="V13" s="10"/>
      <c r="W13" s="39"/>
      <c r="X13" s="71"/>
      <c r="Y13" s="72"/>
      <c r="Z13" s="19"/>
      <c r="AA13" s="79"/>
      <c r="AB13" s="80"/>
      <c r="AC13" s="81"/>
      <c r="AD13" s="82"/>
      <c r="AE13" s="133"/>
    </row>
    <row r="14" spans="1:32" ht="105.75" thickBot="1" x14ac:dyDescent="0.3">
      <c r="A14" s="16"/>
      <c r="B14" s="3" t="s">
        <v>23</v>
      </c>
      <c r="C14" s="4" t="s">
        <v>285</v>
      </c>
      <c r="D14" s="5" t="s">
        <v>25</v>
      </c>
      <c r="E14" s="6" t="s">
        <v>306</v>
      </c>
      <c r="F14" s="7"/>
      <c r="G14" s="7"/>
      <c r="H14" s="8">
        <v>5.0999999999999996</v>
      </c>
      <c r="I14" s="7"/>
      <c r="J14" s="9" t="s">
        <v>307</v>
      </c>
      <c r="K14" s="10" t="s">
        <v>139</v>
      </c>
      <c r="L14" s="39">
        <v>2</v>
      </c>
      <c r="M14" s="11">
        <v>480</v>
      </c>
      <c r="N14" s="12">
        <v>960</v>
      </c>
      <c r="O14" s="19"/>
      <c r="P14" s="13" t="e">
        <v>#VALUE!</v>
      </c>
      <c r="Q14" s="14" t="e">
        <f>IF(J14="PROV SUM",N14,L14*P14)</f>
        <v>#VALUE!</v>
      </c>
      <c r="R14" s="40">
        <v>0</v>
      </c>
      <c r="S14" s="74">
        <v>408</v>
      </c>
      <c r="T14" s="75">
        <f>IF(J14="SC024",N14,IF(ISERROR(S14),"",IF(J14="PROV SUM",N14,L14*S14)))</f>
        <v>816</v>
      </c>
      <c r="U14" s="75"/>
      <c r="V14" s="10" t="s">
        <v>139</v>
      </c>
      <c r="W14" s="39">
        <v>2</v>
      </c>
      <c r="X14" s="71">
        <v>408</v>
      </c>
      <c r="Y14" s="72">
        <f t="shared" ref="Y14:Y37" si="0">W14*X14</f>
        <v>816</v>
      </c>
      <c r="Z14" s="19"/>
      <c r="AA14" s="79">
        <v>0</v>
      </c>
      <c r="AB14" s="80">
        <f>Y14*AA14</f>
        <v>0</v>
      </c>
      <c r="AC14" s="81">
        <v>0</v>
      </c>
      <c r="AD14" s="82">
        <f t="shared" ref="AD14:AD35" si="1">Y14*AC14</f>
        <v>0</v>
      </c>
      <c r="AE14" s="133">
        <f t="shared" ref="AE14:AE38" si="2">AB14-AD14</f>
        <v>0</v>
      </c>
    </row>
    <row r="15" spans="1:32" ht="31.5" thickBot="1" x14ac:dyDescent="0.3">
      <c r="A15" s="16"/>
      <c r="B15" s="3" t="s">
        <v>23</v>
      </c>
      <c r="C15" s="4" t="s">
        <v>285</v>
      </c>
      <c r="D15" s="5" t="s">
        <v>25</v>
      </c>
      <c r="E15" s="6" t="s">
        <v>384</v>
      </c>
      <c r="F15" s="7"/>
      <c r="G15" s="7"/>
      <c r="H15" s="8">
        <v>5.3860000000000001</v>
      </c>
      <c r="I15" s="7"/>
      <c r="J15" s="9" t="s">
        <v>379</v>
      </c>
      <c r="K15" s="10" t="s">
        <v>380</v>
      </c>
      <c r="L15" s="39">
        <v>1</v>
      </c>
      <c r="M15" s="11">
        <v>200</v>
      </c>
      <c r="N15" s="12">
        <v>200</v>
      </c>
      <c r="O15" s="19"/>
      <c r="P15" s="13" t="e">
        <v>#VALUE!</v>
      </c>
      <c r="Q15" s="14">
        <f>IF(J15="PROV SUM",N15,L15*P15)</f>
        <v>200</v>
      </c>
      <c r="R15" s="40" t="s">
        <v>381</v>
      </c>
      <c r="S15" s="74" t="s">
        <v>381</v>
      </c>
      <c r="T15" s="75">
        <f>IF(J15="SC024",N15,IF(ISERROR(S15),"",IF(J15="PROV SUM",N15,L15*S15)))</f>
        <v>200</v>
      </c>
      <c r="U15" s="75"/>
      <c r="V15" s="10" t="s">
        <v>380</v>
      </c>
      <c r="W15" s="39">
        <v>1</v>
      </c>
      <c r="X15" s="71" t="s">
        <v>381</v>
      </c>
      <c r="Y15" s="72">
        <v>200</v>
      </c>
      <c r="Z15" s="19"/>
      <c r="AA15" s="79">
        <v>0</v>
      </c>
      <c r="AB15" s="80">
        <f>Y15*AA15</f>
        <v>0</v>
      </c>
      <c r="AC15" s="81">
        <v>0</v>
      </c>
      <c r="AD15" s="82">
        <f t="shared" si="1"/>
        <v>0</v>
      </c>
      <c r="AE15" s="133">
        <f t="shared" si="2"/>
        <v>0</v>
      </c>
    </row>
    <row r="16" spans="1:32" ht="16.5" thickBot="1" x14ac:dyDescent="0.3">
      <c r="A16" s="16"/>
      <c r="B16" s="3" t="s">
        <v>23</v>
      </c>
      <c r="C16" s="4" t="s">
        <v>285</v>
      </c>
      <c r="D16" s="5" t="s">
        <v>25</v>
      </c>
      <c r="E16" s="6" t="s">
        <v>385</v>
      </c>
      <c r="F16" s="7"/>
      <c r="G16" s="7"/>
      <c r="H16" s="8">
        <v>5.3869999999999996</v>
      </c>
      <c r="I16" s="7"/>
      <c r="J16" s="9" t="s">
        <v>379</v>
      </c>
      <c r="K16" s="10" t="s">
        <v>380</v>
      </c>
      <c r="L16" s="39">
        <v>1</v>
      </c>
      <c r="M16" s="11">
        <v>500</v>
      </c>
      <c r="N16" s="12">
        <v>500</v>
      </c>
      <c r="O16" s="19"/>
      <c r="P16" s="13" t="e">
        <v>#VALUE!</v>
      </c>
      <c r="Q16" s="14">
        <f>IF(J16="PROV SUM",N16,L16*P16)</f>
        <v>500</v>
      </c>
      <c r="R16" s="40" t="s">
        <v>381</v>
      </c>
      <c r="S16" s="74" t="s">
        <v>381</v>
      </c>
      <c r="T16" s="75">
        <f>IF(J16="SC024",N16,IF(ISERROR(S16),"",IF(J16="PROV SUM",N16,L16*S16)))</f>
        <v>500</v>
      </c>
      <c r="U16" s="75"/>
      <c r="V16" s="10" t="s">
        <v>380</v>
      </c>
      <c r="W16" s="39">
        <v>1</v>
      </c>
      <c r="X16" s="71" t="s">
        <v>381</v>
      </c>
      <c r="Y16" s="72">
        <v>500</v>
      </c>
      <c r="Z16" s="19"/>
      <c r="AA16" s="79">
        <v>0</v>
      </c>
      <c r="AB16" s="80">
        <f t="shared" ref="AB16:AB38" si="3">Y16*AA16</f>
        <v>0</v>
      </c>
      <c r="AC16" s="81">
        <v>0</v>
      </c>
      <c r="AD16" s="82">
        <f t="shared" si="1"/>
        <v>0</v>
      </c>
      <c r="AE16" s="133">
        <f t="shared" si="2"/>
        <v>0</v>
      </c>
    </row>
    <row r="17" spans="1:32" ht="15.75" thickBot="1" x14ac:dyDescent="0.3">
      <c r="A17" s="16"/>
      <c r="B17" s="3" t="s">
        <v>23</v>
      </c>
      <c r="C17" s="42" t="s">
        <v>189</v>
      </c>
      <c r="D17" s="5" t="s">
        <v>378</v>
      </c>
      <c r="E17" s="6"/>
      <c r="F17" s="7"/>
      <c r="G17" s="7"/>
      <c r="H17" s="8"/>
      <c r="I17" s="7"/>
      <c r="J17" s="9"/>
      <c r="K17" s="10"/>
      <c r="L17" s="39"/>
      <c r="M17" s="9"/>
      <c r="N17" s="39"/>
      <c r="O17" s="19"/>
      <c r="P17" s="28"/>
      <c r="Q17" s="43"/>
      <c r="R17" s="43"/>
      <c r="S17" s="77"/>
      <c r="T17" s="77"/>
      <c r="U17" s="77"/>
      <c r="V17" s="10"/>
      <c r="W17" s="39"/>
      <c r="X17" s="71"/>
      <c r="Y17" s="72"/>
      <c r="Z17" s="19"/>
      <c r="AA17" s="79"/>
      <c r="AB17" s="80"/>
      <c r="AC17" s="81"/>
      <c r="AD17" s="82"/>
      <c r="AE17" s="133">
        <f t="shared" si="2"/>
        <v>0</v>
      </c>
    </row>
    <row r="18" spans="1:32" ht="45.75" thickBot="1" x14ac:dyDescent="0.3">
      <c r="A18" s="16"/>
      <c r="B18" s="3" t="s">
        <v>23</v>
      </c>
      <c r="C18" s="42" t="s">
        <v>189</v>
      </c>
      <c r="D18" s="5" t="s">
        <v>25</v>
      </c>
      <c r="E18" s="6" t="s">
        <v>205</v>
      </c>
      <c r="F18" s="7"/>
      <c r="G18" s="7"/>
      <c r="H18" s="8">
        <v>6.16100000000002</v>
      </c>
      <c r="I18" s="7"/>
      <c r="J18" s="9" t="s">
        <v>206</v>
      </c>
      <c r="K18" s="10" t="s">
        <v>104</v>
      </c>
      <c r="L18" s="39">
        <v>100</v>
      </c>
      <c r="M18" s="11">
        <v>38.25</v>
      </c>
      <c r="N18" s="39">
        <v>3825</v>
      </c>
      <c r="O18" s="19"/>
      <c r="P18" s="13" t="e">
        <v>#VALUE!</v>
      </c>
      <c r="Q18" s="14" t="e">
        <f>IF(J18="PROV SUM",N18,L18*P18)</f>
        <v>#VALUE!</v>
      </c>
      <c r="R18" s="40">
        <v>0</v>
      </c>
      <c r="S18" s="74">
        <v>27.731249999999999</v>
      </c>
      <c r="T18" s="75">
        <f>IF(J18="SC024",N18,IF(ISERROR(S18),"",IF(J18="PROV SUM",N18,L18*S18)))</f>
        <v>2773.125</v>
      </c>
      <c r="U18" s="75"/>
      <c r="V18" s="10" t="s">
        <v>104</v>
      </c>
      <c r="W18" s="39">
        <v>100</v>
      </c>
      <c r="X18" s="71">
        <v>27.731249999999999</v>
      </c>
      <c r="Y18" s="72">
        <f t="shared" si="0"/>
        <v>2773.125</v>
      </c>
      <c r="Z18" s="19"/>
      <c r="AA18" s="79">
        <v>0</v>
      </c>
      <c r="AB18" s="80">
        <f>Y18*AA18</f>
        <v>0</v>
      </c>
      <c r="AC18" s="81">
        <v>0</v>
      </c>
      <c r="AD18" s="82">
        <f t="shared" si="1"/>
        <v>0</v>
      </c>
      <c r="AE18" s="133">
        <f t="shared" si="2"/>
        <v>0</v>
      </c>
    </row>
    <row r="19" spans="1:32" ht="30.75" thickBot="1" x14ac:dyDescent="0.3">
      <c r="A19" s="16"/>
      <c r="B19" s="3" t="s">
        <v>23</v>
      </c>
      <c r="C19" s="42" t="s">
        <v>189</v>
      </c>
      <c r="D19" s="5" t="s">
        <v>25</v>
      </c>
      <c r="E19" s="6" t="s">
        <v>215</v>
      </c>
      <c r="F19" s="7"/>
      <c r="G19" s="7"/>
      <c r="H19" s="8">
        <v>6.1810000000000302</v>
      </c>
      <c r="I19" s="7"/>
      <c r="J19" s="9" t="s">
        <v>216</v>
      </c>
      <c r="K19" s="10" t="s">
        <v>79</v>
      </c>
      <c r="L19" s="39">
        <v>28</v>
      </c>
      <c r="M19" s="11">
        <v>9.5500000000000007</v>
      </c>
      <c r="N19" s="39">
        <v>267.39999999999998</v>
      </c>
      <c r="O19" s="19"/>
      <c r="P19" s="13" t="e">
        <v>#VALUE!</v>
      </c>
      <c r="Q19" s="14" t="e">
        <f>IF(J19="PROV SUM",N19,L19*P19)</f>
        <v>#VALUE!</v>
      </c>
      <c r="R19" s="40">
        <v>0</v>
      </c>
      <c r="S19" s="74">
        <v>8.1174999999999997</v>
      </c>
      <c r="T19" s="75">
        <f>IF(J19="SC024",N19,IF(ISERROR(S19),"",IF(J19="PROV SUM",N19,L19*S19)))</f>
        <v>227.29</v>
      </c>
      <c r="U19" s="75"/>
      <c r="V19" s="10" t="s">
        <v>79</v>
      </c>
      <c r="W19" s="39">
        <v>28</v>
      </c>
      <c r="X19" s="71">
        <v>8.1174999999999997</v>
      </c>
      <c r="Y19" s="72">
        <f t="shared" si="0"/>
        <v>227.29</v>
      </c>
      <c r="Z19" s="19"/>
      <c r="AA19" s="79">
        <v>0</v>
      </c>
      <c r="AB19" s="80">
        <f>Y19*AA19</f>
        <v>0</v>
      </c>
      <c r="AC19" s="81">
        <v>0</v>
      </c>
      <c r="AD19" s="82">
        <f t="shared" si="1"/>
        <v>0</v>
      </c>
      <c r="AE19" s="133">
        <f t="shared" si="2"/>
        <v>0</v>
      </c>
    </row>
    <row r="20" spans="1:32" ht="45.75" thickBot="1" x14ac:dyDescent="0.3">
      <c r="A20" s="16"/>
      <c r="B20" s="3" t="s">
        <v>23</v>
      </c>
      <c r="C20" s="42" t="s">
        <v>189</v>
      </c>
      <c r="D20" s="5" t="s">
        <v>25</v>
      </c>
      <c r="E20" s="6" t="s">
        <v>232</v>
      </c>
      <c r="F20" s="7"/>
      <c r="G20" s="7"/>
      <c r="H20" s="8">
        <v>6.2030000000000296</v>
      </c>
      <c r="I20" s="7"/>
      <c r="J20" s="9" t="s">
        <v>233</v>
      </c>
      <c r="K20" s="10" t="s">
        <v>139</v>
      </c>
      <c r="L20" s="39">
        <v>2</v>
      </c>
      <c r="M20" s="11">
        <v>21.61</v>
      </c>
      <c r="N20" s="39">
        <v>43.22</v>
      </c>
      <c r="O20" s="19"/>
      <c r="P20" s="13" t="e">
        <v>#VALUE!</v>
      </c>
      <c r="Q20" s="14" t="e">
        <f>IF(J20="PROV SUM",N20,L20*P20)</f>
        <v>#VALUE!</v>
      </c>
      <c r="R20" s="40">
        <v>0</v>
      </c>
      <c r="S20" s="74">
        <v>18.368499999999997</v>
      </c>
      <c r="T20" s="75">
        <f>IF(J20="SC024",N20,IF(ISERROR(S20),"",IF(J20="PROV SUM",N20,L20*S20)))</f>
        <v>36.736999999999995</v>
      </c>
      <c r="U20" s="75"/>
      <c r="V20" s="10" t="s">
        <v>139</v>
      </c>
      <c r="W20" s="39">
        <v>2</v>
      </c>
      <c r="X20" s="71">
        <v>18.368499999999997</v>
      </c>
      <c r="Y20" s="72">
        <f t="shared" si="0"/>
        <v>36.736999999999995</v>
      </c>
      <c r="Z20" s="19"/>
      <c r="AA20" s="79">
        <v>0</v>
      </c>
      <c r="AB20" s="80">
        <f t="shared" si="3"/>
        <v>0</v>
      </c>
      <c r="AC20" s="81">
        <v>0</v>
      </c>
      <c r="AD20" s="82">
        <f t="shared" si="1"/>
        <v>0</v>
      </c>
      <c r="AE20" s="133">
        <f t="shared" si="2"/>
        <v>0</v>
      </c>
    </row>
    <row r="21" spans="1:32" ht="45.75" thickBot="1" x14ac:dyDescent="0.3">
      <c r="A21" s="16"/>
      <c r="B21" s="3" t="s">
        <v>23</v>
      </c>
      <c r="C21" s="42" t="s">
        <v>189</v>
      </c>
      <c r="D21" s="5" t="s">
        <v>25</v>
      </c>
      <c r="E21" s="6" t="s">
        <v>238</v>
      </c>
      <c r="F21" s="7"/>
      <c r="G21" s="7"/>
      <c r="H21" s="8">
        <v>6.2150000000000398</v>
      </c>
      <c r="I21" s="7"/>
      <c r="J21" s="9" t="s">
        <v>239</v>
      </c>
      <c r="K21" s="10" t="s">
        <v>79</v>
      </c>
      <c r="L21" s="39">
        <v>425</v>
      </c>
      <c r="M21" s="11">
        <v>16.079999999999998</v>
      </c>
      <c r="N21" s="39">
        <v>6834</v>
      </c>
      <c r="O21" s="19"/>
      <c r="P21" s="13" t="e">
        <v>#VALUE!</v>
      </c>
      <c r="Q21" s="14" t="e">
        <f>IF(J21="PROV SUM",N21,L21*P21)</f>
        <v>#VALUE!</v>
      </c>
      <c r="R21" s="40">
        <v>0</v>
      </c>
      <c r="S21" s="74">
        <v>13.667999999999997</v>
      </c>
      <c r="T21" s="75">
        <f>IF(J21="SC024",N21,IF(ISERROR(S21),"",IF(J21="PROV SUM",N21,L21*S21)))</f>
        <v>5808.8999999999987</v>
      </c>
      <c r="U21" s="75"/>
      <c r="V21" s="10" t="s">
        <v>79</v>
      </c>
      <c r="W21" s="39">
        <v>425</v>
      </c>
      <c r="X21" s="71">
        <v>13.667999999999997</v>
      </c>
      <c r="Y21" s="72">
        <f t="shared" si="0"/>
        <v>5808.8999999999987</v>
      </c>
      <c r="Z21" s="19"/>
      <c r="AA21" s="79">
        <v>0</v>
      </c>
      <c r="AB21" s="80">
        <f t="shared" si="3"/>
        <v>0</v>
      </c>
      <c r="AC21" s="81">
        <v>0</v>
      </c>
      <c r="AD21" s="82">
        <f t="shared" si="1"/>
        <v>0</v>
      </c>
      <c r="AE21" s="133">
        <f t="shared" si="2"/>
        <v>0</v>
      </c>
    </row>
    <row r="22" spans="1:32" ht="45.75" thickBot="1" x14ac:dyDescent="0.3">
      <c r="A22" s="16"/>
      <c r="B22" s="3" t="s">
        <v>23</v>
      </c>
      <c r="C22" s="42" t="s">
        <v>189</v>
      </c>
      <c r="D22" s="5" t="s">
        <v>25</v>
      </c>
      <c r="E22" s="6" t="s">
        <v>246</v>
      </c>
      <c r="F22" s="7"/>
      <c r="G22" s="7"/>
      <c r="H22" s="8">
        <v>6.2280000000000397</v>
      </c>
      <c r="I22" s="7"/>
      <c r="J22" s="9" t="s">
        <v>247</v>
      </c>
      <c r="K22" s="10" t="s">
        <v>104</v>
      </c>
      <c r="L22" s="39">
        <v>192</v>
      </c>
      <c r="M22" s="11">
        <v>1.21</v>
      </c>
      <c r="N22" s="39">
        <v>232.32</v>
      </c>
      <c r="O22" s="19"/>
      <c r="P22" s="13" t="e">
        <v>#VALUE!</v>
      </c>
      <c r="Q22" s="14" t="e">
        <f>IF(J22="PROV SUM",N22,L22*P22)</f>
        <v>#VALUE!</v>
      </c>
      <c r="R22" s="40">
        <v>0</v>
      </c>
      <c r="S22" s="74">
        <v>1.0285</v>
      </c>
      <c r="T22" s="75">
        <f>IF(J22="SC024",N22,IF(ISERROR(S22),"",IF(J22="PROV SUM",N22,L22*S22)))</f>
        <v>197.47199999999998</v>
      </c>
      <c r="U22" s="75"/>
      <c r="V22" s="10" t="s">
        <v>104</v>
      </c>
      <c r="W22" s="39">
        <v>192</v>
      </c>
      <c r="X22" s="71">
        <v>1.0285</v>
      </c>
      <c r="Y22" s="72">
        <f t="shared" si="0"/>
        <v>197.47199999999998</v>
      </c>
      <c r="Z22" s="19"/>
      <c r="AA22" s="79">
        <v>0</v>
      </c>
      <c r="AB22" s="80">
        <f t="shared" si="3"/>
        <v>0</v>
      </c>
      <c r="AC22" s="81">
        <v>0</v>
      </c>
      <c r="AD22" s="82">
        <f t="shared" si="1"/>
        <v>0</v>
      </c>
      <c r="AE22" s="133">
        <f t="shared" si="2"/>
        <v>0</v>
      </c>
    </row>
    <row r="23" spans="1:32" ht="15.75" thickBot="1" x14ac:dyDescent="0.3">
      <c r="A23" s="16"/>
      <c r="B23" s="3" t="s">
        <v>23</v>
      </c>
      <c r="C23" s="42" t="s">
        <v>72</v>
      </c>
      <c r="D23" s="5" t="s">
        <v>378</v>
      </c>
      <c r="E23" s="6"/>
      <c r="F23" s="7"/>
      <c r="G23" s="7"/>
      <c r="H23" s="8"/>
      <c r="I23" s="7"/>
      <c r="J23" s="9"/>
      <c r="K23" s="10"/>
      <c r="L23" s="39"/>
      <c r="M23" s="9"/>
      <c r="N23" s="39"/>
      <c r="O23" s="44"/>
      <c r="P23" s="28"/>
      <c r="Q23" s="43"/>
      <c r="R23" s="43"/>
      <c r="S23" s="77"/>
      <c r="T23" s="77"/>
      <c r="U23" s="77"/>
      <c r="V23" s="10"/>
      <c r="W23" s="39"/>
      <c r="X23" s="71"/>
      <c r="Y23" s="72"/>
      <c r="Z23" s="44"/>
      <c r="AA23" s="79"/>
      <c r="AB23" s="80"/>
      <c r="AC23" s="81"/>
      <c r="AD23" s="82"/>
      <c r="AE23" s="133">
        <f t="shared" si="2"/>
        <v>0</v>
      </c>
      <c r="AF23" s="176">
        <f>SUM(AD24:AD25)</f>
        <v>17480.736000000001</v>
      </c>
    </row>
    <row r="24" spans="1:32" ht="60.75" thickBot="1" x14ac:dyDescent="0.3">
      <c r="A24" s="16"/>
      <c r="B24" s="3" t="s">
        <v>23</v>
      </c>
      <c r="C24" s="42" t="s">
        <v>72</v>
      </c>
      <c r="D24" s="5" t="s">
        <v>25</v>
      </c>
      <c r="E24" s="6" t="s">
        <v>85</v>
      </c>
      <c r="F24" s="7"/>
      <c r="G24" s="7"/>
      <c r="H24" s="8">
        <v>3.8800000000000101</v>
      </c>
      <c r="I24" s="7"/>
      <c r="J24" s="9" t="s">
        <v>86</v>
      </c>
      <c r="K24" s="10" t="s">
        <v>79</v>
      </c>
      <c r="L24" s="39">
        <v>580</v>
      </c>
      <c r="M24" s="11">
        <v>30.56</v>
      </c>
      <c r="N24" s="39">
        <v>17724.8</v>
      </c>
      <c r="O24" s="44"/>
      <c r="P24" s="13" t="e">
        <v>#VALUE!</v>
      </c>
      <c r="Q24" s="14" t="e">
        <f>IF(J24="PROV SUM",N24,L24*P24)</f>
        <v>#VALUE!</v>
      </c>
      <c r="R24" s="40">
        <v>0</v>
      </c>
      <c r="S24" s="74">
        <v>24.448</v>
      </c>
      <c r="T24" s="75">
        <f>IF(J24="SC024",N24,IF(ISERROR(S24),"",IF(J24="PROV SUM",N24,L24*S24)))</f>
        <v>14179.84</v>
      </c>
      <c r="U24" s="75"/>
      <c r="V24" s="10" t="s">
        <v>79</v>
      </c>
      <c r="W24" s="39">
        <v>580</v>
      </c>
      <c r="X24" s="71">
        <v>24.448</v>
      </c>
      <c r="Y24" s="72">
        <f t="shared" si="0"/>
        <v>14179.84</v>
      </c>
      <c r="Z24" s="44"/>
      <c r="AA24" s="79">
        <v>1</v>
      </c>
      <c r="AB24" s="80">
        <f t="shared" si="3"/>
        <v>14179.84</v>
      </c>
      <c r="AC24" s="81">
        <v>0.9</v>
      </c>
      <c r="AD24" s="82">
        <f t="shared" si="1"/>
        <v>12761.856</v>
      </c>
      <c r="AE24" s="133">
        <f t="shared" si="2"/>
        <v>1417.9840000000004</v>
      </c>
    </row>
    <row r="25" spans="1:32" ht="120.75" thickBot="1" x14ac:dyDescent="0.3">
      <c r="A25" s="16"/>
      <c r="B25" s="3" t="s">
        <v>23</v>
      </c>
      <c r="C25" s="42" t="s">
        <v>72</v>
      </c>
      <c r="D25" s="5" t="s">
        <v>25</v>
      </c>
      <c r="E25" s="6" t="s">
        <v>105</v>
      </c>
      <c r="F25" s="7"/>
      <c r="G25" s="7"/>
      <c r="H25" s="8">
        <v>3.1799999999999899</v>
      </c>
      <c r="I25" s="7"/>
      <c r="J25" s="9" t="s">
        <v>106</v>
      </c>
      <c r="K25" s="10" t="s">
        <v>79</v>
      </c>
      <c r="L25" s="39">
        <v>580</v>
      </c>
      <c r="M25" s="11">
        <v>10.17</v>
      </c>
      <c r="N25" s="39">
        <v>5898.6</v>
      </c>
      <c r="O25" s="44"/>
      <c r="P25" s="13" t="e">
        <v>#VALUE!</v>
      </c>
      <c r="Q25" s="14" t="e">
        <f>IF(J25="PROV SUM",N25,L25*P25)</f>
        <v>#VALUE!</v>
      </c>
      <c r="R25" s="40">
        <v>0</v>
      </c>
      <c r="S25" s="74">
        <v>8.136000000000001</v>
      </c>
      <c r="T25" s="75">
        <f>IF(J25="SC024",N25,IF(ISERROR(S25),"",IF(J25="PROV SUM",N25,L25*S25)))</f>
        <v>4718.880000000001</v>
      </c>
      <c r="U25" s="75"/>
      <c r="V25" s="10" t="s">
        <v>79</v>
      </c>
      <c r="W25" s="39">
        <v>580</v>
      </c>
      <c r="X25" s="71">
        <v>8.136000000000001</v>
      </c>
      <c r="Y25" s="72">
        <f t="shared" si="0"/>
        <v>4718.880000000001</v>
      </c>
      <c r="Z25" s="44"/>
      <c r="AA25" s="79">
        <v>1</v>
      </c>
      <c r="AB25" s="80">
        <f t="shared" si="3"/>
        <v>4718.880000000001</v>
      </c>
      <c r="AC25" s="81">
        <v>1</v>
      </c>
      <c r="AD25" s="82">
        <f t="shared" si="1"/>
        <v>4718.880000000001</v>
      </c>
      <c r="AE25" s="133">
        <f t="shared" si="2"/>
        <v>0</v>
      </c>
    </row>
    <row r="26" spans="1:32" ht="15.75" thickBot="1" x14ac:dyDescent="0.3">
      <c r="A26" s="16"/>
      <c r="B26" s="3" t="s">
        <v>23</v>
      </c>
      <c r="C26" s="42" t="s">
        <v>164</v>
      </c>
      <c r="D26" s="5" t="s">
        <v>378</v>
      </c>
      <c r="E26" s="6"/>
      <c r="F26" s="7"/>
      <c r="G26" s="7"/>
      <c r="H26" s="8"/>
      <c r="I26" s="7"/>
      <c r="J26" s="9"/>
      <c r="K26" s="10"/>
      <c r="L26" s="39"/>
      <c r="M26" s="9"/>
      <c r="N26" s="39"/>
      <c r="O26" s="44"/>
      <c r="P26" s="28"/>
      <c r="Q26" s="43"/>
      <c r="R26" s="43"/>
      <c r="S26" s="77"/>
      <c r="T26" s="77"/>
      <c r="U26" s="77"/>
      <c r="V26" s="10"/>
      <c r="W26" s="39"/>
      <c r="X26" s="71"/>
      <c r="Y26" s="72"/>
      <c r="Z26" s="44"/>
      <c r="AA26" s="79"/>
      <c r="AB26" s="80"/>
      <c r="AC26" s="81"/>
      <c r="AD26" s="82"/>
      <c r="AE26" s="133">
        <f t="shared" si="2"/>
        <v>0</v>
      </c>
    </row>
    <row r="27" spans="1:32" ht="45.75" thickBot="1" x14ac:dyDescent="0.3">
      <c r="A27" s="16"/>
      <c r="B27" s="3" t="s">
        <v>23</v>
      </c>
      <c r="C27" s="42" t="s">
        <v>164</v>
      </c>
      <c r="D27" s="5" t="s">
        <v>25</v>
      </c>
      <c r="E27" s="6" t="s">
        <v>181</v>
      </c>
      <c r="F27" s="7"/>
      <c r="G27" s="7"/>
      <c r="H27" s="8">
        <v>4.1839999999999504</v>
      </c>
      <c r="I27" s="7"/>
      <c r="J27" s="9" t="s">
        <v>182</v>
      </c>
      <c r="K27" s="10" t="s">
        <v>75</v>
      </c>
      <c r="L27" s="39">
        <v>2</v>
      </c>
      <c r="M27" s="11">
        <v>81.08</v>
      </c>
      <c r="N27" s="39">
        <v>162.16</v>
      </c>
      <c r="O27" s="44"/>
      <c r="P27" s="13" t="e">
        <v>#VALUE!</v>
      </c>
      <c r="Q27" s="14" t="e">
        <f>IF(J27="PROV SUM",N27,L27*P27)</f>
        <v>#VALUE!</v>
      </c>
      <c r="R27" s="40">
        <v>0</v>
      </c>
      <c r="S27" s="74">
        <v>66.599112000000005</v>
      </c>
      <c r="T27" s="75">
        <f>IF(J27="SC024",N27,IF(ISERROR(S27),"",IF(J27="PROV SUM",N27,L27*S27)))</f>
        <v>133.19822400000001</v>
      </c>
      <c r="U27" s="75"/>
      <c r="V27" s="10" t="s">
        <v>75</v>
      </c>
      <c r="W27" s="39">
        <v>2</v>
      </c>
      <c r="X27" s="71">
        <v>66.599112000000005</v>
      </c>
      <c r="Y27" s="72">
        <f t="shared" si="0"/>
        <v>133.19822400000001</v>
      </c>
      <c r="Z27" s="44"/>
      <c r="AA27" s="79">
        <v>0</v>
      </c>
      <c r="AB27" s="80">
        <f t="shared" si="3"/>
        <v>0</v>
      </c>
      <c r="AC27" s="81">
        <v>0</v>
      </c>
      <c r="AD27" s="82">
        <f t="shared" si="1"/>
        <v>0</v>
      </c>
      <c r="AE27" s="133">
        <f t="shared" si="2"/>
        <v>0</v>
      </c>
    </row>
    <row r="28" spans="1:32" ht="31.5" thickBot="1" x14ac:dyDescent="0.3">
      <c r="A28" s="16"/>
      <c r="B28" s="45" t="s">
        <v>23</v>
      </c>
      <c r="C28" s="46" t="s">
        <v>164</v>
      </c>
      <c r="D28" s="47" t="s">
        <v>25</v>
      </c>
      <c r="E28" s="48" t="s">
        <v>386</v>
      </c>
      <c r="F28" s="49"/>
      <c r="G28" s="49"/>
      <c r="H28" s="50">
        <v>4.2930000000000001</v>
      </c>
      <c r="I28" s="49"/>
      <c r="J28" s="51" t="s">
        <v>379</v>
      </c>
      <c r="K28" s="52" t="s">
        <v>380</v>
      </c>
      <c r="L28" s="53">
        <v>1</v>
      </c>
      <c r="M28" s="54">
        <v>1500</v>
      </c>
      <c r="N28" s="53">
        <v>1500</v>
      </c>
      <c r="O28" s="44"/>
      <c r="P28" s="13" t="e">
        <v>#VALUE!</v>
      </c>
      <c r="Q28" s="14">
        <f>IF(J28="PROV SUM",N28,L28*P28)</f>
        <v>1500</v>
      </c>
      <c r="R28" s="40" t="s">
        <v>381</v>
      </c>
      <c r="S28" s="74" t="s">
        <v>381</v>
      </c>
      <c r="T28" s="75">
        <f>IF(J28="SC024",N28,IF(ISERROR(S28),"",IF(J28="PROV SUM",N28,L28*S28)))</f>
        <v>1500</v>
      </c>
      <c r="U28" s="75"/>
      <c r="V28" s="10" t="s">
        <v>380</v>
      </c>
      <c r="W28" s="39">
        <v>1</v>
      </c>
      <c r="X28" s="71" t="s">
        <v>381</v>
      </c>
      <c r="Y28" s="72">
        <v>1500</v>
      </c>
      <c r="Z28" s="44"/>
      <c r="AA28" s="79">
        <v>0</v>
      </c>
      <c r="AB28" s="80">
        <f t="shared" si="3"/>
        <v>0</v>
      </c>
      <c r="AC28" s="81">
        <v>0</v>
      </c>
      <c r="AD28" s="82">
        <f t="shared" si="1"/>
        <v>0</v>
      </c>
      <c r="AE28" s="133">
        <f t="shared" si="2"/>
        <v>0</v>
      </c>
    </row>
    <row r="29" spans="1:32" ht="15.75" thickBot="1" x14ac:dyDescent="0.3">
      <c r="A29" s="16"/>
      <c r="B29" s="45" t="s">
        <v>23</v>
      </c>
      <c r="C29" s="46" t="s">
        <v>24</v>
      </c>
      <c r="D29" s="47" t="s">
        <v>378</v>
      </c>
      <c r="E29" s="48"/>
      <c r="F29" s="49"/>
      <c r="G29" s="49"/>
      <c r="H29" s="50"/>
      <c r="I29" s="49"/>
      <c r="J29" s="51"/>
      <c r="K29" s="52"/>
      <c r="L29" s="53"/>
      <c r="M29" s="51"/>
      <c r="N29" s="53"/>
      <c r="O29" s="44"/>
      <c r="P29" s="28"/>
      <c r="Q29" s="43"/>
      <c r="R29" s="43"/>
      <c r="S29" s="77"/>
      <c r="T29" s="77"/>
      <c r="U29" s="77"/>
      <c r="V29" s="10"/>
      <c r="W29" s="39"/>
      <c r="X29" s="71"/>
      <c r="Y29" s="72"/>
      <c r="Z29" s="44"/>
      <c r="AA29" s="79"/>
      <c r="AB29" s="80"/>
      <c r="AC29" s="81"/>
      <c r="AD29" s="82"/>
      <c r="AE29" s="133">
        <f t="shared" si="2"/>
        <v>0</v>
      </c>
      <c r="AF29" s="176">
        <f>SUM(AD30:AD35)</f>
        <v>52798.598999999987</v>
      </c>
    </row>
    <row r="30" spans="1:32" ht="120.75" thickBot="1" x14ac:dyDescent="0.3">
      <c r="A30" s="22"/>
      <c r="B30" s="55" t="s">
        <v>23</v>
      </c>
      <c r="C30" s="55" t="s">
        <v>24</v>
      </c>
      <c r="D30" s="56" t="s">
        <v>25</v>
      </c>
      <c r="E30" s="57" t="s">
        <v>26</v>
      </c>
      <c r="F30" s="58"/>
      <c r="G30" s="58"/>
      <c r="H30" s="59">
        <v>2.1</v>
      </c>
      <c r="I30" s="58"/>
      <c r="J30" s="60" t="s">
        <v>27</v>
      </c>
      <c r="K30" s="58" t="s">
        <v>28</v>
      </c>
      <c r="L30" s="61">
        <v>8850</v>
      </c>
      <c r="M30" s="62">
        <v>12.92</v>
      </c>
      <c r="N30" s="63">
        <v>114342</v>
      </c>
      <c r="O30" s="19"/>
      <c r="P30" s="13" t="e">
        <v>#VALUE!</v>
      </c>
      <c r="Q30" s="14" t="e">
        <f t="shared" ref="Q30:Q35" si="4">IF(J30="PROV SUM",N30,L30*P30)</f>
        <v>#VALUE!</v>
      </c>
      <c r="R30" s="40">
        <v>0</v>
      </c>
      <c r="S30" s="74">
        <v>16.4084</v>
      </c>
      <c r="T30" s="75">
        <f t="shared" ref="T30:T35" si="5">IF(J30="SC024",N30,IF(ISERROR(S30),"",IF(J30="PROV SUM",N30,L30*S30)))</f>
        <v>145214.34</v>
      </c>
      <c r="U30" s="75"/>
      <c r="V30" s="10" t="s">
        <v>28</v>
      </c>
      <c r="W30" s="39">
        <v>4425</v>
      </c>
      <c r="X30" s="72">
        <v>16.4084</v>
      </c>
      <c r="Y30" s="72">
        <f t="shared" si="0"/>
        <v>72607.17</v>
      </c>
      <c r="Z30" s="19"/>
      <c r="AA30" s="79">
        <v>0.7</v>
      </c>
      <c r="AB30" s="80">
        <f t="shared" si="3"/>
        <v>50825.018999999993</v>
      </c>
      <c r="AC30" s="81">
        <v>0.7</v>
      </c>
      <c r="AD30" s="82">
        <f t="shared" si="1"/>
        <v>50825.018999999993</v>
      </c>
      <c r="AE30" s="133">
        <f t="shared" si="2"/>
        <v>0</v>
      </c>
    </row>
    <row r="31" spans="1:32" ht="30.75" thickBot="1" x14ac:dyDescent="0.3">
      <c r="A31" s="22"/>
      <c r="B31" s="55" t="s">
        <v>23</v>
      </c>
      <c r="C31" s="55" t="s">
        <v>24</v>
      </c>
      <c r="D31" s="56" t="s">
        <v>25</v>
      </c>
      <c r="E31" s="57" t="s">
        <v>29</v>
      </c>
      <c r="F31" s="58"/>
      <c r="G31" s="58"/>
      <c r="H31" s="59">
        <v>2.5</v>
      </c>
      <c r="I31" s="58"/>
      <c r="J31" s="60" t="s">
        <v>30</v>
      </c>
      <c r="K31" s="58" t="s">
        <v>31</v>
      </c>
      <c r="L31" s="61">
        <v>1</v>
      </c>
      <c r="M31" s="62">
        <v>420</v>
      </c>
      <c r="N31" s="63">
        <v>420</v>
      </c>
      <c r="O31" s="19"/>
      <c r="P31" s="13" t="e">
        <v>#VALUE!</v>
      </c>
      <c r="Q31" s="14" t="e">
        <f t="shared" si="4"/>
        <v>#VALUE!</v>
      </c>
      <c r="R31" s="40">
        <v>0</v>
      </c>
      <c r="S31" s="74">
        <v>533.4</v>
      </c>
      <c r="T31" s="75">
        <f t="shared" si="5"/>
        <v>533.4</v>
      </c>
      <c r="U31" s="75"/>
      <c r="V31" s="10" t="s">
        <v>31</v>
      </c>
      <c r="W31" s="39">
        <v>1</v>
      </c>
      <c r="X31" s="72">
        <v>533.4</v>
      </c>
      <c r="Y31" s="72">
        <f t="shared" si="0"/>
        <v>533.4</v>
      </c>
      <c r="Z31" s="19"/>
      <c r="AA31" s="79">
        <v>0.7</v>
      </c>
      <c r="AB31" s="80">
        <f t="shared" si="3"/>
        <v>373.37999999999994</v>
      </c>
      <c r="AC31" s="81">
        <v>0.7</v>
      </c>
      <c r="AD31" s="82">
        <f t="shared" si="1"/>
        <v>373.37999999999994</v>
      </c>
      <c r="AE31" s="133">
        <f t="shared" si="2"/>
        <v>0</v>
      </c>
    </row>
    <row r="32" spans="1:32" ht="15.75" thickBot="1" x14ac:dyDescent="0.3">
      <c r="A32" s="22"/>
      <c r="B32" s="55" t="s">
        <v>23</v>
      </c>
      <c r="C32" s="55" t="s">
        <v>24</v>
      </c>
      <c r="D32" s="56" t="s">
        <v>25</v>
      </c>
      <c r="E32" s="57" t="s">
        <v>32</v>
      </c>
      <c r="F32" s="58"/>
      <c r="G32" s="58"/>
      <c r="H32" s="59">
        <v>2.6</v>
      </c>
      <c r="I32" s="58"/>
      <c r="J32" s="60" t="s">
        <v>33</v>
      </c>
      <c r="K32" s="58" t="s">
        <v>31</v>
      </c>
      <c r="L32" s="61">
        <v>3</v>
      </c>
      <c r="M32" s="62">
        <v>50</v>
      </c>
      <c r="N32" s="63">
        <v>150</v>
      </c>
      <c r="O32" s="19"/>
      <c r="P32" s="13" t="e">
        <v>#VALUE!</v>
      </c>
      <c r="Q32" s="14" t="e">
        <f t="shared" si="4"/>
        <v>#VALUE!</v>
      </c>
      <c r="R32" s="40">
        <v>0</v>
      </c>
      <c r="S32" s="74">
        <v>63.5</v>
      </c>
      <c r="T32" s="75">
        <f t="shared" si="5"/>
        <v>190.5</v>
      </c>
      <c r="U32" s="75"/>
      <c r="V32" s="10" t="s">
        <v>31</v>
      </c>
      <c r="W32" s="39">
        <v>3</v>
      </c>
      <c r="X32" s="72">
        <v>63.5</v>
      </c>
      <c r="Y32" s="72">
        <f t="shared" si="0"/>
        <v>190.5</v>
      </c>
      <c r="Z32" s="19"/>
      <c r="AA32" s="79">
        <v>0.7</v>
      </c>
      <c r="AB32" s="80">
        <f t="shared" si="3"/>
        <v>133.35</v>
      </c>
      <c r="AC32" s="81">
        <v>0.7</v>
      </c>
      <c r="AD32" s="82">
        <f t="shared" si="1"/>
        <v>133.35</v>
      </c>
      <c r="AE32" s="133">
        <f t="shared" si="2"/>
        <v>0</v>
      </c>
    </row>
    <row r="33" spans="1:32" ht="15.75" thickBot="1" x14ac:dyDescent="0.3">
      <c r="A33" s="22"/>
      <c r="B33" s="55" t="s">
        <v>23</v>
      </c>
      <c r="C33" s="55" t="s">
        <v>24</v>
      </c>
      <c r="D33" s="56" t="s">
        <v>25</v>
      </c>
      <c r="E33" s="57" t="s">
        <v>55</v>
      </c>
      <c r="F33" s="58"/>
      <c r="G33" s="58"/>
      <c r="H33" s="59">
        <v>2.2200000000000002</v>
      </c>
      <c r="I33" s="58"/>
      <c r="J33" s="60" t="s">
        <v>56</v>
      </c>
      <c r="K33" s="58" t="s">
        <v>57</v>
      </c>
      <c r="L33" s="61">
        <v>14</v>
      </c>
      <c r="M33" s="62">
        <v>82.5</v>
      </c>
      <c r="N33" s="63">
        <v>1155</v>
      </c>
      <c r="O33" s="19"/>
      <c r="P33" s="13" t="e">
        <v>#VALUE!</v>
      </c>
      <c r="Q33" s="14" t="e">
        <f t="shared" si="4"/>
        <v>#VALUE!</v>
      </c>
      <c r="R33" s="40">
        <v>0</v>
      </c>
      <c r="S33" s="74">
        <v>104.77500000000001</v>
      </c>
      <c r="T33" s="75">
        <f t="shared" si="5"/>
        <v>1466.8500000000001</v>
      </c>
      <c r="U33" s="75"/>
      <c r="V33" s="10" t="s">
        <v>57</v>
      </c>
      <c r="W33" s="39">
        <v>14</v>
      </c>
      <c r="X33" s="72">
        <v>104.77500000000001</v>
      </c>
      <c r="Y33" s="72">
        <f t="shared" si="0"/>
        <v>1466.8500000000001</v>
      </c>
      <c r="Z33" s="19"/>
      <c r="AA33" s="79">
        <v>1</v>
      </c>
      <c r="AB33" s="80">
        <f t="shared" si="3"/>
        <v>1466.8500000000001</v>
      </c>
      <c r="AC33" s="81">
        <v>1</v>
      </c>
      <c r="AD33" s="82">
        <f t="shared" si="1"/>
        <v>1466.8500000000001</v>
      </c>
      <c r="AE33" s="133">
        <f t="shared" si="2"/>
        <v>0</v>
      </c>
    </row>
    <row r="34" spans="1:32" ht="15.75" thickBot="1" x14ac:dyDescent="0.3">
      <c r="A34" s="22"/>
      <c r="B34" s="55" t="s">
        <v>23</v>
      </c>
      <c r="C34" s="55" t="s">
        <v>24</v>
      </c>
      <c r="D34" s="56" t="s">
        <v>25</v>
      </c>
      <c r="E34" s="57" t="s">
        <v>69</v>
      </c>
      <c r="F34" s="58"/>
      <c r="G34" s="58"/>
      <c r="H34" s="59">
        <v>2.2999999999999998</v>
      </c>
      <c r="I34" s="58"/>
      <c r="J34" s="60" t="s">
        <v>70</v>
      </c>
      <c r="K34" s="58"/>
      <c r="L34" s="61">
        <v>1</v>
      </c>
      <c r="M34" s="62">
        <v>695</v>
      </c>
      <c r="N34" s="63">
        <v>695</v>
      </c>
      <c r="O34" s="19"/>
      <c r="P34" s="13" t="e">
        <v>#VALUE!</v>
      </c>
      <c r="Q34" s="14" t="e">
        <f t="shared" si="4"/>
        <v>#VALUE!</v>
      </c>
      <c r="R34" s="40">
        <v>0</v>
      </c>
      <c r="S34" s="74">
        <v>882.65</v>
      </c>
      <c r="T34" s="75">
        <f t="shared" si="5"/>
        <v>882.65</v>
      </c>
      <c r="U34" s="75"/>
      <c r="V34" s="10"/>
      <c r="W34" s="39">
        <v>1</v>
      </c>
      <c r="X34" s="72">
        <v>882.65</v>
      </c>
      <c r="Y34" s="72">
        <f t="shared" si="0"/>
        <v>882.65</v>
      </c>
      <c r="Z34" s="19"/>
      <c r="AA34" s="79">
        <v>0</v>
      </c>
      <c r="AB34" s="80">
        <f t="shared" si="3"/>
        <v>0</v>
      </c>
      <c r="AC34" s="81">
        <v>0</v>
      </c>
      <c r="AD34" s="82">
        <f t="shared" si="1"/>
        <v>0</v>
      </c>
      <c r="AE34" s="133">
        <f t="shared" si="2"/>
        <v>0</v>
      </c>
    </row>
    <row r="35" spans="1:32" ht="60.75" thickBot="1" x14ac:dyDescent="0.3">
      <c r="A35" s="22"/>
      <c r="B35" s="55" t="s">
        <v>23</v>
      </c>
      <c r="C35" s="55" t="s">
        <v>24</v>
      </c>
      <c r="D35" s="56" t="s">
        <v>25</v>
      </c>
      <c r="E35" s="57" t="s">
        <v>382</v>
      </c>
      <c r="F35" s="58"/>
      <c r="G35" s="58"/>
      <c r="H35" s="59"/>
      <c r="I35" s="58"/>
      <c r="J35" s="60" t="s">
        <v>383</v>
      </c>
      <c r="K35" s="58" t="s">
        <v>31</v>
      </c>
      <c r="L35" s="61"/>
      <c r="M35" s="62">
        <v>4.8300000000000003E-2</v>
      </c>
      <c r="N35" s="63">
        <v>0</v>
      </c>
      <c r="O35" s="19"/>
      <c r="P35" s="13" t="e">
        <v>#VALUE!</v>
      </c>
      <c r="Q35" s="14" t="e">
        <f t="shared" si="4"/>
        <v>#VALUE!</v>
      </c>
      <c r="R35" s="40" t="e">
        <v>#N/A</v>
      </c>
      <c r="S35" s="74" t="e">
        <v>#N/A</v>
      </c>
      <c r="T35" s="75">
        <f t="shared" si="5"/>
        <v>0</v>
      </c>
      <c r="U35" s="75"/>
      <c r="V35" s="10" t="s">
        <v>31</v>
      </c>
      <c r="W35" s="39"/>
      <c r="X35" s="72" t="e">
        <v>#N/A</v>
      </c>
      <c r="Y35" s="72"/>
      <c r="Z35" s="19"/>
      <c r="AA35" s="79">
        <v>0</v>
      </c>
      <c r="AB35" s="80">
        <f t="shared" si="3"/>
        <v>0</v>
      </c>
      <c r="AC35" s="81">
        <v>0</v>
      </c>
      <c r="AD35" s="82">
        <f t="shared" si="1"/>
        <v>0</v>
      </c>
      <c r="AE35" s="133">
        <f t="shared" si="2"/>
        <v>0</v>
      </c>
    </row>
    <row r="36" spans="1:32" ht="15.75" thickBot="1" x14ac:dyDescent="0.3">
      <c r="A36" s="22"/>
      <c r="B36" s="64" t="s">
        <v>23</v>
      </c>
      <c r="C36" s="55" t="s">
        <v>312</v>
      </c>
      <c r="D36" s="56" t="s">
        <v>378</v>
      </c>
      <c r="E36" s="57"/>
      <c r="F36" s="58"/>
      <c r="G36" s="58"/>
      <c r="H36" s="59"/>
      <c r="I36" s="58"/>
      <c r="J36" s="60"/>
      <c r="K36" s="58"/>
      <c r="L36" s="61"/>
      <c r="M36" s="60"/>
      <c r="N36" s="63"/>
      <c r="O36" s="19"/>
      <c r="P36" s="17"/>
      <c r="Q36" s="38"/>
      <c r="R36" s="38"/>
      <c r="S36" s="76"/>
      <c r="T36" s="76"/>
      <c r="U36" s="76"/>
      <c r="V36" s="10"/>
      <c r="W36" s="39"/>
      <c r="X36" s="71"/>
      <c r="Y36" s="72"/>
      <c r="Z36" s="19"/>
      <c r="AA36" s="79"/>
      <c r="AB36" s="80"/>
      <c r="AC36" s="81"/>
      <c r="AD36" s="82"/>
      <c r="AE36" s="133">
        <f t="shared" si="2"/>
        <v>0</v>
      </c>
    </row>
    <row r="37" spans="1:32" ht="30.75" thickBot="1" x14ac:dyDescent="0.3">
      <c r="A37" s="22"/>
      <c r="B37" s="64" t="s">
        <v>23</v>
      </c>
      <c r="C37" s="55" t="s">
        <v>312</v>
      </c>
      <c r="D37" s="56" t="s">
        <v>25</v>
      </c>
      <c r="E37" s="57" t="s">
        <v>337</v>
      </c>
      <c r="F37" s="58"/>
      <c r="G37" s="58"/>
      <c r="H37" s="59">
        <v>7.2530000000000499</v>
      </c>
      <c r="I37" s="58"/>
      <c r="J37" s="60" t="s">
        <v>338</v>
      </c>
      <c r="K37" s="58" t="s">
        <v>79</v>
      </c>
      <c r="L37" s="61">
        <v>2</v>
      </c>
      <c r="M37" s="65">
        <v>20.13</v>
      </c>
      <c r="N37" s="63">
        <v>40.26</v>
      </c>
      <c r="O37" s="19"/>
      <c r="P37" s="13" t="e">
        <v>#VALUE!</v>
      </c>
      <c r="Q37" s="14" t="e">
        <f>IF(J37="PROV SUM",N37,L37*P37)</f>
        <v>#VALUE!</v>
      </c>
      <c r="R37" s="40">
        <v>0</v>
      </c>
      <c r="S37" s="74">
        <v>14.594249999999999</v>
      </c>
      <c r="T37" s="75">
        <f>IF(J37="SC024",N37,IF(ISERROR(S37),"",IF(J37="PROV SUM",N37,L37*S37)))</f>
        <v>29.188499999999998</v>
      </c>
      <c r="U37" s="75"/>
      <c r="V37" s="10" t="s">
        <v>79</v>
      </c>
      <c r="W37" s="39">
        <v>2</v>
      </c>
      <c r="X37" s="71">
        <v>14.594249999999999</v>
      </c>
      <c r="Y37" s="72">
        <f t="shared" si="0"/>
        <v>29.188499999999998</v>
      </c>
      <c r="Z37" s="19"/>
      <c r="AA37" s="79">
        <v>0</v>
      </c>
      <c r="AB37" s="80">
        <f t="shared" si="3"/>
        <v>0</v>
      </c>
      <c r="AC37" s="81">
        <v>0</v>
      </c>
      <c r="AD37" s="82">
        <f>Y37*AC37</f>
        <v>0</v>
      </c>
      <c r="AE37" s="133">
        <f t="shared" si="2"/>
        <v>0</v>
      </c>
    </row>
    <row r="38" spans="1:32" ht="16.5" thickBot="1" x14ac:dyDescent="0.3">
      <c r="A38" s="22"/>
      <c r="B38" s="64" t="s">
        <v>23</v>
      </c>
      <c r="C38" s="55" t="s">
        <v>312</v>
      </c>
      <c r="D38" s="56" t="s">
        <v>25</v>
      </c>
      <c r="E38" s="57" t="s">
        <v>387</v>
      </c>
      <c r="F38" s="58"/>
      <c r="G38" s="58"/>
      <c r="H38" s="59">
        <v>7.3159999999999998</v>
      </c>
      <c r="I38" s="58"/>
      <c r="J38" s="60" t="s">
        <v>379</v>
      </c>
      <c r="K38" s="58" t="s">
        <v>380</v>
      </c>
      <c r="L38" s="61">
        <v>1</v>
      </c>
      <c r="M38" s="61">
        <v>1800</v>
      </c>
      <c r="N38" s="63">
        <v>1800</v>
      </c>
      <c r="O38" s="19"/>
      <c r="P38" s="13" t="e">
        <v>#VALUE!</v>
      </c>
      <c r="Q38" s="14">
        <f>IF(J38="PROV SUM",N38,L38*P38)</f>
        <v>1800</v>
      </c>
      <c r="R38" s="40" t="s">
        <v>381</v>
      </c>
      <c r="S38" s="74" t="s">
        <v>381</v>
      </c>
      <c r="T38" s="75">
        <f>IF(J38="SC024",N38,IF(ISERROR(S38),"",IF(J38="PROV SUM",N38,L38*S38)))</f>
        <v>1800</v>
      </c>
      <c r="U38" s="75"/>
      <c r="V38" s="10" t="s">
        <v>380</v>
      </c>
      <c r="W38" s="39">
        <v>1</v>
      </c>
      <c r="X38" s="71" t="s">
        <v>381</v>
      </c>
      <c r="Y38" s="72">
        <v>1800</v>
      </c>
      <c r="Z38" s="19"/>
      <c r="AA38" s="79">
        <v>0</v>
      </c>
      <c r="AB38" s="80">
        <f t="shared" si="3"/>
        <v>0</v>
      </c>
      <c r="AC38" s="81">
        <v>0</v>
      </c>
      <c r="AD38" s="82">
        <f>Y38*AC38</f>
        <v>0</v>
      </c>
      <c r="AE38" s="133">
        <f t="shared" si="2"/>
        <v>0</v>
      </c>
    </row>
    <row r="39" spans="1:32" ht="15.75" thickBot="1" x14ac:dyDescent="0.3">
      <c r="A39" s="22"/>
      <c r="B39" s="23"/>
      <c r="C39" s="24"/>
      <c r="D39" s="25"/>
      <c r="E39" s="26"/>
      <c r="F39" s="22"/>
      <c r="G39" s="22"/>
      <c r="H39" s="27"/>
      <c r="I39" s="22"/>
      <c r="J39" s="28"/>
      <c r="K39" s="22"/>
      <c r="L39" s="29"/>
      <c r="M39" s="28"/>
      <c r="N39" s="18"/>
      <c r="O39" s="19"/>
      <c r="P39" s="17"/>
      <c r="Q39" s="38"/>
      <c r="R39" s="38"/>
      <c r="S39" s="38"/>
      <c r="T39" s="38"/>
      <c r="U39" s="66"/>
      <c r="V39" s="22"/>
      <c r="W39" s="29"/>
      <c r="X39" s="28"/>
      <c r="Y39" s="18"/>
      <c r="Z39" s="19"/>
      <c r="AA39" s="78"/>
      <c r="AB39" s="78"/>
      <c r="AC39" s="78"/>
      <c r="AD39" s="78"/>
    </row>
    <row r="40" spans="1:32" ht="15.75" thickBot="1" x14ac:dyDescent="0.3">
      <c r="A40" s="22"/>
      <c r="B40" s="23"/>
      <c r="C40" s="24"/>
      <c r="D40" s="25"/>
      <c r="E40" s="26"/>
      <c r="F40" s="22"/>
      <c r="G40" s="22"/>
      <c r="H40" s="27"/>
      <c r="I40" s="22"/>
      <c r="J40" s="28"/>
      <c r="K40" s="22"/>
      <c r="L40" s="29"/>
      <c r="M40" s="28"/>
      <c r="N40" s="18"/>
      <c r="O40" s="19"/>
      <c r="P40" s="17"/>
      <c r="Q40" s="38"/>
      <c r="R40" s="38"/>
      <c r="S40" s="69" t="s">
        <v>5</v>
      </c>
      <c r="T40" s="70">
        <f>SUM(T12:T38)</f>
        <v>181652.97072399998</v>
      </c>
      <c r="U40" s="66"/>
      <c r="V40" s="22"/>
      <c r="W40" s="29"/>
      <c r="X40" s="69" t="s">
        <v>5</v>
      </c>
      <c r="Y40" s="73">
        <f>SUM(Y12:Y38)</f>
        <v>109045.800724</v>
      </c>
      <c r="Z40" s="19"/>
      <c r="AA40" s="78"/>
      <c r="AB40" s="119">
        <f>SUM(AB12:AB38)</f>
        <v>72141.919000000009</v>
      </c>
      <c r="AC40" s="78"/>
      <c r="AD40" s="120">
        <f>SUM(AD12:AD38)</f>
        <v>70723.935000000012</v>
      </c>
      <c r="AE40" s="132">
        <f>SUM(AE12:AE38)</f>
        <v>1417.9840000000004</v>
      </c>
      <c r="AF40" s="404">
        <f>SUM(AF10:AF38)</f>
        <v>70723.934999999983</v>
      </c>
    </row>
    <row r="41" spans="1:32" x14ac:dyDescent="0.25">
      <c r="A41" s="22"/>
      <c r="B41" s="23"/>
      <c r="C41" s="24"/>
      <c r="D41" s="25"/>
      <c r="E41" s="26"/>
      <c r="F41" s="22"/>
      <c r="G41" s="22"/>
      <c r="H41" s="27"/>
      <c r="I41" s="22"/>
      <c r="J41" s="28"/>
      <c r="K41" s="22"/>
      <c r="L41" s="29"/>
      <c r="M41" s="28"/>
      <c r="N41" s="18"/>
      <c r="O41" s="19"/>
      <c r="P41" s="17"/>
      <c r="Q41" s="38"/>
      <c r="R41" s="38"/>
      <c r="S41" s="38"/>
      <c r="T41" s="38"/>
      <c r="U41" s="66"/>
    </row>
    <row r="42" spans="1:32" x14ac:dyDescent="0.25">
      <c r="A42" s="22"/>
      <c r="B42" s="23"/>
      <c r="C42" s="24"/>
      <c r="D42" s="25"/>
      <c r="E42" s="26"/>
      <c r="F42" s="22"/>
      <c r="G42" s="22"/>
      <c r="H42" s="27"/>
      <c r="I42" s="22"/>
      <c r="J42" s="28"/>
      <c r="K42" s="22"/>
      <c r="L42" s="29"/>
      <c r="M42" s="28"/>
      <c r="N42" s="18"/>
      <c r="O42" s="19"/>
      <c r="P42" s="17"/>
      <c r="Q42" s="38"/>
      <c r="R42" s="38"/>
      <c r="S42" s="38"/>
      <c r="T42" s="38"/>
      <c r="U42" s="66"/>
    </row>
    <row r="43" spans="1:32" x14ac:dyDescent="0.25">
      <c r="A43" s="22"/>
      <c r="B43" s="23"/>
      <c r="C43" s="24"/>
      <c r="D43" s="25"/>
      <c r="E43" s="26"/>
      <c r="F43" s="22"/>
      <c r="G43" s="22"/>
      <c r="H43" s="27"/>
      <c r="I43" s="22"/>
      <c r="J43" s="28"/>
      <c r="K43" s="22"/>
      <c r="L43" s="29"/>
      <c r="M43" s="28"/>
      <c r="N43" s="18"/>
      <c r="O43" s="19"/>
      <c r="P43" s="17"/>
      <c r="Q43" s="38"/>
      <c r="R43" s="38"/>
      <c r="S43" s="38"/>
      <c r="T43" s="38"/>
      <c r="U43" s="66"/>
    </row>
  </sheetData>
  <autoFilter ref="B8:AE38"/>
  <mergeCells count="4">
    <mergeCell ref="K7:T7"/>
    <mergeCell ref="V7:Y7"/>
    <mergeCell ref="AA7:AB7"/>
    <mergeCell ref="AC7:AD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0:S35 S12 S14:S16 S18:S22 S24:S25 S27:S28 S37:S38">
      <formula1>P12</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54"/>
  <sheetViews>
    <sheetView topLeftCell="B1" zoomScale="70" zoomScaleNormal="70" workbookViewId="0">
      <pane xSplit="9" ySplit="8" topLeftCell="S42" activePane="bottomRight" state="frozen"/>
      <selection activeCell="S45" sqref="S45"/>
      <selection pane="topRight" activeCell="S45" sqref="S45"/>
      <selection pane="bottomLeft" activeCell="S45" sqref="S45"/>
      <selection pane="bottomRight" activeCell="AC44" sqref="AC4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ht="15.75" x14ac:dyDescent="0.25">
      <c r="A1" s="235"/>
      <c r="B1" s="246" t="str">
        <f>'Valuation Summary'!B1</f>
        <v>Mulalley &amp; Co Ltd</v>
      </c>
      <c r="C1" s="236"/>
      <c r="D1" s="237"/>
      <c r="E1" s="236"/>
      <c r="F1" s="237"/>
      <c r="G1" s="237"/>
      <c r="H1" s="238"/>
      <c r="I1" s="237"/>
      <c r="J1" s="239"/>
      <c r="K1" s="237"/>
      <c r="L1" s="240"/>
      <c r="M1" s="239"/>
      <c r="N1" s="240"/>
      <c r="O1" s="241"/>
      <c r="P1" s="242"/>
      <c r="Q1" s="243"/>
      <c r="R1" s="239"/>
      <c r="S1" s="239"/>
      <c r="T1" s="239"/>
    </row>
    <row r="2" spans="1:31" s="234" customFormat="1" ht="15.75" x14ac:dyDescent="0.25">
      <c r="A2" s="235"/>
      <c r="B2" s="246"/>
      <c r="C2" s="236"/>
      <c r="D2" s="237"/>
      <c r="E2" s="236"/>
      <c r="F2" s="237"/>
      <c r="G2" s="237"/>
      <c r="H2" s="238"/>
      <c r="I2" s="237"/>
      <c r="J2" s="239"/>
      <c r="K2" s="237"/>
      <c r="L2" s="240"/>
      <c r="M2" s="239"/>
      <c r="N2" s="240"/>
      <c r="O2" s="241"/>
      <c r="P2" s="242"/>
      <c r="Q2" s="243"/>
      <c r="R2" s="239"/>
      <c r="S2" s="239"/>
      <c r="T2" s="239"/>
    </row>
    <row r="3" spans="1:31" s="234" customFormat="1" ht="15.75" x14ac:dyDescent="0.25">
      <c r="A3" s="235"/>
      <c r="B3" s="246" t="str">
        <f>'Valuation Summary'!B3</f>
        <v>Camden Better Homes - NW5 Blocks</v>
      </c>
      <c r="C3" s="236"/>
      <c r="D3" s="237"/>
      <c r="E3" s="236"/>
      <c r="F3" s="237"/>
      <c r="G3" s="237"/>
      <c r="H3" s="238"/>
      <c r="I3" s="237"/>
      <c r="J3" s="239"/>
      <c r="K3" s="237"/>
      <c r="L3" s="240"/>
      <c r="M3" s="239"/>
      <c r="N3" s="240"/>
      <c r="O3" s="241"/>
      <c r="P3" s="242"/>
      <c r="Q3" s="243"/>
      <c r="R3" s="239"/>
      <c r="S3" s="239"/>
      <c r="T3" s="239"/>
    </row>
    <row r="4" spans="1:31" s="234" customFormat="1" ht="15.75" x14ac:dyDescent="0.25">
      <c r="A4" s="235"/>
      <c r="B4" s="246"/>
      <c r="C4" s="236"/>
      <c r="D4" s="237"/>
      <c r="E4" s="236"/>
      <c r="F4" s="237"/>
      <c r="G4" s="237"/>
      <c r="H4" s="238"/>
      <c r="I4" s="237"/>
      <c r="J4" s="239"/>
      <c r="K4" s="237"/>
      <c r="L4" s="240"/>
      <c r="M4" s="239"/>
      <c r="N4" s="240"/>
      <c r="O4" s="241"/>
      <c r="P4" s="242"/>
      <c r="Q4" s="243"/>
      <c r="R4" s="239"/>
      <c r="S4" s="239"/>
      <c r="T4" s="239"/>
    </row>
    <row r="5" spans="1:31" s="234" customFormat="1" ht="15.75" x14ac:dyDescent="0.25">
      <c r="A5" s="247"/>
      <c r="B5" s="246" t="s">
        <v>598</v>
      </c>
      <c r="C5" s="248"/>
      <c r="D5" s="247"/>
      <c r="E5" s="249"/>
      <c r="F5" s="247"/>
      <c r="G5" s="247"/>
      <c r="H5" s="250"/>
      <c r="I5" s="247"/>
      <c r="J5" s="251"/>
      <c r="K5" s="247"/>
      <c r="L5" s="252"/>
      <c r="M5" s="251"/>
      <c r="N5" s="240"/>
      <c r="O5" s="241"/>
      <c r="P5" s="401"/>
      <c r="Q5" s="401"/>
      <c r="R5" s="401"/>
      <c r="S5" s="401"/>
      <c r="T5" s="401"/>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row>
    <row r="8" spans="1:31" s="318" customFormat="1" ht="75.75" thickBot="1" x14ac:dyDescent="0.3">
      <c r="A8" s="310" t="s">
        <v>377</v>
      </c>
      <c r="B8" s="311" t="s">
        <v>45</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16"/>
      <c r="B10" s="3" t="s">
        <v>45</v>
      </c>
      <c r="C10" s="4" t="s">
        <v>308</v>
      </c>
      <c r="D10" s="5" t="s">
        <v>378</v>
      </c>
      <c r="E10" s="6"/>
      <c r="F10" s="7"/>
      <c r="G10" s="7"/>
      <c r="H10" s="8"/>
      <c r="I10" s="7"/>
      <c r="J10" s="9"/>
      <c r="K10" s="10"/>
      <c r="L10" s="39"/>
      <c r="M10" s="9"/>
      <c r="N10" s="12"/>
      <c r="O10" s="19"/>
      <c r="P10" s="17"/>
      <c r="Q10" s="38"/>
      <c r="R10" s="38"/>
      <c r="S10" s="38"/>
      <c r="T10" s="38"/>
      <c r="AA10" s="78"/>
      <c r="AB10" s="78"/>
      <c r="AC10" s="78"/>
      <c r="AD10" s="78"/>
    </row>
    <row r="11" spans="1:31" ht="30.75" thickBot="1" x14ac:dyDescent="0.3">
      <c r="A11" s="16"/>
      <c r="B11" s="3" t="s">
        <v>45</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41">
        <v>222.29999999999998</v>
      </c>
      <c r="Y11" s="72">
        <f>W11*X11</f>
        <v>444.59999999999997</v>
      </c>
      <c r="Z11" s="19"/>
      <c r="AA11" s="79">
        <v>0</v>
      </c>
      <c r="AB11" s="80">
        <f>Y11*AA11</f>
        <v>0</v>
      </c>
      <c r="AC11" s="81">
        <v>0</v>
      </c>
      <c r="AD11" s="82">
        <f>Y11*AC11</f>
        <v>0</v>
      </c>
      <c r="AE11" s="133">
        <f>AB11-AD11</f>
        <v>0</v>
      </c>
    </row>
    <row r="12" spans="1:31" ht="15.75" thickBot="1" x14ac:dyDescent="0.3">
      <c r="A12" s="16"/>
      <c r="B12" s="3" t="s">
        <v>45</v>
      </c>
      <c r="C12" s="4" t="s">
        <v>285</v>
      </c>
      <c r="D12" s="5" t="s">
        <v>378</v>
      </c>
      <c r="E12" s="6"/>
      <c r="F12" s="7"/>
      <c r="G12" s="7"/>
      <c r="H12" s="8"/>
      <c r="I12" s="7"/>
      <c r="J12" s="9"/>
      <c r="K12" s="10"/>
      <c r="L12" s="39"/>
      <c r="M12" s="9"/>
      <c r="N12" s="12"/>
      <c r="O12" s="19"/>
      <c r="P12" s="17"/>
      <c r="Q12" s="38"/>
      <c r="R12" s="38"/>
      <c r="S12" s="38"/>
      <c r="T12" s="38"/>
      <c r="V12" s="10"/>
      <c r="W12" s="39"/>
      <c r="X12" s="38"/>
      <c r="Y12" s="72">
        <f t="shared" ref="Y12:Y50" si="0">W12*X12</f>
        <v>0</v>
      </c>
      <c r="Z12" s="19"/>
      <c r="AA12" s="79">
        <v>0</v>
      </c>
      <c r="AB12" s="80">
        <f t="shared" ref="AB12:AB52" si="1">Y12*AA12</f>
        <v>0</v>
      </c>
      <c r="AC12" s="81">
        <v>0</v>
      </c>
      <c r="AD12" s="82">
        <f t="shared" ref="AD12:AD52" si="2">Y12*AC12</f>
        <v>0</v>
      </c>
      <c r="AE12" s="133"/>
    </row>
    <row r="13" spans="1:31" ht="31.5" thickBot="1" x14ac:dyDescent="0.3">
      <c r="A13" s="16"/>
      <c r="B13" s="3" t="s">
        <v>45</v>
      </c>
      <c r="C13" s="4" t="s">
        <v>285</v>
      </c>
      <c r="D13" s="5" t="s">
        <v>25</v>
      </c>
      <c r="E13" s="6" t="s">
        <v>394</v>
      </c>
      <c r="F13" s="7"/>
      <c r="G13" s="7"/>
      <c r="H13" s="8">
        <v>5.3860000000000001</v>
      </c>
      <c r="I13" s="7"/>
      <c r="J13" s="9" t="s">
        <v>379</v>
      </c>
      <c r="K13" s="10" t="s">
        <v>380</v>
      </c>
      <c r="L13" s="39">
        <v>1</v>
      </c>
      <c r="M13" s="11">
        <v>100</v>
      </c>
      <c r="N13" s="12">
        <v>100</v>
      </c>
      <c r="O13" s="19"/>
      <c r="P13" s="13" t="e">
        <v>#VALUE!</v>
      </c>
      <c r="Q13" s="14">
        <f>IF(J13="PROV SUM",N13,L13*P13)</f>
        <v>100</v>
      </c>
      <c r="R13" s="40" t="s">
        <v>381</v>
      </c>
      <c r="S13" s="41" t="s">
        <v>381</v>
      </c>
      <c r="T13" s="14">
        <f>IF(J13="SC024",N13,IF(ISERROR(S13),"",IF(J13="PROV SUM",N13,L13*S13)))</f>
        <v>100</v>
      </c>
      <c r="V13" s="10" t="s">
        <v>380</v>
      </c>
      <c r="W13" s="39">
        <v>1</v>
      </c>
      <c r="X13" s="41" t="s">
        <v>381</v>
      </c>
      <c r="Y13" s="14">
        <v>100</v>
      </c>
      <c r="Z13" s="19"/>
      <c r="AA13" s="79">
        <v>0</v>
      </c>
      <c r="AB13" s="80">
        <f t="shared" si="1"/>
        <v>0</v>
      </c>
      <c r="AC13" s="81">
        <v>0</v>
      </c>
      <c r="AD13" s="82">
        <f t="shared" si="2"/>
        <v>0</v>
      </c>
      <c r="AE13" s="133">
        <f t="shared" ref="AE13:AE51" si="3">AB13-AD13</f>
        <v>0</v>
      </c>
    </row>
    <row r="14" spans="1:31" ht="16.5" thickBot="1" x14ac:dyDescent="0.3">
      <c r="A14" s="16"/>
      <c r="B14" s="3" t="s">
        <v>45</v>
      </c>
      <c r="C14" s="4" t="s">
        <v>285</v>
      </c>
      <c r="D14" s="5" t="s">
        <v>25</v>
      </c>
      <c r="E14" s="6" t="s">
        <v>385</v>
      </c>
      <c r="F14" s="7"/>
      <c r="G14" s="7"/>
      <c r="H14" s="8">
        <v>5.3869999999999996</v>
      </c>
      <c r="I14" s="7"/>
      <c r="J14" s="9" t="s">
        <v>379</v>
      </c>
      <c r="K14" s="10" t="s">
        <v>380</v>
      </c>
      <c r="L14" s="39">
        <v>1</v>
      </c>
      <c r="M14" s="11">
        <v>500</v>
      </c>
      <c r="N14" s="12">
        <v>500</v>
      </c>
      <c r="O14" s="19"/>
      <c r="P14" s="13" t="e">
        <v>#VALUE!</v>
      </c>
      <c r="Q14" s="14">
        <f>IF(J14="PROV SUM",N14,L14*P14)</f>
        <v>500</v>
      </c>
      <c r="R14" s="40" t="s">
        <v>381</v>
      </c>
      <c r="S14" s="41" t="s">
        <v>381</v>
      </c>
      <c r="T14" s="14">
        <f>IF(J14="SC024",N14,IF(ISERROR(S14),"",IF(J14="PROV SUM",N14,L14*S14)))</f>
        <v>500</v>
      </c>
      <c r="V14" s="10" t="s">
        <v>380</v>
      </c>
      <c r="W14" s="39">
        <v>1</v>
      </c>
      <c r="X14" s="41" t="s">
        <v>381</v>
      </c>
      <c r="Y14" s="14">
        <v>500</v>
      </c>
      <c r="Z14" s="19"/>
      <c r="AA14" s="79">
        <v>0</v>
      </c>
      <c r="AB14" s="80">
        <f t="shared" si="1"/>
        <v>0</v>
      </c>
      <c r="AC14" s="81">
        <v>0</v>
      </c>
      <c r="AD14" s="82">
        <f t="shared" si="2"/>
        <v>0</v>
      </c>
      <c r="AE14" s="133">
        <f t="shared" si="3"/>
        <v>0</v>
      </c>
    </row>
    <row r="15" spans="1:31" ht="15.75" thickBot="1" x14ac:dyDescent="0.3">
      <c r="A15" s="16"/>
      <c r="B15" s="3" t="s">
        <v>45</v>
      </c>
      <c r="C15" s="42" t="s">
        <v>189</v>
      </c>
      <c r="D15" s="5" t="s">
        <v>378</v>
      </c>
      <c r="E15" s="6"/>
      <c r="F15" s="7"/>
      <c r="G15" s="7"/>
      <c r="H15" s="8"/>
      <c r="I15" s="7"/>
      <c r="J15" s="9"/>
      <c r="K15" s="10"/>
      <c r="L15" s="39"/>
      <c r="M15" s="9"/>
      <c r="N15" s="39"/>
      <c r="O15" s="19"/>
      <c r="P15" s="28"/>
      <c r="Q15" s="43"/>
      <c r="R15" s="43"/>
      <c r="S15" s="43"/>
      <c r="T15" s="43"/>
      <c r="V15" s="10"/>
      <c r="W15" s="39"/>
      <c r="X15" s="43"/>
      <c r="Y15" s="72">
        <f t="shared" si="0"/>
        <v>0</v>
      </c>
      <c r="Z15" s="19"/>
      <c r="AA15" s="79">
        <v>0</v>
      </c>
      <c r="AB15" s="80">
        <f t="shared" si="1"/>
        <v>0</v>
      </c>
      <c r="AC15" s="81">
        <v>0</v>
      </c>
      <c r="AD15" s="82">
        <f t="shared" si="2"/>
        <v>0</v>
      </c>
      <c r="AE15" s="133">
        <f t="shared" si="3"/>
        <v>0</v>
      </c>
    </row>
    <row r="16" spans="1:31" ht="60.75" thickBot="1" x14ac:dyDescent="0.3">
      <c r="A16" s="16"/>
      <c r="B16" s="3" t="s">
        <v>45</v>
      </c>
      <c r="C16" s="42" t="s">
        <v>189</v>
      </c>
      <c r="D16" s="5" t="s">
        <v>25</v>
      </c>
      <c r="E16" s="6" t="s">
        <v>190</v>
      </c>
      <c r="F16" s="7"/>
      <c r="G16" s="7"/>
      <c r="H16" s="8">
        <v>6.82</v>
      </c>
      <c r="I16" s="7"/>
      <c r="J16" s="9" t="s">
        <v>191</v>
      </c>
      <c r="K16" s="10" t="s">
        <v>104</v>
      </c>
      <c r="L16" s="39">
        <v>3</v>
      </c>
      <c r="M16" s="11">
        <v>44.12</v>
      </c>
      <c r="N16" s="39">
        <v>132.36000000000001</v>
      </c>
      <c r="O16" s="19"/>
      <c r="P16" s="13" t="e">
        <v>#VALUE!</v>
      </c>
      <c r="Q16" s="14" t="e">
        <f t="shared" ref="Q16:Q28" si="4">IF(J16="PROV SUM",N16,L16*P16)</f>
        <v>#VALUE!</v>
      </c>
      <c r="R16" s="40">
        <v>0</v>
      </c>
      <c r="S16" s="41">
        <v>31.986999999999998</v>
      </c>
      <c r="T16" s="14">
        <f t="shared" ref="T16:T28" si="5">IF(J16="SC024",N16,IF(ISERROR(S16),"",IF(J16="PROV SUM",N16,L16*S16)))</f>
        <v>95.960999999999999</v>
      </c>
      <c r="V16" s="10" t="s">
        <v>104</v>
      </c>
      <c r="W16" s="39">
        <v>3</v>
      </c>
      <c r="X16" s="41">
        <v>31.986999999999998</v>
      </c>
      <c r="Y16" s="72">
        <f t="shared" si="0"/>
        <v>95.960999999999999</v>
      </c>
      <c r="Z16" s="19"/>
      <c r="AA16" s="79">
        <v>0</v>
      </c>
      <c r="AB16" s="80">
        <f t="shared" si="1"/>
        <v>0</v>
      </c>
      <c r="AC16" s="81">
        <v>0</v>
      </c>
      <c r="AD16" s="82">
        <f t="shared" si="2"/>
        <v>0</v>
      </c>
      <c r="AE16" s="133">
        <f t="shared" si="3"/>
        <v>0</v>
      </c>
    </row>
    <row r="17" spans="1:31" ht="45.75" thickBot="1" x14ac:dyDescent="0.3">
      <c r="A17" s="16"/>
      <c r="B17" s="3" t="s">
        <v>45</v>
      </c>
      <c r="C17" s="42" t="s">
        <v>189</v>
      </c>
      <c r="D17" s="5" t="s">
        <v>25</v>
      </c>
      <c r="E17" s="6" t="s">
        <v>194</v>
      </c>
      <c r="F17" s="7"/>
      <c r="G17" s="7"/>
      <c r="H17" s="8">
        <v>6.85</v>
      </c>
      <c r="I17" s="7"/>
      <c r="J17" s="9" t="s">
        <v>195</v>
      </c>
      <c r="K17" s="10" t="s">
        <v>139</v>
      </c>
      <c r="L17" s="39">
        <v>12</v>
      </c>
      <c r="M17" s="11">
        <v>21.92</v>
      </c>
      <c r="N17" s="39">
        <v>263.04000000000002</v>
      </c>
      <c r="O17" s="19"/>
      <c r="P17" s="13" t="e">
        <v>#VALUE!</v>
      </c>
      <c r="Q17" s="14" t="e">
        <f t="shared" si="4"/>
        <v>#VALUE!</v>
      </c>
      <c r="R17" s="40">
        <v>0</v>
      </c>
      <c r="S17" s="41">
        <v>15.892000000000001</v>
      </c>
      <c r="T17" s="14">
        <f t="shared" si="5"/>
        <v>190.70400000000001</v>
      </c>
      <c r="V17" s="10" t="s">
        <v>139</v>
      </c>
      <c r="W17" s="39">
        <v>12</v>
      </c>
      <c r="X17" s="41">
        <v>15.892000000000001</v>
      </c>
      <c r="Y17" s="72">
        <f t="shared" si="0"/>
        <v>190.70400000000001</v>
      </c>
      <c r="Z17" s="19"/>
      <c r="AA17" s="79">
        <v>0</v>
      </c>
      <c r="AB17" s="80">
        <f t="shared" si="1"/>
        <v>0</v>
      </c>
      <c r="AC17" s="81">
        <v>0</v>
      </c>
      <c r="AD17" s="82">
        <f t="shared" si="2"/>
        <v>0</v>
      </c>
      <c r="AE17" s="133">
        <f t="shared" si="3"/>
        <v>0</v>
      </c>
    </row>
    <row r="18" spans="1:31" ht="30.75" thickBot="1" x14ac:dyDescent="0.3">
      <c r="A18" s="16"/>
      <c r="B18" s="3" t="s">
        <v>45</v>
      </c>
      <c r="C18" s="42" t="s">
        <v>189</v>
      </c>
      <c r="D18" s="5" t="s">
        <v>25</v>
      </c>
      <c r="E18" s="6" t="s">
        <v>337</v>
      </c>
      <c r="F18" s="7"/>
      <c r="G18" s="7"/>
      <c r="H18" s="8">
        <v>6.91</v>
      </c>
      <c r="I18" s="7"/>
      <c r="J18" s="9" t="s">
        <v>338</v>
      </c>
      <c r="K18" s="10" t="s">
        <v>79</v>
      </c>
      <c r="L18" s="39">
        <v>16</v>
      </c>
      <c r="M18" s="11">
        <v>20.13</v>
      </c>
      <c r="N18" s="39">
        <v>322.08</v>
      </c>
      <c r="O18" s="19"/>
      <c r="P18" s="13" t="e">
        <v>#VALUE!</v>
      </c>
      <c r="Q18" s="14" t="e">
        <f t="shared" si="4"/>
        <v>#VALUE!</v>
      </c>
      <c r="R18" s="40">
        <v>0</v>
      </c>
      <c r="S18" s="41">
        <v>14.594249999999999</v>
      </c>
      <c r="T18" s="14">
        <f t="shared" si="5"/>
        <v>233.50799999999998</v>
      </c>
      <c r="V18" s="10" t="s">
        <v>79</v>
      </c>
      <c r="W18" s="39">
        <v>16</v>
      </c>
      <c r="X18" s="41">
        <v>14.594249999999999</v>
      </c>
      <c r="Y18" s="72">
        <f t="shared" si="0"/>
        <v>233.50799999999998</v>
      </c>
      <c r="Z18" s="19"/>
      <c r="AA18" s="79">
        <v>0</v>
      </c>
      <c r="AB18" s="80">
        <f t="shared" si="1"/>
        <v>0</v>
      </c>
      <c r="AC18" s="81">
        <v>0</v>
      </c>
      <c r="AD18" s="82">
        <f t="shared" si="2"/>
        <v>0</v>
      </c>
      <c r="AE18" s="133">
        <f t="shared" si="3"/>
        <v>0</v>
      </c>
    </row>
    <row r="19" spans="1:31" ht="75.75" thickBot="1" x14ac:dyDescent="0.3">
      <c r="A19" s="16"/>
      <c r="B19" s="3" t="s">
        <v>45</v>
      </c>
      <c r="C19" s="42" t="s">
        <v>189</v>
      </c>
      <c r="D19" s="5" t="s">
        <v>25</v>
      </c>
      <c r="E19" s="6" t="s">
        <v>198</v>
      </c>
      <c r="F19" s="7"/>
      <c r="G19" s="7"/>
      <c r="H19" s="8">
        <v>6.1159999999999997</v>
      </c>
      <c r="I19" s="7"/>
      <c r="J19" s="9" t="s">
        <v>199</v>
      </c>
      <c r="K19" s="10" t="s">
        <v>75</v>
      </c>
      <c r="L19" s="39">
        <v>12</v>
      </c>
      <c r="M19" s="11">
        <v>38.74</v>
      </c>
      <c r="N19" s="39">
        <v>464.88</v>
      </c>
      <c r="O19" s="19"/>
      <c r="P19" s="13" t="e">
        <v>#VALUE!</v>
      </c>
      <c r="Q19" s="14" t="e">
        <f t="shared" si="4"/>
        <v>#VALUE!</v>
      </c>
      <c r="R19" s="40">
        <v>0</v>
      </c>
      <c r="S19" s="41">
        <v>28.086500000000001</v>
      </c>
      <c r="T19" s="14">
        <f t="shared" si="5"/>
        <v>337.03800000000001</v>
      </c>
      <c r="V19" s="10" t="s">
        <v>75</v>
      </c>
      <c r="W19" s="39">
        <v>12</v>
      </c>
      <c r="X19" s="41">
        <v>28.086500000000001</v>
      </c>
      <c r="Y19" s="72">
        <f t="shared" si="0"/>
        <v>337.03800000000001</v>
      </c>
      <c r="Z19" s="19"/>
      <c r="AA19" s="79">
        <v>0</v>
      </c>
      <c r="AB19" s="80">
        <f t="shared" si="1"/>
        <v>0</v>
      </c>
      <c r="AC19" s="81">
        <v>0</v>
      </c>
      <c r="AD19" s="82">
        <f t="shared" si="2"/>
        <v>0</v>
      </c>
      <c r="AE19" s="133">
        <f t="shared" si="3"/>
        <v>0</v>
      </c>
    </row>
    <row r="20" spans="1:31" ht="45.75" thickBot="1" x14ac:dyDescent="0.3">
      <c r="A20" s="16"/>
      <c r="B20" s="3" t="s">
        <v>45</v>
      </c>
      <c r="C20" s="42" t="s">
        <v>189</v>
      </c>
      <c r="D20" s="5" t="s">
        <v>25</v>
      </c>
      <c r="E20" s="6" t="s">
        <v>221</v>
      </c>
      <c r="F20" s="7"/>
      <c r="G20" s="7"/>
      <c r="H20" s="8">
        <v>6.1860000000000301</v>
      </c>
      <c r="I20" s="7"/>
      <c r="J20" s="9" t="s">
        <v>222</v>
      </c>
      <c r="K20" s="10" t="s">
        <v>79</v>
      </c>
      <c r="L20" s="39">
        <v>315</v>
      </c>
      <c r="M20" s="11">
        <v>11.63</v>
      </c>
      <c r="N20" s="39">
        <v>3663.45</v>
      </c>
      <c r="O20" s="19"/>
      <c r="P20" s="13" t="e">
        <v>#VALUE!</v>
      </c>
      <c r="Q20" s="14" t="e">
        <f t="shared" si="4"/>
        <v>#VALUE!</v>
      </c>
      <c r="R20" s="40">
        <v>0</v>
      </c>
      <c r="S20" s="41">
        <v>9.8855000000000004</v>
      </c>
      <c r="T20" s="14">
        <f t="shared" si="5"/>
        <v>3113.9325000000003</v>
      </c>
      <c r="V20" s="10" t="s">
        <v>79</v>
      </c>
      <c r="W20" s="39">
        <v>315</v>
      </c>
      <c r="X20" s="41">
        <v>9.8855000000000004</v>
      </c>
      <c r="Y20" s="72">
        <f>W20*X20</f>
        <v>3113.9325000000003</v>
      </c>
      <c r="Z20" s="19"/>
      <c r="AA20" s="79">
        <v>0</v>
      </c>
      <c r="AB20" s="80">
        <f t="shared" si="1"/>
        <v>0</v>
      </c>
      <c r="AC20" s="81">
        <v>0</v>
      </c>
      <c r="AD20" s="82">
        <f t="shared" si="2"/>
        <v>0</v>
      </c>
      <c r="AE20" s="133">
        <f t="shared" si="3"/>
        <v>0</v>
      </c>
    </row>
    <row r="21" spans="1:31" ht="45.75" thickBot="1" x14ac:dyDescent="0.3">
      <c r="A21" s="16"/>
      <c r="B21" s="3" t="s">
        <v>45</v>
      </c>
      <c r="C21" s="42" t="s">
        <v>189</v>
      </c>
      <c r="D21" s="5" t="s">
        <v>25</v>
      </c>
      <c r="E21" s="6" t="s">
        <v>225</v>
      </c>
      <c r="F21" s="7"/>
      <c r="G21" s="7"/>
      <c r="H21" s="8">
        <v>6.1880000000000299</v>
      </c>
      <c r="I21" s="7"/>
      <c r="J21" s="9" t="s">
        <v>226</v>
      </c>
      <c r="K21" s="10" t="s">
        <v>79</v>
      </c>
      <c r="L21" s="39">
        <v>12</v>
      </c>
      <c r="M21" s="11">
        <v>9.82</v>
      </c>
      <c r="N21" s="39">
        <v>117.84</v>
      </c>
      <c r="O21" s="19"/>
      <c r="P21" s="13" t="e">
        <v>#VALUE!</v>
      </c>
      <c r="Q21" s="14" t="e">
        <f t="shared" si="4"/>
        <v>#VALUE!</v>
      </c>
      <c r="R21" s="40">
        <v>0</v>
      </c>
      <c r="S21" s="41">
        <v>8.3469999999999995</v>
      </c>
      <c r="T21" s="14">
        <f t="shared" si="5"/>
        <v>100.16399999999999</v>
      </c>
      <c r="V21" s="10" t="s">
        <v>79</v>
      </c>
      <c r="W21" s="39">
        <v>12</v>
      </c>
      <c r="X21" s="41">
        <v>8.3469999999999995</v>
      </c>
      <c r="Y21" s="72">
        <f t="shared" si="0"/>
        <v>100.16399999999999</v>
      </c>
      <c r="Z21" s="19"/>
      <c r="AA21" s="79">
        <v>0</v>
      </c>
      <c r="AB21" s="80">
        <f t="shared" si="1"/>
        <v>0</v>
      </c>
      <c r="AC21" s="81">
        <v>0</v>
      </c>
      <c r="AD21" s="82">
        <f t="shared" si="2"/>
        <v>0</v>
      </c>
      <c r="AE21" s="133">
        <f t="shared" si="3"/>
        <v>0</v>
      </c>
    </row>
    <row r="22" spans="1:31" ht="45.75" thickBot="1" x14ac:dyDescent="0.3">
      <c r="A22" s="16"/>
      <c r="B22" s="3" t="s">
        <v>45</v>
      </c>
      <c r="C22" s="42" t="s">
        <v>189</v>
      </c>
      <c r="D22" s="5" t="s">
        <v>25</v>
      </c>
      <c r="E22" s="6" t="s">
        <v>244</v>
      </c>
      <c r="F22" s="7"/>
      <c r="G22" s="7"/>
      <c r="H22" s="8">
        <v>6.2250000000000396</v>
      </c>
      <c r="I22" s="7"/>
      <c r="J22" s="9" t="s">
        <v>245</v>
      </c>
      <c r="K22" s="10" t="s">
        <v>79</v>
      </c>
      <c r="L22" s="39">
        <v>12</v>
      </c>
      <c r="M22" s="11">
        <v>11.66</v>
      </c>
      <c r="N22" s="39">
        <v>139.91999999999999</v>
      </c>
      <c r="O22" s="19"/>
      <c r="P22" s="13" t="e">
        <v>#VALUE!</v>
      </c>
      <c r="Q22" s="14" t="e">
        <f t="shared" si="4"/>
        <v>#VALUE!</v>
      </c>
      <c r="R22" s="40">
        <v>0</v>
      </c>
      <c r="S22" s="41">
        <v>9.9109999999999996</v>
      </c>
      <c r="T22" s="14">
        <f t="shared" si="5"/>
        <v>118.93199999999999</v>
      </c>
      <c r="V22" s="10" t="s">
        <v>79</v>
      </c>
      <c r="W22" s="39">
        <v>12</v>
      </c>
      <c r="X22" s="41">
        <v>9.9109999999999996</v>
      </c>
      <c r="Y22" s="72">
        <f t="shared" si="0"/>
        <v>118.93199999999999</v>
      </c>
      <c r="Z22" s="19"/>
      <c r="AA22" s="79">
        <v>0</v>
      </c>
      <c r="AB22" s="80">
        <f t="shared" si="1"/>
        <v>0</v>
      </c>
      <c r="AC22" s="81">
        <v>0</v>
      </c>
      <c r="AD22" s="82">
        <f t="shared" si="2"/>
        <v>0</v>
      </c>
      <c r="AE22" s="133">
        <f t="shared" si="3"/>
        <v>0</v>
      </c>
    </row>
    <row r="23" spans="1:31" ht="30.75" thickBot="1" x14ac:dyDescent="0.3">
      <c r="A23" s="16"/>
      <c r="B23" s="3" t="s">
        <v>45</v>
      </c>
      <c r="C23" s="42" t="s">
        <v>189</v>
      </c>
      <c r="D23" s="5" t="s">
        <v>25</v>
      </c>
      <c r="E23" s="6" t="s">
        <v>250</v>
      </c>
      <c r="F23" s="7"/>
      <c r="G23" s="7"/>
      <c r="H23" s="8">
        <v>6.2360000000000504</v>
      </c>
      <c r="I23" s="7"/>
      <c r="J23" s="9" t="s">
        <v>251</v>
      </c>
      <c r="K23" s="10" t="s">
        <v>79</v>
      </c>
      <c r="L23" s="39">
        <v>177</v>
      </c>
      <c r="M23" s="11">
        <v>25.87</v>
      </c>
      <c r="N23" s="39">
        <v>4578.99</v>
      </c>
      <c r="O23" s="19"/>
      <c r="P23" s="13" t="e">
        <v>#VALUE!</v>
      </c>
      <c r="Q23" s="14" t="e">
        <f t="shared" si="4"/>
        <v>#VALUE!</v>
      </c>
      <c r="R23" s="40">
        <v>0</v>
      </c>
      <c r="S23" s="41">
        <v>21.9895</v>
      </c>
      <c r="T23" s="14">
        <f t="shared" si="5"/>
        <v>3892.1414999999997</v>
      </c>
      <c r="V23" s="10" t="s">
        <v>79</v>
      </c>
      <c r="W23" s="39">
        <v>177</v>
      </c>
      <c r="X23" s="41">
        <v>21.9895</v>
      </c>
      <c r="Y23" s="72">
        <f t="shared" si="0"/>
        <v>3892.1414999999997</v>
      </c>
      <c r="Z23" s="19"/>
      <c r="AA23" s="79">
        <v>0</v>
      </c>
      <c r="AB23" s="80">
        <f t="shared" si="1"/>
        <v>0</v>
      </c>
      <c r="AC23" s="81">
        <v>0</v>
      </c>
      <c r="AD23" s="82">
        <f t="shared" si="2"/>
        <v>0</v>
      </c>
      <c r="AE23" s="133">
        <f t="shared" si="3"/>
        <v>0</v>
      </c>
    </row>
    <row r="24" spans="1:31" ht="30.75" thickBot="1" x14ac:dyDescent="0.3">
      <c r="A24" s="16"/>
      <c r="B24" s="3" t="s">
        <v>45</v>
      </c>
      <c r="C24" s="42" t="s">
        <v>189</v>
      </c>
      <c r="D24" s="5" t="s">
        <v>25</v>
      </c>
      <c r="E24" s="6" t="s">
        <v>252</v>
      </c>
      <c r="F24" s="7"/>
      <c r="G24" s="7"/>
      <c r="H24" s="8">
        <v>6.2370000000000498</v>
      </c>
      <c r="I24" s="7"/>
      <c r="J24" s="9" t="s">
        <v>253</v>
      </c>
      <c r="K24" s="10" t="s">
        <v>104</v>
      </c>
      <c r="L24" s="39">
        <v>50</v>
      </c>
      <c r="M24" s="11">
        <v>6.28</v>
      </c>
      <c r="N24" s="39">
        <v>314</v>
      </c>
      <c r="O24" s="19"/>
      <c r="P24" s="13" t="e">
        <v>#VALUE!</v>
      </c>
      <c r="Q24" s="14" t="e">
        <f t="shared" si="4"/>
        <v>#VALUE!</v>
      </c>
      <c r="R24" s="40">
        <v>0</v>
      </c>
      <c r="S24" s="41">
        <v>5.3380000000000001</v>
      </c>
      <c r="T24" s="14">
        <f t="shared" si="5"/>
        <v>266.89999999999998</v>
      </c>
      <c r="V24" s="10" t="s">
        <v>104</v>
      </c>
      <c r="W24" s="39">
        <v>50</v>
      </c>
      <c r="X24" s="41">
        <v>5.3380000000000001</v>
      </c>
      <c r="Y24" s="72">
        <f t="shared" si="0"/>
        <v>266.89999999999998</v>
      </c>
      <c r="Z24" s="19"/>
      <c r="AA24" s="79">
        <v>0</v>
      </c>
      <c r="AB24" s="80">
        <f t="shared" si="1"/>
        <v>0</v>
      </c>
      <c r="AC24" s="81">
        <v>0</v>
      </c>
      <c r="AD24" s="82">
        <f t="shared" si="2"/>
        <v>0</v>
      </c>
      <c r="AE24" s="133">
        <f t="shared" si="3"/>
        <v>0</v>
      </c>
    </row>
    <row r="25" spans="1:31" ht="45.75" thickBot="1" x14ac:dyDescent="0.3">
      <c r="A25" s="16"/>
      <c r="B25" s="3" t="s">
        <v>45</v>
      </c>
      <c r="C25" s="42" t="s">
        <v>189</v>
      </c>
      <c r="D25" s="5" t="s">
        <v>25</v>
      </c>
      <c r="E25" s="6" t="s">
        <v>254</v>
      </c>
      <c r="F25" s="7"/>
      <c r="G25" s="7"/>
      <c r="H25" s="8">
        <v>6.2380000000000502</v>
      </c>
      <c r="I25" s="7"/>
      <c r="J25" s="9" t="s">
        <v>255</v>
      </c>
      <c r="K25" s="10" t="s">
        <v>139</v>
      </c>
      <c r="L25" s="39">
        <v>9</v>
      </c>
      <c r="M25" s="11">
        <v>20.71</v>
      </c>
      <c r="N25" s="39">
        <v>186.39</v>
      </c>
      <c r="O25" s="19"/>
      <c r="P25" s="13" t="e">
        <v>#VALUE!</v>
      </c>
      <c r="Q25" s="14" t="e">
        <f t="shared" si="4"/>
        <v>#VALUE!</v>
      </c>
      <c r="R25" s="40">
        <v>0</v>
      </c>
      <c r="S25" s="41">
        <v>17.6035</v>
      </c>
      <c r="T25" s="14">
        <f t="shared" si="5"/>
        <v>158.4315</v>
      </c>
      <c r="V25" s="10" t="s">
        <v>139</v>
      </c>
      <c r="W25" s="39">
        <v>9</v>
      </c>
      <c r="X25" s="41">
        <v>17.6035</v>
      </c>
      <c r="Y25" s="72">
        <f t="shared" si="0"/>
        <v>158.4315</v>
      </c>
      <c r="Z25" s="19"/>
      <c r="AA25" s="79">
        <v>0</v>
      </c>
      <c r="AB25" s="80">
        <f t="shared" si="1"/>
        <v>0</v>
      </c>
      <c r="AC25" s="81">
        <v>0</v>
      </c>
      <c r="AD25" s="82">
        <f t="shared" si="2"/>
        <v>0</v>
      </c>
      <c r="AE25" s="133">
        <f t="shared" si="3"/>
        <v>0</v>
      </c>
    </row>
    <row r="26" spans="1:31" ht="30.75" thickBot="1" x14ac:dyDescent="0.3">
      <c r="A26" s="16"/>
      <c r="B26" s="3" t="s">
        <v>45</v>
      </c>
      <c r="C26" s="42" t="s">
        <v>189</v>
      </c>
      <c r="D26" s="5" t="s">
        <v>25</v>
      </c>
      <c r="E26" s="6" t="s">
        <v>265</v>
      </c>
      <c r="F26" s="7"/>
      <c r="G26" s="7"/>
      <c r="H26" s="8">
        <v>6.2580000000000497</v>
      </c>
      <c r="I26" s="7"/>
      <c r="J26" s="9" t="s">
        <v>266</v>
      </c>
      <c r="K26" s="10" t="s">
        <v>79</v>
      </c>
      <c r="L26" s="39">
        <v>2</v>
      </c>
      <c r="M26" s="11">
        <v>12.41</v>
      </c>
      <c r="N26" s="39">
        <v>24.82</v>
      </c>
      <c r="O26" s="19"/>
      <c r="P26" s="13" t="e">
        <v>#VALUE!</v>
      </c>
      <c r="Q26" s="14" t="e">
        <f t="shared" si="4"/>
        <v>#VALUE!</v>
      </c>
      <c r="R26" s="40">
        <v>0</v>
      </c>
      <c r="S26" s="41">
        <v>10.548500000000001</v>
      </c>
      <c r="T26" s="14">
        <f t="shared" si="5"/>
        <v>21.097000000000001</v>
      </c>
      <c r="V26" s="10" t="s">
        <v>79</v>
      </c>
      <c r="W26" s="39">
        <v>2</v>
      </c>
      <c r="X26" s="41">
        <v>10.548500000000001</v>
      </c>
      <c r="Y26" s="72">
        <f t="shared" si="0"/>
        <v>21.097000000000001</v>
      </c>
      <c r="Z26" s="19"/>
      <c r="AA26" s="79">
        <v>0</v>
      </c>
      <c r="AB26" s="80">
        <f t="shared" si="1"/>
        <v>0</v>
      </c>
      <c r="AC26" s="81">
        <v>0</v>
      </c>
      <c r="AD26" s="82">
        <f t="shared" si="2"/>
        <v>0</v>
      </c>
      <c r="AE26" s="133">
        <f t="shared" si="3"/>
        <v>0</v>
      </c>
    </row>
    <row r="27" spans="1:31" ht="45.75" thickBot="1" x14ac:dyDescent="0.3">
      <c r="A27" s="16"/>
      <c r="B27" s="3" t="s">
        <v>45</v>
      </c>
      <c r="C27" s="42" t="s">
        <v>189</v>
      </c>
      <c r="D27" s="5" t="s">
        <v>25</v>
      </c>
      <c r="E27" s="6" t="s">
        <v>267</v>
      </c>
      <c r="F27" s="7"/>
      <c r="G27" s="7"/>
      <c r="H27" s="8">
        <v>6.2600000000000504</v>
      </c>
      <c r="I27" s="7"/>
      <c r="J27" s="9" t="s">
        <v>268</v>
      </c>
      <c r="K27" s="10" t="s">
        <v>104</v>
      </c>
      <c r="L27" s="39">
        <v>12</v>
      </c>
      <c r="M27" s="11">
        <v>3.74</v>
      </c>
      <c r="N27" s="39">
        <v>44.88</v>
      </c>
      <c r="O27" s="19"/>
      <c r="P27" s="13" t="e">
        <v>#VALUE!</v>
      </c>
      <c r="Q27" s="14" t="e">
        <f t="shared" si="4"/>
        <v>#VALUE!</v>
      </c>
      <c r="R27" s="40">
        <v>0</v>
      </c>
      <c r="S27" s="41">
        <v>3.1790000000000003</v>
      </c>
      <c r="T27" s="14">
        <f t="shared" si="5"/>
        <v>38.148000000000003</v>
      </c>
      <c r="V27" s="10" t="s">
        <v>104</v>
      </c>
      <c r="W27" s="39">
        <v>12</v>
      </c>
      <c r="X27" s="41">
        <v>3.1790000000000003</v>
      </c>
      <c r="Y27" s="72">
        <f t="shared" si="0"/>
        <v>38.148000000000003</v>
      </c>
      <c r="Z27" s="19"/>
      <c r="AA27" s="79">
        <v>0</v>
      </c>
      <c r="AB27" s="80">
        <f t="shared" si="1"/>
        <v>0</v>
      </c>
      <c r="AC27" s="81">
        <v>0</v>
      </c>
      <c r="AD27" s="82">
        <f t="shared" si="2"/>
        <v>0</v>
      </c>
      <c r="AE27" s="133">
        <f t="shared" si="3"/>
        <v>0</v>
      </c>
    </row>
    <row r="28" spans="1:31" ht="16.5" thickBot="1" x14ac:dyDescent="0.3">
      <c r="A28" s="16"/>
      <c r="B28" s="3" t="s">
        <v>45</v>
      </c>
      <c r="C28" s="42" t="s">
        <v>189</v>
      </c>
      <c r="D28" s="5" t="s">
        <v>25</v>
      </c>
      <c r="E28" s="6" t="s">
        <v>395</v>
      </c>
      <c r="F28" s="7"/>
      <c r="G28" s="7"/>
      <c r="H28" s="8">
        <v>6.399</v>
      </c>
      <c r="I28" s="7"/>
      <c r="J28" s="9" t="s">
        <v>379</v>
      </c>
      <c r="K28" s="10" t="s">
        <v>380</v>
      </c>
      <c r="L28" s="39">
        <v>1</v>
      </c>
      <c r="M28" s="11">
        <v>50</v>
      </c>
      <c r="N28" s="39">
        <v>50</v>
      </c>
      <c r="O28" s="19"/>
      <c r="P28" s="13" t="e">
        <v>#VALUE!</v>
      </c>
      <c r="Q28" s="14">
        <f t="shared" si="4"/>
        <v>50</v>
      </c>
      <c r="R28" s="40" t="s">
        <v>381</v>
      </c>
      <c r="S28" s="41" t="s">
        <v>381</v>
      </c>
      <c r="T28" s="14">
        <f t="shared" si="5"/>
        <v>50</v>
      </c>
      <c r="V28" s="10" t="s">
        <v>380</v>
      </c>
      <c r="W28" s="39">
        <v>1</v>
      </c>
      <c r="X28" s="41" t="s">
        <v>381</v>
      </c>
      <c r="Y28" s="72">
        <v>50</v>
      </c>
      <c r="Z28" s="19"/>
      <c r="AA28" s="79">
        <v>0</v>
      </c>
      <c r="AB28" s="80">
        <f t="shared" si="1"/>
        <v>0</v>
      </c>
      <c r="AC28" s="81">
        <v>0</v>
      </c>
      <c r="AD28" s="82">
        <f t="shared" si="2"/>
        <v>0</v>
      </c>
      <c r="AE28" s="133">
        <f t="shared" si="3"/>
        <v>0</v>
      </c>
    </row>
    <row r="29" spans="1:31" ht="15.75" thickBot="1" x14ac:dyDescent="0.3">
      <c r="A29" s="16"/>
      <c r="B29" s="3" t="s">
        <v>45</v>
      </c>
      <c r="C29" s="42" t="s">
        <v>72</v>
      </c>
      <c r="D29" s="5" t="s">
        <v>378</v>
      </c>
      <c r="E29" s="6"/>
      <c r="F29" s="7"/>
      <c r="G29" s="7"/>
      <c r="H29" s="8"/>
      <c r="I29" s="7"/>
      <c r="J29" s="9"/>
      <c r="K29" s="10"/>
      <c r="L29" s="39"/>
      <c r="M29" s="9"/>
      <c r="N29" s="39"/>
      <c r="O29" s="44"/>
      <c r="P29" s="28"/>
      <c r="Q29" s="43"/>
      <c r="R29" s="43"/>
      <c r="S29" s="43"/>
      <c r="T29" s="43"/>
      <c r="V29" s="10"/>
      <c r="W29" s="39"/>
      <c r="X29" s="43"/>
      <c r="Y29" s="72"/>
      <c r="Z29" s="19"/>
      <c r="AA29" s="79">
        <v>0</v>
      </c>
      <c r="AB29" s="80">
        <f t="shared" si="1"/>
        <v>0</v>
      </c>
      <c r="AC29" s="81">
        <v>0</v>
      </c>
      <c r="AD29" s="82">
        <f t="shared" si="2"/>
        <v>0</v>
      </c>
      <c r="AE29" s="133">
        <f t="shared" si="3"/>
        <v>0</v>
      </c>
    </row>
    <row r="30" spans="1:31" ht="76.5" thickBot="1" x14ac:dyDescent="0.3">
      <c r="A30" s="16"/>
      <c r="B30" s="3" t="s">
        <v>45</v>
      </c>
      <c r="C30" s="42" t="s">
        <v>72</v>
      </c>
      <c r="D30" s="5" t="s">
        <v>25</v>
      </c>
      <c r="E30" s="6" t="s">
        <v>396</v>
      </c>
      <c r="F30" s="7"/>
      <c r="G30" s="7"/>
      <c r="H30" s="8">
        <v>3.4340000000000002</v>
      </c>
      <c r="I30" s="7"/>
      <c r="J30" s="9" t="s">
        <v>379</v>
      </c>
      <c r="K30" s="10" t="s">
        <v>28</v>
      </c>
      <c r="L30" s="39">
        <v>250</v>
      </c>
      <c r="M30" s="11">
        <v>52</v>
      </c>
      <c r="N30" s="39">
        <v>13000</v>
      </c>
      <c r="O30" s="44"/>
      <c r="P30" s="13" t="e">
        <v>#VALUE!</v>
      </c>
      <c r="Q30" s="14">
        <f t="shared" ref="Q30:Q37" si="6">IF(J30="PROV SUM",N30,L30*P30)</f>
        <v>13000</v>
      </c>
      <c r="R30" s="40" t="s">
        <v>381</v>
      </c>
      <c r="S30" s="41" t="s">
        <v>381</v>
      </c>
      <c r="T30" s="14">
        <f t="shared" ref="T30:T37" si="7">IF(J30="SC024",N30,IF(ISERROR(S30),"",IF(J30="PROV SUM",N30,L30*S30)))</f>
        <v>13000</v>
      </c>
      <c r="V30" s="10" t="s">
        <v>28</v>
      </c>
      <c r="W30" s="39">
        <v>250</v>
      </c>
      <c r="X30" s="41" t="s">
        <v>381</v>
      </c>
      <c r="Y30" s="72">
        <v>13000</v>
      </c>
      <c r="Z30" s="19"/>
      <c r="AA30" s="79">
        <v>0</v>
      </c>
      <c r="AB30" s="80">
        <f t="shared" si="1"/>
        <v>0</v>
      </c>
      <c r="AC30" s="81">
        <v>0</v>
      </c>
      <c r="AD30" s="82">
        <f t="shared" si="2"/>
        <v>0</v>
      </c>
      <c r="AE30" s="133">
        <f t="shared" si="3"/>
        <v>0</v>
      </c>
    </row>
    <row r="31" spans="1:31" ht="31.5" thickBot="1" x14ac:dyDescent="0.3">
      <c r="A31" s="16"/>
      <c r="B31" s="3" t="s">
        <v>45</v>
      </c>
      <c r="C31" s="42" t="s">
        <v>72</v>
      </c>
      <c r="D31" s="5" t="s">
        <v>25</v>
      </c>
      <c r="E31" s="6" t="s">
        <v>397</v>
      </c>
      <c r="F31" s="7"/>
      <c r="G31" s="7"/>
      <c r="H31" s="8">
        <v>3.4350000000000001</v>
      </c>
      <c r="I31" s="7"/>
      <c r="J31" s="9" t="s">
        <v>379</v>
      </c>
      <c r="K31" s="10" t="s">
        <v>28</v>
      </c>
      <c r="L31" s="39">
        <v>250</v>
      </c>
      <c r="M31" s="11">
        <v>17</v>
      </c>
      <c r="N31" s="39">
        <v>4250</v>
      </c>
      <c r="O31" s="44"/>
      <c r="P31" s="13" t="e">
        <v>#VALUE!</v>
      </c>
      <c r="Q31" s="14">
        <f t="shared" si="6"/>
        <v>4250</v>
      </c>
      <c r="R31" s="40" t="s">
        <v>381</v>
      </c>
      <c r="S31" s="41" t="s">
        <v>381</v>
      </c>
      <c r="T31" s="14">
        <f t="shared" si="7"/>
        <v>4250</v>
      </c>
      <c r="V31" s="10" t="s">
        <v>28</v>
      </c>
      <c r="W31" s="39">
        <v>250</v>
      </c>
      <c r="X31" s="41" t="s">
        <v>381</v>
      </c>
      <c r="Y31" s="72">
        <v>4250</v>
      </c>
      <c r="Z31" s="19"/>
      <c r="AA31" s="79">
        <v>0</v>
      </c>
      <c r="AB31" s="80">
        <f t="shared" si="1"/>
        <v>0</v>
      </c>
      <c r="AC31" s="81">
        <v>0</v>
      </c>
      <c r="AD31" s="82">
        <f t="shared" si="2"/>
        <v>0</v>
      </c>
      <c r="AE31" s="133">
        <f t="shared" si="3"/>
        <v>0</v>
      </c>
    </row>
    <row r="32" spans="1:31" ht="61.5" thickBot="1" x14ac:dyDescent="0.3">
      <c r="A32" s="16"/>
      <c r="B32" s="3" t="s">
        <v>45</v>
      </c>
      <c r="C32" s="42" t="s">
        <v>72</v>
      </c>
      <c r="D32" s="5" t="s">
        <v>25</v>
      </c>
      <c r="E32" s="6" t="s">
        <v>398</v>
      </c>
      <c r="F32" s="7"/>
      <c r="G32" s="7"/>
      <c r="H32" s="8">
        <v>3.4359999999999999</v>
      </c>
      <c r="I32" s="7"/>
      <c r="J32" s="9" t="s">
        <v>379</v>
      </c>
      <c r="K32" s="10" t="s">
        <v>28</v>
      </c>
      <c r="L32" s="39">
        <v>250</v>
      </c>
      <c r="M32" s="11">
        <v>32</v>
      </c>
      <c r="N32" s="39">
        <v>8000</v>
      </c>
      <c r="O32" s="44"/>
      <c r="P32" s="13" t="e">
        <v>#VALUE!</v>
      </c>
      <c r="Q32" s="14">
        <f t="shared" si="6"/>
        <v>8000</v>
      </c>
      <c r="R32" s="40" t="s">
        <v>381</v>
      </c>
      <c r="S32" s="41" t="s">
        <v>381</v>
      </c>
      <c r="T32" s="14">
        <f t="shared" si="7"/>
        <v>8000</v>
      </c>
      <c r="V32" s="10" t="s">
        <v>28</v>
      </c>
      <c r="W32" s="39">
        <v>250</v>
      </c>
      <c r="X32" s="41" t="s">
        <v>381</v>
      </c>
      <c r="Y32" s="72">
        <v>8000</v>
      </c>
      <c r="Z32" s="19"/>
      <c r="AA32" s="79">
        <v>0</v>
      </c>
      <c r="AB32" s="80">
        <f t="shared" si="1"/>
        <v>0</v>
      </c>
      <c r="AC32" s="81">
        <v>0</v>
      </c>
      <c r="AD32" s="82">
        <f t="shared" si="2"/>
        <v>0</v>
      </c>
      <c r="AE32" s="133">
        <f t="shared" si="3"/>
        <v>0</v>
      </c>
    </row>
    <row r="33" spans="1:31" ht="31.5" thickBot="1" x14ac:dyDescent="0.3">
      <c r="A33" s="16"/>
      <c r="B33" s="3" t="s">
        <v>45</v>
      </c>
      <c r="C33" s="42" t="s">
        <v>72</v>
      </c>
      <c r="D33" s="5" t="s">
        <v>25</v>
      </c>
      <c r="E33" s="6" t="s">
        <v>399</v>
      </c>
      <c r="F33" s="7"/>
      <c r="G33" s="7"/>
      <c r="H33" s="8">
        <v>3.4369999999999998</v>
      </c>
      <c r="I33" s="7"/>
      <c r="J33" s="9" t="s">
        <v>379</v>
      </c>
      <c r="K33" s="10" t="s">
        <v>57</v>
      </c>
      <c r="L33" s="39">
        <v>10</v>
      </c>
      <c r="M33" s="11">
        <v>35</v>
      </c>
      <c r="N33" s="39">
        <v>350</v>
      </c>
      <c r="O33" s="44"/>
      <c r="P33" s="13" t="e">
        <v>#VALUE!</v>
      </c>
      <c r="Q33" s="14">
        <f t="shared" si="6"/>
        <v>350</v>
      </c>
      <c r="R33" s="40" t="s">
        <v>381</v>
      </c>
      <c r="S33" s="41" t="s">
        <v>381</v>
      </c>
      <c r="T33" s="14">
        <f t="shared" si="7"/>
        <v>350</v>
      </c>
      <c r="V33" s="10" t="s">
        <v>57</v>
      </c>
      <c r="W33" s="39">
        <v>10</v>
      </c>
      <c r="X33" s="41" t="s">
        <v>381</v>
      </c>
      <c r="Y33" s="72">
        <v>350</v>
      </c>
      <c r="Z33" s="19"/>
      <c r="AA33" s="79">
        <v>0</v>
      </c>
      <c r="AB33" s="80">
        <f t="shared" si="1"/>
        <v>0</v>
      </c>
      <c r="AC33" s="81">
        <v>0</v>
      </c>
      <c r="AD33" s="82">
        <f t="shared" si="2"/>
        <v>0</v>
      </c>
      <c r="AE33" s="133">
        <f t="shared" si="3"/>
        <v>0</v>
      </c>
    </row>
    <row r="34" spans="1:31" ht="46.5" thickBot="1" x14ac:dyDescent="0.3">
      <c r="A34" s="16"/>
      <c r="B34" s="3" t="s">
        <v>45</v>
      </c>
      <c r="C34" s="42" t="s">
        <v>72</v>
      </c>
      <c r="D34" s="5" t="s">
        <v>25</v>
      </c>
      <c r="E34" s="6" t="s">
        <v>400</v>
      </c>
      <c r="F34" s="7"/>
      <c r="G34" s="7"/>
      <c r="H34" s="8">
        <v>3.4380000000000002</v>
      </c>
      <c r="I34" s="7"/>
      <c r="J34" s="9" t="s">
        <v>379</v>
      </c>
      <c r="K34" s="10" t="s">
        <v>79</v>
      </c>
      <c r="L34" s="39">
        <v>25</v>
      </c>
      <c r="M34" s="11">
        <v>85.24</v>
      </c>
      <c r="N34" s="39">
        <v>2131</v>
      </c>
      <c r="O34" s="44"/>
      <c r="P34" s="13" t="e">
        <v>#VALUE!</v>
      </c>
      <c r="Q34" s="14">
        <f t="shared" si="6"/>
        <v>2131</v>
      </c>
      <c r="R34" s="40" t="s">
        <v>381</v>
      </c>
      <c r="S34" s="41" t="s">
        <v>381</v>
      </c>
      <c r="T34" s="14">
        <f t="shared" si="7"/>
        <v>2131</v>
      </c>
      <c r="V34" s="10" t="s">
        <v>79</v>
      </c>
      <c r="W34" s="39">
        <v>25</v>
      </c>
      <c r="X34" s="41" t="s">
        <v>381</v>
      </c>
      <c r="Y34" s="72">
        <v>2131</v>
      </c>
      <c r="Z34" s="19"/>
      <c r="AA34" s="79">
        <v>0</v>
      </c>
      <c r="AB34" s="80">
        <f t="shared" si="1"/>
        <v>0</v>
      </c>
      <c r="AC34" s="81">
        <v>0</v>
      </c>
      <c r="AD34" s="82">
        <f t="shared" si="2"/>
        <v>0</v>
      </c>
      <c r="AE34" s="133">
        <f t="shared" si="3"/>
        <v>0</v>
      </c>
    </row>
    <row r="35" spans="1:31" ht="76.5" thickBot="1" x14ac:dyDescent="0.3">
      <c r="A35" s="16"/>
      <c r="B35" s="3" t="s">
        <v>45</v>
      </c>
      <c r="C35" s="42" t="s">
        <v>72</v>
      </c>
      <c r="D35" s="5" t="s">
        <v>25</v>
      </c>
      <c r="E35" s="6" t="s">
        <v>401</v>
      </c>
      <c r="F35" s="7"/>
      <c r="G35" s="7"/>
      <c r="H35" s="8">
        <v>3.4390000000000001</v>
      </c>
      <c r="I35" s="7"/>
      <c r="J35" s="9" t="s">
        <v>379</v>
      </c>
      <c r="K35" s="10" t="s">
        <v>79</v>
      </c>
      <c r="L35" s="39">
        <v>30</v>
      </c>
      <c r="M35" s="11">
        <v>30.56</v>
      </c>
      <c r="N35" s="39">
        <v>916.8</v>
      </c>
      <c r="O35" s="44"/>
      <c r="P35" s="13" t="e">
        <v>#VALUE!</v>
      </c>
      <c r="Q35" s="14">
        <f t="shared" si="6"/>
        <v>916.8</v>
      </c>
      <c r="R35" s="40" t="s">
        <v>381</v>
      </c>
      <c r="S35" s="41" t="s">
        <v>381</v>
      </c>
      <c r="T35" s="14">
        <f t="shared" si="7"/>
        <v>916.8</v>
      </c>
      <c r="V35" s="10" t="s">
        <v>79</v>
      </c>
      <c r="W35" s="39">
        <v>30</v>
      </c>
      <c r="X35" s="41" t="s">
        <v>381</v>
      </c>
      <c r="Y35" s="72">
        <v>916.8</v>
      </c>
      <c r="Z35" s="19"/>
      <c r="AA35" s="79">
        <v>0</v>
      </c>
      <c r="AB35" s="80">
        <f t="shared" si="1"/>
        <v>0</v>
      </c>
      <c r="AC35" s="81">
        <v>0</v>
      </c>
      <c r="AD35" s="82">
        <f t="shared" si="2"/>
        <v>0</v>
      </c>
      <c r="AE35" s="133">
        <f t="shared" si="3"/>
        <v>0</v>
      </c>
    </row>
    <row r="36" spans="1:31" ht="31.5" thickBot="1" x14ac:dyDescent="0.3">
      <c r="A36" s="16"/>
      <c r="B36" s="3" t="s">
        <v>45</v>
      </c>
      <c r="C36" s="42" t="s">
        <v>72</v>
      </c>
      <c r="D36" s="5" t="s">
        <v>25</v>
      </c>
      <c r="E36" s="6" t="s">
        <v>402</v>
      </c>
      <c r="F36" s="7"/>
      <c r="G36" s="7"/>
      <c r="H36" s="8">
        <v>3.44</v>
      </c>
      <c r="I36" s="7"/>
      <c r="J36" s="9" t="s">
        <v>379</v>
      </c>
      <c r="K36" s="10" t="s">
        <v>79</v>
      </c>
      <c r="L36" s="39">
        <v>10</v>
      </c>
      <c r="M36" s="11">
        <v>21.88</v>
      </c>
      <c r="N36" s="39">
        <v>218.8</v>
      </c>
      <c r="O36" s="44"/>
      <c r="P36" s="13" t="e">
        <v>#VALUE!</v>
      </c>
      <c r="Q36" s="14">
        <f t="shared" si="6"/>
        <v>218.8</v>
      </c>
      <c r="R36" s="40" t="s">
        <v>381</v>
      </c>
      <c r="S36" s="41" t="s">
        <v>381</v>
      </c>
      <c r="T36" s="14">
        <f t="shared" si="7"/>
        <v>218.8</v>
      </c>
      <c r="V36" s="10" t="s">
        <v>79</v>
      </c>
      <c r="W36" s="39">
        <v>10</v>
      </c>
      <c r="X36" s="41" t="s">
        <v>381</v>
      </c>
      <c r="Y36" s="72">
        <v>218.8</v>
      </c>
      <c r="Z36" s="19"/>
      <c r="AA36" s="79">
        <v>0</v>
      </c>
      <c r="AB36" s="80">
        <f t="shared" si="1"/>
        <v>0</v>
      </c>
      <c r="AC36" s="81">
        <v>0</v>
      </c>
      <c r="AD36" s="82">
        <f t="shared" si="2"/>
        <v>0</v>
      </c>
      <c r="AE36" s="133">
        <f t="shared" si="3"/>
        <v>0</v>
      </c>
    </row>
    <row r="37" spans="1:31" ht="46.5" thickBot="1" x14ac:dyDescent="0.3">
      <c r="A37" s="16"/>
      <c r="B37" s="3" t="s">
        <v>45</v>
      </c>
      <c r="C37" s="42" t="s">
        <v>72</v>
      </c>
      <c r="D37" s="5" t="s">
        <v>25</v>
      </c>
      <c r="E37" s="6" t="s">
        <v>403</v>
      </c>
      <c r="F37" s="7"/>
      <c r="G37" s="7"/>
      <c r="H37" s="8">
        <v>3.4409999999999998</v>
      </c>
      <c r="I37" s="7"/>
      <c r="J37" s="9" t="s">
        <v>379</v>
      </c>
      <c r="K37" s="10" t="s">
        <v>79</v>
      </c>
      <c r="L37" s="39">
        <v>6</v>
      </c>
      <c r="M37" s="11">
        <v>119.76</v>
      </c>
      <c r="N37" s="39">
        <v>718.56</v>
      </c>
      <c r="O37" s="44"/>
      <c r="P37" s="13" t="e">
        <v>#VALUE!</v>
      </c>
      <c r="Q37" s="14">
        <f t="shared" si="6"/>
        <v>718.56</v>
      </c>
      <c r="R37" s="40" t="s">
        <v>381</v>
      </c>
      <c r="S37" s="41" t="s">
        <v>381</v>
      </c>
      <c r="T37" s="14">
        <f t="shared" si="7"/>
        <v>718.56</v>
      </c>
      <c r="V37" s="10" t="s">
        <v>79</v>
      </c>
      <c r="W37" s="39">
        <v>6</v>
      </c>
      <c r="X37" s="41" t="s">
        <v>381</v>
      </c>
      <c r="Y37" s="72">
        <v>718.56</v>
      </c>
      <c r="Z37" s="19"/>
      <c r="AA37" s="79">
        <v>0</v>
      </c>
      <c r="AB37" s="80">
        <f t="shared" si="1"/>
        <v>0</v>
      </c>
      <c r="AC37" s="81">
        <v>0</v>
      </c>
      <c r="AD37" s="82">
        <f t="shared" si="2"/>
        <v>0</v>
      </c>
      <c r="AE37" s="133">
        <f t="shared" si="3"/>
        <v>0</v>
      </c>
    </row>
    <row r="38" spans="1:31" ht="15.75" thickBot="1" x14ac:dyDescent="0.3">
      <c r="A38" s="16"/>
      <c r="B38" s="3" t="s">
        <v>45</v>
      </c>
      <c r="C38" s="42" t="s">
        <v>164</v>
      </c>
      <c r="D38" s="5" t="s">
        <v>378</v>
      </c>
      <c r="E38" s="6"/>
      <c r="F38" s="7"/>
      <c r="G38" s="7"/>
      <c r="H38" s="8"/>
      <c r="I38" s="7"/>
      <c r="J38" s="9"/>
      <c r="K38" s="10"/>
      <c r="L38" s="39"/>
      <c r="M38" s="9"/>
      <c r="N38" s="39"/>
      <c r="O38" s="44"/>
      <c r="P38" s="28"/>
      <c r="Q38" s="43"/>
      <c r="R38" s="43"/>
      <c r="S38" s="43"/>
      <c r="T38" s="43"/>
      <c r="V38" s="10"/>
      <c r="W38" s="39"/>
      <c r="X38" s="43"/>
      <c r="Y38" s="72"/>
      <c r="Z38" s="19"/>
      <c r="AA38" s="79">
        <v>0</v>
      </c>
      <c r="AB38" s="80">
        <f t="shared" si="1"/>
        <v>0</v>
      </c>
      <c r="AC38" s="81">
        <v>0</v>
      </c>
      <c r="AD38" s="82">
        <f t="shared" si="2"/>
        <v>0</v>
      </c>
      <c r="AE38" s="133">
        <f t="shared" si="3"/>
        <v>0</v>
      </c>
    </row>
    <row r="39" spans="1:31" ht="90.75" thickBot="1" x14ac:dyDescent="0.3">
      <c r="A39" s="16"/>
      <c r="B39" s="3" t="s">
        <v>45</v>
      </c>
      <c r="C39" s="42" t="s">
        <v>164</v>
      </c>
      <c r="D39" s="5" t="s">
        <v>25</v>
      </c>
      <c r="E39" s="6" t="s">
        <v>183</v>
      </c>
      <c r="F39" s="7"/>
      <c r="G39" s="7"/>
      <c r="H39" s="8">
        <v>4.1100000000000003</v>
      </c>
      <c r="I39" s="7"/>
      <c r="J39" s="9" t="s">
        <v>184</v>
      </c>
      <c r="K39" s="10" t="s">
        <v>57</v>
      </c>
      <c r="L39" s="39">
        <v>22</v>
      </c>
      <c r="M39" s="11">
        <v>36.75</v>
      </c>
      <c r="N39" s="39">
        <v>808.5</v>
      </c>
      <c r="O39" s="44"/>
      <c r="P39" s="13" t="e">
        <v>#VALUE!</v>
      </c>
      <c r="Q39" s="14" t="e">
        <f>IF(J39="PROV SUM",N39,L39*P39)</f>
        <v>#VALUE!</v>
      </c>
      <c r="R39" s="40">
        <v>0</v>
      </c>
      <c r="S39" s="41">
        <v>34.912500000000001</v>
      </c>
      <c r="T39" s="14">
        <f>IF(J39="SC024",N39,IF(ISERROR(S39),"",IF(J39="PROV SUM",N39,L39*S39)))</f>
        <v>768.07500000000005</v>
      </c>
      <c r="V39" s="10" t="s">
        <v>57</v>
      </c>
      <c r="W39" s="39">
        <v>22</v>
      </c>
      <c r="X39" s="41">
        <v>34.912500000000001</v>
      </c>
      <c r="Y39" s="72">
        <f t="shared" si="0"/>
        <v>768.07500000000005</v>
      </c>
      <c r="Z39" s="19"/>
      <c r="AA39" s="79">
        <v>0</v>
      </c>
      <c r="AB39" s="80">
        <f t="shared" si="1"/>
        <v>0</v>
      </c>
      <c r="AC39" s="81">
        <v>0</v>
      </c>
      <c r="AD39" s="82">
        <f t="shared" si="2"/>
        <v>0</v>
      </c>
      <c r="AE39" s="133">
        <f t="shared" si="3"/>
        <v>0</v>
      </c>
    </row>
    <row r="40" spans="1:31" ht="45.75" thickBot="1" x14ac:dyDescent="0.3">
      <c r="A40" s="16"/>
      <c r="B40" s="45" t="s">
        <v>45</v>
      </c>
      <c r="C40" s="46" t="s">
        <v>164</v>
      </c>
      <c r="D40" s="47" t="s">
        <v>25</v>
      </c>
      <c r="E40" s="48" t="s">
        <v>185</v>
      </c>
      <c r="F40" s="49"/>
      <c r="G40" s="49"/>
      <c r="H40" s="50">
        <v>4.13</v>
      </c>
      <c r="I40" s="49"/>
      <c r="J40" s="51" t="s">
        <v>186</v>
      </c>
      <c r="K40" s="52" t="s">
        <v>57</v>
      </c>
      <c r="L40" s="53">
        <v>170</v>
      </c>
      <c r="M40" s="54">
        <v>4.25</v>
      </c>
      <c r="N40" s="53">
        <v>722.5</v>
      </c>
      <c r="O40" s="44"/>
      <c r="P40" s="13" t="e">
        <v>#VALUE!</v>
      </c>
      <c r="Q40" s="14" t="e">
        <f>IF(J40="PROV SUM",N40,L40*P40)</f>
        <v>#VALUE!</v>
      </c>
      <c r="R40" s="40">
        <v>0</v>
      </c>
      <c r="S40" s="41">
        <v>4.0374999999999996</v>
      </c>
      <c r="T40" s="14">
        <f>IF(J40="SC024",N40,IF(ISERROR(S40),"",IF(J40="PROV SUM",N40,L40*S40)))</f>
        <v>686.37499999999989</v>
      </c>
      <c r="V40" s="52" t="s">
        <v>57</v>
      </c>
      <c r="W40" s="53">
        <v>170</v>
      </c>
      <c r="X40" s="41">
        <v>4.0374999999999996</v>
      </c>
      <c r="Y40" s="72">
        <f t="shared" si="0"/>
        <v>686.37499999999989</v>
      </c>
      <c r="Z40" s="19"/>
      <c r="AA40" s="79">
        <v>0</v>
      </c>
      <c r="AB40" s="80">
        <f t="shared" si="1"/>
        <v>0</v>
      </c>
      <c r="AC40" s="81">
        <v>0</v>
      </c>
      <c r="AD40" s="82">
        <f t="shared" si="2"/>
        <v>0</v>
      </c>
      <c r="AE40" s="133">
        <f t="shared" si="3"/>
        <v>0</v>
      </c>
    </row>
    <row r="41" spans="1:31" ht="45.75" thickBot="1" x14ac:dyDescent="0.3">
      <c r="A41" s="16"/>
      <c r="B41" s="45" t="s">
        <v>45</v>
      </c>
      <c r="C41" s="46" t="s">
        <v>164</v>
      </c>
      <c r="D41" s="47" t="s">
        <v>25</v>
      </c>
      <c r="E41" s="48" t="s">
        <v>187</v>
      </c>
      <c r="F41" s="49"/>
      <c r="G41" s="49"/>
      <c r="H41" s="50">
        <v>4.1399999999999997</v>
      </c>
      <c r="I41" s="49"/>
      <c r="J41" s="51" t="s">
        <v>188</v>
      </c>
      <c r="K41" s="52" t="s">
        <v>57</v>
      </c>
      <c r="L41" s="53">
        <v>28</v>
      </c>
      <c r="M41" s="54">
        <v>6.75</v>
      </c>
      <c r="N41" s="53">
        <v>189</v>
      </c>
      <c r="O41" s="44"/>
      <c r="P41" s="13" t="e">
        <v>#VALUE!</v>
      </c>
      <c r="Q41" s="14" t="e">
        <f>IF(J41="PROV SUM",N41,L41*P41)</f>
        <v>#VALUE!</v>
      </c>
      <c r="R41" s="40">
        <v>0</v>
      </c>
      <c r="S41" s="41">
        <v>6.4124999999999996</v>
      </c>
      <c r="T41" s="14">
        <f>IF(J41="SC024",N41,IF(ISERROR(S41),"",IF(J41="PROV SUM",N41,L41*S41)))</f>
        <v>179.54999999999998</v>
      </c>
      <c r="V41" s="52" t="s">
        <v>57</v>
      </c>
      <c r="W41" s="53">
        <v>28</v>
      </c>
      <c r="X41" s="41">
        <v>6.4124999999999996</v>
      </c>
      <c r="Y41" s="72">
        <f t="shared" si="0"/>
        <v>179.54999999999998</v>
      </c>
      <c r="Z41" s="19"/>
      <c r="AA41" s="79">
        <v>0</v>
      </c>
      <c r="AB41" s="80">
        <f t="shared" si="1"/>
        <v>0</v>
      </c>
      <c r="AC41" s="81">
        <v>0</v>
      </c>
      <c r="AD41" s="82">
        <f t="shared" si="2"/>
        <v>0</v>
      </c>
      <c r="AE41" s="133">
        <f t="shared" si="3"/>
        <v>0</v>
      </c>
    </row>
    <row r="42" spans="1:31" ht="90.75" thickBot="1" x14ac:dyDescent="0.3">
      <c r="A42" s="16"/>
      <c r="B42" s="45" t="s">
        <v>45</v>
      </c>
      <c r="C42" s="46" t="s">
        <v>164</v>
      </c>
      <c r="D42" s="47" t="s">
        <v>25</v>
      </c>
      <c r="E42" s="48" t="s">
        <v>171</v>
      </c>
      <c r="F42" s="49"/>
      <c r="G42" s="49"/>
      <c r="H42" s="50">
        <v>4.8999999999999799</v>
      </c>
      <c r="I42" s="49"/>
      <c r="J42" s="51" t="s">
        <v>172</v>
      </c>
      <c r="K42" s="52" t="s">
        <v>75</v>
      </c>
      <c r="L42" s="53">
        <v>19</v>
      </c>
      <c r="M42" s="54">
        <v>35.61</v>
      </c>
      <c r="N42" s="53">
        <v>676.59</v>
      </c>
      <c r="O42" s="44"/>
      <c r="P42" s="13" t="e">
        <v>#VALUE!</v>
      </c>
      <c r="Q42" s="14" t="e">
        <f>IF(J42="PROV SUM",N42,L42*P42)</f>
        <v>#VALUE!</v>
      </c>
      <c r="R42" s="40">
        <v>0</v>
      </c>
      <c r="S42" s="41">
        <v>31.568264999999997</v>
      </c>
      <c r="T42" s="14">
        <f>IF(J42="SC024",N42,IF(ISERROR(S42),"",IF(J42="PROV SUM",N42,L42*S42)))</f>
        <v>599.79703499999994</v>
      </c>
      <c r="V42" s="52" t="s">
        <v>75</v>
      </c>
      <c r="W42" s="53">
        <v>19</v>
      </c>
      <c r="X42" s="41">
        <v>31.568264999999997</v>
      </c>
      <c r="Y42" s="72">
        <f t="shared" si="0"/>
        <v>599.79703499999994</v>
      </c>
      <c r="Z42" s="19"/>
      <c r="AA42" s="79">
        <v>0</v>
      </c>
      <c r="AB42" s="80">
        <f t="shared" si="1"/>
        <v>0</v>
      </c>
      <c r="AC42" s="81">
        <v>0</v>
      </c>
      <c r="AD42" s="82">
        <f t="shared" si="2"/>
        <v>0</v>
      </c>
      <c r="AE42" s="133">
        <f t="shared" si="3"/>
        <v>0</v>
      </c>
    </row>
    <row r="43" spans="1:31" ht="15.75" thickBot="1" x14ac:dyDescent="0.3">
      <c r="A43" s="16"/>
      <c r="B43" s="45" t="s">
        <v>45</v>
      </c>
      <c r="C43" s="46" t="s">
        <v>24</v>
      </c>
      <c r="D43" s="47" t="s">
        <v>378</v>
      </c>
      <c r="E43" s="48"/>
      <c r="F43" s="49"/>
      <c r="G43" s="49"/>
      <c r="H43" s="50"/>
      <c r="I43" s="49"/>
      <c r="J43" s="51"/>
      <c r="K43" s="52"/>
      <c r="L43" s="53"/>
      <c r="M43" s="51"/>
      <c r="N43" s="53"/>
      <c r="O43" s="44"/>
      <c r="P43" s="28"/>
      <c r="Q43" s="43"/>
      <c r="R43" s="43"/>
      <c r="S43" s="43"/>
      <c r="T43" s="43"/>
      <c r="V43" s="52"/>
      <c r="W43" s="53"/>
      <c r="X43" s="43"/>
      <c r="Y43" s="72">
        <f t="shared" si="0"/>
        <v>0</v>
      </c>
      <c r="Z43" s="19"/>
      <c r="AA43" s="79">
        <v>0</v>
      </c>
      <c r="AB43" s="80">
        <f t="shared" si="1"/>
        <v>0</v>
      </c>
      <c r="AC43" s="81">
        <v>0</v>
      </c>
      <c r="AD43" s="82">
        <f t="shared" si="2"/>
        <v>0</v>
      </c>
      <c r="AE43" s="133">
        <f t="shared" si="3"/>
        <v>0</v>
      </c>
    </row>
    <row r="44" spans="1:31" ht="120.75" thickBot="1" x14ac:dyDescent="0.3">
      <c r="A44" s="22"/>
      <c r="B44" s="55" t="s">
        <v>45</v>
      </c>
      <c r="C44" s="55" t="s">
        <v>24</v>
      </c>
      <c r="D44" s="56" t="s">
        <v>25</v>
      </c>
      <c r="E44" s="57" t="s">
        <v>26</v>
      </c>
      <c r="F44" s="58"/>
      <c r="G44" s="58"/>
      <c r="H44" s="59">
        <v>2.1</v>
      </c>
      <c r="I44" s="58"/>
      <c r="J44" s="60" t="s">
        <v>27</v>
      </c>
      <c r="K44" s="58" t="s">
        <v>28</v>
      </c>
      <c r="L44" s="61">
        <v>1124</v>
      </c>
      <c r="M44" s="62">
        <v>12.92</v>
      </c>
      <c r="N44" s="63">
        <v>14522.08</v>
      </c>
      <c r="O44" s="19"/>
      <c r="P44" s="13" t="e">
        <v>#VALUE!</v>
      </c>
      <c r="Q44" s="14" t="e">
        <f t="shared" ref="Q44:Q52" si="8">IF(J44="PROV SUM",N44,L44*P44)</f>
        <v>#VALUE!</v>
      </c>
      <c r="R44" s="40">
        <v>0</v>
      </c>
      <c r="S44" s="41">
        <v>16.4084</v>
      </c>
      <c r="T44" s="14">
        <f t="shared" ref="T44:T51" si="9">IF(J44="SC024",N44,IF(ISERROR(S44),"",IF(J44="PROV SUM",N44,L44*S44)))</f>
        <v>18443.0416</v>
      </c>
      <c r="V44" s="58" t="s">
        <v>28</v>
      </c>
      <c r="W44" s="61">
        <v>1124</v>
      </c>
      <c r="X44" s="41">
        <v>16.4084</v>
      </c>
      <c r="Y44" s="72">
        <f t="shared" si="0"/>
        <v>18443.0416</v>
      </c>
      <c r="Z44" s="19"/>
      <c r="AA44" s="79">
        <v>0</v>
      </c>
      <c r="AB44" s="80">
        <f t="shared" si="1"/>
        <v>0</v>
      </c>
      <c r="AC44" s="81">
        <v>0</v>
      </c>
      <c r="AD44" s="82">
        <f t="shared" si="2"/>
        <v>0</v>
      </c>
      <c r="AE44" s="133">
        <f t="shared" si="3"/>
        <v>0</v>
      </c>
    </row>
    <row r="45" spans="1:31" ht="30.75" thickBot="1" x14ac:dyDescent="0.3">
      <c r="A45" s="22"/>
      <c r="B45" s="55" t="s">
        <v>45</v>
      </c>
      <c r="C45" s="55" t="s">
        <v>24</v>
      </c>
      <c r="D45" s="56" t="s">
        <v>25</v>
      </c>
      <c r="E45" s="57" t="s">
        <v>29</v>
      </c>
      <c r="F45" s="58"/>
      <c r="G45" s="58"/>
      <c r="H45" s="59">
        <v>2.5</v>
      </c>
      <c r="I45" s="58"/>
      <c r="J45" s="60" t="s">
        <v>30</v>
      </c>
      <c r="K45" s="58" t="s">
        <v>31</v>
      </c>
      <c r="L45" s="61">
        <v>1</v>
      </c>
      <c r="M45" s="62">
        <v>420</v>
      </c>
      <c r="N45" s="63">
        <v>420</v>
      </c>
      <c r="O45" s="19"/>
      <c r="P45" s="13" t="e">
        <v>#VALUE!</v>
      </c>
      <c r="Q45" s="14" t="e">
        <f t="shared" si="8"/>
        <v>#VALUE!</v>
      </c>
      <c r="R45" s="40">
        <v>0</v>
      </c>
      <c r="S45" s="41">
        <v>533.4</v>
      </c>
      <c r="T45" s="14">
        <f t="shared" si="9"/>
        <v>533.4</v>
      </c>
      <c r="V45" s="58" t="s">
        <v>31</v>
      </c>
      <c r="W45" s="61">
        <v>1</v>
      </c>
      <c r="X45" s="41">
        <v>533.4</v>
      </c>
      <c r="Y45" s="72">
        <f t="shared" si="0"/>
        <v>533.4</v>
      </c>
      <c r="Z45" s="19"/>
      <c r="AA45" s="79">
        <v>0</v>
      </c>
      <c r="AB45" s="80">
        <f t="shared" si="1"/>
        <v>0</v>
      </c>
      <c r="AC45" s="81">
        <v>0</v>
      </c>
      <c r="AD45" s="82">
        <f t="shared" si="2"/>
        <v>0</v>
      </c>
      <c r="AE45" s="133">
        <f t="shared" si="3"/>
        <v>0</v>
      </c>
    </row>
    <row r="46" spans="1:31" ht="15.75" thickBot="1" x14ac:dyDescent="0.3">
      <c r="A46" s="22"/>
      <c r="B46" s="55" t="s">
        <v>45</v>
      </c>
      <c r="C46" s="55" t="s">
        <v>24</v>
      </c>
      <c r="D46" s="56" t="s">
        <v>25</v>
      </c>
      <c r="E46" s="57" t="s">
        <v>32</v>
      </c>
      <c r="F46" s="58"/>
      <c r="G46" s="58"/>
      <c r="H46" s="59">
        <v>2.6</v>
      </c>
      <c r="I46" s="58"/>
      <c r="J46" s="60" t="s">
        <v>33</v>
      </c>
      <c r="K46" s="58" t="s">
        <v>31</v>
      </c>
      <c r="L46" s="61">
        <v>3</v>
      </c>
      <c r="M46" s="62">
        <v>50</v>
      </c>
      <c r="N46" s="63">
        <v>150</v>
      </c>
      <c r="O46" s="19"/>
      <c r="P46" s="13" t="e">
        <v>#VALUE!</v>
      </c>
      <c r="Q46" s="14" t="e">
        <f t="shared" si="8"/>
        <v>#VALUE!</v>
      </c>
      <c r="R46" s="40">
        <v>0</v>
      </c>
      <c r="S46" s="41">
        <v>63.5</v>
      </c>
      <c r="T46" s="14">
        <f t="shared" si="9"/>
        <v>190.5</v>
      </c>
      <c r="V46" s="58" t="s">
        <v>31</v>
      </c>
      <c r="W46" s="61">
        <v>3</v>
      </c>
      <c r="X46" s="41">
        <v>63.5</v>
      </c>
      <c r="Y46" s="72">
        <f t="shared" si="0"/>
        <v>190.5</v>
      </c>
      <c r="Z46" s="19"/>
      <c r="AA46" s="79">
        <v>0</v>
      </c>
      <c r="AB46" s="80">
        <f t="shared" si="1"/>
        <v>0</v>
      </c>
      <c r="AC46" s="81">
        <v>0</v>
      </c>
      <c r="AD46" s="82">
        <f t="shared" si="2"/>
        <v>0</v>
      </c>
      <c r="AE46" s="133">
        <f t="shared" si="3"/>
        <v>0</v>
      </c>
    </row>
    <row r="47" spans="1:31" ht="15.75" thickBot="1" x14ac:dyDescent="0.3">
      <c r="A47" s="22"/>
      <c r="B47" s="55" t="s">
        <v>45</v>
      </c>
      <c r="C47" s="55" t="s">
        <v>24</v>
      </c>
      <c r="D47" s="56" t="s">
        <v>25</v>
      </c>
      <c r="E47" s="57" t="s">
        <v>46</v>
      </c>
      <c r="F47" s="58"/>
      <c r="G47" s="58"/>
      <c r="H47" s="59">
        <v>2.1800000000000002</v>
      </c>
      <c r="I47" s="58"/>
      <c r="J47" s="60" t="s">
        <v>47</v>
      </c>
      <c r="K47" s="58" t="s">
        <v>48</v>
      </c>
      <c r="L47" s="61">
        <v>1</v>
      </c>
      <c r="M47" s="62">
        <v>45</v>
      </c>
      <c r="N47" s="63">
        <v>45</v>
      </c>
      <c r="O47" s="19"/>
      <c r="P47" s="13" t="e">
        <v>#VALUE!</v>
      </c>
      <c r="Q47" s="14" t="e">
        <f t="shared" si="8"/>
        <v>#VALUE!</v>
      </c>
      <c r="R47" s="40">
        <v>0</v>
      </c>
      <c r="S47" s="41">
        <v>57.15</v>
      </c>
      <c r="T47" s="14">
        <f t="shared" si="9"/>
        <v>57.15</v>
      </c>
      <c r="V47" s="58" t="s">
        <v>48</v>
      </c>
      <c r="W47" s="61">
        <v>1</v>
      </c>
      <c r="X47" s="41">
        <v>57.15</v>
      </c>
      <c r="Y47" s="72">
        <f t="shared" si="0"/>
        <v>57.15</v>
      </c>
      <c r="Z47" s="19"/>
      <c r="AA47" s="79">
        <v>0</v>
      </c>
      <c r="AB47" s="80">
        <f t="shared" si="1"/>
        <v>0</v>
      </c>
      <c r="AC47" s="81">
        <v>0</v>
      </c>
      <c r="AD47" s="82">
        <f t="shared" si="2"/>
        <v>0</v>
      </c>
      <c r="AE47" s="133">
        <f t="shared" si="3"/>
        <v>0</v>
      </c>
    </row>
    <row r="48" spans="1:31" ht="30.75" thickBot="1" x14ac:dyDescent="0.3">
      <c r="A48" s="22"/>
      <c r="B48" s="55" t="s">
        <v>45</v>
      </c>
      <c r="C48" s="55" t="s">
        <v>24</v>
      </c>
      <c r="D48" s="56" t="s">
        <v>25</v>
      </c>
      <c r="E48" s="57" t="s">
        <v>61</v>
      </c>
      <c r="F48" s="58"/>
      <c r="G48" s="58"/>
      <c r="H48" s="59">
        <v>2.2599999999999998</v>
      </c>
      <c r="I48" s="58"/>
      <c r="J48" s="60" t="s">
        <v>62</v>
      </c>
      <c r="K48" s="58" t="s">
        <v>31</v>
      </c>
      <c r="L48" s="61">
        <v>1</v>
      </c>
      <c r="M48" s="62">
        <v>1127.5</v>
      </c>
      <c r="N48" s="63">
        <v>1127.5</v>
      </c>
      <c r="O48" s="19"/>
      <c r="P48" s="13" t="e">
        <v>#VALUE!</v>
      </c>
      <c r="Q48" s="14" t="e">
        <f t="shared" si="8"/>
        <v>#VALUE!</v>
      </c>
      <c r="R48" s="40">
        <v>0</v>
      </c>
      <c r="S48" s="41">
        <v>1431.925</v>
      </c>
      <c r="T48" s="14">
        <f t="shared" si="9"/>
        <v>1431.925</v>
      </c>
      <c r="V48" s="58" t="s">
        <v>31</v>
      </c>
      <c r="W48" s="61">
        <v>1</v>
      </c>
      <c r="X48" s="41">
        <v>1431.925</v>
      </c>
      <c r="Y48" s="72">
        <f t="shared" si="0"/>
        <v>1431.925</v>
      </c>
      <c r="Z48" s="19"/>
      <c r="AA48" s="79">
        <v>0</v>
      </c>
      <c r="AB48" s="80">
        <f t="shared" si="1"/>
        <v>0</v>
      </c>
      <c r="AC48" s="81">
        <v>0</v>
      </c>
      <c r="AD48" s="82">
        <f t="shared" si="2"/>
        <v>0</v>
      </c>
      <c r="AE48" s="133">
        <f t="shared" si="3"/>
        <v>0</v>
      </c>
    </row>
    <row r="49" spans="1:31" ht="15.75" thickBot="1" x14ac:dyDescent="0.3">
      <c r="A49" s="22"/>
      <c r="B49" s="55" t="s">
        <v>45</v>
      </c>
      <c r="C49" s="55" t="s">
        <v>24</v>
      </c>
      <c r="D49" s="56" t="s">
        <v>25</v>
      </c>
      <c r="E49" s="57" t="s">
        <v>63</v>
      </c>
      <c r="F49" s="58"/>
      <c r="G49" s="58"/>
      <c r="H49" s="59">
        <v>2.2799999999999998</v>
      </c>
      <c r="I49" s="58"/>
      <c r="J49" s="60" t="s">
        <v>64</v>
      </c>
      <c r="K49" s="58" t="s">
        <v>65</v>
      </c>
      <c r="L49" s="61">
        <v>120</v>
      </c>
      <c r="M49" s="62">
        <v>77.260000000000005</v>
      </c>
      <c r="N49" s="63">
        <v>9271.2000000000007</v>
      </c>
      <c r="O49" s="19"/>
      <c r="P49" s="13" t="e">
        <v>#VALUE!</v>
      </c>
      <c r="Q49" s="14" t="e">
        <f t="shared" si="8"/>
        <v>#VALUE!</v>
      </c>
      <c r="R49" s="40">
        <v>0</v>
      </c>
      <c r="S49" s="41">
        <v>98.120200000000011</v>
      </c>
      <c r="T49" s="14">
        <f t="shared" si="9"/>
        <v>11774.424000000001</v>
      </c>
      <c r="V49" s="58" t="s">
        <v>65</v>
      </c>
      <c r="W49" s="61">
        <v>120</v>
      </c>
      <c r="X49" s="41">
        <v>98.120200000000011</v>
      </c>
      <c r="Y49" s="72">
        <f t="shared" si="0"/>
        <v>11774.424000000001</v>
      </c>
      <c r="Z49" s="19"/>
      <c r="AA49" s="79">
        <v>0</v>
      </c>
      <c r="AB49" s="80">
        <f t="shared" si="1"/>
        <v>0</v>
      </c>
      <c r="AC49" s="81">
        <v>0</v>
      </c>
      <c r="AD49" s="82">
        <f t="shared" si="2"/>
        <v>0</v>
      </c>
      <c r="AE49" s="133">
        <f t="shared" si="3"/>
        <v>0</v>
      </c>
    </row>
    <row r="50" spans="1:31" ht="15.75" thickBot="1" x14ac:dyDescent="0.3">
      <c r="A50" s="22"/>
      <c r="B50" s="55" t="s">
        <v>45</v>
      </c>
      <c r="C50" s="55" t="s">
        <v>24</v>
      </c>
      <c r="D50" s="56" t="s">
        <v>25</v>
      </c>
      <c r="E50" s="57" t="s">
        <v>66</v>
      </c>
      <c r="F50" s="58"/>
      <c r="G50" s="58"/>
      <c r="H50" s="59">
        <v>2.29</v>
      </c>
      <c r="I50" s="58"/>
      <c r="J50" s="60" t="s">
        <v>67</v>
      </c>
      <c r="K50" s="58" t="s">
        <v>68</v>
      </c>
      <c r="L50" s="61">
        <v>1</v>
      </c>
      <c r="M50" s="62">
        <v>61.29</v>
      </c>
      <c r="N50" s="63">
        <v>61.29</v>
      </c>
      <c r="O50" s="19"/>
      <c r="P50" s="13" t="e">
        <v>#VALUE!</v>
      </c>
      <c r="Q50" s="14" t="e">
        <f t="shared" si="8"/>
        <v>#VALUE!</v>
      </c>
      <c r="R50" s="40">
        <v>0</v>
      </c>
      <c r="S50" s="41">
        <v>77.838300000000004</v>
      </c>
      <c r="T50" s="14">
        <f t="shared" si="9"/>
        <v>77.838300000000004</v>
      </c>
      <c r="V50" s="58" t="s">
        <v>68</v>
      </c>
      <c r="W50" s="61">
        <v>1</v>
      </c>
      <c r="X50" s="41">
        <v>77.838300000000004</v>
      </c>
      <c r="Y50" s="72">
        <f t="shared" si="0"/>
        <v>77.838300000000004</v>
      </c>
      <c r="Z50" s="19"/>
      <c r="AA50" s="79">
        <v>0</v>
      </c>
      <c r="AB50" s="80">
        <f t="shared" si="1"/>
        <v>0</v>
      </c>
      <c r="AC50" s="81">
        <v>0</v>
      </c>
      <c r="AD50" s="82">
        <f t="shared" si="2"/>
        <v>0</v>
      </c>
      <c r="AE50" s="133">
        <f t="shared" si="3"/>
        <v>0</v>
      </c>
    </row>
    <row r="51" spans="1:31" ht="60.75" thickBot="1" x14ac:dyDescent="0.3">
      <c r="A51" s="22"/>
      <c r="B51" s="55" t="s">
        <v>45</v>
      </c>
      <c r="C51" s="55" t="s">
        <v>24</v>
      </c>
      <c r="D51" s="56" t="s">
        <v>25</v>
      </c>
      <c r="E51" s="57" t="s">
        <v>382</v>
      </c>
      <c r="F51" s="58"/>
      <c r="G51" s="58"/>
      <c r="H51" s="59"/>
      <c r="I51" s="58"/>
      <c r="J51" s="60" t="s">
        <v>383</v>
      </c>
      <c r="K51" s="58" t="s">
        <v>31</v>
      </c>
      <c r="L51" s="61"/>
      <c r="M51" s="62">
        <v>4.8300000000000003E-2</v>
      </c>
      <c r="N51" s="63">
        <v>0</v>
      </c>
      <c r="O51" s="19"/>
      <c r="P51" s="13" t="e">
        <v>#VALUE!</v>
      </c>
      <c r="Q51" s="14" t="e">
        <f t="shared" si="8"/>
        <v>#VALUE!</v>
      </c>
      <c r="R51" s="40" t="e">
        <v>#N/A</v>
      </c>
      <c r="S51" s="41" t="e">
        <v>#N/A</v>
      </c>
      <c r="T51" s="14">
        <f t="shared" si="9"/>
        <v>0</v>
      </c>
      <c r="V51" s="58" t="s">
        <v>31</v>
      </c>
      <c r="W51" s="61"/>
      <c r="X51" s="41" t="e">
        <v>#N/A</v>
      </c>
      <c r="Y51" s="72"/>
      <c r="Z51" s="19"/>
      <c r="AA51" s="79">
        <v>0</v>
      </c>
      <c r="AB51" s="80">
        <f t="shared" si="1"/>
        <v>0</v>
      </c>
      <c r="AC51" s="81">
        <v>0</v>
      </c>
      <c r="AD51" s="82">
        <f>Y51*AC51</f>
        <v>0</v>
      </c>
      <c r="AE51" s="133">
        <f t="shared" si="3"/>
        <v>0</v>
      </c>
    </row>
    <row r="52" spans="1:31" ht="30.75" thickBot="1" x14ac:dyDescent="0.3">
      <c r="A52" s="22"/>
      <c r="B52" s="55" t="s">
        <v>45</v>
      </c>
      <c r="C52" s="55" t="s">
        <v>24</v>
      </c>
      <c r="D52" s="83" t="s">
        <v>25</v>
      </c>
      <c r="E52" s="57" t="s">
        <v>404</v>
      </c>
      <c r="F52" s="84"/>
      <c r="G52" s="84"/>
      <c r="H52" s="85"/>
      <c r="I52" s="86"/>
      <c r="J52" s="60" t="s">
        <v>405</v>
      </c>
      <c r="K52" s="58" t="s">
        <v>406</v>
      </c>
      <c r="L52" s="61"/>
      <c r="M52" s="62"/>
      <c r="N52" s="63">
        <v>1432</v>
      </c>
      <c r="O52" s="19"/>
      <c r="P52" s="13" t="e">
        <v>#VALUE!</v>
      </c>
      <c r="Q52" s="14" t="e">
        <f t="shared" si="8"/>
        <v>#VALUE!</v>
      </c>
      <c r="R52" s="40" t="e">
        <v>#N/A</v>
      </c>
      <c r="S52" s="41" t="e">
        <v>#N/A</v>
      </c>
      <c r="T52" s="14">
        <f>N52</f>
        <v>1432</v>
      </c>
      <c r="V52" s="58" t="s">
        <v>406</v>
      </c>
      <c r="W52" s="61"/>
      <c r="X52" s="41" t="e">
        <v>#N/A</v>
      </c>
      <c r="Y52" s="72">
        <v>1432</v>
      </c>
      <c r="Z52" s="19"/>
      <c r="AA52" s="79">
        <v>0</v>
      </c>
      <c r="AB52" s="80">
        <f t="shared" si="1"/>
        <v>0</v>
      </c>
      <c r="AC52" s="81">
        <v>0</v>
      </c>
      <c r="AD52" s="82">
        <f t="shared" si="2"/>
        <v>0</v>
      </c>
      <c r="AE52" s="133">
        <f>AB37-AD37</f>
        <v>0</v>
      </c>
    </row>
    <row r="53" spans="1:31" ht="15.75" thickBot="1" x14ac:dyDescent="0.3"/>
    <row r="54" spans="1:31" ht="15.75" thickBot="1" x14ac:dyDescent="0.3">
      <c r="S54" s="69" t="s">
        <v>5</v>
      </c>
      <c r="T54" s="70">
        <f>SUM(T11:T52)</f>
        <v>75420.793435000014</v>
      </c>
      <c r="U54" s="66"/>
      <c r="V54" s="22"/>
      <c r="W54" s="29"/>
      <c r="X54" s="69" t="s">
        <v>5</v>
      </c>
      <c r="Y54" s="70">
        <f>SUM(Y11:Y52)</f>
        <v>75420.793435000014</v>
      </c>
      <c r="Z54" s="19"/>
      <c r="AA54" s="78"/>
      <c r="AB54" s="119">
        <f>SUM(AB11:AB52)</f>
        <v>0</v>
      </c>
      <c r="AC54" s="78"/>
      <c r="AD54" s="120">
        <f>SUM(AD11:AD52)</f>
        <v>0</v>
      </c>
      <c r="AE54" s="132">
        <f>SUM(AE11:AE52)</f>
        <v>0</v>
      </c>
    </row>
  </sheetData>
  <autoFilter ref="B8:AE52"/>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13:X14 X16:X28 X30:X37 X44:X52">
      <formula1>P11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37"/>
  <sheetViews>
    <sheetView topLeftCell="B1" zoomScale="70" zoomScaleNormal="70" workbookViewId="0">
      <pane xSplit="9" ySplit="8" topLeftCell="K25" activePane="bottomRight" state="frozen"/>
      <selection activeCell="S45" sqref="S45"/>
      <selection pane="topRight" activeCell="S45" sqref="S45"/>
      <selection pane="bottomLeft" activeCell="S45" sqref="S45"/>
      <selection pane="bottomRight" activeCell="AF41" sqref="AF4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9.140625" hidden="1" customWidth="1"/>
    <col min="16" max="16" width="16.85546875" hidden="1" customWidth="1"/>
    <col min="17" max="17" width="13.28515625" hidden="1" customWidth="1"/>
    <col min="18" max="18" width="16.285156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3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599</v>
      </c>
    </row>
    <row r="6" spans="1:32" s="234" customFormat="1" ht="16.5" thickBot="1" x14ac:dyDescent="0.3">
      <c r="B6" s="24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31"/>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row>
    <row r="8" spans="1:32" s="318" customFormat="1" ht="75.75" thickBot="1" x14ac:dyDescent="0.3">
      <c r="A8" s="310" t="s">
        <v>377</v>
      </c>
      <c r="B8" s="333" t="s">
        <v>52</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c r="AF8" s="345" t="s">
        <v>617</v>
      </c>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c r="B10" s="3" t="s">
        <v>52</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52</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52</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33" si="0">W12*X12</f>
        <v>399.99552</v>
      </c>
      <c r="Z12" s="19"/>
      <c r="AA12" s="79">
        <v>0</v>
      </c>
      <c r="AB12" s="80">
        <f t="shared" ref="AB12:AB35" si="1">Y12*AA12</f>
        <v>0</v>
      </c>
      <c r="AC12" s="81">
        <v>0</v>
      </c>
      <c r="AD12" s="82">
        <f t="shared" ref="AD12:AD34" si="2">Y12*AC12</f>
        <v>0</v>
      </c>
      <c r="AE12" s="133"/>
    </row>
    <row r="13" spans="1:32" ht="15.75" thickBot="1" x14ac:dyDescent="0.3">
      <c r="A13" s="30"/>
      <c r="B13" s="346"/>
      <c r="C13" s="366" t="s">
        <v>308</v>
      </c>
      <c r="D13" s="348"/>
      <c r="E13" s="349"/>
      <c r="F13" s="350"/>
      <c r="G13" s="350"/>
      <c r="H13" s="351"/>
      <c r="I13" s="350"/>
      <c r="J13" s="352"/>
      <c r="K13" s="353"/>
      <c r="L13" s="354"/>
      <c r="M13" s="355"/>
      <c r="N13" s="355"/>
      <c r="O13" s="356"/>
      <c r="P13" s="357"/>
      <c r="Q13" s="358"/>
      <c r="R13" s="359"/>
      <c r="S13" s="359"/>
      <c r="T13" s="358"/>
      <c r="U13" s="360"/>
      <c r="V13" s="353"/>
      <c r="W13" s="354"/>
      <c r="X13" s="359"/>
      <c r="Y13" s="361"/>
      <c r="Z13" s="356"/>
      <c r="AA13" s="362"/>
      <c r="AB13" s="363"/>
      <c r="AC13" s="362"/>
      <c r="AD13" s="363"/>
      <c r="AE13" s="364"/>
      <c r="AF13" s="365">
        <f>SUM(AD14:AD15)</f>
        <v>222.29999999999998</v>
      </c>
    </row>
    <row r="14" spans="1:32" ht="15.75" thickBot="1" x14ac:dyDescent="0.3">
      <c r="A14" s="16"/>
      <c r="B14" s="3" t="s">
        <v>52</v>
      </c>
      <c r="C14" s="4" t="s">
        <v>308</v>
      </c>
      <c r="D14" s="5" t="s">
        <v>378</v>
      </c>
      <c r="E14" s="6"/>
      <c r="F14" s="7"/>
      <c r="G14" s="7"/>
      <c r="H14" s="8"/>
      <c r="I14" s="7"/>
      <c r="J14" s="9"/>
      <c r="K14" s="10"/>
      <c r="L14" s="39"/>
      <c r="M14" s="9"/>
      <c r="N14" s="12"/>
      <c r="O14" s="19"/>
      <c r="P14" s="17"/>
      <c r="Q14" s="38"/>
      <c r="R14" s="38"/>
      <c r="S14" s="38"/>
      <c r="T14" s="38"/>
      <c r="V14" s="10"/>
      <c r="W14" s="39"/>
      <c r="X14" s="38"/>
      <c r="Y14" s="72">
        <f t="shared" si="0"/>
        <v>0</v>
      </c>
      <c r="Z14" s="19"/>
      <c r="AA14" s="79">
        <v>0</v>
      </c>
      <c r="AB14" s="80">
        <f t="shared" si="1"/>
        <v>0</v>
      </c>
      <c r="AC14" s="81">
        <v>0</v>
      </c>
      <c r="AD14" s="82">
        <f t="shared" si="2"/>
        <v>0</v>
      </c>
      <c r="AE14" s="133">
        <f t="shared" ref="AE14:AE35" si="3">AB14-AD14</f>
        <v>0</v>
      </c>
    </row>
    <row r="15" spans="1:32" ht="30.75" thickBot="1" x14ac:dyDescent="0.3">
      <c r="A15" s="16"/>
      <c r="B15" s="3" t="s">
        <v>52</v>
      </c>
      <c r="C15" s="4" t="s">
        <v>308</v>
      </c>
      <c r="D15" s="5" t="s">
        <v>25</v>
      </c>
      <c r="E15" s="6" t="s">
        <v>309</v>
      </c>
      <c r="F15" s="7"/>
      <c r="G15" s="7"/>
      <c r="H15" s="8">
        <v>1.3</v>
      </c>
      <c r="I15" s="7"/>
      <c r="J15" s="9" t="s">
        <v>310</v>
      </c>
      <c r="K15" s="10" t="s">
        <v>311</v>
      </c>
      <c r="L15" s="39">
        <v>1</v>
      </c>
      <c r="M15" s="11">
        <v>234</v>
      </c>
      <c r="N15" s="12">
        <v>234</v>
      </c>
      <c r="O15" s="19"/>
      <c r="P15" s="13" t="e">
        <v>#VALUE!</v>
      </c>
      <c r="Q15" s="14" t="e">
        <f>IF(J15="PROV SUM",N15,L15*P15)</f>
        <v>#VALUE!</v>
      </c>
      <c r="R15" s="40">
        <v>0</v>
      </c>
      <c r="S15" s="41">
        <v>222.29999999999998</v>
      </c>
      <c r="T15" s="14">
        <f>IF(J15="SC024",N15,IF(ISERROR(S15),"",IF(J15="PROV SUM",N15,L15*S15)))</f>
        <v>222.29999999999998</v>
      </c>
      <c r="V15" s="10" t="s">
        <v>311</v>
      </c>
      <c r="W15" s="39">
        <v>1</v>
      </c>
      <c r="X15" s="41">
        <v>222.29999999999998</v>
      </c>
      <c r="Y15" s="72">
        <f t="shared" si="0"/>
        <v>222.29999999999998</v>
      </c>
      <c r="Z15" s="19"/>
      <c r="AA15" s="79">
        <v>1</v>
      </c>
      <c r="AB15" s="80">
        <f t="shared" si="1"/>
        <v>222.29999999999998</v>
      </c>
      <c r="AC15" s="81">
        <v>1</v>
      </c>
      <c r="AD15" s="82">
        <f t="shared" si="2"/>
        <v>222.29999999999998</v>
      </c>
      <c r="AE15" s="133">
        <f t="shared" si="3"/>
        <v>0</v>
      </c>
    </row>
    <row r="16" spans="1:32" ht="15.75" thickBot="1" x14ac:dyDescent="0.3">
      <c r="A16" s="16"/>
      <c r="B16" s="3" t="s">
        <v>52</v>
      </c>
      <c r="C16" s="4" t="s">
        <v>285</v>
      </c>
      <c r="D16" s="5" t="s">
        <v>378</v>
      </c>
      <c r="E16" s="6"/>
      <c r="F16" s="7"/>
      <c r="G16" s="7"/>
      <c r="H16" s="8"/>
      <c r="I16" s="7"/>
      <c r="J16" s="9"/>
      <c r="K16" s="10"/>
      <c r="L16" s="39"/>
      <c r="M16" s="9"/>
      <c r="N16" s="12"/>
      <c r="O16" s="19"/>
      <c r="P16" s="17"/>
      <c r="Q16" s="38"/>
      <c r="R16" s="38"/>
      <c r="S16" s="38"/>
      <c r="T16" s="38"/>
      <c r="V16" s="10"/>
      <c r="W16" s="39"/>
      <c r="X16" s="38"/>
      <c r="Y16" s="72"/>
      <c r="Z16" s="19"/>
      <c r="AA16" s="79">
        <v>0</v>
      </c>
      <c r="AB16" s="80">
        <f t="shared" si="1"/>
        <v>0</v>
      </c>
      <c r="AC16" s="81">
        <v>0</v>
      </c>
      <c r="AD16" s="82">
        <f t="shared" si="2"/>
        <v>0</v>
      </c>
      <c r="AE16" s="133">
        <f t="shared" si="3"/>
        <v>0</v>
      </c>
    </row>
    <row r="17" spans="1:32" ht="15.75" thickBot="1" x14ac:dyDescent="0.3">
      <c r="A17" s="16"/>
      <c r="B17" s="3" t="s">
        <v>52</v>
      </c>
      <c r="C17" s="42" t="s">
        <v>189</v>
      </c>
      <c r="D17" s="5" t="s">
        <v>378</v>
      </c>
      <c r="E17" s="6"/>
      <c r="F17" s="7"/>
      <c r="G17" s="7"/>
      <c r="H17" s="8"/>
      <c r="I17" s="7"/>
      <c r="J17" s="9"/>
      <c r="K17" s="10"/>
      <c r="L17" s="39"/>
      <c r="M17" s="9"/>
      <c r="N17" s="39"/>
      <c r="O17" s="19"/>
      <c r="P17" s="28"/>
      <c r="Q17" s="43"/>
      <c r="R17" s="43"/>
      <c r="S17" s="43"/>
      <c r="T17" s="43"/>
      <c r="V17" s="10"/>
      <c r="W17" s="39"/>
      <c r="X17" s="43"/>
      <c r="Y17" s="72"/>
      <c r="Z17" s="19"/>
      <c r="AA17" s="79">
        <v>0</v>
      </c>
      <c r="AB17" s="80">
        <f t="shared" si="1"/>
        <v>0</v>
      </c>
      <c r="AC17" s="81">
        <v>0</v>
      </c>
      <c r="AD17" s="82">
        <f t="shared" si="2"/>
        <v>0</v>
      </c>
      <c r="AE17" s="133">
        <f t="shared" si="3"/>
        <v>0</v>
      </c>
    </row>
    <row r="18" spans="1:32" ht="30.75" thickBot="1" x14ac:dyDescent="0.3">
      <c r="A18" s="16"/>
      <c r="B18" s="3" t="s">
        <v>52</v>
      </c>
      <c r="C18" s="42" t="s">
        <v>189</v>
      </c>
      <c r="D18" s="5" t="s">
        <v>25</v>
      </c>
      <c r="E18" s="6" t="s">
        <v>223</v>
      </c>
      <c r="F18" s="7"/>
      <c r="G18" s="7"/>
      <c r="H18" s="8">
        <v>6.1870000000000296</v>
      </c>
      <c r="I18" s="7"/>
      <c r="J18" s="9" t="s">
        <v>224</v>
      </c>
      <c r="K18" s="10" t="s">
        <v>79</v>
      </c>
      <c r="L18" s="39">
        <v>20</v>
      </c>
      <c r="M18" s="11">
        <v>8.58</v>
      </c>
      <c r="N18" s="39">
        <v>171.6</v>
      </c>
      <c r="O18" s="19"/>
      <c r="P18" s="13" t="e">
        <v>#VALUE!</v>
      </c>
      <c r="Q18" s="14" t="e">
        <f>IF(J18="PROV SUM",N18,L18*P18)</f>
        <v>#VALUE!</v>
      </c>
      <c r="R18" s="40">
        <v>0</v>
      </c>
      <c r="S18" s="41">
        <v>7.2930000000000001</v>
      </c>
      <c r="T18" s="14">
        <f>IF(J18="SC024",N18,IF(ISERROR(S18),"",IF(J18="PROV SUM",N18,L18*S18)))</f>
        <v>145.86000000000001</v>
      </c>
      <c r="V18" s="10" t="s">
        <v>79</v>
      </c>
      <c r="W18" s="39">
        <v>20</v>
      </c>
      <c r="X18" s="41">
        <v>7.2930000000000001</v>
      </c>
      <c r="Y18" s="72">
        <f t="shared" si="0"/>
        <v>145.86000000000001</v>
      </c>
      <c r="Z18" s="19"/>
      <c r="AA18" s="79">
        <v>0</v>
      </c>
      <c r="AB18" s="80">
        <f t="shared" si="1"/>
        <v>0</v>
      </c>
      <c r="AC18" s="81">
        <v>0</v>
      </c>
      <c r="AD18" s="82">
        <f t="shared" si="2"/>
        <v>0</v>
      </c>
      <c r="AE18" s="133">
        <f t="shared" si="3"/>
        <v>0</v>
      </c>
    </row>
    <row r="19" spans="1:32" ht="45.75" thickBot="1" x14ac:dyDescent="0.3">
      <c r="A19" s="16"/>
      <c r="B19" s="3" t="s">
        <v>52</v>
      </c>
      <c r="C19" s="42" t="s">
        <v>189</v>
      </c>
      <c r="D19" s="5" t="s">
        <v>25</v>
      </c>
      <c r="E19" s="6" t="s">
        <v>407</v>
      </c>
      <c r="F19" s="7"/>
      <c r="G19" s="7"/>
      <c r="H19" s="8">
        <v>6.2150000000000398</v>
      </c>
      <c r="I19" s="7"/>
      <c r="J19" s="9" t="s">
        <v>239</v>
      </c>
      <c r="K19" s="10" t="s">
        <v>79</v>
      </c>
      <c r="L19" s="39">
        <v>160</v>
      </c>
      <c r="M19" s="11">
        <v>16.079999999999998</v>
      </c>
      <c r="N19" s="39">
        <v>2572.8000000000002</v>
      </c>
      <c r="O19" s="19"/>
      <c r="P19" s="13" t="e">
        <v>#VALUE!</v>
      </c>
      <c r="Q19" s="14" t="e">
        <f>IF(J19="PROV SUM",N19,L19*P19)</f>
        <v>#VALUE!</v>
      </c>
      <c r="R19" s="40">
        <v>0</v>
      </c>
      <c r="S19" s="41">
        <v>13.667999999999997</v>
      </c>
      <c r="T19" s="14">
        <f>IF(J19="SC024",N19,IF(ISERROR(S19),"",IF(J19="PROV SUM",N19,L19*S19)))</f>
        <v>2186.8799999999997</v>
      </c>
      <c r="V19" s="10" t="s">
        <v>79</v>
      </c>
      <c r="W19" s="39">
        <v>160</v>
      </c>
      <c r="X19" s="41">
        <v>13.667999999999997</v>
      </c>
      <c r="Y19" s="72">
        <f t="shared" si="0"/>
        <v>2186.8799999999997</v>
      </c>
      <c r="Z19" s="19"/>
      <c r="AA19" s="79">
        <v>0</v>
      </c>
      <c r="AB19" s="80">
        <f t="shared" si="1"/>
        <v>0</v>
      </c>
      <c r="AC19" s="81">
        <v>0</v>
      </c>
      <c r="AD19" s="82">
        <f t="shared" si="2"/>
        <v>0</v>
      </c>
      <c r="AE19" s="133">
        <f t="shared" si="3"/>
        <v>0</v>
      </c>
    </row>
    <row r="20" spans="1:32" ht="15.75" thickBot="1" x14ac:dyDescent="0.3">
      <c r="A20" s="16"/>
      <c r="B20" s="3" t="s">
        <v>52</v>
      </c>
      <c r="C20" s="42" t="s">
        <v>189</v>
      </c>
      <c r="D20" s="5" t="s">
        <v>25</v>
      </c>
      <c r="E20" s="6" t="s">
        <v>408</v>
      </c>
      <c r="F20" s="7"/>
      <c r="G20" s="7"/>
      <c r="H20" s="8">
        <v>6.399</v>
      </c>
      <c r="I20" s="7"/>
      <c r="J20" s="9" t="s">
        <v>379</v>
      </c>
      <c r="K20" s="10" t="s">
        <v>380</v>
      </c>
      <c r="L20" s="39">
        <v>1</v>
      </c>
      <c r="M20" s="11">
        <v>1000</v>
      </c>
      <c r="N20" s="39">
        <v>1000</v>
      </c>
      <c r="O20" s="19"/>
      <c r="P20" s="13" t="e">
        <v>#VALUE!</v>
      </c>
      <c r="Q20" s="14">
        <f>IF(J20="PROV SUM",N20,L20*P20)</f>
        <v>1000</v>
      </c>
      <c r="R20" s="40" t="s">
        <v>381</v>
      </c>
      <c r="S20" s="41" t="s">
        <v>381</v>
      </c>
      <c r="T20" s="14">
        <f>IF(J20="SC024",N20,IF(ISERROR(S20),"",IF(J20="PROV SUM",N20,L20*S20)))</f>
        <v>1000</v>
      </c>
      <c r="V20" s="10" t="s">
        <v>380</v>
      </c>
      <c r="W20" s="39">
        <v>1</v>
      </c>
      <c r="X20" s="41" t="s">
        <v>381</v>
      </c>
      <c r="Y20" s="72">
        <v>1000</v>
      </c>
      <c r="Z20" s="19"/>
      <c r="AA20" s="79">
        <v>0</v>
      </c>
      <c r="AB20" s="80">
        <f t="shared" si="1"/>
        <v>0</v>
      </c>
      <c r="AC20" s="81">
        <v>0</v>
      </c>
      <c r="AD20" s="82">
        <f t="shared" si="2"/>
        <v>0</v>
      </c>
      <c r="AE20" s="133">
        <f t="shared" si="3"/>
        <v>0</v>
      </c>
    </row>
    <row r="21" spans="1:32" ht="15.75" thickBot="1" x14ac:dyDescent="0.3">
      <c r="A21" s="16"/>
      <c r="B21" s="3" t="s">
        <v>52</v>
      </c>
      <c r="C21" s="42" t="s">
        <v>72</v>
      </c>
      <c r="D21" s="5" t="s">
        <v>378</v>
      </c>
      <c r="E21" s="6"/>
      <c r="F21" s="7"/>
      <c r="G21" s="7"/>
      <c r="H21" s="8"/>
      <c r="I21" s="7"/>
      <c r="J21" s="9"/>
      <c r="K21" s="10"/>
      <c r="L21" s="39"/>
      <c r="M21" s="9"/>
      <c r="N21" s="39"/>
      <c r="O21" s="44"/>
      <c r="P21" s="28"/>
      <c r="Q21" s="43"/>
      <c r="R21" s="43"/>
      <c r="S21" s="43"/>
      <c r="T21" s="43"/>
      <c r="V21" s="10"/>
      <c r="W21" s="39"/>
      <c r="X21" s="43"/>
      <c r="Y21" s="72"/>
      <c r="Z21" s="19"/>
      <c r="AA21" s="79">
        <v>0</v>
      </c>
      <c r="AB21" s="80">
        <f t="shared" si="1"/>
        <v>0</v>
      </c>
      <c r="AC21" s="81">
        <v>0</v>
      </c>
      <c r="AD21" s="82">
        <f t="shared" si="2"/>
        <v>0</v>
      </c>
      <c r="AE21" s="133">
        <f t="shared" si="3"/>
        <v>0</v>
      </c>
    </row>
    <row r="22" spans="1:32" ht="15.75" thickBot="1" x14ac:dyDescent="0.3">
      <c r="A22" s="16"/>
      <c r="B22" s="3" t="s">
        <v>52</v>
      </c>
      <c r="C22" s="42" t="s">
        <v>72</v>
      </c>
      <c r="D22" s="5" t="s">
        <v>25</v>
      </c>
      <c r="E22" s="6" t="s">
        <v>409</v>
      </c>
      <c r="F22" s="7"/>
      <c r="G22" s="7"/>
      <c r="H22" s="8">
        <v>3.4340000000000002</v>
      </c>
      <c r="I22" s="7"/>
      <c r="J22" s="9" t="s">
        <v>379</v>
      </c>
      <c r="K22" s="10" t="s">
        <v>28</v>
      </c>
      <c r="L22" s="39">
        <v>1</v>
      </c>
      <c r="M22" s="11">
        <v>41600</v>
      </c>
      <c r="N22" s="39">
        <v>41600</v>
      </c>
      <c r="O22" s="44"/>
      <c r="P22" s="13" t="e">
        <v>#VALUE!</v>
      </c>
      <c r="Q22" s="14">
        <f>IF(J22="PROV SUM",N22,L22*P22)</f>
        <v>41600</v>
      </c>
      <c r="R22" s="40"/>
      <c r="S22" s="41">
        <v>0</v>
      </c>
      <c r="T22" s="14">
        <f>IF(J22="SC024",N22,IF(ISERROR(S22),"",IF(J22="PROV SUM",N22,L22*S22)))</f>
        <v>41600</v>
      </c>
      <c r="V22" s="10" t="s">
        <v>28</v>
      </c>
      <c r="W22" s="39">
        <v>1</v>
      </c>
      <c r="X22" s="41">
        <v>0</v>
      </c>
      <c r="Y22" s="72">
        <v>41600</v>
      </c>
      <c r="Z22" s="19"/>
      <c r="AA22" s="79">
        <v>0</v>
      </c>
      <c r="AB22" s="80">
        <f t="shared" si="1"/>
        <v>0</v>
      </c>
      <c r="AC22" s="81">
        <v>0</v>
      </c>
      <c r="AD22" s="82">
        <f t="shared" si="2"/>
        <v>0</v>
      </c>
      <c r="AE22" s="133">
        <f t="shared" si="3"/>
        <v>0</v>
      </c>
    </row>
    <row r="23" spans="1:32" ht="30.75" thickBot="1" x14ac:dyDescent="0.3">
      <c r="A23" s="16"/>
      <c r="B23" s="3" t="s">
        <v>52</v>
      </c>
      <c r="C23" s="42" t="s">
        <v>72</v>
      </c>
      <c r="D23" s="5" t="s">
        <v>25</v>
      </c>
      <c r="E23" s="6" t="s">
        <v>410</v>
      </c>
      <c r="F23" s="7"/>
      <c r="G23" s="7"/>
      <c r="H23" s="8">
        <v>3.4350000000000001</v>
      </c>
      <c r="I23" s="7"/>
      <c r="J23" s="9" t="s">
        <v>379</v>
      </c>
      <c r="K23" s="10" t="s">
        <v>28</v>
      </c>
      <c r="L23" s="39">
        <v>1</v>
      </c>
      <c r="M23" s="11">
        <v>25600</v>
      </c>
      <c r="N23" s="39">
        <v>25600</v>
      </c>
      <c r="O23" s="44"/>
      <c r="P23" s="13" t="e">
        <v>#VALUE!</v>
      </c>
      <c r="Q23" s="14">
        <f>IF(J23="PROV SUM",N23,L23*P23)</f>
        <v>25600</v>
      </c>
      <c r="R23" s="40" t="s">
        <v>381</v>
      </c>
      <c r="S23" s="41" t="s">
        <v>381</v>
      </c>
      <c r="T23" s="14">
        <f>IF(J23="SC024",N23,IF(ISERROR(S23),"",IF(J23="PROV SUM",N23,L23*S23)))</f>
        <v>25600</v>
      </c>
      <c r="V23" s="10" t="s">
        <v>28</v>
      </c>
      <c r="W23" s="39">
        <v>1</v>
      </c>
      <c r="X23" s="41" t="s">
        <v>381</v>
      </c>
      <c r="Y23" s="72">
        <v>25600</v>
      </c>
      <c r="Z23" s="19"/>
      <c r="AA23" s="79">
        <v>0</v>
      </c>
      <c r="AB23" s="80">
        <f t="shared" si="1"/>
        <v>0</v>
      </c>
      <c r="AC23" s="81">
        <v>0</v>
      </c>
      <c r="AD23" s="82">
        <f t="shared" si="2"/>
        <v>0</v>
      </c>
      <c r="AE23" s="133">
        <f t="shared" si="3"/>
        <v>0</v>
      </c>
    </row>
    <row r="24" spans="1:32" ht="15.75" thickBot="1" x14ac:dyDescent="0.3">
      <c r="A24" s="16"/>
      <c r="B24" s="3" t="s">
        <v>52</v>
      </c>
      <c r="C24" s="42" t="s">
        <v>164</v>
      </c>
      <c r="D24" s="5" t="s">
        <v>378</v>
      </c>
      <c r="E24" s="6"/>
      <c r="F24" s="7"/>
      <c r="G24" s="7"/>
      <c r="H24" s="8"/>
      <c r="I24" s="7"/>
      <c r="J24" s="9"/>
      <c r="K24" s="10"/>
      <c r="L24" s="39"/>
      <c r="M24" s="9"/>
      <c r="N24" s="39"/>
      <c r="O24" s="44"/>
      <c r="P24" s="28"/>
      <c r="Q24" s="43"/>
      <c r="R24" s="43"/>
      <c r="S24" s="43"/>
      <c r="T24" s="43"/>
      <c r="V24" s="10"/>
      <c r="W24" s="39"/>
      <c r="X24" s="43"/>
      <c r="Y24" s="72"/>
      <c r="Z24" s="19"/>
      <c r="AA24" s="79">
        <v>0</v>
      </c>
      <c r="AB24" s="80">
        <f t="shared" si="1"/>
        <v>0</v>
      </c>
      <c r="AC24" s="81">
        <v>0</v>
      </c>
      <c r="AD24" s="82">
        <f t="shared" si="2"/>
        <v>0</v>
      </c>
      <c r="AE24" s="133">
        <f t="shared" si="3"/>
        <v>0</v>
      </c>
    </row>
    <row r="25" spans="1:32" ht="15.75" thickBot="1" x14ac:dyDescent="0.3">
      <c r="A25" s="16"/>
      <c r="B25" s="3" t="s">
        <v>52</v>
      </c>
      <c r="C25" s="42"/>
      <c r="D25" s="5"/>
      <c r="E25" s="6"/>
      <c r="F25" s="7"/>
      <c r="G25" s="7"/>
      <c r="H25" s="8"/>
      <c r="I25" s="7"/>
      <c r="J25" s="9"/>
      <c r="K25" s="10"/>
      <c r="L25" s="39"/>
      <c r="M25" s="11"/>
      <c r="N25" s="39"/>
      <c r="O25" s="44"/>
      <c r="P25" s="28"/>
      <c r="Q25" s="43"/>
      <c r="R25" s="43"/>
      <c r="S25" s="43"/>
      <c r="T25" s="43"/>
      <c r="V25" s="10"/>
      <c r="W25" s="39"/>
      <c r="X25" s="43"/>
      <c r="Y25" s="72"/>
      <c r="Z25" s="19"/>
      <c r="AA25" s="79">
        <v>0</v>
      </c>
      <c r="AB25" s="80">
        <f t="shared" si="1"/>
        <v>0</v>
      </c>
      <c r="AC25" s="81">
        <v>0</v>
      </c>
      <c r="AD25" s="82">
        <f t="shared" si="2"/>
        <v>0</v>
      </c>
      <c r="AE25" s="133">
        <f t="shared" si="3"/>
        <v>0</v>
      </c>
    </row>
    <row r="26" spans="1:32" ht="15.75" thickBot="1" x14ac:dyDescent="0.3">
      <c r="A26" s="16"/>
      <c r="B26" s="346"/>
      <c r="C26" s="379" t="s">
        <v>24</v>
      </c>
      <c r="D26" s="368"/>
      <c r="E26" s="369"/>
      <c r="F26" s="370"/>
      <c r="G26" s="370"/>
      <c r="H26" s="371"/>
      <c r="I26" s="370"/>
      <c r="J26" s="372"/>
      <c r="K26" s="373"/>
      <c r="L26" s="374"/>
      <c r="M26" s="375"/>
      <c r="N26" s="374"/>
      <c r="O26" s="376"/>
      <c r="P26" s="377"/>
      <c r="Q26" s="378"/>
      <c r="R26" s="378"/>
      <c r="S26" s="378"/>
      <c r="T26" s="378"/>
      <c r="U26" s="360"/>
      <c r="V26" s="373"/>
      <c r="W26" s="374"/>
      <c r="X26" s="378"/>
      <c r="Y26" s="361"/>
      <c r="Z26" s="356"/>
      <c r="AA26" s="362"/>
      <c r="AB26" s="363"/>
      <c r="AC26" s="362"/>
      <c r="AD26" s="363"/>
      <c r="AE26" s="364"/>
      <c r="AF26" s="365">
        <f>SUM(AD28:AD33)</f>
        <v>8614.41</v>
      </c>
    </row>
    <row r="27" spans="1:32" ht="15.75" thickBot="1" x14ac:dyDescent="0.3">
      <c r="A27" s="16"/>
      <c r="B27" s="3" t="s">
        <v>52</v>
      </c>
      <c r="C27" s="46" t="s">
        <v>24</v>
      </c>
      <c r="D27" s="47" t="s">
        <v>378</v>
      </c>
      <c r="E27" s="48"/>
      <c r="F27" s="49"/>
      <c r="G27" s="49"/>
      <c r="H27" s="50"/>
      <c r="I27" s="49"/>
      <c r="J27" s="51"/>
      <c r="K27" s="52"/>
      <c r="L27" s="53"/>
      <c r="M27" s="51"/>
      <c r="N27" s="53"/>
      <c r="O27" s="44"/>
      <c r="P27" s="28"/>
      <c r="Q27" s="43"/>
      <c r="R27" s="43"/>
      <c r="S27" s="43"/>
      <c r="T27" s="43"/>
      <c r="V27" s="52"/>
      <c r="W27" s="53"/>
      <c r="X27" s="43"/>
      <c r="Y27" s="72"/>
      <c r="Z27" s="19"/>
      <c r="AA27" s="79">
        <v>0</v>
      </c>
      <c r="AB27" s="80">
        <f t="shared" si="1"/>
        <v>0</v>
      </c>
      <c r="AC27" s="81">
        <v>0</v>
      </c>
      <c r="AD27" s="82">
        <f t="shared" si="2"/>
        <v>0</v>
      </c>
      <c r="AE27" s="133">
        <f t="shared" si="3"/>
        <v>0</v>
      </c>
    </row>
    <row r="28" spans="1:32" ht="120.75" thickBot="1" x14ac:dyDescent="0.3">
      <c r="A28" s="22"/>
      <c r="B28" s="3" t="s">
        <v>52</v>
      </c>
      <c r="C28" s="55" t="s">
        <v>24</v>
      </c>
      <c r="D28" s="56" t="s">
        <v>25</v>
      </c>
      <c r="E28" s="57" t="s">
        <v>26</v>
      </c>
      <c r="F28" s="58"/>
      <c r="G28" s="58"/>
      <c r="H28" s="59">
        <v>2.1</v>
      </c>
      <c r="I28" s="58"/>
      <c r="J28" s="60" t="s">
        <v>27</v>
      </c>
      <c r="K28" s="58" t="s">
        <v>28</v>
      </c>
      <c r="L28" s="61">
        <v>40</v>
      </c>
      <c r="M28" s="62">
        <v>12.92</v>
      </c>
      <c r="N28" s="63">
        <v>516.79999999999995</v>
      </c>
      <c r="O28" s="19"/>
      <c r="P28" s="13" t="e">
        <v>#VALUE!</v>
      </c>
      <c r="Q28" s="14" t="e">
        <f t="shared" ref="Q28:Q35" si="4">IF(J28="PROV SUM",N28,L28*P28)</f>
        <v>#VALUE!</v>
      </c>
      <c r="R28" s="40">
        <v>0</v>
      </c>
      <c r="S28" s="41">
        <v>16.4084</v>
      </c>
      <c r="T28" s="14">
        <f t="shared" ref="T28:T34" si="5">IF(J28="SC024",N28,IF(ISERROR(S28),"",IF(J28="PROV SUM",N28,L28*S28)))</f>
        <v>656.33600000000001</v>
      </c>
      <c r="V28" s="58" t="s">
        <v>28</v>
      </c>
      <c r="W28" s="61">
        <v>750</v>
      </c>
      <c r="X28" s="41">
        <v>16.4084</v>
      </c>
      <c r="Y28" s="72">
        <f t="shared" si="0"/>
        <v>12306.300000000001</v>
      </c>
      <c r="Z28" s="19"/>
      <c r="AA28" s="79">
        <v>0.7</v>
      </c>
      <c r="AB28" s="80">
        <f t="shared" si="1"/>
        <v>8614.41</v>
      </c>
      <c r="AC28" s="81">
        <v>0.7</v>
      </c>
      <c r="AD28" s="82">
        <f t="shared" si="2"/>
        <v>8614.41</v>
      </c>
      <c r="AE28" s="133">
        <f t="shared" si="3"/>
        <v>0</v>
      </c>
    </row>
    <row r="29" spans="1:32" ht="30.75" thickBot="1" x14ac:dyDescent="0.3">
      <c r="A29" s="22"/>
      <c r="B29" s="3" t="s">
        <v>52</v>
      </c>
      <c r="C29" s="55" t="s">
        <v>24</v>
      </c>
      <c r="D29" s="56" t="s">
        <v>25</v>
      </c>
      <c r="E29" s="57" t="s">
        <v>29</v>
      </c>
      <c r="F29" s="58"/>
      <c r="G29" s="58"/>
      <c r="H29" s="59">
        <v>2.5</v>
      </c>
      <c r="I29" s="58"/>
      <c r="J29" s="60" t="s">
        <v>30</v>
      </c>
      <c r="K29" s="58" t="s">
        <v>31</v>
      </c>
      <c r="L29" s="61">
        <v>1</v>
      </c>
      <c r="M29" s="62">
        <v>420</v>
      </c>
      <c r="N29" s="63">
        <v>420</v>
      </c>
      <c r="O29" s="19"/>
      <c r="P29" s="13" t="e">
        <v>#VALUE!</v>
      </c>
      <c r="Q29" s="14" t="e">
        <f t="shared" si="4"/>
        <v>#VALUE!</v>
      </c>
      <c r="R29" s="40">
        <v>0</v>
      </c>
      <c r="S29" s="41">
        <v>533.4</v>
      </c>
      <c r="T29" s="14">
        <f t="shared" si="5"/>
        <v>533.4</v>
      </c>
      <c r="V29" s="58" t="s">
        <v>31</v>
      </c>
      <c r="W29" s="61">
        <v>1</v>
      </c>
      <c r="X29" s="41">
        <v>533.4</v>
      </c>
      <c r="Y29" s="72">
        <f t="shared" si="0"/>
        <v>533.4</v>
      </c>
      <c r="Z29" s="19"/>
      <c r="AA29" s="79">
        <v>0</v>
      </c>
      <c r="AB29" s="80">
        <f t="shared" si="1"/>
        <v>0</v>
      </c>
      <c r="AC29" s="81">
        <v>0</v>
      </c>
      <c r="AD29" s="82">
        <f t="shared" si="2"/>
        <v>0</v>
      </c>
      <c r="AE29" s="133">
        <f t="shared" si="3"/>
        <v>0</v>
      </c>
    </row>
    <row r="30" spans="1:32" s="217" customFormat="1" ht="15.75" thickBot="1" x14ac:dyDescent="0.3">
      <c r="A30" s="202"/>
      <c r="B30" s="203" t="s">
        <v>52</v>
      </c>
      <c r="C30" s="204" t="s">
        <v>24</v>
      </c>
      <c r="D30" s="205" t="s">
        <v>25</v>
      </c>
      <c r="E30" s="206" t="s">
        <v>46</v>
      </c>
      <c r="F30" s="205"/>
      <c r="G30" s="205"/>
      <c r="H30" s="207">
        <v>2.1800000000000002</v>
      </c>
      <c r="I30" s="205"/>
      <c r="J30" s="208" t="s">
        <v>47</v>
      </c>
      <c r="K30" s="205" t="s">
        <v>48</v>
      </c>
      <c r="L30" s="209">
        <v>1</v>
      </c>
      <c r="M30" s="210">
        <v>45</v>
      </c>
      <c r="N30" s="211">
        <v>45</v>
      </c>
      <c r="O30" s="212"/>
      <c r="P30" s="213" t="e">
        <v>#VALUE!</v>
      </c>
      <c r="Q30" s="214" t="e">
        <f t="shared" si="4"/>
        <v>#VALUE!</v>
      </c>
      <c r="R30" s="215">
        <v>0</v>
      </c>
      <c r="S30" s="216">
        <v>57.15</v>
      </c>
      <c r="T30" s="214">
        <f t="shared" si="5"/>
        <v>57.15</v>
      </c>
      <c r="V30" s="205" t="s">
        <v>48</v>
      </c>
      <c r="W30" s="209">
        <v>0</v>
      </c>
      <c r="X30" s="216">
        <v>57.15</v>
      </c>
      <c r="Y30" s="218">
        <f t="shared" si="0"/>
        <v>0</v>
      </c>
      <c r="Z30" s="212"/>
      <c r="AA30" s="219">
        <v>0</v>
      </c>
      <c r="AB30" s="220">
        <f t="shared" si="1"/>
        <v>0</v>
      </c>
      <c r="AC30" s="221">
        <v>0</v>
      </c>
      <c r="AD30" s="222">
        <f t="shared" si="2"/>
        <v>0</v>
      </c>
      <c r="AE30" s="223">
        <f t="shared" si="3"/>
        <v>0</v>
      </c>
    </row>
    <row r="31" spans="1:32" s="217" customFormat="1" ht="15.75" thickBot="1" x14ac:dyDescent="0.3">
      <c r="A31" s="202"/>
      <c r="B31" s="203" t="s">
        <v>52</v>
      </c>
      <c r="C31" s="204" t="s">
        <v>24</v>
      </c>
      <c r="D31" s="205" t="s">
        <v>25</v>
      </c>
      <c r="E31" s="206" t="s">
        <v>53</v>
      </c>
      <c r="F31" s="205"/>
      <c r="G31" s="205"/>
      <c r="H31" s="207">
        <v>2.21</v>
      </c>
      <c r="I31" s="205"/>
      <c r="J31" s="208" t="s">
        <v>54</v>
      </c>
      <c r="K31" s="205" t="s">
        <v>48</v>
      </c>
      <c r="L31" s="209">
        <v>150</v>
      </c>
      <c r="M31" s="210">
        <v>16.25</v>
      </c>
      <c r="N31" s="211">
        <v>2437.5</v>
      </c>
      <c r="O31" s="212"/>
      <c r="P31" s="213" t="e">
        <v>#VALUE!</v>
      </c>
      <c r="Q31" s="214" t="e">
        <f t="shared" si="4"/>
        <v>#VALUE!</v>
      </c>
      <c r="R31" s="215">
        <v>0</v>
      </c>
      <c r="S31" s="216">
        <v>20.637499999999999</v>
      </c>
      <c r="T31" s="214">
        <f t="shared" si="5"/>
        <v>3095.625</v>
      </c>
      <c r="V31" s="205" t="s">
        <v>48</v>
      </c>
      <c r="W31" s="209">
        <v>0</v>
      </c>
      <c r="X31" s="216">
        <v>20.637499999999999</v>
      </c>
      <c r="Y31" s="218">
        <f t="shared" si="0"/>
        <v>0</v>
      </c>
      <c r="Z31" s="212"/>
      <c r="AA31" s="219">
        <v>0</v>
      </c>
      <c r="AB31" s="220">
        <f t="shared" si="1"/>
        <v>0</v>
      </c>
      <c r="AC31" s="221">
        <v>0</v>
      </c>
      <c r="AD31" s="222">
        <f t="shared" si="2"/>
        <v>0</v>
      </c>
      <c r="AE31" s="223">
        <f t="shared" si="3"/>
        <v>0</v>
      </c>
    </row>
    <row r="32" spans="1:32" s="217" customFormat="1" ht="15.75" thickBot="1" x14ac:dyDescent="0.3">
      <c r="A32" s="202"/>
      <c r="B32" s="203" t="s">
        <v>52</v>
      </c>
      <c r="C32" s="204" t="s">
        <v>24</v>
      </c>
      <c r="D32" s="205" t="s">
        <v>25</v>
      </c>
      <c r="E32" s="206" t="s">
        <v>58</v>
      </c>
      <c r="F32" s="205"/>
      <c r="G32" s="205"/>
      <c r="H32" s="207">
        <v>2.25</v>
      </c>
      <c r="I32" s="205"/>
      <c r="J32" s="208" t="s">
        <v>59</v>
      </c>
      <c r="K32" s="205" t="s">
        <v>60</v>
      </c>
      <c r="L32" s="209">
        <v>1</v>
      </c>
      <c r="M32" s="210">
        <v>185.64</v>
      </c>
      <c r="N32" s="211">
        <v>185.64</v>
      </c>
      <c r="O32" s="212"/>
      <c r="P32" s="213" t="e">
        <v>#VALUE!</v>
      </c>
      <c r="Q32" s="214" t="e">
        <f t="shared" si="4"/>
        <v>#VALUE!</v>
      </c>
      <c r="R32" s="215">
        <v>0</v>
      </c>
      <c r="S32" s="216">
        <v>235.7628</v>
      </c>
      <c r="T32" s="214">
        <f t="shared" si="5"/>
        <v>235.7628</v>
      </c>
      <c r="V32" s="205" t="s">
        <v>60</v>
      </c>
      <c r="W32" s="209">
        <v>0</v>
      </c>
      <c r="X32" s="216">
        <v>235.7628</v>
      </c>
      <c r="Y32" s="218">
        <f t="shared" si="0"/>
        <v>0</v>
      </c>
      <c r="Z32" s="212"/>
      <c r="AA32" s="219">
        <v>0</v>
      </c>
      <c r="AB32" s="220">
        <f t="shared" si="1"/>
        <v>0</v>
      </c>
      <c r="AC32" s="221">
        <v>0</v>
      </c>
      <c r="AD32" s="222">
        <f t="shared" si="2"/>
        <v>0</v>
      </c>
      <c r="AE32" s="223">
        <f t="shared" si="3"/>
        <v>0</v>
      </c>
    </row>
    <row r="33" spans="1:32" s="217" customFormat="1" ht="15.75" thickBot="1" x14ac:dyDescent="0.3">
      <c r="A33" s="202"/>
      <c r="B33" s="203" t="s">
        <v>52</v>
      </c>
      <c r="C33" s="204" t="s">
        <v>24</v>
      </c>
      <c r="D33" s="205" t="s">
        <v>25</v>
      </c>
      <c r="E33" s="206" t="s">
        <v>69</v>
      </c>
      <c r="F33" s="205"/>
      <c r="G33" s="205"/>
      <c r="H33" s="207">
        <v>2.2999999999999998</v>
      </c>
      <c r="I33" s="205"/>
      <c r="J33" s="208" t="s">
        <v>70</v>
      </c>
      <c r="K33" s="205"/>
      <c r="L33" s="209">
        <v>10</v>
      </c>
      <c r="M33" s="210">
        <v>695</v>
      </c>
      <c r="N33" s="211">
        <v>6950</v>
      </c>
      <c r="O33" s="212"/>
      <c r="P33" s="213" t="e">
        <v>#VALUE!</v>
      </c>
      <c r="Q33" s="214" t="e">
        <f t="shared" si="4"/>
        <v>#VALUE!</v>
      </c>
      <c r="R33" s="215">
        <v>0</v>
      </c>
      <c r="S33" s="216">
        <v>882.65</v>
      </c>
      <c r="T33" s="214">
        <f t="shared" si="5"/>
        <v>8826.5</v>
      </c>
      <c r="V33" s="205"/>
      <c r="W33" s="209">
        <v>0</v>
      </c>
      <c r="X33" s="216">
        <v>882.65</v>
      </c>
      <c r="Y33" s="218">
        <f t="shared" si="0"/>
        <v>0</v>
      </c>
      <c r="Z33" s="212"/>
      <c r="AA33" s="219">
        <v>0</v>
      </c>
      <c r="AB33" s="220">
        <f t="shared" si="1"/>
        <v>0</v>
      </c>
      <c r="AC33" s="221">
        <v>0</v>
      </c>
      <c r="AD33" s="222">
        <f t="shared" si="2"/>
        <v>0</v>
      </c>
      <c r="AE33" s="223">
        <f t="shared" si="3"/>
        <v>0</v>
      </c>
    </row>
    <row r="34" spans="1:32" ht="60.75" thickBot="1" x14ac:dyDescent="0.3">
      <c r="A34" s="22"/>
      <c r="B34" s="3" t="str">
        <f>B8</f>
        <v>REPB11024</v>
      </c>
      <c r="C34" s="55" t="s">
        <v>24</v>
      </c>
      <c r="D34" s="56" t="s">
        <v>25</v>
      </c>
      <c r="E34" s="57" t="s">
        <v>382</v>
      </c>
      <c r="F34" s="58"/>
      <c r="G34" s="58"/>
      <c r="H34" s="59"/>
      <c r="I34" s="58"/>
      <c r="J34" s="60" t="s">
        <v>383</v>
      </c>
      <c r="K34" s="58" t="s">
        <v>31</v>
      </c>
      <c r="L34" s="61"/>
      <c r="M34" s="62">
        <v>4.8300000000000003E-2</v>
      </c>
      <c r="N34" s="63">
        <v>0</v>
      </c>
      <c r="O34" s="19"/>
      <c r="P34" s="13" t="e">
        <v>#VALUE!</v>
      </c>
      <c r="Q34" s="14" t="e">
        <f t="shared" si="4"/>
        <v>#VALUE!</v>
      </c>
      <c r="R34" s="40" t="e">
        <v>#N/A</v>
      </c>
      <c r="S34" s="41" t="e">
        <v>#N/A</v>
      </c>
      <c r="T34" s="14">
        <f t="shared" si="5"/>
        <v>0</v>
      </c>
      <c r="V34" s="58" t="s">
        <v>31</v>
      </c>
      <c r="W34" s="61"/>
      <c r="X34" s="41" t="e">
        <v>#N/A</v>
      </c>
      <c r="Y34" s="72"/>
      <c r="Z34" s="19"/>
      <c r="AA34" s="79">
        <v>0</v>
      </c>
      <c r="AB34" s="80">
        <f t="shared" si="1"/>
        <v>0</v>
      </c>
      <c r="AC34" s="81">
        <v>0</v>
      </c>
      <c r="AD34" s="82">
        <f t="shared" si="2"/>
        <v>0</v>
      </c>
      <c r="AE34" s="133">
        <f t="shared" si="3"/>
        <v>0</v>
      </c>
    </row>
    <row r="35" spans="1:32" ht="30.75" thickBot="1" x14ac:dyDescent="0.3">
      <c r="A35" s="22"/>
      <c r="B35" s="3" t="s">
        <v>52</v>
      </c>
      <c r="C35" s="55" t="s">
        <v>24</v>
      </c>
      <c r="D35" s="83" t="s">
        <v>25</v>
      </c>
      <c r="E35" s="57" t="s">
        <v>404</v>
      </c>
      <c r="F35" s="84"/>
      <c r="G35" s="84"/>
      <c r="H35" s="85"/>
      <c r="I35" s="86"/>
      <c r="J35" s="60" t="s">
        <v>405</v>
      </c>
      <c r="K35" s="58" t="s">
        <v>406</v>
      </c>
      <c r="L35" s="61"/>
      <c r="M35" s="62"/>
      <c r="N35" s="63">
        <v>1432</v>
      </c>
      <c r="O35" s="19"/>
      <c r="P35" s="13" t="e">
        <v>#VALUE!</v>
      </c>
      <c r="Q35" s="14" t="e">
        <f t="shared" si="4"/>
        <v>#VALUE!</v>
      </c>
      <c r="R35" s="40" t="e">
        <v>#N/A</v>
      </c>
      <c r="S35" s="41" t="e">
        <v>#N/A</v>
      </c>
      <c r="T35" s="14">
        <f>N35</f>
        <v>1432</v>
      </c>
      <c r="V35" s="58" t="s">
        <v>406</v>
      </c>
      <c r="W35" s="61"/>
      <c r="X35" s="41" t="e">
        <v>#N/A</v>
      </c>
      <c r="Y35" s="72">
        <v>1432</v>
      </c>
      <c r="Z35" s="19"/>
      <c r="AA35" s="79">
        <v>0</v>
      </c>
      <c r="AB35" s="80">
        <f t="shared" si="1"/>
        <v>0</v>
      </c>
      <c r="AC35" s="81">
        <v>0</v>
      </c>
      <c r="AD35" s="82">
        <f>Y35*AC35</f>
        <v>0</v>
      </c>
      <c r="AE35" s="133">
        <f t="shared" si="3"/>
        <v>0</v>
      </c>
    </row>
    <row r="36" spans="1:32" ht="30" customHeight="1" thickBot="1" x14ac:dyDescent="0.3"/>
    <row r="37" spans="1:32" ht="15.75" thickBot="1" x14ac:dyDescent="0.3">
      <c r="S37" s="69" t="s">
        <v>5</v>
      </c>
      <c r="T37" s="70">
        <f>SUM(T11:T35)</f>
        <v>85991.809319999986</v>
      </c>
      <c r="U37" s="66"/>
      <c r="V37" s="22"/>
      <c r="W37" s="29"/>
      <c r="X37" s="69" t="s">
        <v>5</v>
      </c>
      <c r="Y37" s="70">
        <f>SUM(Y11:Y35)</f>
        <v>85426.735520000002</v>
      </c>
      <c r="Z37" s="19"/>
      <c r="AA37" s="78"/>
      <c r="AB37" s="119">
        <f>SUM(AB11:AB35)</f>
        <v>8836.7099999999991</v>
      </c>
      <c r="AC37" s="78"/>
      <c r="AD37" s="120">
        <f>SUM(AD11:AD35)</f>
        <v>8836.7099999999991</v>
      </c>
      <c r="AE37" s="134">
        <f>SUM(AE11:AE35)</f>
        <v>0</v>
      </c>
      <c r="AF37">
        <f>SUM(AF11:AF35)</f>
        <v>8836.7099999999991</v>
      </c>
    </row>
  </sheetData>
  <autoFilter ref="B8:AE35"/>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2:S23 S11:S13 S15 S18:S20 S28:S35 X22:X23 X11:X13 X15 X18:X20 X28:X35">
      <formula1>P11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56"/>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S45" sqref="S4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600</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row>
    <row r="8" spans="1:31" s="318" customFormat="1" ht="75.75" thickBot="1" x14ac:dyDescent="0.3">
      <c r="A8" s="310" t="s">
        <v>377</v>
      </c>
      <c r="B8" s="311" t="s">
        <v>76</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16"/>
      <c r="B10" s="3" t="s">
        <v>76</v>
      </c>
      <c r="C10" s="4" t="s">
        <v>308</v>
      </c>
      <c r="D10" s="5" t="s">
        <v>378</v>
      </c>
      <c r="E10" s="6"/>
      <c r="F10" s="7"/>
      <c r="G10" s="7"/>
      <c r="H10" s="8"/>
      <c r="I10" s="7"/>
      <c r="J10" s="9"/>
      <c r="K10" s="10"/>
      <c r="L10" s="39"/>
      <c r="M10" s="9"/>
      <c r="N10" s="12"/>
      <c r="O10" s="19"/>
      <c r="P10" s="17"/>
      <c r="Q10" s="38"/>
      <c r="R10" s="38"/>
      <c r="S10" s="38"/>
      <c r="T10" s="38"/>
      <c r="AA10" s="78"/>
      <c r="AB10" s="78"/>
      <c r="AC10" s="78"/>
      <c r="AD10" s="78"/>
    </row>
    <row r="11" spans="1:31" ht="30.75" thickBot="1" x14ac:dyDescent="0.3">
      <c r="A11" s="16"/>
      <c r="B11" s="3" t="s">
        <v>76</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124">
        <v>222.29999999999998</v>
      </c>
      <c r="Y11" s="72">
        <f>W11*X11</f>
        <v>444.59999999999997</v>
      </c>
      <c r="Z11" s="19"/>
      <c r="AA11" s="79">
        <v>0</v>
      </c>
      <c r="AB11" s="80">
        <f>Y11*AA11</f>
        <v>0</v>
      </c>
      <c r="AC11" s="81">
        <v>0</v>
      </c>
      <c r="AD11" s="82">
        <f>Y11*AC11</f>
        <v>0</v>
      </c>
      <c r="AE11" s="133">
        <f>AB11-AD11</f>
        <v>0</v>
      </c>
    </row>
    <row r="12" spans="1:31" ht="15.75" thickBot="1" x14ac:dyDescent="0.3">
      <c r="A12" s="16"/>
      <c r="B12" s="3" t="s">
        <v>76</v>
      </c>
      <c r="C12" s="4" t="s">
        <v>285</v>
      </c>
      <c r="D12" s="5" t="s">
        <v>378</v>
      </c>
      <c r="E12" s="6"/>
      <c r="F12" s="7"/>
      <c r="G12" s="7"/>
      <c r="H12" s="8"/>
      <c r="I12" s="7"/>
      <c r="J12" s="9"/>
      <c r="K12" s="10"/>
      <c r="L12" s="39"/>
      <c r="M12" s="9"/>
      <c r="N12" s="12"/>
      <c r="O12" s="19"/>
      <c r="P12" s="17"/>
      <c r="Q12" s="38"/>
      <c r="R12" s="38"/>
      <c r="S12" s="38"/>
      <c r="T12" s="38"/>
      <c r="V12" s="30"/>
      <c r="W12" s="37"/>
      <c r="X12" s="66"/>
      <c r="Y12" s="123"/>
      <c r="Z12" s="19"/>
      <c r="AA12" s="79"/>
      <c r="AB12" s="80"/>
      <c r="AC12" s="81"/>
      <c r="AD12" s="82"/>
      <c r="AE12" s="133"/>
    </row>
    <row r="13" spans="1:31" ht="15.75" thickBot="1" x14ac:dyDescent="0.3">
      <c r="A13" s="16"/>
      <c r="B13" s="3" t="s">
        <v>76</v>
      </c>
      <c r="C13" s="4"/>
      <c r="D13" s="5"/>
      <c r="E13" s="6"/>
      <c r="F13" s="7"/>
      <c r="G13" s="7"/>
      <c r="H13" s="8"/>
      <c r="I13" s="7"/>
      <c r="J13" s="9"/>
      <c r="K13" s="10"/>
      <c r="L13" s="39"/>
      <c r="M13" s="11"/>
      <c r="N13" s="12"/>
      <c r="O13" s="19"/>
      <c r="P13" s="17"/>
      <c r="Q13" s="38"/>
      <c r="R13" s="38"/>
      <c r="S13" s="38"/>
      <c r="T13" s="38"/>
      <c r="V13" s="30"/>
      <c r="W13" s="37"/>
      <c r="X13" s="66"/>
      <c r="Y13" s="123"/>
      <c r="Z13" s="19"/>
      <c r="AA13" s="79"/>
      <c r="AB13" s="80"/>
      <c r="AC13" s="81"/>
      <c r="AD13" s="82"/>
      <c r="AE13" s="133"/>
    </row>
    <row r="14" spans="1:31" ht="15.75" thickBot="1" x14ac:dyDescent="0.3">
      <c r="A14" s="16"/>
      <c r="B14" s="3" t="s">
        <v>76</v>
      </c>
      <c r="C14" s="42" t="s">
        <v>189</v>
      </c>
      <c r="D14" s="5" t="s">
        <v>378</v>
      </c>
      <c r="E14" s="6"/>
      <c r="F14" s="7"/>
      <c r="G14" s="7"/>
      <c r="H14" s="8"/>
      <c r="I14" s="7"/>
      <c r="J14" s="9"/>
      <c r="K14" s="10"/>
      <c r="L14" s="39"/>
      <c r="M14" s="9"/>
      <c r="N14" s="39"/>
      <c r="O14" s="19"/>
      <c r="P14" s="28"/>
      <c r="Q14" s="43"/>
      <c r="R14" s="43"/>
      <c r="S14" s="43"/>
      <c r="T14" s="43"/>
      <c r="V14" s="30"/>
      <c r="W14" s="37"/>
      <c r="X14" s="67"/>
      <c r="Y14" s="123"/>
      <c r="Z14" s="19"/>
      <c r="AA14" s="79"/>
      <c r="AB14" s="80"/>
      <c r="AC14" s="81"/>
      <c r="AD14" s="82"/>
      <c r="AE14" s="133"/>
    </row>
    <row r="15" spans="1:31" ht="45.75" thickBot="1" x14ac:dyDescent="0.3">
      <c r="A15" s="16"/>
      <c r="B15" s="3" t="s">
        <v>76</v>
      </c>
      <c r="C15" s="42" t="s">
        <v>189</v>
      </c>
      <c r="D15" s="5" t="s">
        <v>25</v>
      </c>
      <c r="E15" s="6" t="s">
        <v>194</v>
      </c>
      <c r="F15" s="7"/>
      <c r="G15" s="7"/>
      <c r="H15" s="8">
        <v>6.85</v>
      </c>
      <c r="I15" s="7"/>
      <c r="J15" s="9" t="s">
        <v>195</v>
      </c>
      <c r="K15" s="10" t="s">
        <v>139</v>
      </c>
      <c r="L15" s="39">
        <v>5</v>
      </c>
      <c r="M15" s="11">
        <v>21.92</v>
      </c>
      <c r="N15" s="39">
        <v>109.6</v>
      </c>
      <c r="O15" s="19"/>
      <c r="P15" s="13" t="e">
        <v>#VALUE!</v>
      </c>
      <c r="Q15" s="14" t="e">
        <f t="shared" ref="Q15:Q25" si="0">IF(J15="PROV SUM",N15,L15*P15)</f>
        <v>#VALUE!</v>
      </c>
      <c r="R15" s="40">
        <v>0</v>
      </c>
      <c r="S15" s="41">
        <v>15.892000000000001</v>
      </c>
      <c r="T15" s="14">
        <f t="shared" ref="T15:T25" si="1">IF(J15="SC024",N15,IF(ISERROR(S15),"",IF(J15="PROV SUM",N15,L15*S15)))</f>
        <v>79.460000000000008</v>
      </c>
      <c r="V15" s="10" t="s">
        <v>139</v>
      </c>
      <c r="W15" s="39">
        <v>5</v>
      </c>
      <c r="X15" s="125">
        <v>15.892000000000001</v>
      </c>
      <c r="Y15" s="72">
        <f>W15*X15</f>
        <v>79.460000000000008</v>
      </c>
      <c r="Z15" s="19"/>
      <c r="AA15" s="79">
        <v>0</v>
      </c>
      <c r="AB15" s="80">
        <f t="shared" ref="AB15:AB52" si="2">Y15*AA15</f>
        <v>0</v>
      </c>
      <c r="AC15" s="81">
        <v>0</v>
      </c>
      <c r="AD15" s="82">
        <f t="shared" ref="AD15:AD52" si="3">Y15*AC15</f>
        <v>0</v>
      </c>
      <c r="AE15" s="133">
        <f t="shared" ref="AE15:AE35" si="4">AB15-AD15</f>
        <v>0</v>
      </c>
    </row>
    <row r="16" spans="1:31" ht="30.75" thickBot="1" x14ac:dyDescent="0.3">
      <c r="A16" s="16"/>
      <c r="B16" s="3" t="s">
        <v>76</v>
      </c>
      <c r="C16" s="42" t="s">
        <v>189</v>
      </c>
      <c r="D16" s="5" t="s">
        <v>25</v>
      </c>
      <c r="E16" s="6" t="s">
        <v>337</v>
      </c>
      <c r="F16" s="7"/>
      <c r="G16" s="7"/>
      <c r="H16" s="8">
        <v>6.91</v>
      </c>
      <c r="I16" s="7"/>
      <c r="J16" s="9" t="s">
        <v>338</v>
      </c>
      <c r="K16" s="10" t="s">
        <v>79</v>
      </c>
      <c r="L16" s="39">
        <v>8</v>
      </c>
      <c r="M16" s="11">
        <v>20.13</v>
      </c>
      <c r="N16" s="39">
        <v>161.04</v>
      </c>
      <c r="O16" s="19"/>
      <c r="P16" s="13" t="e">
        <v>#VALUE!</v>
      </c>
      <c r="Q16" s="14" t="e">
        <f t="shared" si="0"/>
        <v>#VALUE!</v>
      </c>
      <c r="R16" s="40">
        <v>0</v>
      </c>
      <c r="S16" s="41">
        <v>14.594249999999999</v>
      </c>
      <c r="T16" s="14">
        <f t="shared" si="1"/>
        <v>116.75399999999999</v>
      </c>
      <c r="V16" s="10" t="s">
        <v>79</v>
      </c>
      <c r="W16" s="39">
        <v>8</v>
      </c>
      <c r="X16" s="41">
        <v>14.594249999999999</v>
      </c>
      <c r="Y16" s="72">
        <f t="shared" ref="Y16:Y52" si="5">W16*X16</f>
        <v>116.75399999999999</v>
      </c>
      <c r="Z16" s="19"/>
      <c r="AA16" s="79">
        <v>0</v>
      </c>
      <c r="AB16" s="80">
        <f t="shared" si="2"/>
        <v>0</v>
      </c>
      <c r="AC16" s="81">
        <v>0</v>
      </c>
      <c r="AD16" s="82">
        <f t="shared" si="3"/>
        <v>0</v>
      </c>
      <c r="AE16" s="133">
        <f t="shared" si="4"/>
        <v>0</v>
      </c>
    </row>
    <row r="17" spans="1:31" ht="61.5" thickBot="1" x14ac:dyDescent="0.3">
      <c r="A17" s="16"/>
      <c r="B17" s="3" t="s">
        <v>76</v>
      </c>
      <c r="C17" s="42" t="s">
        <v>189</v>
      </c>
      <c r="D17" s="5" t="s">
        <v>25</v>
      </c>
      <c r="E17" s="129" t="s">
        <v>501</v>
      </c>
      <c r="F17" s="7"/>
      <c r="G17" s="7"/>
      <c r="H17" s="8">
        <v>6.1159999999999997</v>
      </c>
      <c r="I17" s="7"/>
      <c r="J17" s="9" t="s">
        <v>199</v>
      </c>
      <c r="K17" s="10" t="s">
        <v>75</v>
      </c>
      <c r="L17" s="39">
        <v>8</v>
      </c>
      <c r="M17" s="11">
        <v>38.74</v>
      </c>
      <c r="N17" s="39">
        <v>309.92</v>
      </c>
      <c r="O17" s="19"/>
      <c r="P17" s="13" t="e">
        <v>#VALUE!</v>
      </c>
      <c r="Q17" s="14" t="e">
        <f t="shared" si="0"/>
        <v>#VALUE!</v>
      </c>
      <c r="R17" s="40">
        <v>0</v>
      </c>
      <c r="S17" s="41">
        <v>28.086500000000001</v>
      </c>
      <c r="T17" s="14">
        <f t="shared" si="1"/>
        <v>224.69200000000001</v>
      </c>
      <c r="V17" s="10" t="s">
        <v>75</v>
      </c>
      <c r="W17" s="39">
        <v>8</v>
      </c>
      <c r="X17" s="41">
        <v>28.086500000000001</v>
      </c>
      <c r="Y17" s="72">
        <f t="shared" si="5"/>
        <v>224.69200000000001</v>
      </c>
      <c r="Z17" s="19"/>
      <c r="AA17" s="79">
        <v>0</v>
      </c>
      <c r="AB17" s="80">
        <f t="shared" si="2"/>
        <v>0</v>
      </c>
      <c r="AC17" s="81">
        <v>0</v>
      </c>
      <c r="AD17" s="82">
        <f t="shared" si="3"/>
        <v>0</v>
      </c>
      <c r="AE17" s="133">
        <f t="shared" si="4"/>
        <v>0</v>
      </c>
    </row>
    <row r="18" spans="1:31" ht="45.75" thickBot="1" x14ac:dyDescent="0.3">
      <c r="A18" s="16"/>
      <c r="B18" s="3" t="s">
        <v>76</v>
      </c>
      <c r="C18" s="42" t="s">
        <v>189</v>
      </c>
      <c r="D18" s="5" t="s">
        <v>25</v>
      </c>
      <c r="E18" s="6" t="s">
        <v>221</v>
      </c>
      <c r="F18" s="7"/>
      <c r="G18" s="7"/>
      <c r="H18" s="8">
        <v>6.1860000000000301</v>
      </c>
      <c r="I18" s="7"/>
      <c r="J18" s="9" t="s">
        <v>222</v>
      </c>
      <c r="K18" s="10" t="s">
        <v>79</v>
      </c>
      <c r="L18" s="39">
        <v>25</v>
      </c>
      <c r="M18" s="11">
        <v>11.63</v>
      </c>
      <c r="N18" s="39">
        <v>290.75</v>
      </c>
      <c r="O18" s="19"/>
      <c r="P18" s="13" t="e">
        <v>#VALUE!</v>
      </c>
      <c r="Q18" s="14" t="e">
        <f t="shared" si="0"/>
        <v>#VALUE!</v>
      </c>
      <c r="R18" s="40">
        <v>0</v>
      </c>
      <c r="S18" s="41">
        <v>9.8855000000000004</v>
      </c>
      <c r="T18" s="14">
        <f t="shared" si="1"/>
        <v>247.13750000000002</v>
      </c>
      <c r="V18" s="10" t="s">
        <v>79</v>
      </c>
      <c r="W18" s="39">
        <v>25</v>
      </c>
      <c r="X18" s="41">
        <v>9.8855000000000004</v>
      </c>
      <c r="Y18" s="72">
        <f t="shared" si="5"/>
        <v>247.13750000000002</v>
      </c>
      <c r="Z18" s="19"/>
      <c r="AA18" s="79">
        <v>0</v>
      </c>
      <c r="AB18" s="80">
        <f t="shared" si="2"/>
        <v>0</v>
      </c>
      <c r="AC18" s="81">
        <v>0</v>
      </c>
      <c r="AD18" s="82">
        <f t="shared" si="3"/>
        <v>0</v>
      </c>
      <c r="AE18" s="133">
        <f t="shared" si="4"/>
        <v>0</v>
      </c>
    </row>
    <row r="19" spans="1:31" ht="45.75" thickBot="1" x14ac:dyDescent="0.3">
      <c r="A19" s="16"/>
      <c r="B19" s="3" t="s">
        <v>76</v>
      </c>
      <c r="C19" s="42" t="s">
        <v>189</v>
      </c>
      <c r="D19" s="5" t="s">
        <v>25</v>
      </c>
      <c r="E19" s="6" t="s">
        <v>225</v>
      </c>
      <c r="F19" s="7"/>
      <c r="G19" s="7"/>
      <c r="H19" s="8">
        <v>6.1880000000000299</v>
      </c>
      <c r="I19" s="7"/>
      <c r="J19" s="9" t="s">
        <v>226</v>
      </c>
      <c r="K19" s="10" t="s">
        <v>79</v>
      </c>
      <c r="L19" s="39">
        <v>40</v>
      </c>
      <c r="M19" s="11">
        <v>9.82</v>
      </c>
      <c r="N19" s="39">
        <v>392.8</v>
      </c>
      <c r="O19" s="19"/>
      <c r="P19" s="13" t="e">
        <v>#VALUE!</v>
      </c>
      <c r="Q19" s="14" t="e">
        <f t="shared" si="0"/>
        <v>#VALUE!</v>
      </c>
      <c r="R19" s="40">
        <v>0</v>
      </c>
      <c r="S19" s="41">
        <v>8.3469999999999995</v>
      </c>
      <c r="T19" s="14">
        <f t="shared" si="1"/>
        <v>333.88</v>
      </c>
      <c r="V19" s="10" t="s">
        <v>79</v>
      </c>
      <c r="W19" s="39">
        <v>40</v>
      </c>
      <c r="X19" s="41">
        <v>8.3469999999999995</v>
      </c>
      <c r="Y19" s="72">
        <f t="shared" si="5"/>
        <v>333.88</v>
      </c>
      <c r="Z19" s="19"/>
      <c r="AA19" s="79">
        <v>0</v>
      </c>
      <c r="AB19" s="80">
        <f t="shared" si="2"/>
        <v>0</v>
      </c>
      <c r="AC19" s="81">
        <v>0</v>
      </c>
      <c r="AD19" s="82">
        <f t="shared" si="3"/>
        <v>0</v>
      </c>
      <c r="AE19" s="133">
        <f t="shared" si="4"/>
        <v>0</v>
      </c>
    </row>
    <row r="20" spans="1:31" ht="45.75" thickBot="1" x14ac:dyDescent="0.3">
      <c r="A20" s="16"/>
      <c r="B20" s="3" t="s">
        <v>76</v>
      </c>
      <c r="C20" s="42" t="s">
        <v>189</v>
      </c>
      <c r="D20" s="5" t="s">
        <v>25</v>
      </c>
      <c r="E20" s="6" t="s">
        <v>244</v>
      </c>
      <c r="F20" s="7"/>
      <c r="G20" s="7"/>
      <c r="H20" s="8">
        <v>6.2250000000000396</v>
      </c>
      <c r="I20" s="7"/>
      <c r="J20" s="9" t="s">
        <v>245</v>
      </c>
      <c r="K20" s="10" t="s">
        <v>79</v>
      </c>
      <c r="L20" s="39">
        <v>36</v>
      </c>
      <c r="M20" s="11">
        <v>11.66</v>
      </c>
      <c r="N20" s="39">
        <v>419.76</v>
      </c>
      <c r="O20" s="19"/>
      <c r="P20" s="13" t="e">
        <v>#VALUE!</v>
      </c>
      <c r="Q20" s="14" t="e">
        <f t="shared" si="0"/>
        <v>#VALUE!</v>
      </c>
      <c r="R20" s="40">
        <v>0</v>
      </c>
      <c r="S20" s="41">
        <v>9.9109999999999996</v>
      </c>
      <c r="T20" s="14">
        <f t="shared" si="1"/>
        <v>356.79599999999999</v>
      </c>
      <c r="V20" s="10" t="s">
        <v>79</v>
      </c>
      <c r="W20" s="39">
        <v>36</v>
      </c>
      <c r="X20" s="41">
        <v>9.9109999999999996</v>
      </c>
      <c r="Y20" s="72">
        <f t="shared" si="5"/>
        <v>356.79599999999999</v>
      </c>
      <c r="Z20" s="19"/>
      <c r="AA20" s="79">
        <v>0</v>
      </c>
      <c r="AB20" s="80">
        <f t="shared" si="2"/>
        <v>0</v>
      </c>
      <c r="AC20" s="81">
        <v>0</v>
      </c>
      <c r="AD20" s="82">
        <f t="shared" si="3"/>
        <v>0</v>
      </c>
      <c r="AE20" s="133">
        <f t="shared" si="4"/>
        <v>0</v>
      </c>
    </row>
    <row r="21" spans="1:31" ht="30.75" thickBot="1" x14ac:dyDescent="0.3">
      <c r="A21" s="16"/>
      <c r="B21" s="3" t="s">
        <v>76</v>
      </c>
      <c r="C21" s="42" t="s">
        <v>189</v>
      </c>
      <c r="D21" s="5" t="s">
        <v>25</v>
      </c>
      <c r="E21" s="6" t="s">
        <v>411</v>
      </c>
      <c r="F21" s="7"/>
      <c r="G21" s="7"/>
      <c r="H21" s="8">
        <v>6.2360000000000504</v>
      </c>
      <c r="I21" s="7"/>
      <c r="J21" s="9" t="s">
        <v>251</v>
      </c>
      <c r="K21" s="10" t="s">
        <v>79</v>
      </c>
      <c r="L21" s="39">
        <v>165</v>
      </c>
      <c r="M21" s="11">
        <v>25.87</v>
      </c>
      <c r="N21" s="39">
        <v>4268.55</v>
      </c>
      <c r="O21" s="19"/>
      <c r="P21" s="13" t="e">
        <v>#VALUE!</v>
      </c>
      <c r="Q21" s="14" t="e">
        <f t="shared" si="0"/>
        <v>#VALUE!</v>
      </c>
      <c r="R21" s="40">
        <v>0</v>
      </c>
      <c r="S21" s="41">
        <v>21.9895</v>
      </c>
      <c r="T21" s="14">
        <f t="shared" si="1"/>
        <v>3628.2674999999999</v>
      </c>
      <c r="V21" s="10" t="s">
        <v>79</v>
      </c>
      <c r="W21" s="39">
        <v>165</v>
      </c>
      <c r="X21" s="41">
        <v>21.9895</v>
      </c>
      <c r="Y21" s="72">
        <f t="shared" si="5"/>
        <v>3628.2674999999999</v>
      </c>
      <c r="Z21" s="19"/>
      <c r="AA21" s="79">
        <v>0</v>
      </c>
      <c r="AB21" s="80">
        <f t="shared" si="2"/>
        <v>0</v>
      </c>
      <c r="AC21" s="81">
        <v>0</v>
      </c>
      <c r="AD21" s="82">
        <f t="shared" si="3"/>
        <v>0</v>
      </c>
      <c r="AE21" s="133">
        <f t="shared" si="4"/>
        <v>0</v>
      </c>
    </row>
    <row r="22" spans="1:31" ht="30.75" thickBot="1" x14ac:dyDescent="0.3">
      <c r="A22" s="16"/>
      <c r="B22" s="3" t="s">
        <v>76</v>
      </c>
      <c r="C22" s="42" t="s">
        <v>189</v>
      </c>
      <c r="D22" s="5" t="s">
        <v>25</v>
      </c>
      <c r="E22" s="6" t="s">
        <v>412</v>
      </c>
      <c r="F22" s="7"/>
      <c r="G22" s="7"/>
      <c r="H22" s="8">
        <v>6.2370000000000498</v>
      </c>
      <c r="I22" s="7"/>
      <c r="J22" s="9" t="s">
        <v>253</v>
      </c>
      <c r="K22" s="10" t="s">
        <v>104</v>
      </c>
      <c r="L22" s="39">
        <v>12</v>
      </c>
      <c r="M22" s="11">
        <v>6.28</v>
      </c>
      <c r="N22" s="39">
        <v>75.36</v>
      </c>
      <c r="O22" s="19"/>
      <c r="P22" s="13" t="e">
        <v>#VALUE!</v>
      </c>
      <c r="Q22" s="14" t="e">
        <f t="shared" si="0"/>
        <v>#VALUE!</v>
      </c>
      <c r="R22" s="40">
        <v>0</v>
      </c>
      <c r="S22" s="41">
        <v>5.3380000000000001</v>
      </c>
      <c r="T22" s="14">
        <f t="shared" si="1"/>
        <v>64.055999999999997</v>
      </c>
      <c r="V22" s="10" t="s">
        <v>104</v>
      </c>
      <c r="W22" s="39">
        <v>12</v>
      </c>
      <c r="X22" s="41">
        <v>5.3380000000000001</v>
      </c>
      <c r="Y22" s="72">
        <f t="shared" si="5"/>
        <v>64.055999999999997</v>
      </c>
      <c r="Z22" s="19"/>
      <c r="AA22" s="79">
        <v>0</v>
      </c>
      <c r="AB22" s="80">
        <f t="shared" si="2"/>
        <v>0</v>
      </c>
      <c r="AC22" s="81">
        <v>0</v>
      </c>
      <c r="AD22" s="82">
        <f t="shared" si="3"/>
        <v>0</v>
      </c>
      <c r="AE22" s="133">
        <f t="shared" si="4"/>
        <v>0</v>
      </c>
    </row>
    <row r="23" spans="1:31" ht="45.75" thickBot="1" x14ac:dyDescent="0.3">
      <c r="A23" s="16"/>
      <c r="B23" s="3" t="s">
        <v>76</v>
      </c>
      <c r="C23" s="42" t="s">
        <v>189</v>
      </c>
      <c r="D23" s="5" t="s">
        <v>25</v>
      </c>
      <c r="E23" s="6" t="s">
        <v>413</v>
      </c>
      <c r="F23" s="7"/>
      <c r="G23" s="7"/>
      <c r="H23" s="8">
        <v>6.2380000000000502</v>
      </c>
      <c r="I23" s="7"/>
      <c r="J23" s="9" t="s">
        <v>255</v>
      </c>
      <c r="K23" s="10" t="s">
        <v>139</v>
      </c>
      <c r="L23" s="39">
        <v>1</v>
      </c>
      <c r="M23" s="11">
        <v>20.71</v>
      </c>
      <c r="N23" s="39">
        <v>20.71</v>
      </c>
      <c r="O23" s="19"/>
      <c r="P23" s="13" t="e">
        <v>#VALUE!</v>
      </c>
      <c r="Q23" s="14" t="e">
        <f t="shared" si="0"/>
        <v>#VALUE!</v>
      </c>
      <c r="R23" s="40">
        <v>0</v>
      </c>
      <c r="S23" s="41">
        <v>17.6035</v>
      </c>
      <c r="T23" s="14">
        <f t="shared" si="1"/>
        <v>17.6035</v>
      </c>
      <c r="V23" s="10" t="s">
        <v>139</v>
      </c>
      <c r="W23" s="39">
        <v>1</v>
      </c>
      <c r="X23" s="41">
        <v>17.6035</v>
      </c>
      <c r="Y23" s="72">
        <f t="shared" si="5"/>
        <v>17.6035</v>
      </c>
      <c r="Z23" s="19"/>
      <c r="AA23" s="79">
        <v>0</v>
      </c>
      <c r="AB23" s="80">
        <f t="shared" si="2"/>
        <v>0</v>
      </c>
      <c r="AC23" s="81">
        <v>0</v>
      </c>
      <c r="AD23" s="82">
        <f t="shared" si="3"/>
        <v>0</v>
      </c>
      <c r="AE23" s="133">
        <f t="shared" si="4"/>
        <v>0</v>
      </c>
    </row>
    <row r="24" spans="1:31" ht="30.75" thickBot="1" x14ac:dyDescent="0.3">
      <c r="A24" s="16"/>
      <c r="B24" s="3" t="s">
        <v>76</v>
      </c>
      <c r="C24" s="42" t="s">
        <v>189</v>
      </c>
      <c r="D24" s="5" t="s">
        <v>25</v>
      </c>
      <c r="E24" s="6" t="s">
        <v>265</v>
      </c>
      <c r="F24" s="7"/>
      <c r="G24" s="7"/>
      <c r="H24" s="8">
        <v>6.2580000000000497</v>
      </c>
      <c r="I24" s="7"/>
      <c r="J24" s="9" t="s">
        <v>266</v>
      </c>
      <c r="K24" s="10" t="s">
        <v>79</v>
      </c>
      <c r="L24" s="39">
        <v>2</v>
      </c>
      <c r="M24" s="11">
        <v>12.41</v>
      </c>
      <c r="N24" s="39">
        <v>24.82</v>
      </c>
      <c r="O24" s="19"/>
      <c r="P24" s="13" t="e">
        <v>#VALUE!</v>
      </c>
      <c r="Q24" s="14" t="e">
        <f t="shared" si="0"/>
        <v>#VALUE!</v>
      </c>
      <c r="R24" s="40">
        <v>0</v>
      </c>
      <c r="S24" s="41">
        <v>10.548500000000001</v>
      </c>
      <c r="T24" s="14">
        <f t="shared" si="1"/>
        <v>21.097000000000001</v>
      </c>
      <c r="V24" s="10" t="s">
        <v>79</v>
      </c>
      <c r="W24" s="39">
        <v>2</v>
      </c>
      <c r="X24" s="41">
        <v>10.548500000000001</v>
      </c>
      <c r="Y24" s="72">
        <f t="shared" si="5"/>
        <v>21.097000000000001</v>
      </c>
      <c r="Z24" s="19"/>
      <c r="AA24" s="79">
        <v>0</v>
      </c>
      <c r="AB24" s="80">
        <f t="shared" si="2"/>
        <v>0</v>
      </c>
      <c r="AC24" s="81">
        <v>0</v>
      </c>
      <c r="AD24" s="82">
        <f t="shared" si="3"/>
        <v>0</v>
      </c>
      <c r="AE24" s="133">
        <f t="shared" si="4"/>
        <v>0</v>
      </c>
    </row>
    <row r="25" spans="1:31" ht="45.75" thickBot="1" x14ac:dyDescent="0.3">
      <c r="A25" s="16"/>
      <c r="B25" s="3" t="s">
        <v>76</v>
      </c>
      <c r="C25" s="42" t="s">
        <v>189</v>
      </c>
      <c r="D25" s="5" t="s">
        <v>25</v>
      </c>
      <c r="E25" s="6" t="s">
        <v>414</v>
      </c>
      <c r="F25" s="7"/>
      <c r="G25" s="7"/>
      <c r="H25" s="8">
        <v>6.2600000000000504</v>
      </c>
      <c r="I25" s="7"/>
      <c r="J25" s="9" t="s">
        <v>268</v>
      </c>
      <c r="K25" s="10" t="s">
        <v>104</v>
      </c>
      <c r="L25" s="39">
        <v>12</v>
      </c>
      <c r="M25" s="11">
        <v>3.74</v>
      </c>
      <c r="N25" s="39">
        <v>44.88</v>
      </c>
      <c r="O25" s="19"/>
      <c r="P25" s="13" t="e">
        <v>#VALUE!</v>
      </c>
      <c r="Q25" s="14" t="e">
        <f t="shared" si="0"/>
        <v>#VALUE!</v>
      </c>
      <c r="R25" s="40">
        <v>0</v>
      </c>
      <c r="S25" s="41">
        <v>3.1790000000000003</v>
      </c>
      <c r="T25" s="14">
        <f t="shared" si="1"/>
        <v>38.148000000000003</v>
      </c>
      <c r="V25" s="10" t="s">
        <v>104</v>
      </c>
      <c r="W25" s="39">
        <v>12</v>
      </c>
      <c r="X25" s="41">
        <v>3.1790000000000003</v>
      </c>
      <c r="Y25" s="72">
        <f t="shared" si="5"/>
        <v>38.148000000000003</v>
      </c>
      <c r="Z25" s="19"/>
      <c r="AA25" s="79">
        <v>0</v>
      </c>
      <c r="AB25" s="80">
        <f t="shared" si="2"/>
        <v>0</v>
      </c>
      <c r="AC25" s="81">
        <v>0</v>
      </c>
      <c r="AD25" s="82">
        <f t="shared" si="3"/>
        <v>0</v>
      </c>
      <c r="AE25" s="133">
        <f>AB25-AD25</f>
        <v>0</v>
      </c>
    </row>
    <row r="26" spans="1:31" ht="15.75" thickBot="1" x14ac:dyDescent="0.3">
      <c r="A26" s="16"/>
      <c r="B26" s="3" t="s">
        <v>76</v>
      </c>
      <c r="C26" s="42" t="s">
        <v>72</v>
      </c>
      <c r="D26" s="5" t="s">
        <v>378</v>
      </c>
      <c r="E26" s="6"/>
      <c r="F26" s="7"/>
      <c r="G26" s="7"/>
      <c r="H26" s="8"/>
      <c r="I26" s="7"/>
      <c r="J26" s="9"/>
      <c r="K26" s="10"/>
      <c r="L26" s="39"/>
      <c r="M26" s="9"/>
      <c r="N26" s="39"/>
      <c r="O26" s="44"/>
      <c r="P26" s="28"/>
      <c r="Q26" s="43"/>
      <c r="R26" s="43"/>
      <c r="S26" s="43"/>
      <c r="T26" s="43"/>
      <c r="V26" s="10"/>
      <c r="W26" s="39"/>
      <c r="X26" s="43"/>
      <c r="Y26" s="72"/>
      <c r="Z26" s="19"/>
      <c r="AA26" s="79">
        <v>0</v>
      </c>
      <c r="AB26" s="80">
        <f t="shared" si="2"/>
        <v>0</v>
      </c>
      <c r="AC26" s="81">
        <v>0</v>
      </c>
      <c r="AD26" s="82">
        <f t="shared" si="3"/>
        <v>0</v>
      </c>
      <c r="AE26" s="133">
        <f t="shared" si="4"/>
        <v>0</v>
      </c>
    </row>
    <row r="27" spans="1:31" ht="45.75" thickBot="1" x14ac:dyDescent="0.3">
      <c r="A27" s="16"/>
      <c r="B27" s="3" t="s">
        <v>76</v>
      </c>
      <c r="C27" s="42" t="s">
        <v>72</v>
      </c>
      <c r="D27" s="5" t="s">
        <v>25</v>
      </c>
      <c r="E27" s="6" t="s">
        <v>158</v>
      </c>
      <c r="F27" s="7"/>
      <c r="G27" s="7"/>
      <c r="H27" s="8">
        <v>3.26</v>
      </c>
      <c r="I27" s="7"/>
      <c r="J27" s="9" t="s">
        <v>159</v>
      </c>
      <c r="K27" s="10" t="s">
        <v>160</v>
      </c>
      <c r="L27" s="39">
        <v>210</v>
      </c>
      <c r="M27" s="11">
        <v>34.5</v>
      </c>
      <c r="N27" s="39">
        <v>7245</v>
      </c>
      <c r="O27" s="44"/>
      <c r="P27" s="13" t="e">
        <v>#VALUE!</v>
      </c>
      <c r="Q27" s="14" t="e">
        <f t="shared" ref="Q27:Q39" si="6">IF(J27="PROV SUM",N27,L27*P27)</f>
        <v>#VALUE!</v>
      </c>
      <c r="R27" s="40">
        <v>0</v>
      </c>
      <c r="S27" s="41">
        <v>26.668500000000002</v>
      </c>
      <c r="T27" s="14">
        <f t="shared" ref="T27:T39" si="7">IF(J27="SC024",N27,IF(ISERROR(S27),"",IF(J27="PROV SUM",N27,L27*S27)))</f>
        <v>5600.3850000000002</v>
      </c>
      <c r="V27" s="10" t="s">
        <v>160</v>
      </c>
      <c r="W27" s="39">
        <v>210</v>
      </c>
      <c r="X27" s="41">
        <v>26.668500000000002</v>
      </c>
      <c r="Y27" s="72">
        <f t="shared" si="5"/>
        <v>5600.3850000000002</v>
      </c>
      <c r="Z27" s="19"/>
      <c r="AA27" s="79">
        <v>0</v>
      </c>
      <c r="AB27" s="80">
        <f t="shared" si="2"/>
        <v>0</v>
      </c>
      <c r="AC27" s="81">
        <v>0</v>
      </c>
      <c r="AD27" s="82">
        <f t="shared" si="3"/>
        <v>0</v>
      </c>
      <c r="AE27" s="133">
        <f t="shared" si="4"/>
        <v>0</v>
      </c>
    </row>
    <row r="28" spans="1:31" ht="30.75" thickBot="1" x14ac:dyDescent="0.3">
      <c r="A28" s="16"/>
      <c r="B28" s="3" t="s">
        <v>76</v>
      </c>
      <c r="C28" s="42" t="s">
        <v>72</v>
      </c>
      <c r="D28" s="5" t="s">
        <v>25</v>
      </c>
      <c r="E28" s="6" t="s">
        <v>161</v>
      </c>
      <c r="F28" s="7"/>
      <c r="G28" s="7"/>
      <c r="H28" s="8">
        <v>3.4199999999999902</v>
      </c>
      <c r="I28" s="7"/>
      <c r="J28" s="9" t="s">
        <v>162</v>
      </c>
      <c r="K28" s="10" t="s">
        <v>163</v>
      </c>
      <c r="L28" s="39">
        <v>50</v>
      </c>
      <c r="M28" s="11">
        <v>21</v>
      </c>
      <c r="N28" s="39">
        <v>1050</v>
      </c>
      <c r="O28" s="44"/>
      <c r="P28" s="13" t="e">
        <v>#VALUE!</v>
      </c>
      <c r="Q28" s="14" t="e">
        <f t="shared" si="6"/>
        <v>#VALUE!</v>
      </c>
      <c r="R28" s="40">
        <v>0</v>
      </c>
      <c r="S28" s="41">
        <v>16.233000000000001</v>
      </c>
      <c r="T28" s="14">
        <f t="shared" si="7"/>
        <v>811.65</v>
      </c>
      <c r="V28" s="10" t="s">
        <v>163</v>
      </c>
      <c r="W28" s="39">
        <v>50</v>
      </c>
      <c r="X28" s="41">
        <v>16.233000000000001</v>
      </c>
      <c r="Y28" s="72">
        <f t="shared" si="5"/>
        <v>811.65</v>
      </c>
      <c r="Z28" s="19"/>
      <c r="AA28" s="79">
        <v>0</v>
      </c>
      <c r="AB28" s="80">
        <f t="shared" si="2"/>
        <v>0</v>
      </c>
      <c r="AC28" s="81">
        <v>0</v>
      </c>
      <c r="AD28" s="82">
        <f t="shared" si="3"/>
        <v>0</v>
      </c>
      <c r="AE28" s="133">
        <f t="shared" si="4"/>
        <v>0</v>
      </c>
    </row>
    <row r="29" spans="1:31" ht="60.75" thickBot="1" x14ac:dyDescent="0.3">
      <c r="A29" s="16"/>
      <c r="B29" s="3" t="s">
        <v>76</v>
      </c>
      <c r="C29" s="42" t="s">
        <v>72</v>
      </c>
      <c r="D29" s="5" t="s">
        <v>25</v>
      </c>
      <c r="E29" s="6" t="s">
        <v>114</v>
      </c>
      <c r="F29" s="7"/>
      <c r="G29" s="7"/>
      <c r="H29" s="8">
        <v>3.7100000000000102</v>
      </c>
      <c r="I29" s="7"/>
      <c r="J29" s="9" t="s">
        <v>115</v>
      </c>
      <c r="K29" s="10" t="s">
        <v>79</v>
      </c>
      <c r="L29" s="39">
        <v>10</v>
      </c>
      <c r="M29" s="11">
        <v>149.09</v>
      </c>
      <c r="N29" s="39">
        <v>1490.9</v>
      </c>
      <c r="O29" s="44"/>
      <c r="P29" s="13" t="e">
        <v>#VALUE!</v>
      </c>
      <c r="Q29" s="14" t="e">
        <f t="shared" si="6"/>
        <v>#VALUE!</v>
      </c>
      <c r="R29" s="40">
        <v>0</v>
      </c>
      <c r="S29" s="41">
        <v>119.27200000000001</v>
      </c>
      <c r="T29" s="14">
        <f t="shared" si="7"/>
        <v>1192.72</v>
      </c>
      <c r="V29" s="10" t="s">
        <v>79</v>
      </c>
      <c r="W29" s="39">
        <v>10</v>
      </c>
      <c r="X29" s="41">
        <v>119.27200000000001</v>
      </c>
      <c r="Y29" s="72">
        <f t="shared" si="5"/>
        <v>1192.72</v>
      </c>
      <c r="Z29" s="19"/>
      <c r="AA29" s="79">
        <v>0</v>
      </c>
      <c r="AB29" s="80">
        <f t="shared" si="2"/>
        <v>0</v>
      </c>
      <c r="AC29" s="81">
        <v>0</v>
      </c>
      <c r="AD29" s="82">
        <f t="shared" si="3"/>
        <v>0</v>
      </c>
      <c r="AE29" s="133">
        <f t="shared" si="4"/>
        <v>0</v>
      </c>
    </row>
    <row r="30" spans="1:31" ht="15.75" thickBot="1" x14ac:dyDescent="0.3">
      <c r="A30" s="16"/>
      <c r="B30" s="3" t="s">
        <v>76</v>
      </c>
      <c r="C30" s="42" t="s">
        <v>72</v>
      </c>
      <c r="D30" s="5" t="s">
        <v>25</v>
      </c>
      <c r="E30" s="6" t="s">
        <v>116</v>
      </c>
      <c r="F30" s="7"/>
      <c r="G30" s="7"/>
      <c r="H30" s="8">
        <v>3.72000000000001</v>
      </c>
      <c r="I30" s="7"/>
      <c r="J30" s="9" t="s">
        <v>117</v>
      </c>
      <c r="K30" s="10" t="s">
        <v>79</v>
      </c>
      <c r="L30" s="39">
        <v>450</v>
      </c>
      <c r="M30" s="11">
        <v>10.6</v>
      </c>
      <c r="N30" s="39">
        <v>4770</v>
      </c>
      <c r="O30" s="44"/>
      <c r="P30" s="13" t="e">
        <v>#VALUE!</v>
      </c>
      <c r="Q30" s="14" t="e">
        <f t="shared" si="6"/>
        <v>#VALUE!</v>
      </c>
      <c r="R30" s="40">
        <v>0</v>
      </c>
      <c r="S30" s="41">
        <v>8.48</v>
      </c>
      <c r="T30" s="14">
        <f t="shared" si="7"/>
        <v>3816</v>
      </c>
      <c r="V30" s="10" t="s">
        <v>79</v>
      </c>
      <c r="W30" s="39">
        <v>450</v>
      </c>
      <c r="X30" s="41">
        <v>8.48</v>
      </c>
      <c r="Y30" s="72">
        <f t="shared" si="5"/>
        <v>3816</v>
      </c>
      <c r="Z30" s="19"/>
      <c r="AA30" s="79">
        <v>0</v>
      </c>
      <c r="AB30" s="80">
        <f t="shared" si="2"/>
        <v>0</v>
      </c>
      <c r="AC30" s="81">
        <v>0</v>
      </c>
      <c r="AD30" s="82">
        <f t="shared" si="3"/>
        <v>0</v>
      </c>
      <c r="AE30" s="133">
        <f t="shared" si="4"/>
        <v>0</v>
      </c>
    </row>
    <row r="31" spans="1:31" ht="120.75" thickBot="1" x14ac:dyDescent="0.3">
      <c r="A31" s="16"/>
      <c r="B31" s="3" t="s">
        <v>76</v>
      </c>
      <c r="C31" s="42" t="s">
        <v>72</v>
      </c>
      <c r="D31" s="5" t="s">
        <v>25</v>
      </c>
      <c r="E31" s="6" t="s">
        <v>120</v>
      </c>
      <c r="F31" s="7"/>
      <c r="G31" s="7"/>
      <c r="H31" s="8">
        <v>3.7500000000000102</v>
      </c>
      <c r="I31" s="7"/>
      <c r="J31" s="9" t="s">
        <v>121</v>
      </c>
      <c r="K31" s="10" t="s">
        <v>79</v>
      </c>
      <c r="L31" s="39">
        <v>210</v>
      </c>
      <c r="M31" s="11">
        <v>140.96</v>
      </c>
      <c r="N31" s="39">
        <v>29601.599999999999</v>
      </c>
      <c r="O31" s="44"/>
      <c r="P31" s="13" t="e">
        <v>#VALUE!</v>
      </c>
      <c r="Q31" s="14" t="e">
        <f t="shared" si="6"/>
        <v>#VALUE!</v>
      </c>
      <c r="R31" s="40">
        <v>0</v>
      </c>
      <c r="S31" s="41">
        <v>112.76800000000001</v>
      </c>
      <c r="T31" s="14">
        <f t="shared" si="7"/>
        <v>23681.280000000002</v>
      </c>
      <c r="V31" s="10" t="s">
        <v>79</v>
      </c>
      <c r="W31" s="39">
        <v>210</v>
      </c>
      <c r="X31" s="41">
        <v>112.76800000000001</v>
      </c>
      <c r="Y31" s="72">
        <f t="shared" si="5"/>
        <v>23681.280000000002</v>
      </c>
      <c r="Z31" s="19"/>
      <c r="AA31" s="79">
        <v>0</v>
      </c>
      <c r="AB31" s="80">
        <f t="shared" si="2"/>
        <v>0</v>
      </c>
      <c r="AC31" s="81">
        <v>0</v>
      </c>
      <c r="AD31" s="82">
        <f t="shared" si="3"/>
        <v>0</v>
      </c>
      <c r="AE31" s="133">
        <f t="shared" si="4"/>
        <v>0</v>
      </c>
    </row>
    <row r="32" spans="1:31" ht="30.75" thickBot="1" x14ac:dyDescent="0.3">
      <c r="A32" s="16"/>
      <c r="B32" s="3" t="s">
        <v>76</v>
      </c>
      <c r="C32" s="42" t="s">
        <v>72</v>
      </c>
      <c r="D32" s="5" t="s">
        <v>25</v>
      </c>
      <c r="E32" s="6" t="s">
        <v>83</v>
      </c>
      <c r="F32" s="7"/>
      <c r="G32" s="7"/>
      <c r="H32" s="8">
        <v>3.8700000000000099</v>
      </c>
      <c r="I32" s="7"/>
      <c r="J32" s="9" t="s">
        <v>84</v>
      </c>
      <c r="K32" s="10" t="s">
        <v>79</v>
      </c>
      <c r="L32" s="39">
        <v>90</v>
      </c>
      <c r="M32" s="11">
        <v>108.19</v>
      </c>
      <c r="N32" s="39">
        <v>9737.1</v>
      </c>
      <c r="O32" s="44"/>
      <c r="P32" s="13" t="e">
        <v>#VALUE!</v>
      </c>
      <c r="Q32" s="14" t="e">
        <f t="shared" si="6"/>
        <v>#VALUE!</v>
      </c>
      <c r="R32" s="40">
        <v>0</v>
      </c>
      <c r="S32" s="41">
        <v>86.552000000000007</v>
      </c>
      <c r="T32" s="14">
        <f t="shared" si="7"/>
        <v>7789.68</v>
      </c>
      <c r="V32" s="10" t="s">
        <v>79</v>
      </c>
      <c r="W32" s="39">
        <v>90</v>
      </c>
      <c r="X32" s="41">
        <v>86.552000000000007</v>
      </c>
      <c r="Y32" s="72">
        <f t="shared" si="5"/>
        <v>7789.68</v>
      </c>
      <c r="Z32" s="19"/>
      <c r="AA32" s="79">
        <v>0</v>
      </c>
      <c r="AB32" s="80">
        <f t="shared" si="2"/>
        <v>0</v>
      </c>
      <c r="AC32" s="81">
        <v>0</v>
      </c>
      <c r="AD32" s="82">
        <f t="shared" si="3"/>
        <v>0</v>
      </c>
      <c r="AE32" s="133">
        <f t="shared" si="4"/>
        <v>0</v>
      </c>
    </row>
    <row r="33" spans="1:31" ht="60.75" thickBot="1" x14ac:dyDescent="0.3">
      <c r="A33" s="16"/>
      <c r="B33" s="3" t="s">
        <v>76</v>
      </c>
      <c r="C33" s="42" t="s">
        <v>72</v>
      </c>
      <c r="D33" s="5" t="s">
        <v>25</v>
      </c>
      <c r="E33" s="6" t="s">
        <v>85</v>
      </c>
      <c r="F33" s="7"/>
      <c r="G33" s="7"/>
      <c r="H33" s="8">
        <v>3.8800000000000101</v>
      </c>
      <c r="I33" s="7"/>
      <c r="J33" s="9" t="s">
        <v>86</v>
      </c>
      <c r="K33" s="10" t="s">
        <v>79</v>
      </c>
      <c r="L33" s="39">
        <v>90</v>
      </c>
      <c r="M33" s="11">
        <v>30.56</v>
      </c>
      <c r="N33" s="39">
        <v>2750.4</v>
      </c>
      <c r="O33" s="44"/>
      <c r="P33" s="13" t="e">
        <v>#VALUE!</v>
      </c>
      <c r="Q33" s="14" t="e">
        <f t="shared" si="6"/>
        <v>#VALUE!</v>
      </c>
      <c r="R33" s="40">
        <v>0</v>
      </c>
      <c r="S33" s="41">
        <v>24.448</v>
      </c>
      <c r="T33" s="14">
        <f t="shared" si="7"/>
        <v>2200.3200000000002</v>
      </c>
      <c r="V33" s="10" t="s">
        <v>79</v>
      </c>
      <c r="W33" s="39">
        <v>90</v>
      </c>
      <c r="X33" s="41">
        <v>24.448</v>
      </c>
      <c r="Y33" s="72">
        <f t="shared" si="5"/>
        <v>2200.3200000000002</v>
      </c>
      <c r="Z33" s="19"/>
      <c r="AA33" s="79">
        <v>0</v>
      </c>
      <c r="AB33" s="80">
        <f t="shared" si="2"/>
        <v>0</v>
      </c>
      <c r="AC33" s="81">
        <v>0</v>
      </c>
      <c r="AD33" s="82">
        <f t="shared" si="3"/>
        <v>0</v>
      </c>
      <c r="AE33" s="133">
        <f t="shared" si="4"/>
        <v>0</v>
      </c>
    </row>
    <row r="34" spans="1:31" ht="30.75" thickBot="1" x14ac:dyDescent="0.3">
      <c r="A34" s="16"/>
      <c r="B34" s="3" t="s">
        <v>76</v>
      </c>
      <c r="C34" s="42" t="s">
        <v>72</v>
      </c>
      <c r="D34" s="5" t="s">
        <v>25</v>
      </c>
      <c r="E34" s="6" t="s">
        <v>415</v>
      </c>
      <c r="F34" s="7"/>
      <c r="G34" s="7"/>
      <c r="H34" s="8">
        <v>3.8900000000000099</v>
      </c>
      <c r="I34" s="7"/>
      <c r="J34" s="9" t="s">
        <v>87</v>
      </c>
      <c r="K34" s="10" t="s">
        <v>79</v>
      </c>
      <c r="L34" s="39">
        <v>90</v>
      </c>
      <c r="M34" s="11">
        <v>21.88</v>
      </c>
      <c r="N34" s="39">
        <v>1969.2</v>
      </c>
      <c r="O34" s="44"/>
      <c r="P34" s="13" t="e">
        <v>#VALUE!</v>
      </c>
      <c r="Q34" s="14" t="e">
        <f t="shared" si="6"/>
        <v>#VALUE!</v>
      </c>
      <c r="R34" s="40">
        <v>0</v>
      </c>
      <c r="S34" s="41">
        <v>17.504000000000001</v>
      </c>
      <c r="T34" s="14">
        <f t="shared" si="7"/>
        <v>1575.3600000000001</v>
      </c>
      <c r="V34" s="10" t="s">
        <v>79</v>
      </c>
      <c r="W34" s="39">
        <v>90</v>
      </c>
      <c r="X34" s="41">
        <v>17.504000000000001</v>
      </c>
      <c r="Y34" s="72">
        <f t="shared" si="5"/>
        <v>1575.3600000000001</v>
      </c>
      <c r="Z34" s="19"/>
      <c r="AA34" s="79">
        <v>0</v>
      </c>
      <c r="AB34" s="80">
        <f t="shared" si="2"/>
        <v>0</v>
      </c>
      <c r="AC34" s="81">
        <v>0</v>
      </c>
      <c r="AD34" s="82">
        <f t="shared" si="3"/>
        <v>0</v>
      </c>
      <c r="AE34" s="133">
        <f t="shared" si="4"/>
        <v>0</v>
      </c>
    </row>
    <row r="35" spans="1:31" ht="45.75" thickBot="1" x14ac:dyDescent="0.3">
      <c r="A35" s="16"/>
      <c r="B35" s="3" t="s">
        <v>76</v>
      </c>
      <c r="C35" s="42" t="s">
        <v>72</v>
      </c>
      <c r="D35" s="5" t="s">
        <v>25</v>
      </c>
      <c r="E35" s="6" t="s">
        <v>126</v>
      </c>
      <c r="F35" s="7"/>
      <c r="G35" s="7"/>
      <c r="H35" s="8">
        <v>3.1759999999999899</v>
      </c>
      <c r="I35" s="7"/>
      <c r="J35" s="9" t="s">
        <v>127</v>
      </c>
      <c r="K35" s="10" t="s">
        <v>79</v>
      </c>
      <c r="L35" s="39">
        <v>25</v>
      </c>
      <c r="M35" s="11">
        <v>156.5</v>
      </c>
      <c r="N35" s="39">
        <v>3912.5</v>
      </c>
      <c r="O35" s="44"/>
      <c r="P35" s="13" t="e">
        <v>#VALUE!</v>
      </c>
      <c r="Q35" s="14" t="e">
        <f t="shared" si="6"/>
        <v>#VALUE!</v>
      </c>
      <c r="R35" s="40">
        <v>0</v>
      </c>
      <c r="S35" s="41">
        <v>125.2</v>
      </c>
      <c r="T35" s="14">
        <f t="shared" si="7"/>
        <v>3130</v>
      </c>
      <c r="V35" s="10" t="s">
        <v>79</v>
      </c>
      <c r="W35" s="39">
        <v>25</v>
      </c>
      <c r="X35" s="41">
        <v>125.2</v>
      </c>
      <c r="Y35" s="72">
        <f t="shared" si="5"/>
        <v>3130</v>
      </c>
      <c r="Z35" s="19"/>
      <c r="AA35" s="79">
        <v>0</v>
      </c>
      <c r="AB35" s="80">
        <f t="shared" si="2"/>
        <v>0</v>
      </c>
      <c r="AC35" s="81">
        <v>0</v>
      </c>
      <c r="AD35" s="82">
        <f t="shared" si="3"/>
        <v>0</v>
      </c>
      <c r="AE35" s="133">
        <f t="shared" si="4"/>
        <v>0</v>
      </c>
    </row>
    <row r="36" spans="1:31" ht="75.75" thickBot="1" x14ac:dyDescent="0.3">
      <c r="A36" s="16"/>
      <c r="B36" s="3" t="s">
        <v>76</v>
      </c>
      <c r="C36" s="42" t="s">
        <v>72</v>
      </c>
      <c r="D36" s="5" t="s">
        <v>25</v>
      </c>
      <c r="E36" s="6" t="s">
        <v>128</v>
      </c>
      <c r="F36" s="7"/>
      <c r="G36" s="7"/>
      <c r="H36" s="8">
        <v>3.1789999999999901</v>
      </c>
      <c r="I36" s="7"/>
      <c r="J36" s="9" t="s">
        <v>129</v>
      </c>
      <c r="K36" s="10" t="s">
        <v>79</v>
      </c>
      <c r="L36" s="39">
        <v>10</v>
      </c>
      <c r="M36" s="11">
        <v>147.56</v>
      </c>
      <c r="N36" s="39">
        <v>1475.6</v>
      </c>
      <c r="O36" s="44"/>
      <c r="P36" s="13" t="e">
        <v>#VALUE!</v>
      </c>
      <c r="Q36" s="14" t="e">
        <f t="shared" si="6"/>
        <v>#VALUE!</v>
      </c>
      <c r="R36" s="40">
        <v>0</v>
      </c>
      <c r="S36" s="41">
        <v>118.048</v>
      </c>
      <c r="T36" s="14">
        <f t="shared" si="7"/>
        <v>1180.48</v>
      </c>
      <c r="V36" s="10" t="s">
        <v>79</v>
      </c>
      <c r="W36" s="39">
        <v>10</v>
      </c>
      <c r="X36" s="41">
        <v>118.048</v>
      </c>
      <c r="Y36" s="72">
        <f t="shared" si="5"/>
        <v>1180.48</v>
      </c>
      <c r="Z36" s="19"/>
      <c r="AA36" s="79">
        <v>0</v>
      </c>
      <c r="AB36" s="80">
        <f t="shared" si="2"/>
        <v>0</v>
      </c>
      <c r="AC36" s="81">
        <v>0</v>
      </c>
      <c r="AD36" s="82">
        <f t="shared" si="3"/>
        <v>0</v>
      </c>
      <c r="AE36" s="133">
        <f>AB36-AD36</f>
        <v>0</v>
      </c>
    </row>
    <row r="37" spans="1:31" ht="45.75" thickBot="1" x14ac:dyDescent="0.3">
      <c r="A37" s="16"/>
      <c r="B37" s="3" t="s">
        <v>76</v>
      </c>
      <c r="C37" s="42" t="s">
        <v>72</v>
      </c>
      <c r="D37" s="5" t="s">
        <v>25</v>
      </c>
      <c r="E37" s="6" t="s">
        <v>150</v>
      </c>
      <c r="F37" s="7"/>
      <c r="G37" s="7"/>
      <c r="H37" s="8">
        <v>3.3620000000000099</v>
      </c>
      <c r="I37" s="7"/>
      <c r="J37" s="9" t="s">
        <v>151</v>
      </c>
      <c r="K37" s="10" t="s">
        <v>139</v>
      </c>
      <c r="L37" s="39">
        <v>10</v>
      </c>
      <c r="M37" s="11">
        <v>11.18</v>
      </c>
      <c r="N37" s="39">
        <v>111.8</v>
      </c>
      <c r="O37" s="44"/>
      <c r="P37" s="13" t="e">
        <v>#VALUE!</v>
      </c>
      <c r="Q37" s="14" t="e">
        <f t="shared" si="6"/>
        <v>#VALUE!</v>
      </c>
      <c r="R37" s="40">
        <v>0</v>
      </c>
      <c r="S37" s="41">
        <v>8.2854979999999987</v>
      </c>
      <c r="T37" s="14">
        <f t="shared" si="7"/>
        <v>82.854979999999983</v>
      </c>
      <c r="V37" s="10" t="s">
        <v>139</v>
      </c>
      <c r="W37" s="39">
        <v>10</v>
      </c>
      <c r="X37" s="41">
        <v>8.2854979999999987</v>
      </c>
      <c r="Y37" s="72">
        <f t="shared" si="5"/>
        <v>82.854979999999983</v>
      </c>
      <c r="Z37" s="19"/>
      <c r="AA37" s="79">
        <v>0</v>
      </c>
      <c r="AB37" s="80">
        <f t="shared" si="2"/>
        <v>0</v>
      </c>
      <c r="AC37" s="81">
        <v>0</v>
      </c>
      <c r="AD37" s="82">
        <f t="shared" si="3"/>
        <v>0</v>
      </c>
      <c r="AE37" s="133">
        <f t="shared" ref="AE37:AE54" si="8">AB37-AD37</f>
        <v>0</v>
      </c>
    </row>
    <row r="38" spans="1:31" ht="45.75" thickBot="1" x14ac:dyDescent="0.3">
      <c r="A38" s="16"/>
      <c r="B38" s="3" t="s">
        <v>76</v>
      </c>
      <c r="C38" s="42" t="s">
        <v>72</v>
      </c>
      <c r="D38" s="5" t="s">
        <v>25</v>
      </c>
      <c r="E38" s="6" t="s">
        <v>154</v>
      </c>
      <c r="F38" s="7"/>
      <c r="G38" s="7"/>
      <c r="H38" s="8">
        <v>3.3640000000000101</v>
      </c>
      <c r="I38" s="7"/>
      <c r="J38" s="9" t="s">
        <v>155</v>
      </c>
      <c r="K38" s="10" t="s">
        <v>139</v>
      </c>
      <c r="L38" s="39">
        <v>30</v>
      </c>
      <c r="M38" s="11">
        <v>20.13</v>
      </c>
      <c r="N38" s="39">
        <v>603.9</v>
      </c>
      <c r="O38" s="44"/>
      <c r="P38" s="13" t="e">
        <v>#VALUE!</v>
      </c>
      <c r="Q38" s="14" t="e">
        <f t="shared" si="6"/>
        <v>#VALUE!</v>
      </c>
      <c r="R38" s="40">
        <v>0</v>
      </c>
      <c r="S38" s="41">
        <v>14.918342999999998</v>
      </c>
      <c r="T38" s="14">
        <f t="shared" si="7"/>
        <v>447.55028999999996</v>
      </c>
      <c r="V38" s="10" t="s">
        <v>139</v>
      </c>
      <c r="W38" s="39">
        <v>30</v>
      </c>
      <c r="X38" s="41">
        <v>14.918342999999998</v>
      </c>
      <c r="Y38" s="72">
        <f t="shared" si="5"/>
        <v>447.55028999999996</v>
      </c>
      <c r="Z38" s="19"/>
      <c r="AA38" s="79">
        <v>0</v>
      </c>
      <c r="AB38" s="80">
        <f t="shared" si="2"/>
        <v>0</v>
      </c>
      <c r="AC38" s="81">
        <v>0</v>
      </c>
      <c r="AD38" s="82">
        <f t="shared" si="3"/>
        <v>0</v>
      </c>
      <c r="AE38" s="133">
        <f t="shared" si="8"/>
        <v>0</v>
      </c>
    </row>
    <row r="39" spans="1:31" ht="30.75" thickBot="1" x14ac:dyDescent="0.3">
      <c r="A39" s="16"/>
      <c r="B39" s="3" t="s">
        <v>76</v>
      </c>
      <c r="C39" s="42" t="s">
        <v>72</v>
      </c>
      <c r="D39" s="5" t="s">
        <v>25</v>
      </c>
      <c r="E39" s="6" t="s">
        <v>77</v>
      </c>
      <c r="F39" s="7"/>
      <c r="G39" s="7"/>
      <c r="H39" s="8">
        <v>3.42300000000002</v>
      </c>
      <c r="I39" s="7"/>
      <c r="J39" s="9" t="s">
        <v>78</v>
      </c>
      <c r="K39" s="10" t="s">
        <v>79</v>
      </c>
      <c r="L39" s="39">
        <v>30</v>
      </c>
      <c r="M39" s="11">
        <v>22.29</v>
      </c>
      <c r="N39" s="39">
        <v>668.7</v>
      </c>
      <c r="O39" s="44"/>
      <c r="P39" s="13" t="e">
        <v>#VALUE!</v>
      </c>
      <c r="Q39" s="14" t="e">
        <f t="shared" si="6"/>
        <v>#VALUE!</v>
      </c>
      <c r="R39" s="40">
        <v>0</v>
      </c>
      <c r="S39" s="41">
        <v>16.160249999999998</v>
      </c>
      <c r="T39" s="14">
        <f t="shared" si="7"/>
        <v>484.80749999999995</v>
      </c>
      <c r="V39" s="10" t="s">
        <v>79</v>
      </c>
      <c r="W39" s="39">
        <v>30</v>
      </c>
      <c r="X39" s="41">
        <v>16.160249999999998</v>
      </c>
      <c r="Y39" s="72">
        <f t="shared" si="5"/>
        <v>484.80749999999995</v>
      </c>
      <c r="Z39" s="19"/>
      <c r="AA39" s="79">
        <v>0</v>
      </c>
      <c r="AB39" s="80">
        <f t="shared" si="2"/>
        <v>0</v>
      </c>
      <c r="AC39" s="81">
        <v>0</v>
      </c>
      <c r="AD39" s="82">
        <f t="shared" si="3"/>
        <v>0</v>
      </c>
      <c r="AE39" s="133">
        <f t="shared" si="8"/>
        <v>0</v>
      </c>
    </row>
    <row r="40" spans="1:31" ht="15.75" thickBot="1" x14ac:dyDescent="0.3">
      <c r="A40" s="16"/>
      <c r="B40" s="3" t="s">
        <v>76</v>
      </c>
      <c r="C40" s="42" t="s">
        <v>164</v>
      </c>
      <c r="D40" s="5" t="s">
        <v>378</v>
      </c>
      <c r="E40" s="6"/>
      <c r="F40" s="7"/>
      <c r="G40" s="7"/>
      <c r="H40" s="8"/>
      <c r="I40" s="7"/>
      <c r="J40" s="9"/>
      <c r="K40" s="10"/>
      <c r="L40" s="39"/>
      <c r="M40" s="9"/>
      <c r="N40" s="39"/>
      <c r="O40" s="44"/>
      <c r="P40" s="28"/>
      <c r="Q40" s="43"/>
      <c r="R40" s="43"/>
      <c r="S40" s="43"/>
      <c r="T40" s="43"/>
      <c r="V40" s="10"/>
      <c r="W40" s="39"/>
      <c r="X40" s="43"/>
      <c r="Y40" s="72">
        <f t="shared" si="5"/>
        <v>0</v>
      </c>
      <c r="Z40" s="19"/>
      <c r="AA40" s="79">
        <v>0</v>
      </c>
      <c r="AB40" s="80">
        <f t="shared" si="2"/>
        <v>0</v>
      </c>
      <c r="AC40" s="81">
        <v>0</v>
      </c>
      <c r="AD40" s="82">
        <f t="shared" si="3"/>
        <v>0</v>
      </c>
      <c r="AE40" s="133">
        <f t="shared" si="8"/>
        <v>0</v>
      </c>
    </row>
    <row r="41" spans="1:31" ht="90.75" thickBot="1" x14ac:dyDescent="0.3">
      <c r="A41" s="16"/>
      <c r="B41" s="3" t="s">
        <v>76</v>
      </c>
      <c r="C41" s="42" t="s">
        <v>164</v>
      </c>
      <c r="D41" s="5" t="s">
        <v>25</v>
      </c>
      <c r="E41" s="6" t="s">
        <v>183</v>
      </c>
      <c r="F41" s="7"/>
      <c r="G41" s="7"/>
      <c r="H41" s="8">
        <v>4.1100000000000003</v>
      </c>
      <c r="I41" s="7"/>
      <c r="J41" s="9" t="s">
        <v>184</v>
      </c>
      <c r="K41" s="10" t="s">
        <v>57</v>
      </c>
      <c r="L41" s="39">
        <v>16</v>
      </c>
      <c r="M41" s="11">
        <v>36.75</v>
      </c>
      <c r="N41" s="39">
        <v>588</v>
      </c>
      <c r="O41" s="44"/>
      <c r="P41" s="13" t="e">
        <v>#VALUE!</v>
      </c>
      <c r="Q41" s="14" t="e">
        <f>IF(J41="PROV SUM",N41,L41*P41)</f>
        <v>#VALUE!</v>
      </c>
      <c r="R41" s="40">
        <v>0</v>
      </c>
      <c r="S41" s="41">
        <v>34.912500000000001</v>
      </c>
      <c r="T41" s="14">
        <f>IF(J41="SC024",N41,IF(ISERROR(S41),"",IF(J41="PROV SUM",N41,L41*S41)))</f>
        <v>558.6</v>
      </c>
      <c r="V41" s="10" t="s">
        <v>57</v>
      </c>
      <c r="W41" s="39">
        <v>16</v>
      </c>
      <c r="X41" s="41">
        <v>34.912500000000001</v>
      </c>
      <c r="Y41" s="72">
        <f t="shared" si="5"/>
        <v>558.6</v>
      </c>
      <c r="Z41" s="19"/>
      <c r="AA41" s="79">
        <v>0</v>
      </c>
      <c r="AB41" s="80">
        <f t="shared" si="2"/>
        <v>0</v>
      </c>
      <c r="AC41" s="81">
        <v>0</v>
      </c>
      <c r="AD41" s="82">
        <f t="shared" si="3"/>
        <v>0</v>
      </c>
      <c r="AE41" s="133">
        <f t="shared" si="8"/>
        <v>0</v>
      </c>
    </row>
    <row r="42" spans="1:31" ht="45.75" thickBot="1" x14ac:dyDescent="0.3">
      <c r="A42" s="16"/>
      <c r="B42" s="45" t="s">
        <v>76</v>
      </c>
      <c r="C42" s="46" t="s">
        <v>164</v>
      </c>
      <c r="D42" s="47" t="s">
        <v>25</v>
      </c>
      <c r="E42" s="48" t="s">
        <v>185</v>
      </c>
      <c r="F42" s="49"/>
      <c r="G42" s="49"/>
      <c r="H42" s="50">
        <v>4.13</v>
      </c>
      <c r="I42" s="49"/>
      <c r="J42" s="51" t="s">
        <v>186</v>
      </c>
      <c r="K42" s="52" t="s">
        <v>57</v>
      </c>
      <c r="L42" s="53">
        <v>100</v>
      </c>
      <c r="M42" s="54">
        <v>4.25</v>
      </c>
      <c r="N42" s="53">
        <v>425</v>
      </c>
      <c r="O42" s="44"/>
      <c r="P42" s="13" t="e">
        <v>#VALUE!</v>
      </c>
      <c r="Q42" s="14" t="e">
        <f>IF(J42="PROV SUM",N42,L42*P42)</f>
        <v>#VALUE!</v>
      </c>
      <c r="R42" s="40">
        <v>0</v>
      </c>
      <c r="S42" s="41">
        <v>4.0374999999999996</v>
      </c>
      <c r="T42" s="14">
        <f>IF(J42="SC024",N42,IF(ISERROR(S42),"",IF(J42="PROV SUM",N42,L42*S42)))</f>
        <v>403.74999999999994</v>
      </c>
      <c r="V42" s="52" t="s">
        <v>57</v>
      </c>
      <c r="W42" s="53">
        <v>100</v>
      </c>
      <c r="X42" s="41">
        <v>4.0374999999999996</v>
      </c>
      <c r="Y42" s="72">
        <f t="shared" si="5"/>
        <v>403.74999999999994</v>
      </c>
      <c r="Z42" s="19"/>
      <c r="AA42" s="79">
        <v>0</v>
      </c>
      <c r="AB42" s="80">
        <f t="shared" si="2"/>
        <v>0</v>
      </c>
      <c r="AC42" s="81">
        <v>0</v>
      </c>
      <c r="AD42" s="82">
        <f t="shared" si="3"/>
        <v>0</v>
      </c>
      <c r="AE42" s="133">
        <f t="shared" si="8"/>
        <v>0</v>
      </c>
    </row>
    <row r="43" spans="1:31" ht="45.75" thickBot="1" x14ac:dyDescent="0.3">
      <c r="A43" s="16"/>
      <c r="B43" s="45" t="s">
        <v>76</v>
      </c>
      <c r="C43" s="46" t="s">
        <v>164</v>
      </c>
      <c r="D43" s="47" t="s">
        <v>25</v>
      </c>
      <c r="E43" s="48" t="s">
        <v>187</v>
      </c>
      <c r="F43" s="49"/>
      <c r="G43" s="49"/>
      <c r="H43" s="50">
        <v>4.1399999999999997</v>
      </c>
      <c r="I43" s="49"/>
      <c r="J43" s="51" t="s">
        <v>188</v>
      </c>
      <c r="K43" s="52" t="s">
        <v>57</v>
      </c>
      <c r="L43" s="53">
        <v>16</v>
      </c>
      <c r="M43" s="54">
        <v>6.75</v>
      </c>
      <c r="N43" s="53">
        <v>108</v>
      </c>
      <c r="O43" s="44"/>
      <c r="P43" s="13" t="e">
        <v>#VALUE!</v>
      </c>
      <c r="Q43" s="14" t="e">
        <f>IF(J43="PROV SUM",N43,L43*P43)</f>
        <v>#VALUE!</v>
      </c>
      <c r="R43" s="40">
        <v>0</v>
      </c>
      <c r="S43" s="41">
        <v>6.4124999999999996</v>
      </c>
      <c r="T43" s="14">
        <f>IF(J43="SC024",N43,IF(ISERROR(S43),"",IF(J43="PROV SUM",N43,L43*S43)))</f>
        <v>102.6</v>
      </c>
      <c r="V43" s="52" t="s">
        <v>57</v>
      </c>
      <c r="W43" s="53">
        <v>16</v>
      </c>
      <c r="X43" s="41">
        <v>6.4124999999999996</v>
      </c>
      <c r="Y43" s="72">
        <f t="shared" si="5"/>
        <v>102.6</v>
      </c>
      <c r="Z43" s="19"/>
      <c r="AA43" s="79">
        <v>0</v>
      </c>
      <c r="AB43" s="80">
        <f t="shared" si="2"/>
        <v>0</v>
      </c>
      <c r="AC43" s="81">
        <v>0</v>
      </c>
      <c r="AD43" s="82">
        <f t="shared" si="3"/>
        <v>0</v>
      </c>
      <c r="AE43" s="133">
        <f t="shared" si="8"/>
        <v>0</v>
      </c>
    </row>
    <row r="44" spans="1:31" ht="90.75" thickBot="1" x14ac:dyDescent="0.3">
      <c r="A44" s="16"/>
      <c r="B44" s="45" t="s">
        <v>76</v>
      </c>
      <c r="C44" s="46" t="s">
        <v>164</v>
      </c>
      <c r="D44" s="47" t="s">
        <v>25</v>
      </c>
      <c r="E44" s="48" t="s">
        <v>171</v>
      </c>
      <c r="F44" s="49"/>
      <c r="G44" s="49"/>
      <c r="H44" s="50">
        <v>4.8999999999999799</v>
      </c>
      <c r="I44" s="49"/>
      <c r="J44" s="51" t="s">
        <v>172</v>
      </c>
      <c r="K44" s="52" t="s">
        <v>75</v>
      </c>
      <c r="L44" s="53">
        <v>12</v>
      </c>
      <c r="M44" s="54">
        <v>35.61</v>
      </c>
      <c r="N44" s="53">
        <v>427.32</v>
      </c>
      <c r="O44" s="44"/>
      <c r="P44" s="13" t="e">
        <v>#VALUE!</v>
      </c>
      <c r="Q44" s="14" t="e">
        <f>IF(J44="PROV SUM",N44,L44*P44)</f>
        <v>#VALUE!</v>
      </c>
      <c r="R44" s="40">
        <v>0</v>
      </c>
      <c r="S44" s="41">
        <v>31.568264999999997</v>
      </c>
      <c r="T44" s="14">
        <f>IF(J44="SC024",N44,IF(ISERROR(S44),"",IF(J44="PROV SUM",N44,L44*S44)))</f>
        <v>378.81917999999996</v>
      </c>
      <c r="V44" s="52" t="s">
        <v>75</v>
      </c>
      <c r="W44" s="53">
        <v>12</v>
      </c>
      <c r="X44" s="41">
        <v>31.568264999999997</v>
      </c>
      <c r="Y44" s="72">
        <f t="shared" si="5"/>
        <v>378.81917999999996</v>
      </c>
      <c r="Z44" s="19"/>
      <c r="AA44" s="79">
        <v>0</v>
      </c>
      <c r="AB44" s="80">
        <f t="shared" si="2"/>
        <v>0</v>
      </c>
      <c r="AC44" s="81">
        <v>0</v>
      </c>
      <c r="AD44" s="82">
        <f t="shared" si="3"/>
        <v>0</v>
      </c>
      <c r="AE44" s="133">
        <f t="shared" si="8"/>
        <v>0</v>
      </c>
    </row>
    <row r="45" spans="1:31" ht="15.75" thickBot="1" x14ac:dyDescent="0.3">
      <c r="A45" s="16"/>
      <c r="B45" s="45" t="s">
        <v>76</v>
      </c>
      <c r="C45" s="46" t="s">
        <v>24</v>
      </c>
      <c r="D45" s="47" t="s">
        <v>378</v>
      </c>
      <c r="E45" s="48"/>
      <c r="F45" s="49"/>
      <c r="G45" s="49"/>
      <c r="H45" s="50"/>
      <c r="I45" s="49"/>
      <c r="J45" s="51"/>
      <c r="K45" s="52"/>
      <c r="L45" s="53"/>
      <c r="M45" s="51"/>
      <c r="N45" s="53"/>
      <c r="O45" s="44"/>
      <c r="P45" s="28"/>
      <c r="Q45" s="43"/>
      <c r="R45" s="43"/>
      <c r="S45" s="43"/>
      <c r="T45" s="43"/>
      <c r="V45" s="52"/>
      <c r="W45" s="53"/>
      <c r="X45" s="43"/>
      <c r="Y45" s="72">
        <f t="shared" si="5"/>
        <v>0</v>
      </c>
      <c r="Z45" s="19"/>
      <c r="AA45" s="79">
        <v>0</v>
      </c>
      <c r="AB45" s="80">
        <f t="shared" si="2"/>
        <v>0</v>
      </c>
      <c r="AC45" s="81">
        <v>0</v>
      </c>
      <c r="AD45" s="82">
        <f t="shared" si="3"/>
        <v>0</v>
      </c>
      <c r="AE45" s="133">
        <f t="shared" si="8"/>
        <v>0</v>
      </c>
    </row>
    <row r="46" spans="1:31" ht="120.75" thickBot="1" x14ac:dyDescent="0.3">
      <c r="A46" s="22"/>
      <c r="B46" s="55" t="s">
        <v>76</v>
      </c>
      <c r="C46" s="55" t="s">
        <v>24</v>
      </c>
      <c r="D46" s="56" t="s">
        <v>25</v>
      </c>
      <c r="E46" s="57" t="s">
        <v>26</v>
      </c>
      <c r="F46" s="58"/>
      <c r="G46" s="58"/>
      <c r="H46" s="59">
        <v>2.1</v>
      </c>
      <c r="I46" s="58"/>
      <c r="J46" s="60" t="s">
        <v>27</v>
      </c>
      <c r="K46" s="58" t="s">
        <v>28</v>
      </c>
      <c r="L46" s="61">
        <v>750</v>
      </c>
      <c r="M46" s="62">
        <v>12.92</v>
      </c>
      <c r="N46" s="63">
        <v>9690</v>
      </c>
      <c r="O46" s="19"/>
      <c r="P46" s="13" t="e">
        <v>#VALUE!</v>
      </c>
      <c r="Q46" s="14" t="e">
        <f t="shared" ref="Q46:Q54" si="9">IF(J46="PROV SUM",N46,L46*P46)</f>
        <v>#VALUE!</v>
      </c>
      <c r="R46" s="40">
        <v>0</v>
      </c>
      <c r="S46" s="41">
        <v>16.4084</v>
      </c>
      <c r="T46" s="14">
        <f t="shared" ref="T46:T53" si="10">IF(J46="SC024",N46,IF(ISERROR(S46),"",IF(J46="PROV SUM",N46,L46*S46)))</f>
        <v>12306.300000000001</v>
      </c>
      <c r="V46" s="58" t="s">
        <v>28</v>
      </c>
      <c r="W46" s="61">
        <v>750</v>
      </c>
      <c r="X46" s="41">
        <v>16.4084</v>
      </c>
      <c r="Y46" s="72">
        <f t="shared" si="5"/>
        <v>12306.300000000001</v>
      </c>
      <c r="Z46" s="19"/>
      <c r="AA46" s="79">
        <v>0</v>
      </c>
      <c r="AB46" s="80">
        <f t="shared" si="2"/>
        <v>0</v>
      </c>
      <c r="AC46" s="81">
        <v>0</v>
      </c>
      <c r="AD46" s="82">
        <f t="shared" si="3"/>
        <v>0</v>
      </c>
      <c r="AE46" s="133">
        <f t="shared" si="8"/>
        <v>0</v>
      </c>
    </row>
    <row r="47" spans="1:31" ht="30.75" thickBot="1" x14ac:dyDescent="0.3">
      <c r="A47" s="22"/>
      <c r="B47" s="55" t="s">
        <v>76</v>
      </c>
      <c r="C47" s="55" t="s">
        <v>24</v>
      </c>
      <c r="D47" s="56" t="s">
        <v>25</v>
      </c>
      <c r="E47" s="57" t="s">
        <v>29</v>
      </c>
      <c r="F47" s="58"/>
      <c r="G47" s="58"/>
      <c r="H47" s="59">
        <v>2.5</v>
      </c>
      <c r="I47" s="58"/>
      <c r="J47" s="60" t="s">
        <v>30</v>
      </c>
      <c r="K47" s="58" t="s">
        <v>31</v>
      </c>
      <c r="L47" s="61">
        <v>1</v>
      </c>
      <c r="M47" s="62">
        <v>420</v>
      </c>
      <c r="N47" s="63">
        <v>420</v>
      </c>
      <c r="O47" s="19"/>
      <c r="P47" s="13" t="e">
        <v>#VALUE!</v>
      </c>
      <c r="Q47" s="14" t="e">
        <f t="shared" si="9"/>
        <v>#VALUE!</v>
      </c>
      <c r="R47" s="40">
        <v>0</v>
      </c>
      <c r="S47" s="41">
        <v>533.4</v>
      </c>
      <c r="T47" s="14">
        <f t="shared" si="10"/>
        <v>533.4</v>
      </c>
      <c r="V47" s="58" t="s">
        <v>31</v>
      </c>
      <c r="W47" s="61">
        <v>1</v>
      </c>
      <c r="X47" s="41">
        <v>533.4</v>
      </c>
      <c r="Y47" s="72">
        <f t="shared" si="5"/>
        <v>533.4</v>
      </c>
      <c r="Z47" s="19"/>
      <c r="AA47" s="79">
        <v>0</v>
      </c>
      <c r="AB47" s="80">
        <f t="shared" si="2"/>
        <v>0</v>
      </c>
      <c r="AC47" s="81">
        <v>0</v>
      </c>
      <c r="AD47" s="82">
        <f t="shared" si="3"/>
        <v>0</v>
      </c>
      <c r="AE47" s="133">
        <f t="shared" si="8"/>
        <v>0</v>
      </c>
    </row>
    <row r="48" spans="1:31" ht="15.75" thickBot="1" x14ac:dyDescent="0.3">
      <c r="A48" s="22"/>
      <c r="B48" s="55" t="s">
        <v>76</v>
      </c>
      <c r="C48" s="55" t="s">
        <v>24</v>
      </c>
      <c r="D48" s="56" t="s">
        <v>25</v>
      </c>
      <c r="E48" s="57" t="s">
        <v>32</v>
      </c>
      <c r="F48" s="58"/>
      <c r="G48" s="58"/>
      <c r="H48" s="59">
        <v>2.6</v>
      </c>
      <c r="I48" s="58"/>
      <c r="J48" s="60" t="s">
        <v>33</v>
      </c>
      <c r="K48" s="58" t="s">
        <v>31</v>
      </c>
      <c r="L48" s="61">
        <v>1</v>
      </c>
      <c r="M48" s="62">
        <v>50</v>
      </c>
      <c r="N48" s="63">
        <v>50</v>
      </c>
      <c r="O48" s="19"/>
      <c r="P48" s="13" t="e">
        <v>#VALUE!</v>
      </c>
      <c r="Q48" s="14" t="e">
        <f t="shared" si="9"/>
        <v>#VALUE!</v>
      </c>
      <c r="R48" s="40">
        <v>0</v>
      </c>
      <c r="S48" s="41">
        <v>63.5</v>
      </c>
      <c r="T48" s="14">
        <f t="shared" si="10"/>
        <v>63.5</v>
      </c>
      <c r="V48" s="58" t="s">
        <v>31</v>
      </c>
      <c r="W48" s="61">
        <v>1</v>
      </c>
      <c r="X48" s="41">
        <v>63.5</v>
      </c>
      <c r="Y48" s="72">
        <f t="shared" si="5"/>
        <v>63.5</v>
      </c>
      <c r="Z48" s="19"/>
      <c r="AA48" s="79">
        <v>0</v>
      </c>
      <c r="AB48" s="80">
        <f t="shared" si="2"/>
        <v>0</v>
      </c>
      <c r="AC48" s="81">
        <v>0</v>
      </c>
      <c r="AD48" s="82">
        <f t="shared" si="3"/>
        <v>0</v>
      </c>
      <c r="AE48" s="133">
        <f t="shared" si="8"/>
        <v>0</v>
      </c>
    </row>
    <row r="49" spans="1:31" ht="15.75" thickBot="1" x14ac:dyDescent="0.3">
      <c r="A49" s="22"/>
      <c r="B49" s="55" t="s">
        <v>76</v>
      </c>
      <c r="C49" s="55" t="s">
        <v>24</v>
      </c>
      <c r="D49" s="56" t="s">
        <v>25</v>
      </c>
      <c r="E49" s="57" t="s">
        <v>46</v>
      </c>
      <c r="F49" s="58"/>
      <c r="G49" s="58"/>
      <c r="H49" s="59">
        <v>2.1800000000000002</v>
      </c>
      <c r="I49" s="58"/>
      <c r="J49" s="60" t="s">
        <v>47</v>
      </c>
      <c r="K49" s="58" t="s">
        <v>48</v>
      </c>
      <c r="L49" s="61">
        <v>15</v>
      </c>
      <c r="M49" s="62">
        <v>45</v>
      </c>
      <c r="N49" s="63">
        <v>675</v>
      </c>
      <c r="O49" s="19"/>
      <c r="P49" s="13" t="e">
        <v>#VALUE!</v>
      </c>
      <c r="Q49" s="14" t="e">
        <f t="shared" si="9"/>
        <v>#VALUE!</v>
      </c>
      <c r="R49" s="40">
        <v>0</v>
      </c>
      <c r="S49" s="41">
        <v>57.15</v>
      </c>
      <c r="T49" s="14">
        <f t="shared" si="10"/>
        <v>857.25</v>
      </c>
      <c r="V49" s="58" t="s">
        <v>48</v>
      </c>
      <c r="W49" s="61">
        <v>15</v>
      </c>
      <c r="X49" s="41">
        <v>57.15</v>
      </c>
      <c r="Y49" s="72">
        <f t="shared" si="5"/>
        <v>857.25</v>
      </c>
      <c r="Z49" s="19"/>
      <c r="AA49" s="79">
        <v>0</v>
      </c>
      <c r="AB49" s="80">
        <f t="shared" si="2"/>
        <v>0</v>
      </c>
      <c r="AC49" s="81">
        <v>0</v>
      </c>
      <c r="AD49" s="82">
        <f t="shared" si="3"/>
        <v>0</v>
      </c>
      <c r="AE49" s="133">
        <f t="shared" si="8"/>
        <v>0</v>
      </c>
    </row>
    <row r="50" spans="1:31" ht="60.75" thickBot="1" x14ac:dyDescent="0.3">
      <c r="A50" s="22"/>
      <c r="B50" s="55" t="s">
        <v>76</v>
      </c>
      <c r="C50" s="55" t="s">
        <v>24</v>
      </c>
      <c r="D50" s="56" t="s">
        <v>25</v>
      </c>
      <c r="E50" s="57" t="s">
        <v>382</v>
      </c>
      <c r="F50" s="58"/>
      <c r="G50" s="58"/>
      <c r="H50" s="59">
        <v>2.2400000000000002</v>
      </c>
      <c r="I50" s="58"/>
      <c r="J50" s="60" t="s">
        <v>383</v>
      </c>
      <c r="K50" s="58" t="s">
        <v>416</v>
      </c>
      <c r="L50" s="61">
        <v>16</v>
      </c>
      <c r="M50" s="62">
        <v>0.05</v>
      </c>
      <c r="N50" s="63">
        <v>0.77</v>
      </c>
      <c r="O50" s="19"/>
      <c r="P50" s="13" t="e">
        <v>#VALUE!</v>
      </c>
      <c r="Q50" s="14" t="e">
        <f t="shared" si="9"/>
        <v>#VALUE!</v>
      </c>
      <c r="R50" s="40" t="e">
        <v>#N/A</v>
      </c>
      <c r="S50" s="41" t="e">
        <v>#N/A</v>
      </c>
      <c r="T50" s="14">
        <f t="shared" si="10"/>
        <v>0.77</v>
      </c>
      <c r="V50" s="58" t="s">
        <v>416</v>
      </c>
      <c r="W50" s="61">
        <v>16</v>
      </c>
      <c r="X50" s="41" t="e">
        <v>#N/A</v>
      </c>
      <c r="Y50" s="72">
        <v>0.77</v>
      </c>
      <c r="Z50" s="19"/>
      <c r="AA50" s="79">
        <v>0</v>
      </c>
      <c r="AB50" s="80">
        <f t="shared" si="2"/>
        <v>0</v>
      </c>
      <c r="AC50" s="81">
        <v>0</v>
      </c>
      <c r="AD50" s="82">
        <f t="shared" si="3"/>
        <v>0</v>
      </c>
      <c r="AE50" s="133">
        <f t="shared" si="8"/>
        <v>0</v>
      </c>
    </row>
    <row r="51" spans="1:31" ht="15.75" thickBot="1" x14ac:dyDescent="0.3">
      <c r="A51" s="22"/>
      <c r="B51" s="55" t="s">
        <v>76</v>
      </c>
      <c r="C51" s="55" t="s">
        <v>24</v>
      </c>
      <c r="D51" s="56" t="s">
        <v>25</v>
      </c>
      <c r="E51" s="57" t="s">
        <v>58</v>
      </c>
      <c r="F51" s="58"/>
      <c r="G51" s="58"/>
      <c r="H51" s="59">
        <v>2.25</v>
      </c>
      <c r="I51" s="58"/>
      <c r="J51" s="60" t="s">
        <v>59</v>
      </c>
      <c r="K51" s="58" t="s">
        <v>60</v>
      </c>
      <c r="L51" s="61">
        <v>5</v>
      </c>
      <c r="M51" s="62">
        <v>185.64</v>
      </c>
      <c r="N51" s="63">
        <v>928.2</v>
      </c>
      <c r="O51" s="19"/>
      <c r="P51" s="13" t="e">
        <v>#VALUE!</v>
      </c>
      <c r="Q51" s="14" t="e">
        <f t="shared" si="9"/>
        <v>#VALUE!</v>
      </c>
      <c r="R51" s="40">
        <v>0</v>
      </c>
      <c r="S51" s="41">
        <v>235.7628</v>
      </c>
      <c r="T51" s="14">
        <f t="shared" si="10"/>
        <v>1178.8140000000001</v>
      </c>
      <c r="V51" s="58" t="s">
        <v>60</v>
      </c>
      <c r="W51" s="61">
        <v>5</v>
      </c>
      <c r="X51" s="41">
        <v>235.7628</v>
      </c>
      <c r="Y51" s="72">
        <f t="shared" si="5"/>
        <v>1178.8140000000001</v>
      </c>
      <c r="Z51" s="19"/>
      <c r="AA51" s="79">
        <v>0</v>
      </c>
      <c r="AB51" s="80">
        <f t="shared" si="2"/>
        <v>0</v>
      </c>
      <c r="AC51" s="81">
        <v>0</v>
      </c>
      <c r="AD51" s="82">
        <f t="shared" si="3"/>
        <v>0</v>
      </c>
      <c r="AE51" s="133">
        <f t="shared" si="8"/>
        <v>0</v>
      </c>
    </row>
    <row r="52" spans="1:31" ht="30.75" thickBot="1" x14ac:dyDescent="0.3">
      <c r="A52" s="22"/>
      <c r="B52" s="55" t="s">
        <v>76</v>
      </c>
      <c r="C52" s="55" t="s">
        <v>24</v>
      </c>
      <c r="D52" s="56" t="s">
        <v>25</v>
      </c>
      <c r="E52" s="57" t="s">
        <v>61</v>
      </c>
      <c r="F52" s="58"/>
      <c r="G52" s="58"/>
      <c r="H52" s="59">
        <v>2.2599999999999998</v>
      </c>
      <c r="I52" s="58"/>
      <c r="J52" s="60" t="s">
        <v>62</v>
      </c>
      <c r="K52" s="58" t="s">
        <v>31</v>
      </c>
      <c r="L52" s="61">
        <v>1</v>
      </c>
      <c r="M52" s="62">
        <v>1127.5</v>
      </c>
      <c r="N52" s="63">
        <v>1127.5</v>
      </c>
      <c r="O52" s="19"/>
      <c r="P52" s="13" t="e">
        <v>#VALUE!</v>
      </c>
      <c r="Q52" s="14" t="e">
        <f t="shared" si="9"/>
        <v>#VALUE!</v>
      </c>
      <c r="R52" s="40">
        <v>0</v>
      </c>
      <c r="S52" s="41">
        <v>1431.925</v>
      </c>
      <c r="T52" s="14">
        <f t="shared" si="10"/>
        <v>1431.925</v>
      </c>
      <c r="V52" s="58" t="s">
        <v>31</v>
      </c>
      <c r="W52" s="61">
        <v>1</v>
      </c>
      <c r="X52" s="121">
        <v>1431.925</v>
      </c>
      <c r="Y52" s="122">
        <f t="shared" si="5"/>
        <v>1431.925</v>
      </c>
      <c r="Z52" s="19"/>
      <c r="AA52" s="79">
        <v>0</v>
      </c>
      <c r="AB52" s="80">
        <f t="shared" si="2"/>
        <v>0</v>
      </c>
      <c r="AC52" s="81">
        <v>0</v>
      </c>
      <c r="AD52" s="82">
        <f t="shared" si="3"/>
        <v>0</v>
      </c>
      <c r="AE52" s="133">
        <f t="shared" si="8"/>
        <v>0</v>
      </c>
    </row>
    <row r="53" spans="1:31" ht="60.75" thickBot="1" x14ac:dyDescent="0.3">
      <c r="A53" s="22"/>
      <c r="B53" s="55" t="s">
        <v>76</v>
      </c>
      <c r="C53" s="55" t="s">
        <v>24</v>
      </c>
      <c r="D53" s="56" t="s">
        <v>25</v>
      </c>
      <c r="E53" s="57" t="s">
        <v>382</v>
      </c>
      <c r="F53" s="58"/>
      <c r="G53" s="58"/>
      <c r="H53" s="59"/>
      <c r="I53" s="58"/>
      <c r="J53" s="60" t="s">
        <v>383</v>
      </c>
      <c r="K53" s="58" t="s">
        <v>31</v>
      </c>
      <c r="L53" s="61"/>
      <c r="M53" s="62">
        <v>4.8300000000000003E-2</v>
      </c>
      <c r="N53" s="63">
        <v>0</v>
      </c>
      <c r="O53" s="19"/>
      <c r="P53" s="13" t="e">
        <v>#VALUE!</v>
      </c>
      <c r="Q53" s="14" t="e">
        <f t="shared" si="9"/>
        <v>#VALUE!</v>
      </c>
      <c r="R53" s="40" t="e">
        <v>#N/A</v>
      </c>
      <c r="S53" s="41">
        <v>4.8300000000000003E-2</v>
      </c>
      <c r="T53" s="14">
        <f t="shared" si="10"/>
        <v>0</v>
      </c>
      <c r="V53" s="58" t="s">
        <v>31</v>
      </c>
      <c r="W53" s="126"/>
      <c r="X53" s="127">
        <v>4.8300000000000003E-2</v>
      </c>
      <c r="Y53" s="128"/>
      <c r="Z53" s="19"/>
      <c r="AA53" s="79">
        <v>0</v>
      </c>
      <c r="AB53" s="80">
        <f t="shared" ref="AB53:AB54" si="11">Y53*AA53</f>
        <v>0</v>
      </c>
      <c r="AC53" s="81">
        <v>0</v>
      </c>
      <c r="AD53" s="82">
        <f t="shared" ref="AD53:AD54" si="12">Y53*AC53</f>
        <v>0</v>
      </c>
      <c r="AE53" s="133">
        <f t="shared" si="8"/>
        <v>0</v>
      </c>
    </row>
    <row r="54" spans="1:31" ht="30.75" thickBot="1" x14ac:dyDescent="0.3">
      <c r="A54" s="22"/>
      <c r="B54" s="55" t="s">
        <v>76</v>
      </c>
      <c r="C54" s="55" t="s">
        <v>24</v>
      </c>
      <c r="D54" s="83" t="s">
        <v>25</v>
      </c>
      <c r="E54" s="57" t="s">
        <v>404</v>
      </c>
      <c r="F54" s="84"/>
      <c r="G54" s="84"/>
      <c r="H54" s="85"/>
      <c r="I54" s="86"/>
      <c r="J54" s="60" t="s">
        <v>405</v>
      </c>
      <c r="K54" s="58" t="s">
        <v>406</v>
      </c>
      <c r="L54" s="61"/>
      <c r="M54" s="62"/>
      <c r="N54" s="63">
        <v>1432</v>
      </c>
      <c r="O54" s="19"/>
      <c r="P54" s="13" t="e">
        <v>#VALUE!</v>
      </c>
      <c r="Q54" s="14" t="e">
        <f t="shared" si="9"/>
        <v>#VALUE!</v>
      </c>
      <c r="R54" s="40" t="e">
        <v>#N/A</v>
      </c>
      <c r="S54" s="41"/>
      <c r="T54" s="14"/>
      <c r="V54" s="58" t="s">
        <v>406</v>
      </c>
      <c r="W54" s="126"/>
      <c r="X54" s="127"/>
      <c r="Y54" s="128">
        <v>0</v>
      </c>
      <c r="Z54" s="19"/>
      <c r="AA54" s="79">
        <v>0</v>
      </c>
      <c r="AB54" s="80">
        <f t="shared" si="11"/>
        <v>0</v>
      </c>
      <c r="AC54" s="81">
        <v>0</v>
      </c>
      <c r="AD54" s="82">
        <f t="shared" si="12"/>
        <v>0</v>
      </c>
      <c r="AE54" s="133">
        <f t="shared" si="8"/>
        <v>0</v>
      </c>
    </row>
    <row r="55" spans="1:31" ht="15.75" thickBot="1" x14ac:dyDescent="0.3">
      <c r="A55" s="22"/>
      <c r="B55" s="23"/>
      <c r="C55" s="24"/>
      <c r="D55" s="25"/>
      <c r="E55" s="26"/>
      <c r="F55" s="22"/>
      <c r="G55" s="22"/>
      <c r="H55" s="27"/>
      <c r="I55" s="22"/>
      <c r="J55" s="28"/>
      <c r="K55" s="22"/>
      <c r="L55" s="29"/>
      <c r="M55" s="28"/>
      <c r="N55" s="18"/>
      <c r="O55" s="19"/>
      <c r="P55" s="17"/>
      <c r="Q55" s="38"/>
      <c r="R55" s="38"/>
      <c r="S55" s="38"/>
      <c r="T55" s="38"/>
    </row>
    <row r="56" spans="1:31" ht="15.75" thickBot="1" x14ac:dyDescent="0.3">
      <c r="S56" s="69" t="s">
        <v>5</v>
      </c>
      <c r="T56" s="70">
        <f>SUM(T11:T54)</f>
        <v>75381.307449999993</v>
      </c>
      <c r="U56" s="66"/>
      <c r="V56" s="22"/>
      <c r="W56" s="29"/>
      <c r="X56" s="69" t="s">
        <v>5</v>
      </c>
      <c r="Y56" s="70">
        <f>SUM(Y11:Y54)</f>
        <v>75381.307449999993</v>
      </c>
      <c r="Z56" s="19"/>
      <c r="AA56" s="78"/>
      <c r="AB56" s="119">
        <f>SUM(AB11:AB54)</f>
        <v>0</v>
      </c>
      <c r="AC56" s="78"/>
      <c r="AD56" s="120">
        <f>SUM(AD11:AD54)</f>
        <v>0</v>
      </c>
      <c r="AE56" s="134">
        <f>SUM(AE11:AE54)</f>
        <v>0</v>
      </c>
    </row>
  </sheetData>
  <autoFilter ref="B8:AE54"/>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48"/>
  <sheetViews>
    <sheetView topLeftCell="B1" zoomScale="70" zoomScaleNormal="70" workbookViewId="0">
      <pane xSplit="9" ySplit="8" topLeftCell="K36" activePane="bottomRight" state="frozen"/>
      <selection activeCell="S45" sqref="S45"/>
      <selection pane="topRight" activeCell="S45" sqref="S45"/>
      <selection pane="bottomLeft" activeCell="S45" sqref="S45"/>
      <selection pane="bottomRight" activeCell="AH38" sqref="AH3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8.710937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506</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row>
    <row r="8" spans="1:32" s="318" customFormat="1" ht="75.75" thickBot="1" x14ac:dyDescent="0.3">
      <c r="A8" s="310" t="s">
        <v>377</v>
      </c>
      <c r="B8" s="311" t="s">
        <v>40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c r="B10" s="3" t="s">
        <v>40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40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40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5" si="0">W12*X12</f>
        <v>399.99552</v>
      </c>
      <c r="Z12" s="19"/>
      <c r="AA12" s="79">
        <v>0</v>
      </c>
      <c r="AB12" s="80">
        <f t="shared" ref="AB12:AB46" si="1">Y12*AA12</f>
        <v>0</v>
      </c>
      <c r="AC12" s="81">
        <v>0</v>
      </c>
      <c r="AD12" s="82">
        <f t="shared" ref="AD12:AD46" si="2">Y12*AC12</f>
        <v>0</v>
      </c>
      <c r="AE12" s="133">
        <f t="shared" ref="AE12:AE14" si="3">AB12-AD12</f>
        <v>0</v>
      </c>
    </row>
    <row r="13" spans="1:32" ht="15.75" thickBot="1" x14ac:dyDescent="0.3">
      <c r="A13" s="16"/>
      <c r="B13" s="346" t="s">
        <v>40</v>
      </c>
      <c r="C13" s="347" t="s">
        <v>308</v>
      </c>
      <c r="D13" s="348" t="s">
        <v>378</v>
      </c>
      <c r="E13" s="349"/>
      <c r="F13" s="380"/>
      <c r="G13" s="380"/>
      <c r="H13" s="351"/>
      <c r="I13" s="380"/>
      <c r="J13" s="352"/>
      <c r="K13" s="353"/>
      <c r="L13" s="354"/>
      <c r="M13" s="352"/>
      <c r="N13" s="381"/>
      <c r="O13" s="356"/>
      <c r="P13" s="382"/>
      <c r="Q13" s="383"/>
      <c r="R13" s="383"/>
      <c r="S13" s="383"/>
      <c r="T13" s="383"/>
      <c r="U13" s="360"/>
      <c r="V13" s="353"/>
      <c r="W13" s="354"/>
      <c r="X13" s="383"/>
      <c r="Y13" s="361">
        <f t="shared" si="0"/>
        <v>0</v>
      </c>
      <c r="Z13" s="356"/>
      <c r="AA13" s="362"/>
      <c r="AB13" s="363"/>
      <c r="AC13" s="362"/>
      <c r="AD13" s="363"/>
      <c r="AE13" s="364"/>
      <c r="AF13" s="365">
        <f>SUM(AD14)</f>
        <v>222.29999999999998</v>
      </c>
    </row>
    <row r="14" spans="1:32" ht="30.75" thickBot="1" x14ac:dyDescent="0.3">
      <c r="A14" s="16"/>
      <c r="B14" s="3" t="s">
        <v>40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40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row>
    <row r="16" spans="1:32" ht="15.75" thickBot="1" x14ac:dyDescent="0.3">
      <c r="A16" s="16"/>
      <c r="B16" s="3" t="s">
        <v>40</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row>
    <row r="17" spans="1:31" ht="61.5" thickBot="1" x14ac:dyDescent="0.3">
      <c r="A17" s="16"/>
      <c r="B17" s="3" t="s">
        <v>40</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row>
    <row r="18" spans="1:31" ht="75.75" thickBot="1" x14ac:dyDescent="0.3">
      <c r="A18" s="16"/>
      <c r="B18" s="3" t="s">
        <v>40</v>
      </c>
      <c r="C18" s="42" t="s">
        <v>189</v>
      </c>
      <c r="D18" s="5" t="s">
        <v>25</v>
      </c>
      <c r="E18" s="6" t="s">
        <v>282</v>
      </c>
      <c r="F18" s="7"/>
      <c r="G18" s="7"/>
      <c r="H18" s="8">
        <v>6.11</v>
      </c>
      <c r="I18" s="7"/>
      <c r="J18" s="9" t="s">
        <v>283</v>
      </c>
      <c r="K18" s="10" t="s">
        <v>284</v>
      </c>
      <c r="L18" s="39">
        <v>1</v>
      </c>
      <c r="M18" s="11">
        <v>79.14</v>
      </c>
      <c r="N18" s="39">
        <v>79.14</v>
      </c>
      <c r="O18" s="19"/>
      <c r="P18" s="13" t="e">
        <v>#VALUE!</v>
      </c>
      <c r="Q18" s="14" t="e">
        <f t="shared" ref="Q18:Q26" si="4">IF(J18="PROV SUM",N18,L18*P18)</f>
        <v>#VALUE!</v>
      </c>
      <c r="R18" s="40">
        <v>0</v>
      </c>
      <c r="S18" s="41">
        <v>63.312000000000005</v>
      </c>
      <c r="T18" s="14">
        <f t="shared" ref="T18:T26" si="5">IF(J18="SC024",N18,IF(ISERROR(S18),"",IF(J18="PROV SUM",N18,L18*S18)))</f>
        <v>63.312000000000005</v>
      </c>
      <c r="V18" s="10" t="s">
        <v>284</v>
      </c>
      <c r="W18" s="39">
        <v>1</v>
      </c>
      <c r="X18" s="41">
        <v>63.312000000000005</v>
      </c>
      <c r="Y18" s="72">
        <f t="shared" si="0"/>
        <v>63.312000000000005</v>
      </c>
      <c r="Z18" s="19"/>
      <c r="AA18" s="79">
        <v>0</v>
      </c>
      <c r="AB18" s="80">
        <f t="shared" si="1"/>
        <v>0</v>
      </c>
      <c r="AC18" s="81">
        <v>0</v>
      </c>
      <c r="AD18" s="82">
        <f t="shared" si="2"/>
        <v>0</v>
      </c>
      <c r="AE18" s="133">
        <f t="shared" ref="AE18:AE46" si="6">AB18-AD18</f>
        <v>0</v>
      </c>
    </row>
    <row r="19" spans="1:31" ht="60.75" thickBot="1" x14ac:dyDescent="0.3">
      <c r="A19" s="16"/>
      <c r="B19" s="3" t="s">
        <v>40</v>
      </c>
      <c r="C19" s="42" t="s">
        <v>189</v>
      </c>
      <c r="D19" s="5" t="s">
        <v>25</v>
      </c>
      <c r="E19" s="6" t="s">
        <v>190</v>
      </c>
      <c r="F19" s="7"/>
      <c r="G19" s="7"/>
      <c r="H19" s="8">
        <v>6.82</v>
      </c>
      <c r="I19" s="7"/>
      <c r="J19" s="9" t="s">
        <v>191</v>
      </c>
      <c r="K19" s="10" t="s">
        <v>104</v>
      </c>
      <c r="L19" s="39">
        <v>8</v>
      </c>
      <c r="M19" s="11">
        <v>44.12</v>
      </c>
      <c r="N19" s="39">
        <v>352.96</v>
      </c>
      <c r="O19" s="19"/>
      <c r="P19" s="13" t="e">
        <v>#VALUE!</v>
      </c>
      <c r="Q19" s="14" t="e">
        <f t="shared" si="4"/>
        <v>#VALUE!</v>
      </c>
      <c r="R19" s="40">
        <v>0</v>
      </c>
      <c r="S19" s="41">
        <v>31.986999999999998</v>
      </c>
      <c r="T19" s="14">
        <f t="shared" si="5"/>
        <v>255.89599999999999</v>
      </c>
      <c r="V19" s="10" t="s">
        <v>104</v>
      </c>
      <c r="W19" s="39">
        <v>8</v>
      </c>
      <c r="X19" s="41">
        <v>31.986999999999998</v>
      </c>
      <c r="Y19" s="72">
        <f t="shared" si="0"/>
        <v>255.89599999999999</v>
      </c>
      <c r="Z19" s="19"/>
      <c r="AA19" s="79">
        <v>0</v>
      </c>
      <c r="AB19" s="80">
        <f t="shared" si="1"/>
        <v>0</v>
      </c>
      <c r="AC19" s="81">
        <v>0</v>
      </c>
      <c r="AD19" s="82">
        <f t="shared" si="2"/>
        <v>0</v>
      </c>
      <c r="AE19" s="133">
        <f>AB19-AD19</f>
        <v>0</v>
      </c>
    </row>
    <row r="20" spans="1:31" ht="45.75" thickBot="1" x14ac:dyDescent="0.3">
      <c r="A20" s="16"/>
      <c r="B20" s="3" t="s">
        <v>40</v>
      </c>
      <c r="C20" s="42" t="s">
        <v>189</v>
      </c>
      <c r="D20" s="5" t="s">
        <v>25</v>
      </c>
      <c r="E20" s="6" t="s">
        <v>417</v>
      </c>
      <c r="F20" s="7"/>
      <c r="G20" s="7"/>
      <c r="H20" s="8">
        <v>6.16100000000002</v>
      </c>
      <c r="I20" s="7"/>
      <c r="J20" s="9" t="s">
        <v>206</v>
      </c>
      <c r="K20" s="10" t="s">
        <v>104</v>
      </c>
      <c r="L20" s="39">
        <v>10</v>
      </c>
      <c r="M20" s="11">
        <v>38.25</v>
      </c>
      <c r="N20" s="39">
        <v>382.5</v>
      </c>
      <c r="O20" s="19"/>
      <c r="P20" s="13" t="e">
        <v>#VALUE!</v>
      </c>
      <c r="Q20" s="14" t="e">
        <f t="shared" si="4"/>
        <v>#VALUE!</v>
      </c>
      <c r="R20" s="40">
        <v>0</v>
      </c>
      <c r="S20" s="41">
        <v>27.731249999999999</v>
      </c>
      <c r="T20" s="14">
        <f t="shared" si="5"/>
        <v>277.3125</v>
      </c>
      <c r="V20" s="10" t="s">
        <v>104</v>
      </c>
      <c r="W20" s="39">
        <v>10</v>
      </c>
      <c r="X20" s="41">
        <v>27.731249999999999</v>
      </c>
      <c r="Y20" s="72">
        <f t="shared" si="0"/>
        <v>277.3125</v>
      </c>
      <c r="Z20" s="19"/>
      <c r="AA20" s="79">
        <v>0</v>
      </c>
      <c r="AB20" s="80">
        <f t="shared" si="1"/>
        <v>0</v>
      </c>
      <c r="AC20" s="81">
        <v>0</v>
      </c>
      <c r="AD20" s="82">
        <f t="shared" si="2"/>
        <v>0</v>
      </c>
      <c r="AE20" s="133">
        <f t="shared" si="6"/>
        <v>0</v>
      </c>
    </row>
    <row r="21" spans="1:31" ht="45.75" thickBot="1" x14ac:dyDescent="0.3">
      <c r="A21" s="16"/>
      <c r="B21" s="3" t="s">
        <v>40</v>
      </c>
      <c r="C21" s="42" t="s">
        <v>189</v>
      </c>
      <c r="D21" s="5" t="s">
        <v>25</v>
      </c>
      <c r="E21" s="6" t="s">
        <v>219</v>
      </c>
      <c r="F21" s="7"/>
      <c r="G21" s="7"/>
      <c r="H21" s="8">
        <v>6.1850000000000298</v>
      </c>
      <c r="I21" s="7"/>
      <c r="J21" s="9" t="s">
        <v>220</v>
      </c>
      <c r="K21" s="10" t="s">
        <v>79</v>
      </c>
      <c r="L21" s="39">
        <v>35</v>
      </c>
      <c r="M21" s="11">
        <v>11.01</v>
      </c>
      <c r="N21" s="39">
        <v>385.35</v>
      </c>
      <c r="O21" s="19"/>
      <c r="P21" s="13" t="e">
        <v>#VALUE!</v>
      </c>
      <c r="Q21" s="14" t="e">
        <f t="shared" si="4"/>
        <v>#VALUE!</v>
      </c>
      <c r="R21" s="40">
        <v>0</v>
      </c>
      <c r="S21" s="41">
        <v>9.3584999999999994</v>
      </c>
      <c r="T21" s="14">
        <f t="shared" si="5"/>
        <v>327.54749999999996</v>
      </c>
      <c r="V21" s="10" t="s">
        <v>79</v>
      </c>
      <c r="W21" s="39">
        <v>35</v>
      </c>
      <c r="X21" s="41">
        <v>9.3584999999999994</v>
      </c>
      <c r="Y21" s="72">
        <f t="shared" si="0"/>
        <v>327.54749999999996</v>
      </c>
      <c r="Z21" s="19"/>
      <c r="AA21" s="79">
        <v>0</v>
      </c>
      <c r="AB21" s="80">
        <f t="shared" si="1"/>
        <v>0</v>
      </c>
      <c r="AC21" s="81">
        <v>0</v>
      </c>
      <c r="AD21" s="82">
        <f t="shared" si="2"/>
        <v>0</v>
      </c>
      <c r="AE21" s="133">
        <f t="shared" si="6"/>
        <v>0</v>
      </c>
    </row>
    <row r="22" spans="1:31" ht="30.75" thickBot="1" x14ac:dyDescent="0.3">
      <c r="A22" s="16"/>
      <c r="B22" s="3" t="s">
        <v>40</v>
      </c>
      <c r="C22" s="42" t="s">
        <v>189</v>
      </c>
      <c r="D22" s="5" t="s">
        <v>25</v>
      </c>
      <c r="E22" s="6" t="s">
        <v>269</v>
      </c>
      <c r="F22" s="7"/>
      <c r="G22" s="7"/>
      <c r="H22" s="8">
        <v>6.2620000000000502</v>
      </c>
      <c r="I22" s="7"/>
      <c r="J22" s="9" t="s">
        <v>270</v>
      </c>
      <c r="K22" s="10" t="s">
        <v>79</v>
      </c>
      <c r="L22" s="39">
        <v>10</v>
      </c>
      <c r="M22" s="11">
        <v>16.86</v>
      </c>
      <c r="N22" s="39">
        <v>168.6</v>
      </c>
      <c r="O22" s="19"/>
      <c r="P22" s="13" t="e">
        <v>#VALUE!</v>
      </c>
      <c r="Q22" s="14" t="e">
        <f t="shared" si="4"/>
        <v>#VALUE!</v>
      </c>
      <c r="R22" s="40">
        <v>0</v>
      </c>
      <c r="S22" s="41">
        <v>14.331</v>
      </c>
      <c r="T22" s="14">
        <f t="shared" si="5"/>
        <v>143.31</v>
      </c>
      <c r="V22" s="10" t="s">
        <v>79</v>
      </c>
      <c r="W22" s="39">
        <v>10</v>
      </c>
      <c r="X22" s="41">
        <v>14.331</v>
      </c>
      <c r="Y22" s="72">
        <f t="shared" si="0"/>
        <v>143.31</v>
      </c>
      <c r="Z22" s="19"/>
      <c r="AA22" s="79">
        <v>0</v>
      </c>
      <c r="AB22" s="80">
        <f t="shared" si="1"/>
        <v>0</v>
      </c>
      <c r="AC22" s="81">
        <v>0</v>
      </c>
      <c r="AD22" s="82">
        <f t="shared" si="2"/>
        <v>0</v>
      </c>
      <c r="AE22" s="133">
        <f t="shared" si="6"/>
        <v>0</v>
      </c>
    </row>
    <row r="23" spans="1:31" ht="30.75" thickBot="1" x14ac:dyDescent="0.3">
      <c r="A23" s="16"/>
      <c r="B23" s="3" t="s">
        <v>40</v>
      </c>
      <c r="C23" s="42" t="s">
        <v>189</v>
      </c>
      <c r="D23" s="5" t="s">
        <v>25</v>
      </c>
      <c r="E23" s="6" t="s">
        <v>278</v>
      </c>
      <c r="F23" s="7"/>
      <c r="G23" s="7"/>
      <c r="H23" s="8">
        <v>6.2710000000000603</v>
      </c>
      <c r="I23" s="7"/>
      <c r="J23" s="9" t="s">
        <v>279</v>
      </c>
      <c r="K23" s="10" t="s">
        <v>79</v>
      </c>
      <c r="L23" s="39">
        <v>1</v>
      </c>
      <c r="M23" s="11">
        <v>8.17</v>
      </c>
      <c r="N23" s="39">
        <v>8.17</v>
      </c>
      <c r="O23" s="19"/>
      <c r="P23" s="13" t="e">
        <v>#VALUE!</v>
      </c>
      <c r="Q23" s="14" t="e">
        <f t="shared" si="4"/>
        <v>#VALUE!</v>
      </c>
      <c r="R23" s="40">
        <v>0</v>
      </c>
      <c r="S23" s="41">
        <v>6.9444999999999997</v>
      </c>
      <c r="T23" s="14">
        <f t="shared" si="5"/>
        <v>6.9444999999999997</v>
      </c>
      <c r="V23" s="10" t="s">
        <v>79</v>
      </c>
      <c r="W23" s="39">
        <v>1</v>
      </c>
      <c r="X23" s="41">
        <v>6.9444999999999997</v>
      </c>
      <c r="Y23" s="72">
        <f t="shared" si="0"/>
        <v>6.9444999999999997</v>
      </c>
      <c r="Z23" s="19"/>
      <c r="AA23" s="79">
        <v>0</v>
      </c>
      <c r="AB23" s="80">
        <f t="shared" si="1"/>
        <v>0</v>
      </c>
      <c r="AC23" s="81">
        <v>0</v>
      </c>
      <c r="AD23" s="82">
        <f t="shared" si="2"/>
        <v>0</v>
      </c>
      <c r="AE23" s="133">
        <f t="shared" si="6"/>
        <v>0</v>
      </c>
    </row>
    <row r="24" spans="1:31" ht="30.75" thickBot="1" x14ac:dyDescent="0.3">
      <c r="A24" s="16"/>
      <c r="B24" s="3" t="s">
        <v>40</v>
      </c>
      <c r="C24" s="42" t="s">
        <v>189</v>
      </c>
      <c r="D24" s="5" t="s">
        <v>25</v>
      </c>
      <c r="E24" s="6" t="s">
        <v>280</v>
      </c>
      <c r="F24" s="7"/>
      <c r="G24" s="7"/>
      <c r="H24" s="8">
        <v>6.2760000000000602</v>
      </c>
      <c r="I24" s="7"/>
      <c r="J24" s="9" t="s">
        <v>281</v>
      </c>
      <c r="K24" s="10" t="s">
        <v>139</v>
      </c>
      <c r="L24" s="39">
        <v>1</v>
      </c>
      <c r="M24" s="11">
        <v>33.520000000000003</v>
      </c>
      <c r="N24" s="39">
        <v>33.520000000000003</v>
      </c>
      <c r="O24" s="19"/>
      <c r="P24" s="13" t="e">
        <v>#VALUE!</v>
      </c>
      <c r="Q24" s="14" t="e">
        <f t="shared" si="4"/>
        <v>#VALUE!</v>
      </c>
      <c r="R24" s="40">
        <v>0</v>
      </c>
      <c r="S24" s="41">
        <v>28.492000000000001</v>
      </c>
      <c r="T24" s="14">
        <f t="shared" si="5"/>
        <v>28.492000000000001</v>
      </c>
      <c r="V24" s="10" t="s">
        <v>139</v>
      </c>
      <c r="W24" s="39">
        <v>1</v>
      </c>
      <c r="X24" s="41">
        <v>28.492000000000001</v>
      </c>
      <c r="Y24" s="72">
        <f t="shared" si="0"/>
        <v>28.492000000000001</v>
      </c>
      <c r="Z24" s="19"/>
      <c r="AA24" s="79">
        <v>0</v>
      </c>
      <c r="AB24" s="80">
        <f t="shared" si="1"/>
        <v>0</v>
      </c>
      <c r="AC24" s="81">
        <v>0</v>
      </c>
      <c r="AD24" s="82">
        <f t="shared" si="2"/>
        <v>0</v>
      </c>
      <c r="AE24" s="133">
        <f t="shared" si="6"/>
        <v>0</v>
      </c>
    </row>
    <row r="25" spans="1:31" ht="45.75" thickBot="1" x14ac:dyDescent="0.3">
      <c r="A25" s="16"/>
      <c r="B25" s="3" t="s">
        <v>40</v>
      </c>
      <c r="C25" s="42" t="s">
        <v>189</v>
      </c>
      <c r="D25" s="5" t="s">
        <v>25</v>
      </c>
      <c r="E25" s="6" t="s">
        <v>211</v>
      </c>
      <c r="F25" s="7"/>
      <c r="G25" s="7"/>
      <c r="H25" s="8">
        <v>6.3060000000000702</v>
      </c>
      <c r="I25" s="7"/>
      <c r="J25" s="9" t="s">
        <v>212</v>
      </c>
      <c r="K25" s="10" t="s">
        <v>104</v>
      </c>
      <c r="L25" s="39">
        <v>35</v>
      </c>
      <c r="M25" s="11">
        <v>6.87</v>
      </c>
      <c r="N25" s="39">
        <v>240.45</v>
      </c>
      <c r="O25" s="19"/>
      <c r="P25" s="13" t="e">
        <v>#VALUE!</v>
      </c>
      <c r="Q25" s="14" t="e">
        <f t="shared" si="4"/>
        <v>#VALUE!</v>
      </c>
      <c r="R25" s="40">
        <v>0</v>
      </c>
      <c r="S25" s="41">
        <v>4.9807499999999996</v>
      </c>
      <c r="T25" s="14">
        <f t="shared" si="5"/>
        <v>174.32624999999999</v>
      </c>
      <c r="V25" s="10" t="s">
        <v>104</v>
      </c>
      <c r="W25" s="39">
        <v>35</v>
      </c>
      <c r="X25" s="41">
        <v>4.9807499999999996</v>
      </c>
      <c r="Y25" s="72">
        <f t="shared" si="0"/>
        <v>174.32624999999999</v>
      </c>
      <c r="Z25" s="19"/>
      <c r="AA25" s="79">
        <v>0</v>
      </c>
      <c r="AB25" s="80">
        <f t="shared" si="1"/>
        <v>0</v>
      </c>
      <c r="AC25" s="81">
        <v>0</v>
      </c>
      <c r="AD25" s="82">
        <f t="shared" si="2"/>
        <v>0</v>
      </c>
      <c r="AE25" s="133">
        <f t="shared" si="6"/>
        <v>0</v>
      </c>
    </row>
    <row r="26" spans="1:31" ht="16.5" thickBot="1" x14ac:dyDescent="0.3">
      <c r="A26" s="16"/>
      <c r="B26" s="3" t="s">
        <v>40</v>
      </c>
      <c r="C26" s="42" t="s">
        <v>189</v>
      </c>
      <c r="D26" s="5" t="s">
        <v>25</v>
      </c>
      <c r="E26" s="6" t="s">
        <v>418</v>
      </c>
      <c r="F26" s="7"/>
      <c r="G26" s="7"/>
      <c r="H26" s="8">
        <v>6.399</v>
      </c>
      <c r="I26" s="7"/>
      <c r="J26" s="9" t="s">
        <v>379</v>
      </c>
      <c r="K26" s="10" t="s">
        <v>380</v>
      </c>
      <c r="L26" s="39">
        <v>1</v>
      </c>
      <c r="M26" s="39">
        <v>300</v>
      </c>
      <c r="N26" s="39">
        <v>300</v>
      </c>
      <c r="O26" s="19"/>
      <c r="P26" s="13" t="e">
        <v>#VALUE!</v>
      </c>
      <c r="Q26" s="14">
        <f t="shared" si="4"/>
        <v>300</v>
      </c>
      <c r="R26" s="40" t="s">
        <v>381</v>
      </c>
      <c r="S26" s="41" t="s">
        <v>381</v>
      </c>
      <c r="T26" s="14">
        <f t="shared" si="5"/>
        <v>300</v>
      </c>
      <c r="V26" s="10" t="s">
        <v>380</v>
      </c>
      <c r="W26" s="39">
        <v>1</v>
      </c>
      <c r="X26" s="41" t="s">
        <v>381</v>
      </c>
      <c r="Y26" s="72">
        <v>300</v>
      </c>
      <c r="Z26" s="19"/>
      <c r="AA26" s="79">
        <v>0</v>
      </c>
      <c r="AB26" s="80">
        <f t="shared" si="1"/>
        <v>0</v>
      </c>
      <c r="AC26" s="81">
        <v>0</v>
      </c>
      <c r="AD26" s="82">
        <f t="shared" si="2"/>
        <v>0</v>
      </c>
      <c r="AE26" s="133">
        <f t="shared" si="6"/>
        <v>0</v>
      </c>
    </row>
    <row r="27" spans="1:31" ht="15.75" thickBot="1" x14ac:dyDescent="0.3">
      <c r="A27" s="16"/>
      <c r="B27" s="3" t="s">
        <v>40</v>
      </c>
      <c r="C27" s="42" t="s">
        <v>72</v>
      </c>
      <c r="D27" s="5" t="s">
        <v>378</v>
      </c>
      <c r="E27" s="6"/>
      <c r="F27" s="7"/>
      <c r="G27" s="7"/>
      <c r="H27" s="8"/>
      <c r="I27" s="7"/>
      <c r="J27" s="9"/>
      <c r="K27" s="10"/>
      <c r="L27" s="39"/>
      <c r="M27" s="9"/>
      <c r="N27" s="39"/>
      <c r="O27" s="44"/>
      <c r="P27" s="28"/>
      <c r="Q27" s="43"/>
      <c r="R27" s="43"/>
      <c r="S27" s="43"/>
      <c r="T27" s="43"/>
      <c r="V27" s="10"/>
      <c r="W27" s="39"/>
      <c r="X27" s="43"/>
      <c r="Y27" s="72"/>
      <c r="Z27" s="19"/>
      <c r="AA27" s="79">
        <v>0</v>
      </c>
      <c r="AB27" s="80">
        <f t="shared" si="1"/>
        <v>0</v>
      </c>
      <c r="AC27" s="81">
        <v>0</v>
      </c>
      <c r="AD27" s="82">
        <f t="shared" si="2"/>
        <v>0</v>
      </c>
      <c r="AE27" s="133">
        <f t="shared" si="6"/>
        <v>0</v>
      </c>
    </row>
    <row r="28" spans="1:31" ht="120.75" thickBot="1" x14ac:dyDescent="0.3">
      <c r="A28" s="16"/>
      <c r="B28" s="3" t="s">
        <v>40</v>
      </c>
      <c r="C28" s="42" t="s">
        <v>72</v>
      </c>
      <c r="D28" s="5" t="s">
        <v>25</v>
      </c>
      <c r="E28" s="6" t="s">
        <v>419</v>
      </c>
      <c r="F28" s="7"/>
      <c r="G28" s="7"/>
      <c r="H28" s="8">
        <v>3.1799999999999899</v>
      </c>
      <c r="I28" s="7"/>
      <c r="J28" s="9" t="s">
        <v>106</v>
      </c>
      <c r="K28" s="10" t="s">
        <v>79</v>
      </c>
      <c r="L28" s="39">
        <v>50</v>
      </c>
      <c r="M28" s="11">
        <v>10.17</v>
      </c>
      <c r="N28" s="39">
        <v>508.5</v>
      </c>
      <c r="O28" s="44"/>
      <c r="P28" s="13" t="e">
        <v>#VALUE!</v>
      </c>
      <c r="Q28" s="14" t="e">
        <f>IF(J28="PROV SUM",N28,L28*P28)</f>
        <v>#VALUE!</v>
      </c>
      <c r="R28" s="40">
        <v>0</v>
      </c>
      <c r="S28" s="41">
        <v>8.136000000000001</v>
      </c>
      <c r="T28" s="14">
        <f>IF(J28="SC024",N28,IF(ISERROR(S28),"",IF(J28="PROV SUM",N28,L28*S28)))</f>
        <v>406.80000000000007</v>
      </c>
      <c r="V28" s="10" t="s">
        <v>79</v>
      </c>
      <c r="W28" s="39">
        <v>50</v>
      </c>
      <c r="X28" s="41">
        <v>8.136000000000001</v>
      </c>
      <c r="Y28" s="72">
        <f t="shared" si="0"/>
        <v>406.80000000000007</v>
      </c>
      <c r="Z28" s="19"/>
      <c r="AA28" s="79">
        <v>0</v>
      </c>
      <c r="AB28" s="80">
        <f t="shared" si="1"/>
        <v>0</v>
      </c>
      <c r="AC28" s="81">
        <v>0</v>
      </c>
      <c r="AD28" s="82">
        <f t="shared" si="2"/>
        <v>0</v>
      </c>
      <c r="AE28" s="133">
        <f t="shared" si="6"/>
        <v>0</v>
      </c>
    </row>
    <row r="29" spans="1:31" ht="45.75" thickBot="1" x14ac:dyDescent="0.3">
      <c r="A29" s="16"/>
      <c r="B29" s="3" t="s">
        <v>40</v>
      </c>
      <c r="C29" s="42" t="s">
        <v>72</v>
      </c>
      <c r="D29" s="5" t="s">
        <v>25</v>
      </c>
      <c r="E29" s="6" t="s">
        <v>109</v>
      </c>
      <c r="F29" s="7"/>
      <c r="G29" s="7"/>
      <c r="H29" s="8">
        <v>3.1859999999999902</v>
      </c>
      <c r="I29" s="7"/>
      <c r="J29" s="9" t="s">
        <v>110</v>
      </c>
      <c r="K29" s="10" t="s">
        <v>104</v>
      </c>
      <c r="L29" s="39">
        <v>10</v>
      </c>
      <c r="M29" s="11">
        <v>17.43</v>
      </c>
      <c r="N29" s="39">
        <v>174.3</v>
      </c>
      <c r="O29" s="44"/>
      <c r="P29" s="13" t="e">
        <v>#VALUE!</v>
      </c>
      <c r="Q29" s="14" t="e">
        <f>IF(J29="PROV SUM",N29,L29*P29)</f>
        <v>#VALUE!</v>
      </c>
      <c r="R29" s="40">
        <v>0</v>
      </c>
      <c r="S29" s="41">
        <v>13.944000000000001</v>
      </c>
      <c r="T29" s="14">
        <f>IF(J29="SC024",N29,IF(ISERROR(S29),"",IF(J29="PROV SUM",N29,L29*S29)))</f>
        <v>139.44</v>
      </c>
      <c r="V29" s="10" t="s">
        <v>104</v>
      </c>
      <c r="W29" s="39">
        <v>10</v>
      </c>
      <c r="X29" s="41">
        <v>13.944000000000001</v>
      </c>
      <c r="Y29" s="72">
        <f t="shared" si="0"/>
        <v>139.44</v>
      </c>
      <c r="Z29" s="19"/>
      <c r="AA29" s="79">
        <v>0</v>
      </c>
      <c r="AB29" s="80">
        <f t="shared" si="1"/>
        <v>0</v>
      </c>
      <c r="AC29" s="81">
        <v>0</v>
      </c>
      <c r="AD29" s="82">
        <f t="shared" si="2"/>
        <v>0</v>
      </c>
      <c r="AE29" s="133">
        <f t="shared" si="6"/>
        <v>0</v>
      </c>
    </row>
    <row r="30" spans="1:31" ht="15.75" thickBot="1" x14ac:dyDescent="0.3">
      <c r="A30" s="16"/>
      <c r="B30" s="3" t="s">
        <v>40</v>
      </c>
      <c r="C30" s="42" t="s">
        <v>72</v>
      </c>
      <c r="D30" s="5" t="s">
        <v>25</v>
      </c>
      <c r="E30" s="6" t="s">
        <v>144</v>
      </c>
      <c r="F30" s="7"/>
      <c r="G30" s="7"/>
      <c r="H30" s="8">
        <v>3.33</v>
      </c>
      <c r="I30" s="7"/>
      <c r="J30" s="9" t="s">
        <v>145</v>
      </c>
      <c r="K30" s="10" t="s">
        <v>75</v>
      </c>
      <c r="L30" s="39">
        <v>1</v>
      </c>
      <c r="M30" s="11">
        <v>6.76</v>
      </c>
      <c r="N30" s="39">
        <v>6.76</v>
      </c>
      <c r="O30" s="44"/>
      <c r="P30" s="13" t="e">
        <v>#VALUE!</v>
      </c>
      <c r="Q30" s="14" t="e">
        <f>IF(J30="PROV SUM",N30,L30*P30)</f>
        <v>#VALUE!</v>
      </c>
      <c r="R30" s="40">
        <v>0</v>
      </c>
      <c r="S30" s="41">
        <v>5.009836</v>
      </c>
      <c r="T30" s="14">
        <f>IF(J30="SC024",N30,IF(ISERROR(S30),"",IF(J30="PROV SUM",N30,L30*S30)))</f>
        <v>5.009836</v>
      </c>
      <c r="V30" s="10" t="s">
        <v>75</v>
      </c>
      <c r="W30" s="39">
        <v>1</v>
      </c>
      <c r="X30" s="41">
        <v>5.009836</v>
      </c>
      <c r="Y30" s="72">
        <f t="shared" si="0"/>
        <v>5.009836</v>
      </c>
      <c r="Z30" s="19"/>
      <c r="AA30" s="79">
        <v>0</v>
      </c>
      <c r="AB30" s="80">
        <f t="shared" si="1"/>
        <v>0</v>
      </c>
      <c r="AC30" s="81">
        <v>0</v>
      </c>
      <c r="AD30" s="82">
        <f t="shared" si="2"/>
        <v>0</v>
      </c>
      <c r="AE30" s="133">
        <f t="shared" si="6"/>
        <v>0</v>
      </c>
    </row>
    <row r="31" spans="1:31" ht="16.5" thickBot="1" x14ac:dyDescent="0.3">
      <c r="A31" s="16"/>
      <c r="B31" s="3" t="s">
        <v>40</v>
      </c>
      <c r="C31" s="42" t="s">
        <v>72</v>
      </c>
      <c r="D31" s="5" t="s">
        <v>25</v>
      </c>
      <c r="E31" s="6" t="s">
        <v>420</v>
      </c>
      <c r="F31" s="7"/>
      <c r="G31" s="7"/>
      <c r="H31" s="8">
        <v>3.4340000000000002</v>
      </c>
      <c r="I31" s="7"/>
      <c r="J31" s="9" t="s">
        <v>379</v>
      </c>
      <c r="K31" s="10" t="s">
        <v>380</v>
      </c>
      <c r="L31" s="39">
        <v>1</v>
      </c>
      <c r="M31" s="39">
        <v>150</v>
      </c>
      <c r="N31" s="39">
        <v>150</v>
      </c>
      <c r="O31" s="44"/>
      <c r="P31" s="13" t="e">
        <v>#VALUE!</v>
      </c>
      <c r="Q31" s="14">
        <f>IF(J31="PROV SUM",N31,L31*P31)</f>
        <v>150</v>
      </c>
      <c r="R31" s="40" t="s">
        <v>381</v>
      </c>
      <c r="S31" s="41" t="s">
        <v>381</v>
      </c>
      <c r="T31" s="14">
        <f>IF(J31="SC024",N31,IF(ISERROR(S31),"",IF(J31="PROV SUM",N31,L31*S31)))</f>
        <v>150</v>
      </c>
      <c r="V31" s="10" t="s">
        <v>380</v>
      </c>
      <c r="W31" s="39">
        <v>1</v>
      </c>
      <c r="X31" s="41" t="s">
        <v>381</v>
      </c>
      <c r="Y31" s="72">
        <v>150</v>
      </c>
      <c r="Z31" s="19"/>
      <c r="AA31" s="79">
        <v>0</v>
      </c>
      <c r="AB31" s="80">
        <f t="shared" si="1"/>
        <v>0</v>
      </c>
      <c r="AC31" s="81">
        <v>0</v>
      </c>
      <c r="AD31" s="82">
        <f t="shared" si="2"/>
        <v>0</v>
      </c>
      <c r="AE31" s="133">
        <f t="shared" si="6"/>
        <v>0</v>
      </c>
    </row>
    <row r="32" spans="1:31" ht="31.5" thickBot="1" x14ac:dyDescent="0.3">
      <c r="A32" s="16"/>
      <c r="B32" s="3" t="s">
        <v>40</v>
      </c>
      <c r="C32" s="42" t="s">
        <v>72</v>
      </c>
      <c r="D32" s="5" t="s">
        <v>25</v>
      </c>
      <c r="E32" s="6" t="s">
        <v>421</v>
      </c>
      <c r="F32" s="7"/>
      <c r="G32" s="7"/>
      <c r="H32" s="8">
        <v>3.4350000000000001</v>
      </c>
      <c r="I32" s="7"/>
      <c r="J32" s="9" t="s">
        <v>379</v>
      </c>
      <c r="K32" s="10" t="s">
        <v>380</v>
      </c>
      <c r="L32" s="39">
        <v>1</v>
      </c>
      <c r="M32" s="39">
        <v>200</v>
      </c>
      <c r="N32" s="39">
        <v>200</v>
      </c>
      <c r="O32" s="44"/>
      <c r="P32" s="13" t="e">
        <v>#VALUE!</v>
      </c>
      <c r="Q32" s="14">
        <f>IF(J32="PROV SUM",N32,L32*P32)</f>
        <v>200</v>
      </c>
      <c r="R32" s="40" t="s">
        <v>381</v>
      </c>
      <c r="S32" s="41" t="s">
        <v>381</v>
      </c>
      <c r="T32" s="14">
        <f>IF(J32="SC024",N32,IF(ISERROR(S32),"",IF(J32="PROV SUM",N32,L32*S32)))</f>
        <v>200</v>
      </c>
      <c r="V32" s="10" t="s">
        <v>380</v>
      </c>
      <c r="W32" s="39">
        <v>1</v>
      </c>
      <c r="X32" s="41" t="s">
        <v>381</v>
      </c>
      <c r="Y32" s="72">
        <v>200</v>
      </c>
      <c r="Z32" s="19"/>
      <c r="AA32" s="79">
        <v>0</v>
      </c>
      <c r="AB32" s="80">
        <f t="shared" si="1"/>
        <v>0</v>
      </c>
      <c r="AC32" s="81">
        <v>0</v>
      </c>
      <c r="AD32" s="82">
        <f t="shared" si="2"/>
        <v>0</v>
      </c>
      <c r="AE32" s="133">
        <f t="shared" si="6"/>
        <v>0</v>
      </c>
    </row>
    <row r="33" spans="1:32" ht="15.75" thickBot="1" x14ac:dyDescent="0.3">
      <c r="A33" s="16"/>
      <c r="B33" s="3" t="s">
        <v>40</v>
      </c>
      <c r="C33" s="42" t="s">
        <v>164</v>
      </c>
      <c r="D33" s="5" t="s">
        <v>378</v>
      </c>
      <c r="E33" s="6"/>
      <c r="F33" s="7"/>
      <c r="G33" s="7"/>
      <c r="H33" s="8"/>
      <c r="I33" s="7"/>
      <c r="J33" s="9"/>
      <c r="K33" s="10"/>
      <c r="L33" s="39"/>
      <c r="M33" s="9"/>
      <c r="N33" s="39"/>
      <c r="O33" s="44"/>
      <c r="P33" s="28"/>
      <c r="Q33" s="43"/>
      <c r="R33" s="43"/>
      <c r="S33" s="43"/>
      <c r="T33" s="43"/>
      <c r="V33" s="10"/>
      <c r="W33" s="39"/>
      <c r="X33" s="43"/>
      <c r="Y33" s="72">
        <f t="shared" si="0"/>
        <v>0</v>
      </c>
      <c r="Z33" s="19"/>
      <c r="AA33" s="79">
        <v>0</v>
      </c>
      <c r="AB33" s="80">
        <f t="shared" si="1"/>
        <v>0</v>
      </c>
      <c r="AC33" s="81">
        <v>0</v>
      </c>
      <c r="AD33" s="82">
        <f t="shared" si="2"/>
        <v>0</v>
      </c>
      <c r="AE33" s="133">
        <f t="shared" si="6"/>
        <v>0</v>
      </c>
    </row>
    <row r="34" spans="1:32" ht="45.75" thickBot="1" x14ac:dyDescent="0.3">
      <c r="A34" s="16"/>
      <c r="B34" s="3" t="s">
        <v>40</v>
      </c>
      <c r="C34" s="42" t="s">
        <v>164</v>
      </c>
      <c r="D34" s="5" t="s">
        <v>25</v>
      </c>
      <c r="E34" s="6" t="s">
        <v>187</v>
      </c>
      <c r="F34" s="7"/>
      <c r="G34" s="7"/>
      <c r="H34" s="8">
        <v>4.1399999999999997</v>
      </c>
      <c r="I34" s="7"/>
      <c r="J34" s="9" t="s">
        <v>188</v>
      </c>
      <c r="K34" s="10" t="s">
        <v>57</v>
      </c>
      <c r="L34" s="39">
        <v>10</v>
      </c>
      <c r="M34" s="11">
        <v>6.75</v>
      </c>
      <c r="N34" s="39">
        <v>67.5</v>
      </c>
      <c r="O34" s="44"/>
      <c r="P34" s="13" t="e">
        <v>#VALUE!</v>
      </c>
      <c r="Q34" s="14" t="e">
        <f>IF(J34="PROV SUM",N34,L34*P34)</f>
        <v>#VALUE!</v>
      </c>
      <c r="R34" s="40">
        <v>0</v>
      </c>
      <c r="S34" s="41">
        <v>6.4124999999999996</v>
      </c>
      <c r="T34" s="14">
        <f>IF(J34="SC024",N34,IF(ISERROR(S34),"",IF(J34="PROV SUM",N34,L34*S34)))</f>
        <v>64.125</v>
      </c>
      <c r="V34" s="10" t="s">
        <v>57</v>
      </c>
      <c r="W34" s="39">
        <v>10</v>
      </c>
      <c r="X34" s="41">
        <v>6.4124999999999996</v>
      </c>
      <c r="Y34" s="72">
        <f t="shared" si="0"/>
        <v>64.125</v>
      </c>
      <c r="Z34" s="19"/>
      <c r="AA34" s="79">
        <v>0</v>
      </c>
      <c r="AB34" s="80">
        <f t="shared" si="1"/>
        <v>0</v>
      </c>
      <c r="AC34" s="81">
        <v>0</v>
      </c>
      <c r="AD34" s="82">
        <f t="shared" si="2"/>
        <v>0</v>
      </c>
      <c r="AE34" s="133">
        <f t="shared" si="6"/>
        <v>0</v>
      </c>
    </row>
    <row r="35" spans="1:32" ht="90.75" thickBot="1" x14ac:dyDescent="0.3">
      <c r="A35" s="16"/>
      <c r="B35" s="45" t="s">
        <v>40</v>
      </c>
      <c r="C35" s="46" t="s">
        <v>164</v>
      </c>
      <c r="D35" s="47" t="s">
        <v>25</v>
      </c>
      <c r="E35" s="48" t="s">
        <v>169</v>
      </c>
      <c r="F35" s="49"/>
      <c r="G35" s="49"/>
      <c r="H35" s="50">
        <v>4.8899999999999801</v>
      </c>
      <c r="I35" s="49"/>
      <c r="J35" s="51" t="s">
        <v>170</v>
      </c>
      <c r="K35" s="52" t="s">
        <v>75</v>
      </c>
      <c r="L35" s="53">
        <v>2</v>
      </c>
      <c r="M35" s="54">
        <v>29.05</v>
      </c>
      <c r="N35" s="53">
        <v>58.1</v>
      </c>
      <c r="O35" s="44"/>
      <c r="P35" s="13" t="e">
        <v>#VALUE!</v>
      </c>
      <c r="Q35" s="14" t="e">
        <f>IF(J35="PROV SUM",N35,L35*P35)</f>
        <v>#VALUE!</v>
      </c>
      <c r="R35" s="40">
        <v>0</v>
      </c>
      <c r="S35" s="41">
        <v>25.752824999999998</v>
      </c>
      <c r="T35" s="14">
        <f>IF(J35="SC024",N35,IF(ISERROR(S35),"",IF(J35="PROV SUM",N35,L35*S35)))</f>
        <v>51.505649999999996</v>
      </c>
      <c r="V35" s="52" t="s">
        <v>75</v>
      </c>
      <c r="W35" s="53">
        <v>2</v>
      </c>
      <c r="X35" s="41">
        <v>25.752824999999998</v>
      </c>
      <c r="Y35" s="72">
        <f t="shared" si="0"/>
        <v>51.505649999999996</v>
      </c>
      <c r="Z35" s="19"/>
      <c r="AA35" s="79">
        <v>0</v>
      </c>
      <c r="AB35" s="80">
        <f t="shared" si="1"/>
        <v>0</v>
      </c>
      <c r="AC35" s="81">
        <v>0</v>
      </c>
      <c r="AD35" s="82">
        <f t="shared" si="2"/>
        <v>0</v>
      </c>
      <c r="AE35" s="133">
        <f t="shared" si="6"/>
        <v>0</v>
      </c>
    </row>
    <row r="36" spans="1:32" ht="90.75" thickBot="1" x14ac:dyDescent="0.3">
      <c r="A36" s="16"/>
      <c r="B36" s="45" t="s">
        <v>40</v>
      </c>
      <c r="C36" s="46" t="s">
        <v>164</v>
      </c>
      <c r="D36" s="47" t="s">
        <v>25</v>
      </c>
      <c r="E36" s="48" t="s">
        <v>171</v>
      </c>
      <c r="F36" s="49"/>
      <c r="G36" s="49"/>
      <c r="H36" s="50">
        <v>4.8999999999999799</v>
      </c>
      <c r="I36" s="49"/>
      <c r="J36" s="51" t="s">
        <v>172</v>
      </c>
      <c r="K36" s="52" t="s">
        <v>75</v>
      </c>
      <c r="L36" s="53">
        <v>9</v>
      </c>
      <c r="M36" s="54">
        <v>35.61</v>
      </c>
      <c r="N36" s="53">
        <v>320.49</v>
      </c>
      <c r="O36" s="44"/>
      <c r="P36" s="13" t="e">
        <v>#VALUE!</v>
      </c>
      <c r="Q36" s="14" t="e">
        <f>IF(J36="PROV SUM",N36,L36*P36)</f>
        <v>#VALUE!</v>
      </c>
      <c r="R36" s="40">
        <v>0</v>
      </c>
      <c r="S36" s="41">
        <v>31.568264999999997</v>
      </c>
      <c r="T36" s="14">
        <f>IF(J36="SC024",N36,IF(ISERROR(S36),"",IF(J36="PROV SUM",N36,L36*S36)))</f>
        <v>284.11438499999997</v>
      </c>
      <c r="V36" s="52" t="s">
        <v>75</v>
      </c>
      <c r="W36" s="53">
        <v>9</v>
      </c>
      <c r="X36" s="41">
        <v>31.568264999999997</v>
      </c>
      <c r="Y36" s="72">
        <f t="shared" si="0"/>
        <v>284.11438499999997</v>
      </c>
      <c r="Z36" s="19"/>
      <c r="AA36" s="79">
        <v>0</v>
      </c>
      <c r="AB36" s="80">
        <f t="shared" si="1"/>
        <v>0</v>
      </c>
      <c r="AC36" s="81">
        <v>0</v>
      </c>
      <c r="AD36" s="82">
        <f t="shared" si="2"/>
        <v>0</v>
      </c>
      <c r="AE36" s="133">
        <f>AB36-AD36</f>
        <v>0</v>
      </c>
    </row>
    <row r="37" spans="1:32" ht="15.75" thickBot="1" x14ac:dyDescent="0.3">
      <c r="A37" s="16"/>
      <c r="B37" s="384" t="s">
        <v>40</v>
      </c>
      <c r="C37" s="367" t="s">
        <v>24</v>
      </c>
      <c r="D37" s="368" t="s">
        <v>378</v>
      </c>
      <c r="E37" s="369"/>
      <c r="F37" s="370"/>
      <c r="G37" s="370"/>
      <c r="H37" s="371"/>
      <c r="I37" s="370"/>
      <c r="J37" s="372"/>
      <c r="K37" s="373"/>
      <c r="L37" s="374"/>
      <c r="M37" s="372"/>
      <c r="N37" s="374"/>
      <c r="O37" s="376"/>
      <c r="P37" s="377"/>
      <c r="Q37" s="378"/>
      <c r="R37" s="378"/>
      <c r="S37" s="378"/>
      <c r="T37" s="378"/>
      <c r="U37" s="360"/>
      <c r="V37" s="373"/>
      <c r="W37" s="374"/>
      <c r="X37" s="378"/>
      <c r="Y37" s="361">
        <f t="shared" si="0"/>
        <v>0</v>
      </c>
      <c r="Z37" s="356"/>
      <c r="AA37" s="362">
        <v>0</v>
      </c>
      <c r="AB37" s="363">
        <f t="shared" si="1"/>
        <v>0</v>
      </c>
      <c r="AC37" s="362">
        <v>0</v>
      </c>
      <c r="AD37" s="363">
        <f t="shared" si="2"/>
        <v>0</v>
      </c>
      <c r="AE37" s="364">
        <f t="shared" si="6"/>
        <v>0</v>
      </c>
      <c r="AF37" s="365">
        <f>SUM(AD38:AD41)</f>
        <v>1789.2013999999999</v>
      </c>
    </row>
    <row r="38" spans="1:32" ht="120.75" thickBot="1" x14ac:dyDescent="0.3">
      <c r="A38" s="22"/>
      <c r="B38" s="55" t="s">
        <v>40</v>
      </c>
      <c r="C38" s="55" t="s">
        <v>24</v>
      </c>
      <c r="D38" s="56" t="s">
        <v>25</v>
      </c>
      <c r="E38" s="57" t="s">
        <v>26</v>
      </c>
      <c r="F38" s="58"/>
      <c r="G38" s="58"/>
      <c r="H38" s="59">
        <v>2.1</v>
      </c>
      <c r="I38" s="58"/>
      <c r="J38" s="60" t="s">
        <v>27</v>
      </c>
      <c r="K38" s="58" t="s">
        <v>28</v>
      </c>
      <c r="L38" s="61">
        <v>90</v>
      </c>
      <c r="M38" s="62">
        <v>12.92</v>
      </c>
      <c r="N38" s="63">
        <v>1162.8</v>
      </c>
      <c r="O38" s="19"/>
      <c r="P38" s="13" t="e">
        <v>#VALUE!</v>
      </c>
      <c r="Q38" s="14" t="e">
        <f>IF(J38="PROV SUM",N38,L38*P38)</f>
        <v>#VALUE!</v>
      </c>
      <c r="R38" s="40">
        <v>0</v>
      </c>
      <c r="S38" s="41">
        <v>16.4084</v>
      </c>
      <c r="T38" s="14">
        <f>IF(J38="SC024",N38,IF(ISERROR(S38),"",IF(J38="PROV SUM",N38,L38*S38)))</f>
        <v>1476.7560000000001</v>
      </c>
      <c r="V38" s="58" t="s">
        <v>28</v>
      </c>
      <c r="W38" s="61">
        <v>90</v>
      </c>
      <c r="X38" s="41">
        <v>16.4084</v>
      </c>
      <c r="Y38" s="72">
        <f t="shared" si="0"/>
        <v>1476.7560000000001</v>
      </c>
      <c r="Z38" s="19"/>
      <c r="AA38" s="79">
        <v>0.7</v>
      </c>
      <c r="AB38" s="80">
        <f t="shared" si="1"/>
        <v>1033.7292</v>
      </c>
      <c r="AC38" s="81">
        <v>0.7</v>
      </c>
      <c r="AD38" s="82">
        <f t="shared" si="2"/>
        <v>1033.7292</v>
      </c>
      <c r="AE38" s="133">
        <f t="shared" si="6"/>
        <v>0</v>
      </c>
    </row>
    <row r="39" spans="1:32" ht="30.75" thickBot="1" x14ac:dyDescent="0.3">
      <c r="A39" s="22"/>
      <c r="B39" s="55" t="s">
        <v>40</v>
      </c>
      <c r="C39" s="55" t="s">
        <v>24</v>
      </c>
      <c r="D39" s="56" t="s">
        <v>25</v>
      </c>
      <c r="E39" s="57" t="s">
        <v>29</v>
      </c>
      <c r="F39" s="58"/>
      <c r="G39" s="58"/>
      <c r="H39" s="59">
        <v>2.5</v>
      </c>
      <c r="I39" s="58"/>
      <c r="J39" s="60" t="s">
        <v>30</v>
      </c>
      <c r="K39" s="58" t="s">
        <v>31</v>
      </c>
      <c r="L39" s="61">
        <v>1</v>
      </c>
      <c r="M39" s="62">
        <v>420</v>
      </c>
      <c r="N39" s="63">
        <v>420</v>
      </c>
      <c r="O39" s="19"/>
      <c r="P39" s="13" t="e">
        <v>#VALUE!</v>
      </c>
      <c r="Q39" s="14" t="e">
        <f>IF(J39="PROV SUM",N39,L39*P39)</f>
        <v>#VALUE!</v>
      </c>
      <c r="R39" s="40">
        <v>0</v>
      </c>
      <c r="S39" s="41">
        <v>533.4</v>
      </c>
      <c r="T39" s="14">
        <f>IF(J39="SC024",N39,IF(ISERROR(S39),"",IF(J39="PROV SUM",N39,L39*S39)))</f>
        <v>533.4</v>
      </c>
      <c r="V39" s="58" t="s">
        <v>31</v>
      </c>
      <c r="W39" s="61">
        <v>1</v>
      </c>
      <c r="X39" s="41">
        <v>533.4</v>
      </c>
      <c r="Y39" s="72">
        <f t="shared" si="0"/>
        <v>533.4</v>
      </c>
      <c r="Z39" s="19"/>
      <c r="AA39" s="79">
        <v>0.7</v>
      </c>
      <c r="AB39" s="80">
        <f t="shared" si="1"/>
        <v>373.37999999999994</v>
      </c>
      <c r="AC39" s="81">
        <v>0.7</v>
      </c>
      <c r="AD39" s="82">
        <f t="shared" si="2"/>
        <v>373.37999999999994</v>
      </c>
      <c r="AE39" s="133">
        <f t="shared" si="6"/>
        <v>0</v>
      </c>
    </row>
    <row r="40" spans="1:32" ht="15.75" thickBot="1" x14ac:dyDescent="0.3">
      <c r="A40" s="22"/>
      <c r="B40" s="55" t="s">
        <v>40</v>
      </c>
      <c r="C40" s="55" t="s">
        <v>24</v>
      </c>
      <c r="D40" s="56" t="s">
        <v>25</v>
      </c>
      <c r="E40" s="57" t="s">
        <v>32</v>
      </c>
      <c r="F40" s="58"/>
      <c r="G40" s="58"/>
      <c r="H40" s="59">
        <v>2.6</v>
      </c>
      <c r="I40" s="58"/>
      <c r="J40" s="60" t="s">
        <v>33</v>
      </c>
      <c r="K40" s="58" t="s">
        <v>31</v>
      </c>
      <c r="L40" s="61">
        <v>1</v>
      </c>
      <c r="M40" s="62">
        <v>50</v>
      </c>
      <c r="N40" s="63">
        <v>50</v>
      </c>
      <c r="O40" s="19"/>
      <c r="P40" s="13" t="e">
        <v>#VALUE!</v>
      </c>
      <c r="Q40" s="14" t="e">
        <f>IF(J40="PROV SUM",N40,L40*P40)</f>
        <v>#VALUE!</v>
      </c>
      <c r="R40" s="40">
        <v>0</v>
      </c>
      <c r="S40" s="41">
        <v>63.5</v>
      </c>
      <c r="T40" s="14">
        <f>IF(J40="SC024",N40,IF(ISERROR(S40),"",IF(J40="PROV SUM",N40,L40*S40)))</f>
        <v>63.5</v>
      </c>
      <c r="V40" s="58" t="s">
        <v>31</v>
      </c>
      <c r="W40" s="61">
        <v>1</v>
      </c>
      <c r="X40" s="41">
        <v>63.5</v>
      </c>
      <c r="Y40" s="72">
        <f t="shared" si="0"/>
        <v>63.5</v>
      </c>
      <c r="Z40" s="19"/>
      <c r="AA40" s="79">
        <v>0.7</v>
      </c>
      <c r="AB40" s="80">
        <f t="shared" si="1"/>
        <v>44.449999999999996</v>
      </c>
      <c r="AC40" s="81">
        <v>0.7</v>
      </c>
      <c r="AD40" s="82">
        <f t="shared" si="2"/>
        <v>44.449999999999996</v>
      </c>
      <c r="AE40" s="133">
        <f t="shared" si="6"/>
        <v>0</v>
      </c>
    </row>
    <row r="41" spans="1:32" ht="15.75" thickBot="1" x14ac:dyDescent="0.3">
      <c r="A41" s="22"/>
      <c r="B41" s="55" t="s">
        <v>40</v>
      </c>
      <c r="C41" s="55" t="s">
        <v>24</v>
      </c>
      <c r="D41" s="56" t="s">
        <v>25</v>
      </c>
      <c r="E41" s="57" t="s">
        <v>41</v>
      </c>
      <c r="F41" s="58"/>
      <c r="G41" s="58"/>
      <c r="H41" s="59">
        <v>2.16</v>
      </c>
      <c r="I41" s="58"/>
      <c r="J41" s="60" t="s">
        <v>42</v>
      </c>
      <c r="K41" s="58" t="s">
        <v>31</v>
      </c>
      <c r="L41" s="61">
        <v>1</v>
      </c>
      <c r="M41" s="62">
        <v>379.8</v>
      </c>
      <c r="N41" s="63">
        <v>379.8</v>
      </c>
      <c r="O41" s="19"/>
      <c r="P41" s="13" t="e">
        <v>#VALUE!</v>
      </c>
      <c r="Q41" s="14" t="e">
        <f>IF(J41="PROV SUM",N41,L41*P41)</f>
        <v>#VALUE!</v>
      </c>
      <c r="R41" s="40">
        <v>0</v>
      </c>
      <c r="S41" s="41">
        <v>482.346</v>
      </c>
      <c r="T41" s="14">
        <f>IF(J41="SC024",N41,IF(ISERROR(S41),"",IF(J41="PROV SUM",N41,L41*S41)))</f>
        <v>482.346</v>
      </c>
      <c r="V41" s="58" t="s">
        <v>31</v>
      </c>
      <c r="W41" s="61">
        <v>1</v>
      </c>
      <c r="X41" s="41">
        <v>482.346</v>
      </c>
      <c r="Y41" s="72">
        <f t="shared" si="0"/>
        <v>482.346</v>
      </c>
      <c r="Z41" s="19"/>
      <c r="AA41" s="79">
        <v>0.7</v>
      </c>
      <c r="AB41" s="80">
        <f t="shared" si="1"/>
        <v>337.6422</v>
      </c>
      <c r="AC41" s="81">
        <v>0.7</v>
      </c>
      <c r="AD41" s="82">
        <f t="shared" si="2"/>
        <v>337.6422</v>
      </c>
      <c r="AE41" s="133">
        <f t="shared" si="6"/>
        <v>0</v>
      </c>
    </row>
    <row r="42" spans="1:32" ht="60.75" thickBot="1" x14ac:dyDescent="0.3">
      <c r="A42" s="22"/>
      <c r="B42" s="55" t="s">
        <v>40</v>
      </c>
      <c r="C42" s="55" t="s">
        <v>24</v>
      </c>
      <c r="D42" s="56" t="s">
        <v>25</v>
      </c>
      <c r="E42" s="57" t="s">
        <v>382</v>
      </c>
      <c r="F42" s="58"/>
      <c r="G42" s="58"/>
      <c r="H42" s="59"/>
      <c r="I42" s="58"/>
      <c r="J42" s="60" t="s">
        <v>383</v>
      </c>
      <c r="K42" s="58" t="s">
        <v>31</v>
      </c>
      <c r="L42" s="61"/>
      <c r="M42" s="62">
        <v>4.8300000000000003E-2</v>
      </c>
      <c r="N42" s="63">
        <v>0</v>
      </c>
      <c r="O42" s="19"/>
      <c r="P42" s="13" t="e">
        <v>#VALUE!</v>
      </c>
      <c r="Q42" s="14" t="e">
        <f>IF(J42="PROV SUM",N42,L42*P42)</f>
        <v>#VALUE!</v>
      </c>
      <c r="R42" s="40" t="e">
        <v>#N/A</v>
      </c>
      <c r="S42" s="41" t="e">
        <v>#N/A</v>
      </c>
      <c r="T42" s="14">
        <f>IF(J42="SC024",N42,IF(ISERROR(S42),"",IF(J42="PROV SUM",N42,L42*S42)))</f>
        <v>0</v>
      </c>
      <c r="V42" s="58" t="s">
        <v>31</v>
      </c>
      <c r="W42" s="61"/>
      <c r="X42" s="41" t="e">
        <v>#N/A</v>
      </c>
      <c r="Y42" s="72"/>
      <c r="Z42" s="19"/>
      <c r="AA42" s="79">
        <v>0</v>
      </c>
      <c r="AB42" s="80">
        <f t="shared" si="1"/>
        <v>0</v>
      </c>
      <c r="AC42" s="81">
        <v>0</v>
      </c>
      <c r="AD42" s="82">
        <f t="shared" si="2"/>
        <v>0</v>
      </c>
      <c r="AE42" s="133">
        <f t="shared" si="6"/>
        <v>0</v>
      </c>
    </row>
    <row r="43" spans="1:32" ht="15.75" thickBot="1" x14ac:dyDescent="0.3">
      <c r="A43" s="22"/>
      <c r="B43" s="64" t="s">
        <v>40</v>
      </c>
      <c r="C43" s="55" t="s">
        <v>312</v>
      </c>
      <c r="D43" s="56" t="s">
        <v>378</v>
      </c>
      <c r="E43" s="57"/>
      <c r="F43" s="58"/>
      <c r="G43" s="58"/>
      <c r="H43" s="59"/>
      <c r="I43" s="58"/>
      <c r="J43" s="60"/>
      <c r="K43" s="58"/>
      <c r="L43" s="61"/>
      <c r="M43" s="60"/>
      <c r="N43" s="63"/>
      <c r="O43" s="19"/>
      <c r="P43" s="17"/>
      <c r="Q43" s="38"/>
      <c r="R43" s="38"/>
      <c r="S43" s="38"/>
      <c r="T43" s="38"/>
      <c r="V43" s="58"/>
      <c r="W43" s="61"/>
      <c r="X43" s="38"/>
      <c r="Y43" s="72">
        <f t="shared" si="0"/>
        <v>0</v>
      </c>
      <c r="Z43" s="19"/>
      <c r="AA43" s="79">
        <v>0</v>
      </c>
      <c r="AB43" s="80">
        <f t="shared" si="1"/>
        <v>0</v>
      </c>
      <c r="AC43" s="81">
        <v>0</v>
      </c>
      <c r="AD43" s="82">
        <f t="shared" si="2"/>
        <v>0</v>
      </c>
      <c r="AE43" s="133">
        <f t="shared" si="6"/>
        <v>0</v>
      </c>
    </row>
    <row r="44" spans="1:32" ht="90.75" thickBot="1" x14ac:dyDescent="0.3">
      <c r="A44" s="22"/>
      <c r="B44" s="64" t="s">
        <v>40</v>
      </c>
      <c r="C44" s="55" t="s">
        <v>312</v>
      </c>
      <c r="D44" s="56" t="s">
        <v>25</v>
      </c>
      <c r="E44" s="57" t="s">
        <v>317</v>
      </c>
      <c r="F44" s="58"/>
      <c r="G44" s="58"/>
      <c r="H44" s="59">
        <v>7.79</v>
      </c>
      <c r="I44" s="58"/>
      <c r="J44" s="60" t="s">
        <v>318</v>
      </c>
      <c r="K44" s="58" t="s">
        <v>104</v>
      </c>
      <c r="L44" s="61">
        <v>7</v>
      </c>
      <c r="M44" s="65">
        <v>93.18</v>
      </c>
      <c r="N44" s="63">
        <v>652.26</v>
      </c>
      <c r="O44" s="19"/>
      <c r="P44" s="13" t="e">
        <v>#VALUE!</v>
      </c>
      <c r="Q44" s="14" t="e">
        <f>IF(J44="PROV SUM",N44,L44*P44)</f>
        <v>#VALUE!</v>
      </c>
      <c r="R44" s="40">
        <v>0</v>
      </c>
      <c r="S44" s="41">
        <v>76.500780000000006</v>
      </c>
      <c r="T44" s="14">
        <f>IF(J44="SC024",N44,IF(ISERROR(S44),"",IF(J44="PROV SUM",N44,L44*S44)))</f>
        <v>535.50546000000008</v>
      </c>
      <c r="V44" s="58" t="s">
        <v>104</v>
      </c>
      <c r="W44" s="61">
        <v>7</v>
      </c>
      <c r="X44" s="41">
        <v>76.500780000000006</v>
      </c>
      <c r="Y44" s="72">
        <f t="shared" si="0"/>
        <v>535.50546000000008</v>
      </c>
      <c r="Z44" s="19"/>
      <c r="AA44" s="79">
        <v>0</v>
      </c>
      <c r="AB44" s="80">
        <f t="shared" si="1"/>
        <v>0</v>
      </c>
      <c r="AC44" s="81">
        <v>0</v>
      </c>
      <c r="AD44" s="82">
        <f>Y44*AC44</f>
        <v>0</v>
      </c>
      <c r="AE44" s="133">
        <f t="shared" si="6"/>
        <v>0</v>
      </c>
    </row>
    <row r="45" spans="1:32" ht="60.75" thickBot="1" x14ac:dyDescent="0.3">
      <c r="A45" s="22"/>
      <c r="B45" s="64" t="s">
        <v>40</v>
      </c>
      <c r="C45" s="55" t="s">
        <v>312</v>
      </c>
      <c r="D45" s="56" t="s">
        <v>25</v>
      </c>
      <c r="E45" s="57" t="s">
        <v>323</v>
      </c>
      <c r="F45" s="58"/>
      <c r="G45" s="58"/>
      <c r="H45" s="59">
        <v>7.1860000000000301</v>
      </c>
      <c r="I45" s="58"/>
      <c r="J45" s="60" t="s">
        <v>324</v>
      </c>
      <c r="K45" s="58" t="s">
        <v>75</v>
      </c>
      <c r="L45" s="61">
        <v>1</v>
      </c>
      <c r="M45" s="65">
        <v>12.05</v>
      </c>
      <c r="N45" s="63">
        <v>12.05</v>
      </c>
      <c r="O45" s="19"/>
      <c r="P45" s="13" t="e">
        <v>#VALUE!</v>
      </c>
      <c r="Q45" s="14" t="e">
        <f>IF(J45="PROV SUM",N45,L45*P45)</f>
        <v>#VALUE!</v>
      </c>
      <c r="R45" s="40">
        <v>0</v>
      </c>
      <c r="S45" s="41">
        <v>9.8930500000000006</v>
      </c>
      <c r="T45" s="14">
        <f>IF(J45="SC024",N45,IF(ISERROR(S45),"",IF(J45="PROV SUM",N45,L45*S45)))</f>
        <v>9.8930500000000006</v>
      </c>
      <c r="V45" s="58" t="s">
        <v>75</v>
      </c>
      <c r="W45" s="61">
        <v>1</v>
      </c>
      <c r="X45" s="41">
        <v>9.8930500000000006</v>
      </c>
      <c r="Y45" s="72">
        <f t="shared" si="0"/>
        <v>9.8930500000000006</v>
      </c>
      <c r="Z45" s="19"/>
      <c r="AA45" s="79">
        <v>0</v>
      </c>
      <c r="AB45" s="80">
        <f t="shared" si="1"/>
        <v>0</v>
      </c>
      <c r="AC45" s="81">
        <v>0</v>
      </c>
      <c r="AD45" s="82">
        <f t="shared" si="2"/>
        <v>0</v>
      </c>
      <c r="AE45" s="133">
        <f>AB45-AD45</f>
        <v>0</v>
      </c>
    </row>
    <row r="46" spans="1:32" ht="31.5" thickBot="1" x14ac:dyDescent="0.3">
      <c r="A46" s="22"/>
      <c r="B46" s="64" t="s">
        <v>40</v>
      </c>
      <c r="C46" s="24" t="s">
        <v>312</v>
      </c>
      <c r="D46" s="25" t="s">
        <v>25</v>
      </c>
      <c r="E46" s="26" t="s">
        <v>422</v>
      </c>
      <c r="F46" s="22"/>
      <c r="G46" s="22"/>
      <c r="H46" s="27">
        <v>7.3159999999999998</v>
      </c>
      <c r="I46" s="22"/>
      <c r="J46" s="28" t="s">
        <v>379</v>
      </c>
      <c r="K46" s="22" t="s">
        <v>380</v>
      </c>
      <c r="L46" s="29">
        <v>1</v>
      </c>
      <c r="M46" s="29">
        <v>400</v>
      </c>
      <c r="N46" s="18">
        <v>400</v>
      </c>
      <c r="O46" s="19"/>
      <c r="P46" s="13" t="e">
        <v>#VALUE!</v>
      </c>
      <c r="Q46" s="14">
        <f>IF(J46="PROV SUM",N46,L46*P46)</f>
        <v>400</v>
      </c>
      <c r="R46" s="40" t="s">
        <v>381</v>
      </c>
      <c r="S46" s="41" t="s">
        <v>381</v>
      </c>
      <c r="T46" s="14">
        <f>IF(J46="SC024",N46,IF(ISERROR(S46),"",IF(J46="PROV SUM",N46,L46*S46)))</f>
        <v>400</v>
      </c>
      <c r="V46" s="22" t="s">
        <v>380</v>
      </c>
      <c r="W46" s="29">
        <v>1</v>
      </c>
      <c r="X46" s="41" t="s">
        <v>381</v>
      </c>
      <c r="Y46" s="72">
        <v>400</v>
      </c>
      <c r="Z46" s="19"/>
      <c r="AA46" s="79">
        <v>0</v>
      </c>
      <c r="AB46" s="80">
        <f t="shared" si="1"/>
        <v>0</v>
      </c>
      <c r="AC46" s="81">
        <v>0</v>
      </c>
      <c r="AD46" s="82">
        <f t="shared" si="2"/>
        <v>0</v>
      </c>
      <c r="AE46" s="133">
        <f t="shared" si="6"/>
        <v>0</v>
      </c>
    </row>
    <row r="47" spans="1:32" ht="15.75" thickBot="1" x14ac:dyDescent="0.3"/>
    <row r="48" spans="1:32" ht="15.75" thickBot="1" x14ac:dyDescent="0.3">
      <c r="S48" s="69" t="s">
        <v>5</v>
      </c>
      <c r="T48" s="70">
        <f>SUM(T11:T46)</f>
        <v>7001.8316509999995</v>
      </c>
      <c r="U48" s="66"/>
      <c r="V48" s="22"/>
      <c r="W48" s="29"/>
      <c r="X48" s="69" t="s">
        <v>5</v>
      </c>
      <c r="Y48" s="70">
        <f>SUM(Y11:Y46)</f>
        <v>7001.8316509999995</v>
      </c>
      <c r="Z48" s="19"/>
      <c r="AA48" s="78"/>
      <c r="AB48" s="119">
        <f>SUM(AB11:AB46)</f>
        <v>2011.5013999999999</v>
      </c>
      <c r="AC48" s="78"/>
      <c r="AD48" s="120">
        <f>SUM(AD11:AD46)</f>
        <v>2011.5013999999999</v>
      </c>
      <c r="AE48" s="134">
        <f>SUM(AE11:AE46)</f>
        <v>0</v>
      </c>
      <c r="AF48" s="405">
        <f>SUM(AF11:AF47)</f>
        <v>2011.5013999999999</v>
      </c>
    </row>
  </sheetData>
  <autoFilter ref="B8:AE46"/>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2 S11:S12 S14 S18:S26 S28:S32 S34:S36 S44:S46 X38:X42 X11:X12 X14 X18:X26 X28:X32 X34:X36 X44:X46">
      <formula1>P11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F56"/>
  <sheetViews>
    <sheetView topLeftCell="B1" zoomScale="70" zoomScaleNormal="70" workbookViewId="0">
      <pane xSplit="8" ySplit="8" topLeftCell="S30" activePane="bottomRight" state="frozen"/>
      <selection activeCell="S45" sqref="S45"/>
      <selection pane="topRight" activeCell="S45" sqref="S45"/>
      <selection pane="bottomLeft" activeCell="S45" sqref="S45"/>
      <selection pane="bottomRight" activeCell="AF67" sqref="AF67"/>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3.42578125"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 min="32" max="32" width="17.140625" customWidth="1"/>
  </cols>
  <sheetData>
    <row r="1" spans="1:32" s="234" customFormat="1" x14ac:dyDescent="0.25">
      <c r="B1" s="234" t="str">
        <f>'Valuation Summary'!B1</f>
        <v>Mulalley &amp; Co Ltd</v>
      </c>
    </row>
    <row r="2" spans="1:32" s="234" customFormat="1" x14ac:dyDescent="0.25"/>
    <row r="3" spans="1:32" s="234" customFormat="1" x14ac:dyDescent="0.25">
      <c r="B3" s="234" t="str">
        <f>'Valuation Summary'!B3</f>
        <v>Camden Better Homes - NW5 Blocks</v>
      </c>
    </row>
    <row r="4" spans="1:32" s="234" customFormat="1" x14ac:dyDescent="0.25"/>
    <row r="5" spans="1:32" s="234" customFormat="1" x14ac:dyDescent="0.25">
      <c r="B5" s="234" t="s">
        <v>601</v>
      </c>
    </row>
    <row r="6" spans="1:32"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2" s="328" customFormat="1" ht="15.75" thickBot="1" x14ac:dyDescent="0.3">
      <c r="A7" s="22"/>
      <c r="B7" s="23"/>
      <c r="C7" s="24"/>
      <c r="D7" s="25"/>
      <c r="E7" s="26"/>
      <c r="F7" s="22"/>
      <c r="G7" s="22"/>
      <c r="H7" s="27"/>
      <c r="I7" s="22"/>
      <c r="J7" s="28"/>
      <c r="K7" s="391" t="s">
        <v>388</v>
      </c>
      <c r="L7" s="392"/>
      <c r="M7" s="392"/>
      <c r="N7" s="392"/>
      <c r="O7" s="392"/>
      <c r="P7" s="392"/>
      <c r="Q7" s="392"/>
      <c r="R7" s="392"/>
      <c r="S7" s="392"/>
      <c r="T7" s="393"/>
      <c r="V7" s="394" t="s">
        <v>389</v>
      </c>
      <c r="W7" s="395"/>
      <c r="X7" s="395"/>
      <c r="Y7" s="396"/>
      <c r="AA7" s="397" t="s">
        <v>390</v>
      </c>
      <c r="AB7" s="398"/>
      <c r="AC7" s="399" t="s">
        <v>393</v>
      </c>
      <c r="AD7" s="400"/>
      <c r="AE7" s="309" t="s">
        <v>391</v>
      </c>
      <c r="AF7" s="146" t="s">
        <v>617</v>
      </c>
    </row>
    <row r="8" spans="1:32" s="318" customFormat="1" ht="75.75" thickBot="1" x14ac:dyDescent="0.3">
      <c r="A8" s="310" t="s">
        <v>377</v>
      </c>
      <c r="B8" s="311" t="s">
        <v>34</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2"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2" ht="15.75" thickBot="1" x14ac:dyDescent="0.3">
      <c r="A10" s="30"/>
      <c r="B10" s="3" t="s">
        <v>34</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2" ht="90.75" thickBot="1" x14ac:dyDescent="0.3">
      <c r="A11" s="30"/>
      <c r="B11" s="3" t="s">
        <v>34</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2" ht="45.75" thickBot="1" x14ac:dyDescent="0.3">
      <c r="A12" s="30"/>
      <c r="B12" s="3" t="s">
        <v>34</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9" si="0">W12*X12</f>
        <v>399.99552</v>
      </c>
      <c r="Z12" s="19"/>
      <c r="AA12" s="79">
        <v>0</v>
      </c>
      <c r="AB12" s="80">
        <f t="shared" ref="AB12:AB52" si="1">Y12*AA12</f>
        <v>0</v>
      </c>
      <c r="AC12" s="81">
        <v>0</v>
      </c>
      <c r="AD12" s="82">
        <f t="shared" ref="AD12:AD52" si="2">Y12*AC12</f>
        <v>0</v>
      </c>
      <c r="AE12" s="133">
        <f t="shared" ref="AE12:AE54" si="3">AB12-AD12</f>
        <v>0</v>
      </c>
    </row>
    <row r="13" spans="1:32" ht="15.75" thickBot="1" x14ac:dyDescent="0.3">
      <c r="A13" s="16"/>
      <c r="B13" s="3" t="s">
        <v>34</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c r="AF13" s="406">
        <f>SUM(AD14)</f>
        <v>222.29999999999998</v>
      </c>
    </row>
    <row r="14" spans="1:32" ht="30.75" thickBot="1" x14ac:dyDescent="0.3">
      <c r="A14" s="16"/>
      <c r="B14" s="3" t="s">
        <v>34</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2" ht="15.75" thickBot="1" x14ac:dyDescent="0.3">
      <c r="A15" s="16"/>
      <c r="B15" s="3" t="s">
        <v>34</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2" ht="15.75" thickBot="1" x14ac:dyDescent="0.3">
      <c r="A16" s="16"/>
      <c r="B16" s="3" t="s">
        <v>34</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f t="shared" si="3"/>
        <v>0</v>
      </c>
    </row>
    <row r="17" spans="1:32" ht="61.5" thickBot="1" x14ac:dyDescent="0.3">
      <c r="A17" s="16"/>
      <c r="B17" s="3" t="s">
        <v>34</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f t="shared" si="3"/>
        <v>0</v>
      </c>
    </row>
    <row r="18" spans="1:32" ht="45.75" thickBot="1" x14ac:dyDescent="0.3">
      <c r="A18" s="16"/>
      <c r="B18" s="3" t="s">
        <v>34</v>
      </c>
      <c r="C18" s="42" t="s">
        <v>189</v>
      </c>
      <c r="D18" s="5" t="s">
        <v>25</v>
      </c>
      <c r="E18" s="6" t="s">
        <v>192</v>
      </c>
      <c r="F18" s="7"/>
      <c r="G18" s="7"/>
      <c r="H18" s="8">
        <v>6.83</v>
      </c>
      <c r="I18" s="7"/>
      <c r="J18" s="9" t="s">
        <v>193</v>
      </c>
      <c r="K18" s="10" t="s">
        <v>139</v>
      </c>
      <c r="L18" s="39">
        <v>3</v>
      </c>
      <c r="M18" s="11">
        <v>18.93</v>
      </c>
      <c r="N18" s="39">
        <v>56.79</v>
      </c>
      <c r="O18" s="19"/>
      <c r="P18" s="13" t="e">
        <v>#VALUE!</v>
      </c>
      <c r="Q18" s="14" t="e">
        <f t="shared" ref="Q18:Q23" si="4">IF(J18="PROV SUM",N18,L18*P18)</f>
        <v>#VALUE!</v>
      </c>
      <c r="R18" s="40">
        <v>0</v>
      </c>
      <c r="S18" s="41">
        <v>13.72425</v>
      </c>
      <c r="T18" s="14">
        <f t="shared" ref="T18:T23" si="5">IF(J18="SC024",N18,IF(ISERROR(S18),"",IF(J18="PROV SUM",N18,L18*S18)))</f>
        <v>41.172750000000001</v>
      </c>
      <c r="V18" s="10" t="s">
        <v>139</v>
      </c>
      <c r="W18" s="39">
        <v>3</v>
      </c>
      <c r="X18" s="41">
        <v>13.72425</v>
      </c>
      <c r="Y18" s="72">
        <f t="shared" si="0"/>
        <v>41.172750000000001</v>
      </c>
      <c r="Z18" s="19"/>
      <c r="AA18" s="79">
        <v>0</v>
      </c>
      <c r="AB18" s="80">
        <f t="shared" si="1"/>
        <v>0</v>
      </c>
      <c r="AC18" s="81">
        <v>0</v>
      </c>
      <c r="AD18" s="82">
        <f t="shared" si="2"/>
        <v>0</v>
      </c>
      <c r="AE18" s="133">
        <f t="shared" si="3"/>
        <v>0</v>
      </c>
    </row>
    <row r="19" spans="1:32" ht="30.75" thickBot="1" x14ac:dyDescent="0.3">
      <c r="A19" s="16"/>
      <c r="B19" s="3" t="s">
        <v>34</v>
      </c>
      <c r="C19" s="42" t="s">
        <v>189</v>
      </c>
      <c r="D19" s="5" t="s">
        <v>25</v>
      </c>
      <c r="E19" s="6" t="s">
        <v>337</v>
      </c>
      <c r="F19" s="7"/>
      <c r="G19" s="7"/>
      <c r="H19" s="8">
        <v>6.91</v>
      </c>
      <c r="I19" s="7"/>
      <c r="J19" s="9" t="s">
        <v>338</v>
      </c>
      <c r="K19" s="10" t="s">
        <v>79</v>
      </c>
      <c r="L19" s="39">
        <v>2</v>
      </c>
      <c r="M19" s="11">
        <v>20.13</v>
      </c>
      <c r="N19" s="39">
        <v>40.26</v>
      </c>
      <c r="O19" s="19"/>
      <c r="P19" s="13" t="e">
        <v>#VALUE!</v>
      </c>
      <c r="Q19" s="14" t="e">
        <f t="shared" si="4"/>
        <v>#VALUE!</v>
      </c>
      <c r="R19" s="40">
        <v>0</v>
      </c>
      <c r="S19" s="41">
        <v>14.594249999999999</v>
      </c>
      <c r="T19" s="14">
        <f t="shared" si="5"/>
        <v>29.188499999999998</v>
      </c>
      <c r="V19" s="10" t="s">
        <v>79</v>
      </c>
      <c r="W19" s="39">
        <v>2</v>
      </c>
      <c r="X19" s="41">
        <v>14.594249999999999</v>
      </c>
      <c r="Y19" s="72">
        <f t="shared" si="0"/>
        <v>29.188499999999998</v>
      </c>
      <c r="Z19" s="19"/>
      <c r="AA19" s="79">
        <v>0</v>
      </c>
      <c r="AB19" s="80">
        <f t="shared" si="1"/>
        <v>0</v>
      </c>
      <c r="AC19" s="81">
        <v>0</v>
      </c>
      <c r="AD19" s="82">
        <f t="shared" si="2"/>
        <v>0</v>
      </c>
      <c r="AE19" s="133">
        <f t="shared" si="3"/>
        <v>0</v>
      </c>
    </row>
    <row r="20" spans="1:32" ht="45.75" thickBot="1" x14ac:dyDescent="0.3">
      <c r="A20" s="16"/>
      <c r="B20" s="3" t="s">
        <v>34</v>
      </c>
      <c r="C20" s="42" t="s">
        <v>189</v>
      </c>
      <c r="D20" s="5" t="s">
        <v>25</v>
      </c>
      <c r="E20" s="6" t="s">
        <v>221</v>
      </c>
      <c r="F20" s="7"/>
      <c r="G20" s="7"/>
      <c r="H20" s="8">
        <v>6.1860000000000301</v>
      </c>
      <c r="I20" s="7"/>
      <c r="J20" s="9" t="s">
        <v>222</v>
      </c>
      <c r="K20" s="10" t="s">
        <v>79</v>
      </c>
      <c r="L20" s="39">
        <v>8</v>
      </c>
      <c r="M20" s="11">
        <v>11.63</v>
      </c>
      <c r="N20" s="39">
        <v>93.04</v>
      </c>
      <c r="O20" s="19"/>
      <c r="P20" s="13" t="e">
        <v>#VALUE!</v>
      </c>
      <c r="Q20" s="14" t="e">
        <f t="shared" si="4"/>
        <v>#VALUE!</v>
      </c>
      <c r="R20" s="40">
        <v>0</v>
      </c>
      <c r="S20" s="41">
        <v>9.8855000000000004</v>
      </c>
      <c r="T20" s="14">
        <f t="shared" si="5"/>
        <v>79.084000000000003</v>
      </c>
      <c r="V20" s="10" t="s">
        <v>79</v>
      </c>
      <c r="W20" s="39">
        <v>8</v>
      </c>
      <c r="X20" s="41">
        <v>9.8855000000000004</v>
      </c>
      <c r="Y20" s="72">
        <f t="shared" si="0"/>
        <v>79.084000000000003</v>
      </c>
      <c r="Z20" s="19"/>
      <c r="AA20" s="79">
        <v>0</v>
      </c>
      <c r="AB20" s="80">
        <f t="shared" si="1"/>
        <v>0</v>
      </c>
      <c r="AC20" s="81">
        <v>0</v>
      </c>
      <c r="AD20" s="82">
        <f t="shared" si="2"/>
        <v>0</v>
      </c>
      <c r="AE20" s="133">
        <f t="shared" si="3"/>
        <v>0</v>
      </c>
    </row>
    <row r="21" spans="1:32" ht="30.75" thickBot="1" x14ac:dyDescent="0.3">
      <c r="A21" s="16"/>
      <c r="B21" s="3" t="s">
        <v>34</v>
      </c>
      <c r="C21" s="42" t="s">
        <v>189</v>
      </c>
      <c r="D21" s="5" t="s">
        <v>25</v>
      </c>
      <c r="E21" s="6" t="s">
        <v>411</v>
      </c>
      <c r="F21" s="7"/>
      <c r="G21" s="7"/>
      <c r="H21" s="8">
        <v>6.2360000000000504</v>
      </c>
      <c r="I21" s="7"/>
      <c r="J21" s="9" t="s">
        <v>251</v>
      </c>
      <c r="K21" s="10" t="s">
        <v>79</v>
      </c>
      <c r="L21" s="39">
        <v>20</v>
      </c>
      <c r="M21" s="11">
        <v>25.87</v>
      </c>
      <c r="N21" s="39">
        <v>517.4</v>
      </c>
      <c r="O21" s="19"/>
      <c r="P21" s="13" t="e">
        <v>#VALUE!</v>
      </c>
      <c r="Q21" s="14" t="e">
        <f t="shared" si="4"/>
        <v>#VALUE!</v>
      </c>
      <c r="R21" s="40">
        <v>0</v>
      </c>
      <c r="S21" s="41">
        <v>21.9895</v>
      </c>
      <c r="T21" s="14">
        <f t="shared" si="5"/>
        <v>439.78999999999996</v>
      </c>
      <c r="V21" s="10" t="s">
        <v>79</v>
      </c>
      <c r="W21" s="39">
        <v>20</v>
      </c>
      <c r="X21" s="41">
        <v>21.9895</v>
      </c>
      <c r="Y21" s="72">
        <f t="shared" si="0"/>
        <v>439.78999999999996</v>
      </c>
      <c r="Z21" s="19"/>
      <c r="AA21" s="79">
        <v>0</v>
      </c>
      <c r="AB21" s="80">
        <f t="shared" si="1"/>
        <v>0</v>
      </c>
      <c r="AC21" s="81">
        <v>0</v>
      </c>
      <c r="AD21" s="82">
        <f t="shared" si="2"/>
        <v>0</v>
      </c>
      <c r="AE21" s="133">
        <f t="shared" si="3"/>
        <v>0</v>
      </c>
    </row>
    <row r="22" spans="1:32" ht="30.75" thickBot="1" x14ac:dyDescent="0.3">
      <c r="A22" s="16"/>
      <c r="B22" s="3" t="s">
        <v>34</v>
      </c>
      <c r="C22" s="42" t="s">
        <v>189</v>
      </c>
      <c r="D22" s="5" t="s">
        <v>25</v>
      </c>
      <c r="E22" s="6" t="s">
        <v>412</v>
      </c>
      <c r="F22" s="7"/>
      <c r="G22" s="7"/>
      <c r="H22" s="8">
        <v>6.2370000000000498</v>
      </c>
      <c r="I22" s="7"/>
      <c r="J22" s="9" t="s">
        <v>253</v>
      </c>
      <c r="K22" s="10" t="s">
        <v>104</v>
      </c>
      <c r="L22" s="39">
        <v>15</v>
      </c>
      <c r="M22" s="11">
        <v>6.28</v>
      </c>
      <c r="N22" s="39">
        <v>94.2</v>
      </c>
      <c r="O22" s="19"/>
      <c r="P22" s="13" t="e">
        <v>#VALUE!</v>
      </c>
      <c r="Q22" s="14" t="e">
        <f t="shared" si="4"/>
        <v>#VALUE!</v>
      </c>
      <c r="R22" s="40">
        <v>0</v>
      </c>
      <c r="S22" s="41">
        <v>5.3380000000000001</v>
      </c>
      <c r="T22" s="14">
        <f t="shared" si="5"/>
        <v>80.070000000000007</v>
      </c>
      <c r="V22" s="10" t="s">
        <v>104</v>
      </c>
      <c r="W22" s="39">
        <v>15</v>
      </c>
      <c r="X22" s="41">
        <v>5.3380000000000001</v>
      </c>
      <c r="Y22" s="72">
        <f t="shared" si="0"/>
        <v>80.070000000000007</v>
      </c>
      <c r="Z22" s="19"/>
      <c r="AA22" s="79">
        <v>0</v>
      </c>
      <c r="AB22" s="80">
        <f t="shared" si="1"/>
        <v>0</v>
      </c>
      <c r="AC22" s="81">
        <v>0</v>
      </c>
      <c r="AD22" s="82">
        <f t="shared" si="2"/>
        <v>0</v>
      </c>
      <c r="AE22" s="133">
        <f t="shared" si="3"/>
        <v>0</v>
      </c>
    </row>
    <row r="23" spans="1:32" ht="45.75" thickBot="1" x14ac:dyDescent="0.3">
      <c r="A23" s="16"/>
      <c r="B23" s="3" t="s">
        <v>34</v>
      </c>
      <c r="C23" s="42" t="s">
        <v>189</v>
      </c>
      <c r="D23" s="5" t="s">
        <v>25</v>
      </c>
      <c r="E23" s="6" t="s">
        <v>413</v>
      </c>
      <c r="F23" s="7"/>
      <c r="G23" s="7"/>
      <c r="H23" s="8">
        <v>6.2380000000000502</v>
      </c>
      <c r="I23" s="7"/>
      <c r="J23" s="9" t="s">
        <v>255</v>
      </c>
      <c r="K23" s="10" t="s">
        <v>139</v>
      </c>
      <c r="L23" s="39">
        <v>2</v>
      </c>
      <c r="M23" s="11">
        <v>20.71</v>
      </c>
      <c r="N23" s="39">
        <v>41.42</v>
      </c>
      <c r="O23" s="19"/>
      <c r="P23" s="13" t="e">
        <v>#VALUE!</v>
      </c>
      <c r="Q23" s="14" t="e">
        <f t="shared" si="4"/>
        <v>#VALUE!</v>
      </c>
      <c r="R23" s="40">
        <v>0</v>
      </c>
      <c r="S23" s="41">
        <v>17.6035</v>
      </c>
      <c r="T23" s="14">
        <f t="shared" si="5"/>
        <v>35.207000000000001</v>
      </c>
      <c r="V23" s="10" t="s">
        <v>139</v>
      </c>
      <c r="W23" s="39">
        <v>2</v>
      </c>
      <c r="X23" s="41">
        <v>17.6035</v>
      </c>
      <c r="Y23" s="72">
        <f t="shared" si="0"/>
        <v>35.207000000000001</v>
      </c>
      <c r="Z23" s="19"/>
      <c r="AA23" s="79">
        <v>0</v>
      </c>
      <c r="AB23" s="80">
        <f t="shared" si="1"/>
        <v>0</v>
      </c>
      <c r="AC23" s="81">
        <v>0</v>
      </c>
      <c r="AD23" s="82">
        <f t="shared" si="2"/>
        <v>0</v>
      </c>
      <c r="AE23" s="133">
        <f t="shared" si="3"/>
        <v>0</v>
      </c>
    </row>
    <row r="24" spans="1:32" ht="15.75" thickBot="1" x14ac:dyDescent="0.3">
      <c r="A24" s="16"/>
      <c r="B24" s="3" t="s">
        <v>34</v>
      </c>
      <c r="C24" s="42" t="s">
        <v>72</v>
      </c>
      <c r="D24" s="5" t="s">
        <v>378</v>
      </c>
      <c r="E24" s="6"/>
      <c r="F24" s="7"/>
      <c r="G24" s="7"/>
      <c r="H24" s="8"/>
      <c r="I24" s="7"/>
      <c r="J24" s="9"/>
      <c r="K24" s="10"/>
      <c r="L24" s="39"/>
      <c r="M24" s="9"/>
      <c r="N24" s="39"/>
      <c r="O24" s="44"/>
      <c r="P24" s="28"/>
      <c r="Q24" s="43"/>
      <c r="R24" s="43"/>
      <c r="S24" s="43"/>
      <c r="T24" s="43"/>
      <c r="V24" s="10"/>
      <c r="W24" s="39"/>
      <c r="X24" s="43"/>
      <c r="Y24" s="72">
        <f t="shared" si="0"/>
        <v>0</v>
      </c>
      <c r="Z24" s="19"/>
      <c r="AA24" s="79">
        <v>0</v>
      </c>
      <c r="AB24" s="80">
        <f t="shared" si="1"/>
        <v>0</v>
      </c>
      <c r="AC24" s="81">
        <v>0</v>
      </c>
      <c r="AD24" s="82">
        <f t="shared" si="2"/>
        <v>0</v>
      </c>
      <c r="AE24" s="133">
        <f t="shared" si="3"/>
        <v>0</v>
      </c>
    </row>
    <row r="25" spans="1:32" ht="45.75" thickBot="1" x14ac:dyDescent="0.3">
      <c r="A25" s="16"/>
      <c r="B25" s="3" t="s">
        <v>34</v>
      </c>
      <c r="C25" s="42" t="s">
        <v>72</v>
      </c>
      <c r="D25" s="5" t="s">
        <v>25</v>
      </c>
      <c r="E25" s="6" t="s">
        <v>423</v>
      </c>
      <c r="F25" s="7"/>
      <c r="G25" s="7"/>
      <c r="H25" s="8">
        <v>3.67</v>
      </c>
      <c r="I25" s="7"/>
      <c r="J25" s="9" t="s">
        <v>113</v>
      </c>
      <c r="K25" s="10" t="s">
        <v>79</v>
      </c>
      <c r="L25" s="39">
        <v>6</v>
      </c>
      <c r="M25" s="11">
        <v>85.24</v>
      </c>
      <c r="N25" s="39">
        <v>511.44</v>
      </c>
      <c r="O25" s="44"/>
      <c r="P25" s="13" t="e">
        <v>#VALUE!</v>
      </c>
      <c r="Q25" s="14" t="e">
        <f>IF(J25="PROV SUM",N25,L25*P25)</f>
        <v>#VALUE!</v>
      </c>
      <c r="R25" s="40">
        <v>0</v>
      </c>
      <c r="S25" s="41">
        <v>68.191999999999993</v>
      </c>
      <c r="T25" s="14">
        <f>IF(J25="SC024",N25,IF(ISERROR(S25),"",IF(J25="PROV SUM",N25,L25*S25)))</f>
        <v>409.15199999999993</v>
      </c>
      <c r="V25" s="10" t="s">
        <v>79</v>
      </c>
      <c r="W25" s="39">
        <v>6</v>
      </c>
      <c r="X25" s="41">
        <v>68.191999999999993</v>
      </c>
      <c r="Y25" s="72">
        <f t="shared" si="0"/>
        <v>409.15199999999993</v>
      </c>
      <c r="Z25" s="19"/>
      <c r="AA25" s="79">
        <v>0</v>
      </c>
      <c r="AB25" s="80">
        <f t="shared" si="1"/>
        <v>0</v>
      </c>
      <c r="AC25" s="81">
        <v>0</v>
      </c>
      <c r="AD25" s="82">
        <f t="shared" si="2"/>
        <v>0</v>
      </c>
      <c r="AE25" s="133">
        <f t="shared" si="3"/>
        <v>0</v>
      </c>
    </row>
    <row r="26" spans="1:32" ht="75.75" thickBot="1" x14ac:dyDescent="0.3">
      <c r="A26" s="16"/>
      <c r="B26" s="3" t="s">
        <v>34</v>
      </c>
      <c r="C26" s="42" t="s">
        <v>72</v>
      </c>
      <c r="D26" s="5" t="s">
        <v>25</v>
      </c>
      <c r="E26" s="6" t="s">
        <v>118</v>
      </c>
      <c r="F26" s="7"/>
      <c r="G26" s="7"/>
      <c r="H26" s="8">
        <v>3.74000000000001</v>
      </c>
      <c r="I26" s="7"/>
      <c r="J26" s="9" t="s">
        <v>119</v>
      </c>
      <c r="K26" s="10" t="s">
        <v>79</v>
      </c>
      <c r="L26" s="39">
        <v>30</v>
      </c>
      <c r="M26" s="11">
        <v>30.56</v>
      </c>
      <c r="N26" s="39">
        <v>916.8</v>
      </c>
      <c r="O26" s="44"/>
      <c r="P26" s="13" t="e">
        <v>#VALUE!</v>
      </c>
      <c r="Q26" s="14" t="e">
        <f>IF(J26="PROV SUM",N26,L26*P26)</f>
        <v>#VALUE!</v>
      </c>
      <c r="R26" s="40">
        <v>0</v>
      </c>
      <c r="S26" s="41">
        <v>24.448</v>
      </c>
      <c r="T26" s="14">
        <f>IF(J26="SC024",N26,IF(ISERROR(S26),"",IF(J26="PROV SUM",N26,L26*S26)))</f>
        <v>733.44</v>
      </c>
      <c r="V26" s="10" t="s">
        <v>79</v>
      </c>
      <c r="W26" s="39">
        <v>30</v>
      </c>
      <c r="X26" s="41">
        <v>24.448</v>
      </c>
      <c r="Y26" s="72">
        <f t="shared" si="0"/>
        <v>733.44</v>
      </c>
      <c r="Z26" s="19"/>
      <c r="AA26" s="79">
        <v>0</v>
      </c>
      <c r="AB26" s="80">
        <f t="shared" si="1"/>
        <v>0</v>
      </c>
      <c r="AC26" s="81">
        <v>0</v>
      </c>
      <c r="AD26" s="82">
        <f t="shared" si="2"/>
        <v>0</v>
      </c>
      <c r="AE26" s="133">
        <f t="shared" si="3"/>
        <v>0</v>
      </c>
    </row>
    <row r="27" spans="1:32" ht="120.75" thickBot="1" x14ac:dyDescent="0.3">
      <c r="A27" s="16"/>
      <c r="B27" s="3" t="s">
        <v>34</v>
      </c>
      <c r="C27" s="42" t="s">
        <v>72</v>
      </c>
      <c r="D27" s="5" t="s">
        <v>25</v>
      </c>
      <c r="E27" s="6" t="s">
        <v>105</v>
      </c>
      <c r="F27" s="7"/>
      <c r="G27" s="7"/>
      <c r="H27" s="8">
        <v>3.1799999999999899</v>
      </c>
      <c r="I27" s="7"/>
      <c r="J27" s="9" t="s">
        <v>106</v>
      </c>
      <c r="K27" s="10" t="s">
        <v>79</v>
      </c>
      <c r="L27" s="39">
        <v>6</v>
      </c>
      <c r="M27" s="11">
        <v>10.17</v>
      </c>
      <c r="N27" s="39">
        <v>61.02</v>
      </c>
      <c r="O27" s="44"/>
      <c r="P27" s="13" t="e">
        <v>#VALUE!</v>
      </c>
      <c r="Q27" s="14" t="e">
        <f>IF(J27="PROV SUM",N27,L27*P27)</f>
        <v>#VALUE!</v>
      </c>
      <c r="R27" s="40">
        <v>0</v>
      </c>
      <c r="S27" s="41">
        <v>8.136000000000001</v>
      </c>
      <c r="T27" s="14">
        <f>IF(J27="SC024",N27,IF(ISERROR(S27),"",IF(J27="PROV SUM",N27,L27*S27)))</f>
        <v>48.816000000000003</v>
      </c>
      <c r="V27" s="10" t="s">
        <v>79</v>
      </c>
      <c r="W27" s="39">
        <v>6</v>
      </c>
      <c r="X27" s="41">
        <v>8.136000000000001</v>
      </c>
      <c r="Y27" s="72">
        <f t="shared" si="0"/>
        <v>48.816000000000003</v>
      </c>
      <c r="Z27" s="19"/>
      <c r="AA27" s="79">
        <v>0</v>
      </c>
      <c r="AB27" s="80">
        <f t="shared" si="1"/>
        <v>0</v>
      </c>
      <c r="AC27" s="81">
        <v>0</v>
      </c>
      <c r="AD27" s="82">
        <f t="shared" si="2"/>
        <v>0</v>
      </c>
      <c r="AE27" s="133">
        <f t="shared" si="3"/>
        <v>0</v>
      </c>
    </row>
    <row r="28" spans="1:32" ht="30.75" thickBot="1" x14ac:dyDescent="0.3">
      <c r="A28" s="16"/>
      <c r="B28" s="3" t="s">
        <v>34</v>
      </c>
      <c r="C28" s="42" t="s">
        <v>72</v>
      </c>
      <c r="D28" s="5" t="s">
        <v>25</v>
      </c>
      <c r="E28" s="6" t="s">
        <v>122</v>
      </c>
      <c r="F28" s="7"/>
      <c r="G28" s="7"/>
      <c r="H28" s="8">
        <v>3.1889999999999898</v>
      </c>
      <c r="I28" s="7"/>
      <c r="J28" s="9" t="s">
        <v>123</v>
      </c>
      <c r="K28" s="10" t="s">
        <v>104</v>
      </c>
      <c r="L28" s="39">
        <v>10</v>
      </c>
      <c r="M28" s="11">
        <v>5.58</v>
      </c>
      <c r="N28" s="39">
        <v>55.8</v>
      </c>
      <c r="O28" s="44"/>
      <c r="P28" s="13" t="e">
        <v>#VALUE!</v>
      </c>
      <c r="Q28" s="14" t="e">
        <f>IF(J28="PROV SUM",N28,L28*P28)</f>
        <v>#VALUE!</v>
      </c>
      <c r="R28" s="40">
        <v>0</v>
      </c>
      <c r="S28" s="41">
        <v>4.4640000000000004</v>
      </c>
      <c r="T28" s="14">
        <f>IF(J28="SC024",N28,IF(ISERROR(S28),"",IF(J28="PROV SUM",N28,L28*S28)))</f>
        <v>44.64</v>
      </c>
      <c r="V28" s="10" t="s">
        <v>104</v>
      </c>
      <c r="W28" s="39">
        <v>10</v>
      </c>
      <c r="X28" s="41">
        <v>4.4640000000000004</v>
      </c>
      <c r="Y28" s="72">
        <f t="shared" si="0"/>
        <v>44.64</v>
      </c>
      <c r="Z28" s="19"/>
      <c r="AA28" s="79">
        <v>0</v>
      </c>
      <c r="AB28" s="80">
        <f t="shared" si="1"/>
        <v>0</v>
      </c>
      <c r="AC28" s="81">
        <v>0</v>
      </c>
      <c r="AD28" s="82">
        <f t="shared" si="2"/>
        <v>0</v>
      </c>
      <c r="AE28" s="133">
        <f t="shared" si="3"/>
        <v>0</v>
      </c>
    </row>
    <row r="29" spans="1:32" ht="15.75" thickBot="1" x14ac:dyDescent="0.3">
      <c r="A29" s="16"/>
      <c r="B29" s="3" t="s">
        <v>34</v>
      </c>
      <c r="C29" s="42" t="s">
        <v>164</v>
      </c>
      <c r="D29" s="5" t="s">
        <v>378</v>
      </c>
      <c r="E29" s="6"/>
      <c r="F29" s="7"/>
      <c r="G29" s="7"/>
      <c r="H29" s="8"/>
      <c r="I29" s="7"/>
      <c r="J29" s="9"/>
      <c r="K29" s="10"/>
      <c r="L29" s="39"/>
      <c r="M29" s="9"/>
      <c r="N29" s="39"/>
      <c r="O29" s="44"/>
      <c r="P29" s="28"/>
      <c r="Q29" s="43"/>
      <c r="R29" s="43"/>
      <c r="S29" s="43"/>
      <c r="T29" s="43"/>
      <c r="V29" s="10"/>
      <c r="W29" s="39"/>
      <c r="X29" s="43"/>
      <c r="Y29" s="72">
        <f t="shared" si="0"/>
        <v>0</v>
      </c>
      <c r="Z29" s="19"/>
      <c r="AA29" s="79">
        <v>0</v>
      </c>
      <c r="AB29" s="80">
        <f t="shared" si="1"/>
        <v>0</v>
      </c>
      <c r="AC29" s="81">
        <v>0</v>
      </c>
      <c r="AD29" s="82">
        <f t="shared" si="2"/>
        <v>0</v>
      </c>
      <c r="AE29" s="133">
        <f t="shared" si="3"/>
        <v>0</v>
      </c>
    </row>
    <row r="30" spans="1:32" ht="90.75" thickBot="1" x14ac:dyDescent="0.3">
      <c r="A30" s="16"/>
      <c r="B30" s="3" t="s">
        <v>34</v>
      </c>
      <c r="C30" s="42" t="s">
        <v>164</v>
      </c>
      <c r="D30" s="5" t="s">
        <v>25</v>
      </c>
      <c r="E30" s="6" t="s">
        <v>169</v>
      </c>
      <c r="F30" s="7"/>
      <c r="G30" s="7"/>
      <c r="H30" s="8">
        <v>4.8899999999999801</v>
      </c>
      <c r="I30" s="7"/>
      <c r="J30" s="9" t="s">
        <v>170</v>
      </c>
      <c r="K30" s="10" t="s">
        <v>75</v>
      </c>
      <c r="L30" s="39">
        <v>1</v>
      </c>
      <c r="M30" s="11">
        <v>29.05</v>
      </c>
      <c r="N30" s="39">
        <v>29.05</v>
      </c>
      <c r="O30" s="44"/>
      <c r="P30" s="13" t="e">
        <v>#VALUE!</v>
      </c>
      <c r="Q30" s="14" t="e">
        <f>IF(J30="PROV SUM",N30,L30*P30)</f>
        <v>#VALUE!</v>
      </c>
      <c r="R30" s="40">
        <v>0</v>
      </c>
      <c r="S30" s="41">
        <v>25.752824999999998</v>
      </c>
      <c r="T30" s="14">
        <f>IF(J30="SC024",N30,IF(ISERROR(S30),"",IF(J30="PROV SUM",N30,L30*S30)))</f>
        <v>25.752824999999998</v>
      </c>
      <c r="V30" s="10" t="s">
        <v>75</v>
      </c>
      <c r="W30" s="39">
        <v>1</v>
      </c>
      <c r="X30" s="41">
        <v>25.752824999999998</v>
      </c>
      <c r="Y30" s="72">
        <f t="shared" si="0"/>
        <v>25.752824999999998</v>
      </c>
      <c r="Z30" s="19"/>
      <c r="AA30" s="79">
        <v>0</v>
      </c>
      <c r="AB30" s="80">
        <f t="shared" si="1"/>
        <v>0</v>
      </c>
      <c r="AC30" s="81">
        <v>0</v>
      </c>
      <c r="AD30" s="82">
        <f t="shared" si="2"/>
        <v>0</v>
      </c>
      <c r="AE30" s="133">
        <f t="shared" si="3"/>
        <v>0</v>
      </c>
    </row>
    <row r="31" spans="1:32" ht="90.75" thickBot="1" x14ac:dyDescent="0.3">
      <c r="A31" s="16"/>
      <c r="B31" s="45" t="s">
        <v>34</v>
      </c>
      <c r="C31" s="46" t="s">
        <v>164</v>
      </c>
      <c r="D31" s="47" t="s">
        <v>25</v>
      </c>
      <c r="E31" s="48" t="s">
        <v>173</v>
      </c>
      <c r="F31" s="49"/>
      <c r="G31" s="49"/>
      <c r="H31" s="50">
        <v>4.9099999999999797</v>
      </c>
      <c r="I31" s="49"/>
      <c r="J31" s="51" t="s">
        <v>174</v>
      </c>
      <c r="K31" s="52" t="s">
        <v>75</v>
      </c>
      <c r="L31" s="53">
        <v>8</v>
      </c>
      <c r="M31" s="54">
        <v>98.99</v>
      </c>
      <c r="N31" s="53">
        <v>791.92</v>
      </c>
      <c r="O31" s="44"/>
      <c r="P31" s="13" t="e">
        <v>#VALUE!</v>
      </c>
      <c r="Q31" s="14" t="e">
        <f>IF(J31="PROV SUM",N31,L31*P31)</f>
        <v>#VALUE!</v>
      </c>
      <c r="R31" s="40">
        <v>0</v>
      </c>
      <c r="S31" s="41">
        <v>87.754634999999993</v>
      </c>
      <c r="T31" s="14">
        <f>IF(J31="SC024",N31,IF(ISERROR(S31),"",IF(J31="PROV SUM",N31,L31*S31)))</f>
        <v>702.03707999999995</v>
      </c>
      <c r="V31" s="52" t="s">
        <v>75</v>
      </c>
      <c r="W31" s="53">
        <v>8</v>
      </c>
      <c r="X31" s="41">
        <v>87.754634999999993</v>
      </c>
      <c r="Y31" s="72">
        <f t="shared" si="0"/>
        <v>702.03707999999995</v>
      </c>
      <c r="Z31" s="19"/>
      <c r="AA31" s="79">
        <v>0</v>
      </c>
      <c r="AB31" s="80">
        <f t="shared" si="1"/>
        <v>0</v>
      </c>
      <c r="AC31" s="81">
        <v>0</v>
      </c>
      <c r="AD31" s="82">
        <f t="shared" si="2"/>
        <v>0</v>
      </c>
      <c r="AE31" s="133">
        <f t="shared" si="3"/>
        <v>0</v>
      </c>
    </row>
    <row r="32" spans="1:32" ht="15.75" thickBot="1" x14ac:dyDescent="0.3">
      <c r="A32" s="16"/>
      <c r="B32" s="45" t="s">
        <v>34</v>
      </c>
      <c r="C32" s="46" t="s">
        <v>24</v>
      </c>
      <c r="D32" s="47" t="s">
        <v>378</v>
      </c>
      <c r="E32" s="48"/>
      <c r="F32" s="49"/>
      <c r="G32" s="49"/>
      <c r="H32" s="50"/>
      <c r="I32" s="49"/>
      <c r="J32" s="51"/>
      <c r="K32" s="52"/>
      <c r="L32" s="53"/>
      <c r="M32" s="51"/>
      <c r="N32" s="53"/>
      <c r="O32" s="44"/>
      <c r="P32" s="28"/>
      <c r="Q32" s="43"/>
      <c r="R32" s="43"/>
      <c r="S32" s="43"/>
      <c r="T32" s="43"/>
      <c r="V32" s="52"/>
      <c r="W32" s="53"/>
      <c r="X32" s="43"/>
      <c r="Y32" s="72">
        <f t="shared" si="0"/>
        <v>0</v>
      </c>
      <c r="Z32" s="19"/>
      <c r="AA32" s="79">
        <v>0</v>
      </c>
      <c r="AB32" s="80">
        <f t="shared" si="1"/>
        <v>0</v>
      </c>
      <c r="AC32" s="81">
        <v>0</v>
      </c>
      <c r="AD32" s="82">
        <f t="shared" si="2"/>
        <v>0</v>
      </c>
      <c r="AE32" s="133">
        <f t="shared" si="3"/>
        <v>0</v>
      </c>
      <c r="AF32" s="176">
        <f>SUM(AD33:AD37)</f>
        <v>2742.1382799999997</v>
      </c>
    </row>
    <row r="33" spans="1:31" ht="120.75" thickBot="1" x14ac:dyDescent="0.3">
      <c r="A33" s="22"/>
      <c r="B33" s="55" t="s">
        <v>34</v>
      </c>
      <c r="C33" s="55" t="s">
        <v>24</v>
      </c>
      <c r="D33" s="56" t="s">
        <v>25</v>
      </c>
      <c r="E33" s="57" t="s">
        <v>26</v>
      </c>
      <c r="F33" s="58"/>
      <c r="G33" s="58"/>
      <c r="H33" s="59">
        <v>2.1</v>
      </c>
      <c r="I33" s="58"/>
      <c r="J33" s="60" t="s">
        <v>27</v>
      </c>
      <c r="K33" s="58" t="s">
        <v>28</v>
      </c>
      <c r="L33" s="61">
        <v>140</v>
      </c>
      <c r="M33" s="62">
        <v>12.92</v>
      </c>
      <c r="N33" s="63">
        <v>1808.8</v>
      </c>
      <c r="O33" s="19"/>
      <c r="P33" s="13" t="e">
        <v>#VALUE!</v>
      </c>
      <c r="Q33" s="14" t="e">
        <f>IF(J33="PROV SUM",N33,L33*P33)</f>
        <v>#VALUE!</v>
      </c>
      <c r="R33" s="40">
        <v>0</v>
      </c>
      <c r="S33" s="41">
        <v>16.4084</v>
      </c>
      <c r="T33" s="14">
        <f>IF(J33="SC024",N33,IF(ISERROR(S33),"",IF(J33="PROV SUM",N33,L33*S33)))</f>
        <v>2297.1759999999999</v>
      </c>
      <c r="V33" s="58" t="s">
        <v>28</v>
      </c>
      <c r="W33" s="61">
        <v>140</v>
      </c>
      <c r="X33" s="41">
        <v>16.4084</v>
      </c>
      <c r="Y33" s="72">
        <f t="shared" si="0"/>
        <v>2297.1759999999999</v>
      </c>
      <c r="Z33" s="19"/>
      <c r="AA33" s="79">
        <v>0.7</v>
      </c>
      <c r="AB33" s="80">
        <f>Y33*AA33</f>
        <v>1608.0231999999999</v>
      </c>
      <c r="AC33" s="81">
        <v>0.7</v>
      </c>
      <c r="AD33" s="82">
        <f t="shared" si="2"/>
        <v>1608.0231999999999</v>
      </c>
      <c r="AE33" s="133">
        <f t="shared" si="3"/>
        <v>0</v>
      </c>
    </row>
    <row r="34" spans="1:31" ht="15.75" thickBot="1" x14ac:dyDescent="0.3">
      <c r="A34" s="22"/>
      <c r="B34" s="55" t="s">
        <v>34</v>
      </c>
      <c r="C34" s="55" t="s">
        <v>24</v>
      </c>
      <c r="D34" s="56" t="s">
        <v>25</v>
      </c>
      <c r="E34" s="57" t="s">
        <v>32</v>
      </c>
      <c r="F34" s="58"/>
      <c r="G34" s="58"/>
      <c r="H34" s="59">
        <v>2.6</v>
      </c>
      <c r="I34" s="58"/>
      <c r="J34" s="60" t="s">
        <v>33</v>
      </c>
      <c r="K34" s="58" t="s">
        <v>31</v>
      </c>
      <c r="L34" s="61">
        <v>1</v>
      </c>
      <c r="M34" s="62">
        <v>50</v>
      </c>
      <c r="N34" s="63">
        <v>50</v>
      </c>
      <c r="O34" s="19"/>
      <c r="P34" s="13" t="e">
        <v>#VALUE!</v>
      </c>
      <c r="Q34" s="14" t="e">
        <f>IF(J34="PROV SUM",N34,L34*P34)</f>
        <v>#VALUE!</v>
      </c>
      <c r="R34" s="40">
        <v>0</v>
      </c>
      <c r="S34" s="41">
        <v>63.5</v>
      </c>
      <c r="T34" s="14">
        <f>IF(J34="SC024",N34,IF(ISERROR(S34),"",IF(J34="PROV SUM",N34,L34*S34)))</f>
        <v>63.5</v>
      </c>
      <c r="V34" s="58" t="s">
        <v>31</v>
      </c>
      <c r="W34" s="61">
        <v>1</v>
      </c>
      <c r="X34" s="41">
        <v>63.5</v>
      </c>
      <c r="Y34" s="72">
        <f t="shared" si="0"/>
        <v>63.5</v>
      </c>
      <c r="Z34" s="19"/>
      <c r="AA34" s="79">
        <v>0.7</v>
      </c>
      <c r="AB34" s="80">
        <f t="shared" si="1"/>
        <v>44.449999999999996</v>
      </c>
      <c r="AC34" s="81">
        <v>0.7</v>
      </c>
      <c r="AD34" s="82">
        <f t="shared" si="2"/>
        <v>44.449999999999996</v>
      </c>
      <c r="AE34" s="133">
        <f t="shared" si="3"/>
        <v>0</v>
      </c>
    </row>
    <row r="35" spans="1:31" ht="15.75" thickBot="1" x14ac:dyDescent="0.3">
      <c r="A35" s="22"/>
      <c r="B35" s="55" t="s">
        <v>34</v>
      </c>
      <c r="C35" s="55" t="s">
        <v>24</v>
      </c>
      <c r="D35" s="56" t="s">
        <v>25</v>
      </c>
      <c r="E35" s="57" t="s">
        <v>35</v>
      </c>
      <c r="F35" s="58"/>
      <c r="G35" s="58"/>
      <c r="H35" s="59">
        <v>2.7</v>
      </c>
      <c r="I35" s="58"/>
      <c r="J35" s="60" t="s">
        <v>36</v>
      </c>
      <c r="K35" s="58" t="s">
        <v>31</v>
      </c>
      <c r="L35" s="61">
        <v>1</v>
      </c>
      <c r="M35" s="62">
        <v>383.72</v>
      </c>
      <c r="N35" s="63">
        <v>383.72</v>
      </c>
      <c r="O35" s="19"/>
      <c r="P35" s="13" t="e">
        <v>#VALUE!</v>
      </c>
      <c r="Q35" s="14" t="e">
        <f>IF(J35="PROV SUM",N35,L35*P35)</f>
        <v>#VALUE!</v>
      </c>
      <c r="R35" s="40">
        <v>0</v>
      </c>
      <c r="S35" s="41">
        <v>487.32440000000003</v>
      </c>
      <c r="T35" s="14">
        <f>IF(J35="SC024",N35,IF(ISERROR(S35),"",IF(J35="PROV SUM",N35,L35*S35)))</f>
        <v>487.32440000000003</v>
      </c>
      <c r="V35" s="58" t="s">
        <v>31</v>
      </c>
      <c r="W35" s="61">
        <v>1</v>
      </c>
      <c r="X35" s="41">
        <v>487.32440000000003</v>
      </c>
      <c r="Y35" s="72">
        <f t="shared" si="0"/>
        <v>487.32440000000003</v>
      </c>
      <c r="Z35" s="19"/>
      <c r="AA35" s="79">
        <v>0.7</v>
      </c>
      <c r="AB35" s="80">
        <f t="shared" si="1"/>
        <v>341.12707999999998</v>
      </c>
      <c r="AC35" s="81">
        <v>0.7</v>
      </c>
      <c r="AD35" s="82">
        <f t="shared" si="2"/>
        <v>341.12707999999998</v>
      </c>
      <c r="AE35" s="133">
        <f t="shared" si="3"/>
        <v>0</v>
      </c>
    </row>
    <row r="36" spans="1:31" ht="15.75" thickBot="1" x14ac:dyDescent="0.3">
      <c r="A36" s="22"/>
      <c r="B36" s="55" t="s">
        <v>34</v>
      </c>
      <c r="C36" s="55" t="s">
        <v>24</v>
      </c>
      <c r="D36" s="56" t="s">
        <v>25</v>
      </c>
      <c r="E36" s="57" t="s">
        <v>43</v>
      </c>
      <c r="F36" s="58"/>
      <c r="G36" s="58"/>
      <c r="H36" s="59">
        <v>2.17</v>
      </c>
      <c r="I36" s="58"/>
      <c r="J36" s="60" t="s">
        <v>44</v>
      </c>
      <c r="K36" s="58" t="s">
        <v>31</v>
      </c>
      <c r="L36" s="61">
        <v>1</v>
      </c>
      <c r="M36" s="62">
        <v>842</v>
      </c>
      <c r="N36" s="63">
        <v>842</v>
      </c>
      <c r="O36" s="19"/>
      <c r="P36" s="13" t="e">
        <v>#VALUE!</v>
      </c>
      <c r="Q36" s="14" t="e">
        <f>IF(J36="PROV SUM",N36,L36*P36)</f>
        <v>#VALUE!</v>
      </c>
      <c r="R36" s="40">
        <v>0</v>
      </c>
      <c r="S36" s="41">
        <v>1069.3399999999999</v>
      </c>
      <c r="T36" s="14">
        <f>IF(J36="SC024",N36,IF(ISERROR(S36),"",IF(J36="PROV SUM",N36,L36*S36)))</f>
        <v>1069.3399999999999</v>
      </c>
      <c r="V36" s="58" t="s">
        <v>31</v>
      </c>
      <c r="W36" s="61">
        <v>1</v>
      </c>
      <c r="X36" s="41">
        <v>1069.3399999999999</v>
      </c>
      <c r="Y36" s="72">
        <f t="shared" si="0"/>
        <v>1069.3399999999999</v>
      </c>
      <c r="Z36" s="19"/>
      <c r="AA36" s="79">
        <v>0.7</v>
      </c>
      <c r="AB36" s="80">
        <f t="shared" si="1"/>
        <v>748.5379999999999</v>
      </c>
      <c r="AC36" s="81">
        <v>0.7</v>
      </c>
      <c r="AD36" s="82">
        <f t="shared" si="2"/>
        <v>748.5379999999999</v>
      </c>
      <c r="AE36" s="133">
        <f t="shared" si="3"/>
        <v>0</v>
      </c>
    </row>
    <row r="37" spans="1:31" ht="60.75" thickBot="1" x14ac:dyDescent="0.3">
      <c r="A37" s="22"/>
      <c r="B37" s="55" t="s">
        <v>34</v>
      </c>
      <c r="C37" s="55" t="s">
        <v>24</v>
      </c>
      <c r="D37" s="56" t="s">
        <v>25</v>
      </c>
      <c r="E37" s="57" t="s">
        <v>382</v>
      </c>
      <c r="F37" s="58"/>
      <c r="G37" s="58"/>
      <c r="H37" s="59"/>
      <c r="I37" s="58"/>
      <c r="J37" s="60" t="s">
        <v>383</v>
      </c>
      <c r="K37" s="58" t="s">
        <v>31</v>
      </c>
      <c r="L37" s="61"/>
      <c r="M37" s="62">
        <v>4.8300000000000003E-2</v>
      </c>
      <c r="N37" s="63">
        <v>0</v>
      </c>
      <c r="O37" s="19"/>
      <c r="P37" s="13" t="e">
        <v>#VALUE!</v>
      </c>
      <c r="Q37" s="14" t="e">
        <f>IF(J37="PROV SUM",N37,L37*P37)</f>
        <v>#VALUE!</v>
      </c>
      <c r="R37" s="40" t="e">
        <v>#N/A</v>
      </c>
      <c r="S37" s="41" t="e">
        <v>#N/A</v>
      </c>
      <c r="T37" s="14">
        <f>IF(J37="SC024",N37,IF(ISERROR(S37),"",IF(J37="PROV SUM",N37,L37*S37)))</f>
        <v>0</v>
      </c>
      <c r="V37" s="58" t="s">
        <v>31</v>
      </c>
      <c r="W37" s="61"/>
      <c r="X37" s="41" t="e">
        <v>#N/A</v>
      </c>
      <c r="Y37" s="72"/>
      <c r="Z37" s="19"/>
      <c r="AA37" s="79">
        <v>0</v>
      </c>
      <c r="AB37" s="80">
        <f t="shared" si="1"/>
        <v>0</v>
      </c>
      <c r="AC37" s="81">
        <v>0</v>
      </c>
      <c r="AD37" s="82">
        <f t="shared" si="2"/>
        <v>0</v>
      </c>
      <c r="AE37" s="133">
        <f t="shared" si="3"/>
        <v>0</v>
      </c>
    </row>
    <row r="38" spans="1:31" ht="15.75" thickBot="1" x14ac:dyDescent="0.3">
      <c r="A38" s="22"/>
      <c r="B38" s="64" t="s">
        <v>34</v>
      </c>
      <c r="C38" s="55" t="s">
        <v>312</v>
      </c>
      <c r="D38" s="56" t="s">
        <v>378</v>
      </c>
      <c r="E38" s="57"/>
      <c r="F38" s="58"/>
      <c r="G38" s="58"/>
      <c r="H38" s="59"/>
      <c r="I38" s="58"/>
      <c r="J38" s="60"/>
      <c r="K38" s="58"/>
      <c r="L38" s="61"/>
      <c r="M38" s="60"/>
      <c r="N38" s="63"/>
      <c r="O38" s="19"/>
      <c r="P38" s="17"/>
      <c r="Q38" s="38"/>
      <c r="R38" s="38"/>
      <c r="S38" s="38"/>
      <c r="T38" s="38"/>
      <c r="V38" s="58"/>
      <c r="W38" s="61"/>
      <c r="X38" s="38"/>
      <c r="Y38" s="72">
        <f t="shared" si="0"/>
        <v>0</v>
      </c>
      <c r="Z38" s="19"/>
      <c r="AA38" s="79">
        <v>0</v>
      </c>
      <c r="AB38" s="80">
        <f t="shared" si="1"/>
        <v>0</v>
      </c>
      <c r="AC38" s="81">
        <v>0</v>
      </c>
      <c r="AD38" s="82">
        <f t="shared" si="2"/>
        <v>0</v>
      </c>
      <c r="AE38" s="133">
        <f t="shared" si="3"/>
        <v>0</v>
      </c>
    </row>
    <row r="39" spans="1:31" ht="105.75" thickBot="1" x14ac:dyDescent="0.3">
      <c r="A39" s="22"/>
      <c r="B39" s="64" t="s">
        <v>34</v>
      </c>
      <c r="C39" s="55" t="s">
        <v>312</v>
      </c>
      <c r="D39" s="56" t="s">
        <v>25</v>
      </c>
      <c r="E39" s="57" t="s">
        <v>321</v>
      </c>
      <c r="F39" s="58"/>
      <c r="G39" s="58"/>
      <c r="H39" s="59">
        <v>7.1630000000000198</v>
      </c>
      <c r="I39" s="58"/>
      <c r="J39" s="60" t="s">
        <v>322</v>
      </c>
      <c r="K39" s="58" t="s">
        <v>75</v>
      </c>
      <c r="L39" s="61">
        <v>1</v>
      </c>
      <c r="M39" s="65">
        <v>259.88</v>
      </c>
      <c r="N39" s="63">
        <v>259.88</v>
      </c>
      <c r="O39" s="19"/>
      <c r="P39" s="13" t="e">
        <v>#VALUE!</v>
      </c>
      <c r="Q39" s="14" t="e">
        <f>IF(J39="PROV SUM",N39,L39*P39)</f>
        <v>#VALUE!</v>
      </c>
      <c r="R39" s="40">
        <v>0</v>
      </c>
      <c r="S39" s="41">
        <v>213.36147999999997</v>
      </c>
      <c r="T39" s="14">
        <f>IF(J39="SC024",N39,IF(ISERROR(S39),"",IF(J39="PROV SUM",N39,L39*S39)))</f>
        <v>213.36147999999997</v>
      </c>
      <c r="V39" s="58" t="s">
        <v>75</v>
      </c>
      <c r="W39" s="61">
        <v>1</v>
      </c>
      <c r="X39" s="41">
        <v>213.36147999999997</v>
      </c>
      <c r="Y39" s="72">
        <f t="shared" si="0"/>
        <v>213.36147999999997</v>
      </c>
      <c r="Z39" s="19"/>
      <c r="AA39" s="79">
        <v>0</v>
      </c>
      <c r="AB39" s="80">
        <f t="shared" si="1"/>
        <v>0</v>
      </c>
      <c r="AC39" s="81">
        <v>0</v>
      </c>
      <c r="AD39" s="82">
        <f t="shared" si="2"/>
        <v>0</v>
      </c>
      <c r="AE39" s="133">
        <f t="shared" si="3"/>
        <v>0</v>
      </c>
    </row>
    <row r="40" spans="1:31" ht="30.75" thickBot="1" x14ac:dyDescent="0.3">
      <c r="A40" s="22"/>
      <c r="B40" s="64" t="s">
        <v>34</v>
      </c>
      <c r="C40" s="55" t="s">
        <v>312</v>
      </c>
      <c r="D40" s="56" t="s">
        <v>25</v>
      </c>
      <c r="E40" s="57" t="s">
        <v>327</v>
      </c>
      <c r="F40" s="58"/>
      <c r="G40" s="58"/>
      <c r="H40" s="59">
        <v>7.19900000000003</v>
      </c>
      <c r="I40" s="58"/>
      <c r="J40" s="60" t="s">
        <v>328</v>
      </c>
      <c r="K40" s="58" t="s">
        <v>79</v>
      </c>
      <c r="L40" s="61">
        <v>1</v>
      </c>
      <c r="M40" s="60">
        <v>133.41999999999999</v>
      </c>
      <c r="N40" s="63">
        <v>133.41999999999999</v>
      </c>
      <c r="O40" s="19"/>
      <c r="P40" s="13" t="e">
        <v>#VALUE!</v>
      </c>
      <c r="Q40" s="14" t="e">
        <f>IF(J40="PROV SUM",N40,L40*P40)</f>
        <v>#VALUE!</v>
      </c>
      <c r="R40" s="40">
        <v>0</v>
      </c>
      <c r="S40" s="41">
        <v>96.729499999999987</v>
      </c>
      <c r="T40" s="14">
        <f>IF(J40="SC024",N40,IF(ISERROR(S40),"",IF(J40="PROV SUM",N40,L40*S40)))</f>
        <v>96.729499999999987</v>
      </c>
      <c r="V40" s="58" t="s">
        <v>79</v>
      </c>
      <c r="W40" s="61">
        <v>1</v>
      </c>
      <c r="X40" s="41">
        <v>96.729499999999987</v>
      </c>
      <c r="Y40" s="72">
        <f t="shared" si="0"/>
        <v>96.729499999999987</v>
      </c>
      <c r="Z40" s="19"/>
      <c r="AA40" s="79">
        <v>0</v>
      </c>
      <c r="AB40" s="80">
        <f t="shared" si="1"/>
        <v>0</v>
      </c>
      <c r="AC40" s="81">
        <v>0</v>
      </c>
      <c r="AD40" s="82">
        <f t="shared" si="2"/>
        <v>0</v>
      </c>
      <c r="AE40" s="133">
        <f t="shared" si="3"/>
        <v>0</v>
      </c>
    </row>
    <row r="41" spans="1:31" ht="16.5" thickBot="1" x14ac:dyDescent="0.3">
      <c r="A41" s="16"/>
      <c r="B41" s="88" t="s">
        <v>34</v>
      </c>
      <c r="C41" s="89" t="s">
        <v>341</v>
      </c>
      <c r="D41" s="90" t="s">
        <v>378</v>
      </c>
      <c r="E41" s="91"/>
      <c r="F41" s="7"/>
      <c r="G41" s="7"/>
      <c r="H41" s="92"/>
      <c r="I41" s="7"/>
      <c r="J41" s="91"/>
      <c r="K41" s="93"/>
      <c r="L41" s="53"/>
      <c r="M41" s="94"/>
      <c r="N41" s="12"/>
      <c r="O41" s="19"/>
      <c r="P41" s="17"/>
      <c r="Q41" s="38"/>
      <c r="R41" s="38"/>
      <c r="S41" s="38"/>
      <c r="T41" s="38"/>
      <c r="V41" s="93"/>
      <c r="W41" s="53"/>
      <c r="X41" s="38"/>
      <c r="Y41" s="72">
        <f t="shared" si="0"/>
        <v>0</v>
      </c>
      <c r="Z41" s="19"/>
      <c r="AA41" s="79">
        <v>0</v>
      </c>
      <c r="AB41" s="80">
        <f t="shared" si="1"/>
        <v>0</v>
      </c>
      <c r="AC41" s="81">
        <v>0</v>
      </c>
      <c r="AD41" s="82">
        <f t="shared" si="2"/>
        <v>0</v>
      </c>
      <c r="AE41" s="133">
        <f t="shared" si="3"/>
        <v>0</v>
      </c>
    </row>
    <row r="42" spans="1:31" ht="105.75" thickBot="1" x14ac:dyDescent="0.3">
      <c r="A42" s="16"/>
      <c r="B42" s="88" t="s">
        <v>34</v>
      </c>
      <c r="C42" s="89" t="s">
        <v>341</v>
      </c>
      <c r="D42" s="90" t="s">
        <v>25</v>
      </c>
      <c r="E42" s="91" t="s">
        <v>350</v>
      </c>
      <c r="F42" s="10"/>
      <c r="G42" s="10"/>
      <c r="H42" s="92">
        <v>13</v>
      </c>
      <c r="I42" s="10"/>
      <c r="J42" s="91" t="s">
        <v>351</v>
      </c>
      <c r="K42" s="10" t="s">
        <v>311</v>
      </c>
      <c r="L42" s="95">
        <v>2</v>
      </c>
      <c r="M42" s="94">
        <v>222.2</v>
      </c>
      <c r="N42" s="96">
        <v>444.4</v>
      </c>
      <c r="O42" s="19"/>
      <c r="P42" s="13" t="e">
        <v>#VALUE!</v>
      </c>
      <c r="Q42" s="14" t="e">
        <f t="shared" ref="Q42:Q54" si="6">IF(J42="PROV SUM",N42,L42*P42)</f>
        <v>#VALUE!</v>
      </c>
      <c r="R42" s="40">
        <v>0</v>
      </c>
      <c r="S42" s="41">
        <v>196.98029999999997</v>
      </c>
      <c r="T42" s="14">
        <f t="shared" ref="T42:T54" si="7">IF(J42="SC024",N42,IF(ISERROR(S42),"",IF(J42="PROV SUM",N42,L42*S42)))</f>
        <v>393.96059999999994</v>
      </c>
      <c r="V42" s="10" t="s">
        <v>311</v>
      </c>
      <c r="W42" s="95">
        <v>2</v>
      </c>
      <c r="X42" s="41">
        <v>196.98029999999997</v>
      </c>
      <c r="Y42" s="72">
        <f t="shared" si="0"/>
        <v>393.96059999999994</v>
      </c>
      <c r="Z42" s="19"/>
      <c r="AA42" s="79">
        <v>0</v>
      </c>
      <c r="AB42" s="80">
        <f t="shared" si="1"/>
        <v>0</v>
      </c>
      <c r="AC42" s="81">
        <v>0</v>
      </c>
      <c r="AD42" s="82">
        <f t="shared" si="2"/>
        <v>0</v>
      </c>
      <c r="AE42" s="133">
        <f t="shared" si="3"/>
        <v>0</v>
      </c>
    </row>
    <row r="43" spans="1:31" ht="105.75" thickBot="1" x14ac:dyDescent="0.3">
      <c r="A43" s="16"/>
      <c r="B43" s="88" t="s">
        <v>34</v>
      </c>
      <c r="C43" s="89" t="s">
        <v>341</v>
      </c>
      <c r="D43" s="90" t="s">
        <v>25</v>
      </c>
      <c r="E43" s="91" t="s">
        <v>356</v>
      </c>
      <c r="F43" s="7"/>
      <c r="G43" s="7"/>
      <c r="H43" s="92">
        <v>27</v>
      </c>
      <c r="I43" s="7"/>
      <c r="J43" s="91" t="s">
        <v>357</v>
      </c>
      <c r="K43" s="93" t="s">
        <v>311</v>
      </c>
      <c r="L43" s="95">
        <v>1</v>
      </c>
      <c r="M43" s="94">
        <v>22.53</v>
      </c>
      <c r="N43" s="96">
        <v>22.53</v>
      </c>
      <c r="O43" s="19"/>
      <c r="P43" s="13" t="e">
        <v>#VALUE!</v>
      </c>
      <c r="Q43" s="14" t="e">
        <f t="shared" si="6"/>
        <v>#VALUE!</v>
      </c>
      <c r="R43" s="40">
        <v>0</v>
      </c>
      <c r="S43" s="41">
        <v>19.150500000000001</v>
      </c>
      <c r="T43" s="14">
        <f t="shared" si="7"/>
        <v>19.150500000000001</v>
      </c>
      <c r="V43" s="93" t="s">
        <v>311</v>
      </c>
      <c r="W43" s="95">
        <v>1</v>
      </c>
      <c r="X43" s="41">
        <v>19.150500000000001</v>
      </c>
      <c r="Y43" s="72">
        <f t="shared" si="0"/>
        <v>19.150500000000001</v>
      </c>
      <c r="Z43" s="19"/>
      <c r="AA43" s="79">
        <v>0</v>
      </c>
      <c r="AB43" s="80">
        <f t="shared" si="1"/>
        <v>0</v>
      </c>
      <c r="AC43" s="81">
        <v>0</v>
      </c>
      <c r="AD43" s="82">
        <f t="shared" si="2"/>
        <v>0</v>
      </c>
      <c r="AE43" s="133">
        <f t="shared" si="3"/>
        <v>0</v>
      </c>
    </row>
    <row r="44" spans="1:31" ht="120.75" thickBot="1" x14ac:dyDescent="0.3">
      <c r="A44" s="16"/>
      <c r="B44" s="88" t="s">
        <v>34</v>
      </c>
      <c r="C44" s="89" t="s">
        <v>341</v>
      </c>
      <c r="D44" s="90" t="s">
        <v>25</v>
      </c>
      <c r="E44" s="91" t="s">
        <v>358</v>
      </c>
      <c r="F44" s="7"/>
      <c r="G44" s="7"/>
      <c r="H44" s="92">
        <v>41</v>
      </c>
      <c r="I44" s="7"/>
      <c r="J44" s="91" t="s">
        <v>359</v>
      </c>
      <c r="K44" s="93" t="s">
        <v>311</v>
      </c>
      <c r="L44" s="95">
        <v>1</v>
      </c>
      <c r="M44" s="94">
        <v>29.34</v>
      </c>
      <c r="N44" s="96">
        <v>29.34</v>
      </c>
      <c r="O44" s="19"/>
      <c r="P44" s="13" t="e">
        <v>#VALUE!</v>
      </c>
      <c r="Q44" s="14" t="e">
        <f t="shared" si="6"/>
        <v>#VALUE!</v>
      </c>
      <c r="R44" s="40">
        <v>0</v>
      </c>
      <c r="S44" s="41">
        <v>24.939</v>
      </c>
      <c r="T44" s="14">
        <f t="shared" si="7"/>
        <v>24.939</v>
      </c>
      <c r="V44" s="93" t="s">
        <v>311</v>
      </c>
      <c r="W44" s="95">
        <v>1</v>
      </c>
      <c r="X44" s="41">
        <v>24.939</v>
      </c>
      <c r="Y44" s="72">
        <f t="shared" si="0"/>
        <v>24.939</v>
      </c>
      <c r="Z44" s="19"/>
      <c r="AA44" s="79">
        <v>0</v>
      </c>
      <c r="AB44" s="80">
        <f t="shared" si="1"/>
        <v>0</v>
      </c>
      <c r="AC44" s="81">
        <v>0</v>
      </c>
      <c r="AD44" s="82">
        <f t="shared" si="2"/>
        <v>0</v>
      </c>
      <c r="AE44" s="133">
        <f t="shared" si="3"/>
        <v>0</v>
      </c>
    </row>
    <row r="45" spans="1:31" ht="45.75" thickBot="1" x14ac:dyDescent="0.3">
      <c r="A45" s="16"/>
      <c r="B45" s="88" t="s">
        <v>34</v>
      </c>
      <c r="C45" s="89" t="s">
        <v>341</v>
      </c>
      <c r="D45" s="90" t="s">
        <v>25</v>
      </c>
      <c r="E45" s="91" t="s">
        <v>364</v>
      </c>
      <c r="F45" s="7"/>
      <c r="G45" s="7"/>
      <c r="H45" s="92">
        <v>93</v>
      </c>
      <c r="I45" s="7"/>
      <c r="J45" s="91" t="s">
        <v>365</v>
      </c>
      <c r="K45" s="93" t="s">
        <v>311</v>
      </c>
      <c r="L45" s="95">
        <v>1</v>
      </c>
      <c r="M45" s="94">
        <v>550</v>
      </c>
      <c r="N45" s="96">
        <v>550</v>
      </c>
      <c r="O45" s="19"/>
      <c r="P45" s="13" t="e">
        <v>#VALUE!</v>
      </c>
      <c r="Q45" s="14" t="e">
        <f t="shared" si="6"/>
        <v>#VALUE!</v>
      </c>
      <c r="R45" s="40">
        <v>0</v>
      </c>
      <c r="S45" s="41">
        <v>440</v>
      </c>
      <c r="T45" s="14">
        <f t="shared" si="7"/>
        <v>440</v>
      </c>
      <c r="V45" s="93" t="s">
        <v>311</v>
      </c>
      <c r="W45" s="95">
        <v>1</v>
      </c>
      <c r="X45" s="41">
        <v>440</v>
      </c>
      <c r="Y45" s="72">
        <f t="shared" si="0"/>
        <v>440</v>
      </c>
      <c r="Z45" s="19"/>
      <c r="AA45" s="79">
        <v>0</v>
      </c>
      <c r="AB45" s="80">
        <f t="shared" si="1"/>
        <v>0</v>
      </c>
      <c r="AC45" s="81">
        <v>0</v>
      </c>
      <c r="AD45" s="82">
        <f t="shared" si="2"/>
        <v>0</v>
      </c>
      <c r="AE45" s="133">
        <f t="shared" si="3"/>
        <v>0</v>
      </c>
    </row>
    <row r="46" spans="1:31" ht="45.75" thickBot="1" x14ac:dyDescent="0.3">
      <c r="A46" s="16"/>
      <c r="B46" s="88" t="s">
        <v>34</v>
      </c>
      <c r="C46" s="89" t="s">
        <v>341</v>
      </c>
      <c r="D46" s="90" t="s">
        <v>25</v>
      </c>
      <c r="E46" s="91" t="s">
        <v>352</v>
      </c>
      <c r="F46" s="7"/>
      <c r="G46" s="7"/>
      <c r="H46" s="92">
        <v>104</v>
      </c>
      <c r="I46" s="7"/>
      <c r="J46" s="91" t="s">
        <v>353</v>
      </c>
      <c r="K46" s="93" t="s">
        <v>311</v>
      </c>
      <c r="L46" s="95">
        <v>2</v>
      </c>
      <c r="M46" s="94">
        <v>3.44</v>
      </c>
      <c r="N46" s="96">
        <v>6.88</v>
      </c>
      <c r="O46" s="19"/>
      <c r="P46" s="13" t="e">
        <v>#VALUE!</v>
      </c>
      <c r="Q46" s="14" t="e">
        <f t="shared" si="6"/>
        <v>#VALUE!</v>
      </c>
      <c r="R46" s="40">
        <v>0</v>
      </c>
      <c r="S46" s="41">
        <v>3.0495599999999996</v>
      </c>
      <c r="T46" s="14">
        <f t="shared" si="7"/>
        <v>6.0991199999999992</v>
      </c>
      <c r="V46" s="93" t="s">
        <v>311</v>
      </c>
      <c r="W46" s="95">
        <v>2</v>
      </c>
      <c r="X46" s="41">
        <v>3.0495599999999996</v>
      </c>
      <c r="Y46" s="72">
        <f t="shared" si="0"/>
        <v>6.0991199999999992</v>
      </c>
      <c r="Z46" s="19"/>
      <c r="AA46" s="79">
        <v>0</v>
      </c>
      <c r="AB46" s="80">
        <f t="shared" si="1"/>
        <v>0</v>
      </c>
      <c r="AC46" s="81">
        <v>0</v>
      </c>
      <c r="AD46" s="82">
        <f t="shared" si="2"/>
        <v>0</v>
      </c>
      <c r="AE46" s="133">
        <f t="shared" si="3"/>
        <v>0</v>
      </c>
    </row>
    <row r="47" spans="1:31" ht="90.75" thickBot="1" x14ac:dyDescent="0.3">
      <c r="A47" s="16"/>
      <c r="B47" s="88" t="s">
        <v>34</v>
      </c>
      <c r="C47" s="89" t="s">
        <v>341</v>
      </c>
      <c r="D47" s="90" t="s">
        <v>25</v>
      </c>
      <c r="E47" s="91" t="s">
        <v>366</v>
      </c>
      <c r="F47" s="7"/>
      <c r="G47" s="7"/>
      <c r="H47" s="92">
        <v>115</v>
      </c>
      <c r="I47" s="7"/>
      <c r="J47" s="91" t="s">
        <v>367</v>
      </c>
      <c r="K47" s="93" t="s">
        <v>311</v>
      </c>
      <c r="L47" s="95">
        <v>2</v>
      </c>
      <c r="M47" s="94">
        <v>70.11</v>
      </c>
      <c r="N47" s="96">
        <v>140.22</v>
      </c>
      <c r="O47" s="19"/>
      <c r="P47" s="13" t="e">
        <v>#VALUE!</v>
      </c>
      <c r="Q47" s="14" t="e">
        <f t="shared" si="6"/>
        <v>#VALUE!</v>
      </c>
      <c r="R47" s="40">
        <v>0</v>
      </c>
      <c r="S47" s="41">
        <v>56.088000000000001</v>
      </c>
      <c r="T47" s="14">
        <f t="shared" si="7"/>
        <v>112.176</v>
      </c>
      <c r="V47" s="93" t="s">
        <v>311</v>
      </c>
      <c r="W47" s="95">
        <v>2</v>
      </c>
      <c r="X47" s="41">
        <v>56.088000000000001</v>
      </c>
      <c r="Y47" s="72">
        <f t="shared" si="0"/>
        <v>112.176</v>
      </c>
      <c r="Z47" s="19"/>
      <c r="AA47" s="79">
        <v>0</v>
      </c>
      <c r="AB47" s="80">
        <f t="shared" si="1"/>
        <v>0</v>
      </c>
      <c r="AC47" s="81">
        <v>0</v>
      </c>
      <c r="AD47" s="82">
        <f t="shared" si="2"/>
        <v>0</v>
      </c>
      <c r="AE47" s="133">
        <f t="shared" si="3"/>
        <v>0</v>
      </c>
    </row>
    <row r="48" spans="1:31" ht="76.5" thickBot="1" x14ac:dyDescent="0.3">
      <c r="A48" s="16"/>
      <c r="B48" s="88" t="s">
        <v>34</v>
      </c>
      <c r="C48" s="89" t="s">
        <v>341</v>
      </c>
      <c r="D48" s="90" t="s">
        <v>25</v>
      </c>
      <c r="E48" s="97" t="s">
        <v>342</v>
      </c>
      <c r="F48" s="7"/>
      <c r="G48" s="7"/>
      <c r="H48" s="92">
        <v>180</v>
      </c>
      <c r="I48" s="7"/>
      <c r="J48" s="98" t="s">
        <v>343</v>
      </c>
      <c r="K48" s="93" t="s">
        <v>311</v>
      </c>
      <c r="L48" s="95">
        <v>1</v>
      </c>
      <c r="M48" s="94">
        <v>62.11</v>
      </c>
      <c r="N48" s="96">
        <v>62.11</v>
      </c>
      <c r="O48" s="19"/>
      <c r="P48" s="13" t="e">
        <v>#VALUE!</v>
      </c>
      <c r="Q48" s="14" t="e">
        <f t="shared" si="6"/>
        <v>#VALUE!</v>
      </c>
      <c r="R48" s="40">
        <v>0</v>
      </c>
      <c r="S48" s="41">
        <v>55.060514999999995</v>
      </c>
      <c r="T48" s="14">
        <f t="shared" si="7"/>
        <v>55.060514999999995</v>
      </c>
      <c r="V48" s="93" t="s">
        <v>311</v>
      </c>
      <c r="W48" s="95">
        <v>1</v>
      </c>
      <c r="X48" s="41">
        <v>55.060514999999995</v>
      </c>
      <c r="Y48" s="72">
        <f t="shared" si="0"/>
        <v>55.060514999999995</v>
      </c>
      <c r="Z48" s="19"/>
      <c r="AA48" s="79">
        <v>0</v>
      </c>
      <c r="AB48" s="80">
        <f t="shared" si="1"/>
        <v>0</v>
      </c>
      <c r="AC48" s="81">
        <v>0</v>
      </c>
      <c r="AD48" s="82">
        <f t="shared" si="2"/>
        <v>0</v>
      </c>
      <c r="AE48" s="133">
        <f t="shared" si="3"/>
        <v>0</v>
      </c>
    </row>
    <row r="49" spans="1:32" ht="91.5" thickBot="1" x14ac:dyDescent="0.3">
      <c r="A49" s="16"/>
      <c r="B49" s="88" t="s">
        <v>34</v>
      </c>
      <c r="C49" s="89" t="s">
        <v>341</v>
      </c>
      <c r="D49" s="90" t="s">
        <v>25</v>
      </c>
      <c r="E49" s="97" t="s">
        <v>370</v>
      </c>
      <c r="F49" s="7"/>
      <c r="G49" s="7"/>
      <c r="H49" s="92">
        <v>186</v>
      </c>
      <c r="I49" s="7"/>
      <c r="J49" s="99" t="s">
        <v>371</v>
      </c>
      <c r="K49" s="93" t="s">
        <v>311</v>
      </c>
      <c r="L49" s="95">
        <v>1</v>
      </c>
      <c r="M49" s="94">
        <v>86.88</v>
      </c>
      <c r="N49" s="96">
        <v>86.88</v>
      </c>
      <c r="O49" s="19"/>
      <c r="P49" s="13" t="e">
        <v>#VALUE!</v>
      </c>
      <c r="Q49" s="14" t="e">
        <f t="shared" si="6"/>
        <v>#VALUE!</v>
      </c>
      <c r="R49" s="40">
        <v>0</v>
      </c>
      <c r="S49" s="41">
        <v>69.504000000000005</v>
      </c>
      <c r="T49" s="14">
        <f t="shared" si="7"/>
        <v>69.504000000000005</v>
      </c>
      <c r="V49" s="93" t="s">
        <v>311</v>
      </c>
      <c r="W49" s="95">
        <v>1</v>
      </c>
      <c r="X49" s="41">
        <v>69.504000000000005</v>
      </c>
      <c r="Y49" s="72">
        <f t="shared" si="0"/>
        <v>69.504000000000005</v>
      </c>
      <c r="Z49" s="19"/>
      <c r="AA49" s="79">
        <v>0</v>
      </c>
      <c r="AB49" s="80">
        <f t="shared" si="1"/>
        <v>0</v>
      </c>
      <c r="AC49" s="81">
        <v>0</v>
      </c>
      <c r="AD49" s="82">
        <f t="shared" si="2"/>
        <v>0</v>
      </c>
      <c r="AE49" s="133">
        <f t="shared" si="3"/>
        <v>0</v>
      </c>
    </row>
    <row r="50" spans="1:32" ht="16.5" thickBot="1" x14ac:dyDescent="0.3">
      <c r="A50" s="22"/>
      <c r="B50" s="88" t="s">
        <v>34</v>
      </c>
      <c r="C50" s="89" t="s">
        <v>341</v>
      </c>
      <c r="D50" s="90" t="s">
        <v>25</v>
      </c>
      <c r="E50" s="100" t="s">
        <v>424</v>
      </c>
      <c r="F50" s="30"/>
      <c r="G50" s="30"/>
      <c r="H50" s="92">
        <v>190</v>
      </c>
      <c r="I50" s="30"/>
      <c r="J50" s="101" t="s">
        <v>379</v>
      </c>
      <c r="K50" s="93" t="s">
        <v>311</v>
      </c>
      <c r="L50" s="95">
        <v>1</v>
      </c>
      <c r="M50" s="102">
        <v>1500</v>
      </c>
      <c r="N50" s="96">
        <v>1500</v>
      </c>
      <c r="O50" s="19"/>
      <c r="P50" s="13" t="e">
        <v>#VALUE!</v>
      </c>
      <c r="Q50" s="14">
        <f t="shared" si="6"/>
        <v>1500</v>
      </c>
      <c r="R50" s="40" t="s">
        <v>381</v>
      </c>
      <c r="S50" s="41" t="s">
        <v>381</v>
      </c>
      <c r="T50" s="14">
        <f t="shared" si="7"/>
        <v>1500</v>
      </c>
      <c r="V50" s="93" t="s">
        <v>311</v>
      </c>
      <c r="W50" s="95">
        <v>1</v>
      </c>
      <c r="X50" s="41" t="s">
        <v>381</v>
      </c>
      <c r="Y50" s="72">
        <v>1500</v>
      </c>
      <c r="Z50" s="19"/>
      <c r="AA50" s="79">
        <v>0</v>
      </c>
      <c r="AB50" s="80">
        <f t="shared" si="1"/>
        <v>0</v>
      </c>
      <c r="AC50" s="81">
        <v>0</v>
      </c>
      <c r="AD50" s="82">
        <f t="shared" si="2"/>
        <v>0</v>
      </c>
      <c r="AE50" s="133">
        <f t="shared" si="3"/>
        <v>0</v>
      </c>
    </row>
    <row r="51" spans="1:32" ht="27" thickBot="1" x14ac:dyDescent="0.3">
      <c r="A51" s="22"/>
      <c r="B51" s="88" t="s">
        <v>34</v>
      </c>
      <c r="C51" s="89" t="s">
        <v>341</v>
      </c>
      <c r="D51" s="90" t="s">
        <v>25</v>
      </c>
      <c r="E51" s="103" t="s">
        <v>425</v>
      </c>
      <c r="F51" s="30"/>
      <c r="G51" s="30"/>
      <c r="H51" s="92">
        <v>191</v>
      </c>
      <c r="I51" s="30"/>
      <c r="J51" s="101" t="s">
        <v>379</v>
      </c>
      <c r="K51" s="93" t="s">
        <v>311</v>
      </c>
      <c r="L51" s="95">
        <v>1</v>
      </c>
      <c r="M51" s="102">
        <v>100</v>
      </c>
      <c r="N51" s="96">
        <v>100</v>
      </c>
      <c r="O51" s="19"/>
      <c r="P51" s="13" t="e">
        <v>#VALUE!</v>
      </c>
      <c r="Q51" s="14">
        <f t="shared" si="6"/>
        <v>100</v>
      </c>
      <c r="R51" s="40" t="s">
        <v>381</v>
      </c>
      <c r="S51" s="41" t="s">
        <v>381</v>
      </c>
      <c r="T51" s="14">
        <f t="shared" si="7"/>
        <v>100</v>
      </c>
      <c r="V51" s="93" t="s">
        <v>311</v>
      </c>
      <c r="W51" s="95">
        <v>1</v>
      </c>
      <c r="X51" s="41" t="s">
        <v>381</v>
      </c>
      <c r="Y51" s="72">
        <v>100</v>
      </c>
      <c r="Z51" s="19"/>
      <c r="AA51" s="79">
        <v>0</v>
      </c>
      <c r="AB51" s="80">
        <f t="shared" si="1"/>
        <v>0</v>
      </c>
      <c r="AC51" s="81">
        <v>0</v>
      </c>
      <c r="AD51" s="82">
        <f t="shared" si="2"/>
        <v>0</v>
      </c>
      <c r="AE51" s="133">
        <f t="shared" si="3"/>
        <v>0</v>
      </c>
    </row>
    <row r="52" spans="1:32" ht="16.5" thickBot="1" x14ac:dyDescent="0.3">
      <c r="A52" s="22"/>
      <c r="B52" s="88" t="s">
        <v>34</v>
      </c>
      <c r="C52" s="89" t="s">
        <v>341</v>
      </c>
      <c r="D52" s="90" t="s">
        <v>25</v>
      </c>
      <c r="E52" s="103" t="s">
        <v>426</v>
      </c>
      <c r="F52" s="30"/>
      <c r="G52" s="30"/>
      <c r="H52" s="92">
        <v>192</v>
      </c>
      <c r="I52" s="30"/>
      <c r="J52" s="101" t="s">
        <v>379</v>
      </c>
      <c r="K52" s="93" t="s">
        <v>311</v>
      </c>
      <c r="L52" s="95">
        <v>1</v>
      </c>
      <c r="M52" s="102">
        <v>100</v>
      </c>
      <c r="N52" s="96">
        <v>100</v>
      </c>
      <c r="O52" s="19"/>
      <c r="P52" s="13" t="e">
        <v>#VALUE!</v>
      </c>
      <c r="Q52" s="14">
        <f t="shared" si="6"/>
        <v>100</v>
      </c>
      <c r="R52" s="40" t="s">
        <v>381</v>
      </c>
      <c r="S52" s="41" t="s">
        <v>381</v>
      </c>
      <c r="T52" s="14">
        <f t="shared" si="7"/>
        <v>100</v>
      </c>
      <c r="V52" s="93" t="s">
        <v>311</v>
      </c>
      <c r="W52" s="95">
        <v>1</v>
      </c>
      <c r="X52" s="41" t="s">
        <v>381</v>
      </c>
      <c r="Y52" s="72">
        <v>100</v>
      </c>
      <c r="Z52" s="19"/>
      <c r="AA52" s="79">
        <v>0</v>
      </c>
      <c r="AB52" s="80">
        <f t="shared" si="1"/>
        <v>0</v>
      </c>
      <c r="AC52" s="81">
        <v>0</v>
      </c>
      <c r="AD52" s="82">
        <f t="shared" si="2"/>
        <v>0</v>
      </c>
      <c r="AE52" s="133">
        <f t="shared" si="3"/>
        <v>0</v>
      </c>
    </row>
    <row r="53" spans="1:32" ht="16.5" thickBot="1" x14ac:dyDescent="0.3">
      <c r="A53" s="22"/>
      <c r="B53" s="88" t="s">
        <v>34</v>
      </c>
      <c r="C53" s="89" t="s">
        <v>341</v>
      </c>
      <c r="D53" s="90" t="s">
        <v>25</v>
      </c>
      <c r="E53" s="103" t="s">
        <v>427</v>
      </c>
      <c r="F53" s="30"/>
      <c r="G53" s="30"/>
      <c r="H53" s="92">
        <v>193</v>
      </c>
      <c r="I53" s="30"/>
      <c r="J53" s="101" t="s">
        <v>379</v>
      </c>
      <c r="K53" s="93" t="s">
        <v>311</v>
      </c>
      <c r="L53" s="95">
        <v>1</v>
      </c>
      <c r="M53" s="102">
        <v>100</v>
      </c>
      <c r="N53" s="96">
        <v>100</v>
      </c>
      <c r="O53" s="19"/>
      <c r="P53" s="13" t="e">
        <v>#VALUE!</v>
      </c>
      <c r="Q53" s="14">
        <f t="shared" si="6"/>
        <v>100</v>
      </c>
      <c r="R53" s="40" t="s">
        <v>381</v>
      </c>
      <c r="S53" s="41">
        <v>100</v>
      </c>
      <c r="T53" s="14">
        <f t="shared" si="7"/>
        <v>100</v>
      </c>
      <c r="V53" s="93" t="s">
        <v>311</v>
      </c>
      <c r="W53" s="95">
        <v>1</v>
      </c>
      <c r="X53" s="102">
        <v>100</v>
      </c>
      <c r="Y53" s="96">
        <v>100</v>
      </c>
      <c r="Z53" s="19"/>
      <c r="AA53" s="79">
        <v>0</v>
      </c>
      <c r="AB53" s="80">
        <f t="shared" ref="AB53:AB54" si="8">Y53*AA53</f>
        <v>0</v>
      </c>
      <c r="AC53" s="81">
        <v>0</v>
      </c>
      <c r="AD53" s="82">
        <f t="shared" ref="AD53:AD54" si="9">Y53*AC53</f>
        <v>0</v>
      </c>
      <c r="AE53" s="133">
        <f t="shared" si="3"/>
        <v>0</v>
      </c>
    </row>
    <row r="54" spans="1:32" ht="16.5" thickBot="1" x14ac:dyDescent="0.3">
      <c r="A54" s="22"/>
      <c r="B54" s="88" t="s">
        <v>34</v>
      </c>
      <c r="C54" s="89" t="s">
        <v>341</v>
      </c>
      <c r="D54" s="90" t="s">
        <v>25</v>
      </c>
      <c r="E54" s="103" t="s">
        <v>428</v>
      </c>
      <c r="F54" s="30"/>
      <c r="G54" s="30"/>
      <c r="H54" s="92">
        <v>194</v>
      </c>
      <c r="I54" s="30"/>
      <c r="J54" s="101" t="s">
        <v>379</v>
      </c>
      <c r="K54" s="93" t="s">
        <v>311</v>
      </c>
      <c r="L54" s="95">
        <v>1</v>
      </c>
      <c r="M54" s="102">
        <v>350</v>
      </c>
      <c r="N54" s="96">
        <v>350</v>
      </c>
      <c r="O54" s="19"/>
      <c r="P54" s="13" t="e">
        <v>#VALUE!</v>
      </c>
      <c r="Q54" s="14">
        <f t="shared" si="6"/>
        <v>350</v>
      </c>
      <c r="R54" s="40" t="s">
        <v>381</v>
      </c>
      <c r="S54" s="41">
        <v>350</v>
      </c>
      <c r="T54" s="14">
        <f t="shared" si="7"/>
        <v>350</v>
      </c>
      <c r="V54" s="93" t="s">
        <v>311</v>
      </c>
      <c r="W54" s="95">
        <v>1</v>
      </c>
      <c r="X54" s="102">
        <v>350</v>
      </c>
      <c r="Y54" s="96">
        <v>350</v>
      </c>
      <c r="Z54" s="19"/>
      <c r="AA54" s="79">
        <v>0</v>
      </c>
      <c r="AB54" s="80">
        <f t="shared" si="8"/>
        <v>0</v>
      </c>
      <c r="AC54" s="81">
        <v>0</v>
      </c>
      <c r="AD54" s="82">
        <f t="shared" si="9"/>
        <v>0</v>
      </c>
      <c r="AE54" s="133">
        <f t="shared" si="3"/>
        <v>0</v>
      </c>
    </row>
    <row r="55" spans="1:32" ht="15.75" thickBot="1" x14ac:dyDescent="0.3">
      <c r="A55" s="22"/>
      <c r="B55" s="64"/>
      <c r="C55" s="24"/>
      <c r="D55" s="25"/>
      <c r="E55" s="26"/>
      <c r="F55" s="22"/>
      <c r="G55" s="22"/>
      <c r="H55" s="27"/>
      <c r="I55" s="22"/>
      <c r="J55" s="28"/>
      <c r="K55" s="22"/>
      <c r="L55" s="29"/>
      <c r="M55" s="28"/>
      <c r="N55" s="18"/>
      <c r="O55" s="19"/>
      <c r="P55" s="17"/>
      <c r="Q55" s="19"/>
      <c r="R55" s="19"/>
      <c r="S55" s="19"/>
      <c r="T55" s="19"/>
    </row>
    <row r="56" spans="1:32" ht="15.75" thickBot="1" x14ac:dyDescent="0.3">
      <c r="S56" s="69" t="s">
        <v>5</v>
      </c>
      <c r="T56" s="70">
        <f>SUM(T11:T54)</f>
        <v>10788.96679</v>
      </c>
      <c r="U56" s="66"/>
      <c r="V56" s="22"/>
      <c r="W56" s="29"/>
      <c r="X56" s="69" t="s">
        <v>5</v>
      </c>
      <c r="Y56" s="70">
        <f>SUM(Y11:Y54)</f>
        <v>10788.96679</v>
      </c>
      <c r="Z56" s="19"/>
      <c r="AA56" s="78"/>
      <c r="AB56" s="119">
        <f>SUM(AB11:AB54)</f>
        <v>2964.4382799999998</v>
      </c>
      <c r="AC56" s="78"/>
      <c r="AD56" s="120">
        <f>SUM(AD11:AD54)</f>
        <v>2964.4382799999998</v>
      </c>
      <c r="AE56" s="134">
        <f>SUM(AE11:AE54)</f>
        <v>0</v>
      </c>
      <c r="AF56" s="407">
        <f>SUM(AF11:AF54)</f>
        <v>2964.4382799999998</v>
      </c>
    </row>
  </sheetData>
  <autoFilter ref="B8:AE54"/>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0 S11:S12 S14 S18:S23 S25:S28 S30:S31 S33:S37 S42:S54 X39:X40 X11:X12 X14 X18:X23 X25:X28 X30:X31 X33:X37 X42:X52">
      <formula1>P11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Project Summary</vt:lpstr>
      <vt:lpstr>Valuation Summary</vt:lpstr>
      <vt:lpstr>Project Overheads &amp; Scaffold</vt:lpstr>
      <vt:lpstr>1-44 Denyer House</vt:lpstr>
      <vt:lpstr>1-10 Lissenden Mansions</vt:lpstr>
      <vt:lpstr>25 Troyes House</vt:lpstr>
      <vt:lpstr>11-20 Lissenden Mansions</vt:lpstr>
      <vt:lpstr>5 Gillies Street</vt:lpstr>
      <vt:lpstr>8 Dale Street</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2017-06-27T15:37:36Z</cp:lastPrinted>
  <dcterms:created xsi:type="dcterms:W3CDTF">2017-01-23T09:09:14Z</dcterms:created>
  <dcterms:modified xsi:type="dcterms:W3CDTF">2017-07-03T12:13:32Z</dcterms:modified>
</cp:coreProperties>
</file>