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30840" windowHeight="11640" tabRatio="500"/>
  </bookViews>
  <sheets>
    <sheet name="Sheet1" sheetId="1" r:id="rId1"/>
    <sheet name="Sheet2" sheetId="2" r:id="rId2"/>
  </sheets>
  <calcPr calcId="140000" concurrentCalc="0"/>
</workbook>
</file>

<file path=xl/calcChain.xml><?xml version="1.0" encoding="utf-8"?>
<calcChain xmlns="http://schemas.openxmlformats.org/spreadsheetml/2006/main">
  <c r="F280" i="1"/>
  <c r="E280"/>
  <c r="D280"/>
  <c r="C280"/>
  <c r="G277"/>
  <c r="F277"/>
  <c r="E277"/>
  <c r="D277"/>
  <c r="C277"/>
  <c r="N242"/>
  <c r="M243"/>
  <c r="M242"/>
  <c r="M244"/>
  <c r="N241"/>
  <c r="N240"/>
  <c r="L243"/>
  <c r="L244"/>
  <c r="L242"/>
  <c r="L241"/>
  <c r="L240"/>
  <c r="M240"/>
  <c r="K244"/>
  <c r="K243"/>
  <c r="K242"/>
  <c r="K241"/>
  <c r="K240"/>
  <c r="M241"/>
  <c r="J277"/>
  <c r="BB224"/>
  <c r="BB223"/>
  <c r="BB222"/>
  <c r="BB221"/>
  <c r="BB220"/>
  <c r="G134"/>
  <c r="G133"/>
  <c r="M232"/>
  <c r="J204"/>
  <c r="K108"/>
  <c r="K107"/>
  <c r="K82"/>
  <c r="G186"/>
  <c r="G112"/>
  <c r="G90"/>
  <c r="G65"/>
  <c r="G55"/>
  <c r="G200"/>
  <c r="C220"/>
  <c r="G73"/>
  <c r="G54"/>
  <c r="G38"/>
  <c r="G14"/>
  <c r="G199"/>
  <c r="C219"/>
  <c r="C221"/>
  <c r="G91"/>
  <c r="G40"/>
  <c r="G16"/>
  <c r="G201"/>
  <c r="C223"/>
  <c r="N87"/>
  <c r="J134"/>
  <c r="J40"/>
  <c r="J16"/>
  <c r="J201"/>
  <c r="J179"/>
  <c r="J178"/>
  <c r="J177"/>
  <c r="J186"/>
  <c r="J161"/>
  <c r="J160"/>
  <c r="J159"/>
  <c r="J158"/>
  <c r="J157"/>
  <c r="J156"/>
  <c r="J155"/>
  <c r="J164"/>
  <c r="J148"/>
  <c r="J147"/>
  <c r="J146"/>
  <c r="J145"/>
  <c r="J151"/>
  <c r="J85"/>
  <c r="J84"/>
  <c r="J83"/>
  <c r="J81"/>
  <c r="J90"/>
  <c r="J55"/>
  <c r="J200"/>
  <c r="J191"/>
  <c r="J190"/>
  <c r="J193"/>
  <c r="J183"/>
  <c r="J182"/>
  <c r="J181"/>
  <c r="J185"/>
  <c r="J168"/>
  <c r="J170"/>
  <c r="J138"/>
  <c r="J137"/>
  <c r="J140"/>
  <c r="J107"/>
  <c r="J108"/>
  <c r="J111"/>
  <c r="J95"/>
  <c r="J94"/>
  <c r="J97"/>
  <c r="J82"/>
  <c r="J89"/>
  <c r="J73"/>
  <c r="J62"/>
  <c r="J61"/>
  <c r="J60"/>
  <c r="J64"/>
  <c r="J26"/>
  <c r="J27"/>
  <c r="J38"/>
  <c r="J14"/>
  <c r="J199"/>
  <c r="N201"/>
  <c r="G231"/>
  <c r="G230"/>
  <c r="G232"/>
  <c r="J219"/>
  <c r="J230"/>
  <c r="J220"/>
  <c r="J231"/>
  <c r="J232"/>
  <c r="D232"/>
  <c r="G233"/>
  <c r="D233"/>
  <c r="D234"/>
  <c r="E233"/>
  <c r="E232"/>
  <c r="N195"/>
  <c r="N191"/>
  <c r="N168"/>
  <c r="N172"/>
  <c r="N165"/>
  <c r="N161"/>
  <c r="N152"/>
  <c r="N148"/>
  <c r="N142"/>
  <c r="N138"/>
  <c r="N130"/>
  <c r="N134"/>
  <c r="N113"/>
  <c r="N109"/>
  <c r="N99"/>
  <c r="N95"/>
  <c r="N71"/>
  <c r="N75"/>
  <c r="N66"/>
  <c r="N62"/>
  <c r="N56"/>
  <c r="N52"/>
  <c r="N36"/>
  <c r="N40"/>
  <c r="C224"/>
  <c r="F221"/>
  <c r="F223"/>
  <c r="N12"/>
  <c r="N16"/>
  <c r="J203"/>
  <c r="J205"/>
  <c r="R217"/>
  <c r="W217"/>
  <c r="AC217"/>
  <c r="AH217"/>
  <c r="AM217"/>
  <c r="AV223"/>
  <c r="AB217"/>
  <c r="Q217"/>
  <c r="V217"/>
  <c r="AG217"/>
  <c r="AL217"/>
  <c r="AV222"/>
  <c r="AA217"/>
  <c r="P217"/>
  <c r="U217"/>
  <c r="AF217"/>
  <c r="AK217"/>
  <c r="AV221"/>
  <c r="T217"/>
  <c r="Z217"/>
  <c r="O217"/>
  <c r="Y217"/>
  <c r="AE217"/>
  <c r="AJ217"/>
  <c r="AV220"/>
  <c r="D254"/>
  <c r="E254"/>
  <c r="C254"/>
  <c r="G254"/>
  <c r="D255"/>
  <c r="D243"/>
  <c r="E243"/>
  <c r="C243"/>
  <c r="G243"/>
  <c r="D244"/>
  <c r="AV217"/>
  <c r="K182"/>
  <c r="D231"/>
  <c r="E231"/>
  <c r="D230"/>
  <c r="E230"/>
  <c r="N183"/>
  <c r="N187"/>
  <c r="K27"/>
  <c r="N91"/>
  <c r="K26"/>
  <c r="D264"/>
  <c r="C264"/>
  <c r="F261"/>
  <c r="E261"/>
  <c r="D261"/>
  <c r="C261"/>
  <c r="D253"/>
  <c r="C253"/>
  <c r="F250"/>
  <c r="E250"/>
  <c r="D250"/>
  <c r="C250"/>
  <c r="D242"/>
  <c r="C242"/>
  <c r="F239"/>
  <c r="E239"/>
  <c r="D239"/>
  <c r="C239"/>
  <c r="K85"/>
  <c r="G203"/>
  <c r="K177"/>
  <c r="I272"/>
  <c r="I276"/>
  <c r="I271"/>
  <c r="I277"/>
  <c r="J276"/>
  <c r="I273"/>
  <c r="J273"/>
  <c r="D272"/>
  <c r="C272"/>
  <c r="F272"/>
  <c r="E272"/>
  <c r="G272"/>
  <c r="C271"/>
  <c r="D271"/>
  <c r="E271"/>
  <c r="F271"/>
  <c r="G271"/>
  <c r="G273"/>
  <c r="E274"/>
  <c r="E275"/>
  <c r="F273"/>
  <c r="E273"/>
  <c r="D273"/>
  <c r="C273"/>
  <c r="J234"/>
  <c r="I278"/>
  <c r="I280"/>
  <c r="J278"/>
  <c r="J267"/>
  <c r="K267"/>
  <c r="L267"/>
  <c r="M267"/>
  <c r="N267"/>
  <c r="N265"/>
  <c r="N264"/>
  <c r="N261"/>
  <c r="C276"/>
  <c r="D276"/>
  <c r="G276"/>
  <c r="G278"/>
  <c r="G280"/>
  <c r="M234"/>
  <c r="G250"/>
  <c r="F230"/>
  <c r="G253"/>
  <c r="F231"/>
  <c r="F232"/>
  <c r="F233"/>
  <c r="F234"/>
  <c r="C234"/>
  <c r="C233"/>
  <c r="G261"/>
  <c r="I230"/>
  <c r="G264"/>
  <c r="I231"/>
  <c r="I232"/>
  <c r="C232"/>
  <c r="C231"/>
  <c r="C230"/>
  <c r="K230"/>
  <c r="K231"/>
  <c r="H231"/>
  <c r="H230"/>
  <c r="G234"/>
  <c r="H233"/>
  <c r="H232"/>
  <c r="G242"/>
  <c r="G239"/>
  <c r="G245"/>
  <c r="F245"/>
  <c r="E240"/>
  <c r="E241"/>
  <c r="E245"/>
  <c r="D241"/>
  <c r="D245"/>
  <c r="C241"/>
  <c r="C245"/>
  <c r="E220"/>
  <c r="E219"/>
  <c r="F267"/>
  <c r="E267"/>
  <c r="D267"/>
  <c r="C267"/>
  <c r="J222"/>
  <c r="K220"/>
  <c r="K219"/>
  <c r="K148"/>
  <c r="K147"/>
  <c r="K146"/>
  <c r="K145"/>
  <c r="K138"/>
  <c r="K137"/>
  <c r="K191"/>
  <c r="K190"/>
  <c r="K181"/>
  <c r="K179"/>
  <c r="K178"/>
  <c r="K168"/>
  <c r="K161"/>
  <c r="K160"/>
  <c r="K159"/>
  <c r="K158"/>
  <c r="K157"/>
  <c r="K156"/>
  <c r="K155"/>
  <c r="K95"/>
  <c r="K94"/>
  <c r="K84"/>
  <c r="K83"/>
  <c r="K81"/>
  <c r="K62"/>
  <c r="K61"/>
  <c r="K60"/>
  <c r="G256"/>
  <c r="C263"/>
  <c r="D263"/>
  <c r="E262"/>
  <c r="E263"/>
  <c r="C252"/>
  <c r="D252"/>
  <c r="E251"/>
  <c r="E252"/>
  <c r="G267"/>
  <c r="C256"/>
  <c r="D256"/>
  <c r="E256"/>
  <c r="F256"/>
  <c r="D223"/>
  <c r="D221"/>
  <c r="D220"/>
  <c r="D219"/>
</calcChain>
</file>

<file path=xl/sharedStrings.xml><?xml version="1.0" encoding="utf-8"?>
<sst xmlns="http://schemas.openxmlformats.org/spreadsheetml/2006/main" count="606" uniqueCount="225">
  <si>
    <t>Unit 1.A.1</t>
  </si>
  <si>
    <t>P</t>
    <phoneticPr fontId="0" type="noConversion"/>
  </si>
  <si>
    <t>Unit 1.A.2</t>
  </si>
  <si>
    <t>Unit 1.A.3</t>
  </si>
  <si>
    <t>Unit 1.A.5</t>
  </si>
  <si>
    <t>Unit 1.A.6</t>
  </si>
  <si>
    <t>Unit 1.A.7</t>
  </si>
  <si>
    <t>Unit 1.A.8</t>
  </si>
  <si>
    <t>Unit 1.A.9</t>
  </si>
  <si>
    <t>P</t>
  </si>
  <si>
    <t>Area (GIA/m2)</t>
  </si>
  <si>
    <t>Unit 2.A.1</t>
  </si>
  <si>
    <t>SR</t>
  </si>
  <si>
    <t>Unit 2.A.2</t>
  </si>
  <si>
    <t>Unit 2.A.3</t>
  </si>
  <si>
    <t>Unit 2.A.4</t>
  </si>
  <si>
    <t>Unit 2.A.5</t>
  </si>
  <si>
    <t>Unit 2.A.6</t>
  </si>
  <si>
    <t>Unit 2.A.7</t>
  </si>
  <si>
    <t>Unit 2.A.8</t>
  </si>
  <si>
    <t>Unit 2.A.9</t>
  </si>
  <si>
    <t>Unit 2.A.10</t>
  </si>
  <si>
    <t>Unit 2.A.11</t>
  </si>
  <si>
    <t>Unit 2.A.13</t>
  </si>
  <si>
    <t>Unit 2.A.14</t>
  </si>
  <si>
    <t>Unit 2.A.15</t>
  </si>
  <si>
    <t>New build block (A)</t>
  </si>
  <si>
    <t>Washroom extensions (B)</t>
  </si>
  <si>
    <t>Unit 2.B.1</t>
  </si>
  <si>
    <t>I</t>
  </si>
  <si>
    <t>Unit 2.B.2</t>
  </si>
  <si>
    <t>Unit 2.B.3</t>
  </si>
  <si>
    <t>Unit 2.B.4</t>
  </si>
  <si>
    <t>Unit 2.B.5</t>
  </si>
  <si>
    <t>Unit 2.B.6</t>
  </si>
  <si>
    <t>Unit 2.B.7</t>
  </si>
  <si>
    <t>Unit 2.B.8</t>
  </si>
  <si>
    <t>Unit 2.B.9</t>
  </si>
  <si>
    <t>Unit 2.B.10</t>
  </si>
  <si>
    <t>Overbuilds (C)</t>
  </si>
  <si>
    <t>Unit 2.C.2</t>
  </si>
  <si>
    <t>Unit 2.C.3</t>
  </si>
  <si>
    <t>Unit 2.C.4</t>
  </si>
  <si>
    <t>Underbuilds - (D)</t>
  </si>
  <si>
    <t>Unit 2.D.1</t>
  </si>
  <si>
    <t>Unit 2.D.2</t>
  </si>
  <si>
    <t>Unit 2.D.3</t>
  </si>
  <si>
    <t>Building Zone</t>
  </si>
  <si>
    <t>Unit 3.A.1</t>
  </si>
  <si>
    <t>Unit 3.A.2</t>
  </si>
  <si>
    <t>Unit 3.A.3</t>
  </si>
  <si>
    <t>Unit 3.A.4</t>
  </si>
  <si>
    <t>Unit 3.A.5</t>
  </si>
  <si>
    <t>Unit 3.A.6</t>
  </si>
  <si>
    <t>Unit 3.A.7</t>
  </si>
  <si>
    <t>Devonshire overbuild (B)</t>
  </si>
  <si>
    <t>Unit 3.B.1</t>
  </si>
  <si>
    <t>Unit 3.B.2</t>
  </si>
  <si>
    <t>Area 4 Windmill</t>
  </si>
  <si>
    <t>Washroom Conversions (A)</t>
  </si>
  <si>
    <t>Unit 4.A.1</t>
  </si>
  <si>
    <t>Unit 4.A.2</t>
  </si>
  <si>
    <t>Unit 4.A.3</t>
  </si>
  <si>
    <t>Unit 4.A.4</t>
  </si>
  <si>
    <t>Unit 4.A.5</t>
  </si>
  <si>
    <t>Unit 4.A.6</t>
  </si>
  <si>
    <t>Area 5 Richbell and Springwater</t>
  </si>
  <si>
    <t>Unit 5.A.1</t>
  </si>
  <si>
    <t>Unit 5.A.2</t>
  </si>
  <si>
    <t>Unit 5.A.3</t>
  </si>
  <si>
    <t>Unit 5.A.4</t>
  </si>
  <si>
    <t>Unit 5.A.5</t>
  </si>
  <si>
    <t>Unit 5.A.6</t>
  </si>
  <si>
    <t>Unit 5.A.7</t>
  </si>
  <si>
    <t>Unit 5.A.8</t>
  </si>
  <si>
    <t>Unit 5.A.9</t>
  </si>
  <si>
    <t>Unit 5.A.10</t>
  </si>
  <si>
    <t>Unit 5.A.11</t>
  </si>
  <si>
    <t>Unit 5.A.12</t>
  </si>
  <si>
    <t>Unit 5.A.13</t>
  </si>
  <si>
    <t>Richbell Overbuilds (B)</t>
  </si>
  <si>
    <t>Unit 5.B.1</t>
  </si>
  <si>
    <t>Unit 5.B.2</t>
  </si>
  <si>
    <t>Richbell Underbuilds (C)</t>
  </si>
  <si>
    <t>Unit 5.C.1</t>
  </si>
  <si>
    <t>Unit 5.C.2</t>
  </si>
  <si>
    <t>Unit 5.C.3</t>
  </si>
  <si>
    <t>Unit 5.C.4</t>
  </si>
  <si>
    <t>Springwater side extensions  (D)</t>
  </si>
  <si>
    <t>Unit 5.D.1</t>
  </si>
  <si>
    <t>Unit 5.D.2</t>
  </si>
  <si>
    <t>Unit 5.D.3</t>
  </si>
  <si>
    <t>Unit 5.D.4</t>
  </si>
  <si>
    <t>Unit 5.D.5</t>
  </si>
  <si>
    <t>Unit 5.D.6</t>
  </si>
  <si>
    <t>Unit 5.D.7</t>
  </si>
  <si>
    <t>Springwater Overbuilds (E)</t>
  </si>
  <si>
    <t>Unit 5.E.1</t>
  </si>
  <si>
    <t>Unit 6.A.1</t>
  </si>
  <si>
    <t>Unit 6.A.2</t>
  </si>
  <si>
    <t>Unit 6.A.3</t>
  </si>
  <si>
    <t>Unit 6.A.4</t>
  </si>
  <si>
    <t>Unit 6.A.5</t>
  </si>
  <si>
    <t>Unit 6.A.6</t>
  </si>
  <si>
    <t>Unit 6.A.7</t>
  </si>
  <si>
    <t>Overbuilds (B)</t>
  </si>
  <si>
    <t>Unit 6.B.1</t>
  </si>
  <si>
    <t>Unit 6.B.2</t>
  </si>
  <si>
    <t>Area 1 Tybalds Close mews houses</t>
  </si>
  <si>
    <t>Area 2 Blemundsbury</t>
  </si>
  <si>
    <t xml:space="preserve">Tenure </t>
  </si>
  <si>
    <t>Hab rooms</t>
  </si>
  <si>
    <t>New build block A</t>
  </si>
  <si>
    <t>Area 3 Devonshire Court</t>
  </si>
  <si>
    <t>Richbell side extensions (A)</t>
  </si>
  <si>
    <t>Area 6 Falcon</t>
  </si>
  <si>
    <t>Washroom conversions (A)</t>
  </si>
  <si>
    <t>2b4p house</t>
  </si>
  <si>
    <t>Dwelling type</t>
  </si>
  <si>
    <t>3b5p house (W)</t>
  </si>
  <si>
    <t>1b2p flat</t>
  </si>
  <si>
    <t>2b3p flat</t>
  </si>
  <si>
    <t>2b4p flat</t>
  </si>
  <si>
    <t>Social rented total</t>
  </si>
  <si>
    <t>Private total</t>
  </si>
  <si>
    <t>Intermediate</t>
  </si>
  <si>
    <t>Intermediate total</t>
  </si>
  <si>
    <t>Social rented (excluding Parker units) total</t>
  </si>
  <si>
    <t>Intermediate (excluding Parker units) total</t>
  </si>
  <si>
    <t>Private</t>
  </si>
  <si>
    <t>Total affordable</t>
  </si>
  <si>
    <t>%</t>
  </si>
  <si>
    <t>Total</t>
  </si>
  <si>
    <t>Total floorspace (all tenures)</t>
  </si>
  <si>
    <t>sq.m</t>
  </si>
  <si>
    <t>1bed</t>
  </si>
  <si>
    <t>2bed</t>
  </si>
  <si>
    <t>3bed</t>
  </si>
  <si>
    <t>4bed</t>
  </si>
  <si>
    <t>social rented</t>
  </si>
  <si>
    <t xml:space="preserve">Social rented </t>
  </si>
  <si>
    <t>Parker House offsite affordable summary unit schedule</t>
  </si>
  <si>
    <t>2b3p</t>
  </si>
  <si>
    <t>Private amenity space</t>
  </si>
  <si>
    <t>Unit 2.A.16</t>
  </si>
  <si>
    <t>4b6p house (W)</t>
  </si>
  <si>
    <t>2b4p house (W)</t>
  </si>
  <si>
    <t>4b6p house</t>
  </si>
  <si>
    <t>3b5p house</t>
  </si>
  <si>
    <t>1b1p studio</t>
  </si>
  <si>
    <t>Unit 2.A.12</t>
  </si>
  <si>
    <t>3b5p flat</t>
  </si>
  <si>
    <t>2b4p flat (W)</t>
  </si>
  <si>
    <t>Unit no</t>
  </si>
  <si>
    <t>Parker House offsite affordable units</t>
  </si>
  <si>
    <t>GIA (sq.m)</t>
  </si>
  <si>
    <t>Wheelchair unit (Y/N)</t>
  </si>
  <si>
    <t>N</t>
  </si>
  <si>
    <t>Imtermediate total</t>
  </si>
  <si>
    <t>Y</t>
  </si>
  <si>
    <t>Unit 2.C.1 *GIA tbc</t>
  </si>
  <si>
    <t>Key</t>
  </si>
  <si>
    <t>Social rented Parker House units</t>
  </si>
  <si>
    <t>Social rented total (excluding Parker House units)</t>
  </si>
  <si>
    <t>Summary schedule - Parker House offiste affordable</t>
  </si>
  <si>
    <t>Floorspace summary</t>
  </si>
  <si>
    <t>(no of large units)</t>
  </si>
  <si>
    <t>(large units)</t>
  </si>
  <si>
    <t xml:space="preserve">Total affordable </t>
  </si>
  <si>
    <t>% of affordable</t>
  </si>
  <si>
    <t>Tybalds standalone scheme summary unit schedule</t>
  </si>
  <si>
    <t xml:space="preserve">Summary schedule </t>
  </si>
  <si>
    <t>Tybalds Standalone</t>
  </si>
  <si>
    <t>Parker Off-site</t>
  </si>
  <si>
    <t>units</t>
  </si>
  <si>
    <t>All Tenures</t>
  </si>
  <si>
    <t>Summary schedule - Tybalds standalone scheme</t>
  </si>
  <si>
    <t>% floorspace</t>
  </si>
  <si>
    <t>Whole Tybalds Scheme</t>
  </si>
  <si>
    <t>Parker House on site</t>
  </si>
  <si>
    <t>Parker House onsite summary unit schedule</t>
  </si>
  <si>
    <t>Social rent</t>
  </si>
  <si>
    <t>Large units</t>
  </si>
  <si>
    <t>Floorspace</t>
  </si>
  <si>
    <t>Total Parker House scheme (onsite and offsite)</t>
  </si>
  <si>
    <t>SR on site</t>
  </si>
  <si>
    <t>SR offsite</t>
  </si>
  <si>
    <t>Total SR</t>
  </si>
  <si>
    <t>(of affordable)</t>
  </si>
  <si>
    <t>Affordable total</t>
  </si>
  <si>
    <t>SR (Tybalds)</t>
  </si>
  <si>
    <t>I (Tybalds)</t>
  </si>
  <si>
    <t>P (Tybalds)</t>
  </si>
  <si>
    <t>SR (Parker)</t>
  </si>
  <si>
    <t>I (Parker)</t>
  </si>
  <si>
    <t>S</t>
  </si>
  <si>
    <t xml:space="preserve">Target </t>
  </si>
  <si>
    <t>3b5p house (w)</t>
  </si>
  <si>
    <t>W(P1)</t>
  </si>
  <si>
    <t>W(T1)</t>
  </si>
  <si>
    <t>W(T2)</t>
  </si>
  <si>
    <t>W(T3)</t>
  </si>
  <si>
    <t>W(T4)</t>
  </si>
  <si>
    <t>W(T5)</t>
  </si>
  <si>
    <t>W(T6)</t>
  </si>
  <si>
    <t>W(P2)</t>
  </si>
  <si>
    <t>W(P3)</t>
  </si>
  <si>
    <t>W(P4)</t>
  </si>
  <si>
    <t>W(P5)</t>
  </si>
  <si>
    <t>Unit 1.A.4</t>
  </si>
  <si>
    <t>Affordable</t>
  </si>
  <si>
    <t>Affordable (Tybalds)</t>
  </si>
  <si>
    <t>CHECK</t>
  </si>
  <si>
    <t>beds</t>
  </si>
  <si>
    <t>3b4p flat</t>
  </si>
  <si>
    <t>Wheelchair unit for Parker/Tybalds</t>
  </si>
  <si>
    <t>Intermediate Parker house units</t>
  </si>
  <si>
    <t>Social rented Tybalds Units</t>
  </si>
  <si>
    <t>Intermediate Tybalds Units</t>
  </si>
  <si>
    <t>Private Tybalds units</t>
  </si>
  <si>
    <t>additional above Parker floorspace requirements based on this mix</t>
  </si>
  <si>
    <t>Parker House private floorspace less on-site affordable</t>
  </si>
  <si>
    <t>Affordable (for Parker)</t>
  </si>
  <si>
    <t>TOTAL ALL Tybalds and Parker</t>
  </si>
  <si>
    <t>Tybalds whole scheme (standalone and Parker off site)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</si>
</sst>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34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</font>
    <font>
      <b/>
      <sz val="9"/>
      <color indexed="8"/>
      <name val="Calibri"/>
    </font>
    <font>
      <sz val="9"/>
      <name val="HelveticaNeueLT Std Lt"/>
    </font>
    <font>
      <sz val="9"/>
      <color indexed="8"/>
      <name val="Calibri"/>
      <family val="2"/>
    </font>
    <font>
      <sz val="9"/>
      <name val="Calibri"/>
      <family val="2"/>
    </font>
    <font>
      <i/>
      <sz val="9"/>
      <color indexed="8"/>
      <name val="Calibri"/>
    </font>
    <font>
      <b/>
      <sz val="9"/>
      <color indexed="8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10"/>
      <name val="Calibri"/>
    </font>
    <font>
      <sz val="12"/>
      <color indexed="10"/>
      <name val="Calibri"/>
      <family val="2"/>
    </font>
    <font>
      <b/>
      <sz val="9"/>
      <color indexed="9"/>
      <name val="Calibri"/>
    </font>
    <font>
      <sz val="9"/>
      <color indexed="9"/>
      <name val="Calibri"/>
    </font>
    <font>
      <b/>
      <sz val="12"/>
      <color indexed="8"/>
      <name val="Calibri"/>
    </font>
    <font>
      <b/>
      <sz val="9"/>
      <color indexed="10"/>
      <name val="Calibri"/>
    </font>
    <font>
      <b/>
      <sz val="9"/>
      <name val="Calibri"/>
    </font>
    <font>
      <sz val="10"/>
      <color indexed="23"/>
      <name val="Calibri"/>
    </font>
    <font>
      <b/>
      <sz val="12"/>
      <color indexed="9"/>
      <name val="Calibri"/>
      <family val="2"/>
    </font>
    <font>
      <sz val="9"/>
      <name val="Calibri"/>
    </font>
    <font>
      <sz val="10"/>
      <color indexed="9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10"/>
      <name val="Calibri"/>
    </font>
    <font>
      <sz val="12"/>
      <name val="Calibri"/>
    </font>
    <font>
      <sz val="12"/>
      <color indexed="23"/>
      <name val="Calibri"/>
    </font>
    <font>
      <sz val="9"/>
      <color indexed="23"/>
      <name val="Calibri"/>
    </font>
    <font>
      <b/>
      <sz val="10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2">
    <xf numFmtId="0" fontId="0" fillId="0" borderId="0" xfId="0"/>
    <xf numFmtId="16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165" fontId="0" fillId="0" borderId="2" xfId="0" applyNumberFormat="1" applyBorder="1"/>
    <xf numFmtId="0" fontId="0" fillId="0" borderId="3" xfId="0" applyBorder="1"/>
    <xf numFmtId="0" fontId="2" fillId="0" borderId="4" xfId="0" applyFont="1" applyBorder="1"/>
    <xf numFmtId="0" fontId="3" fillId="0" borderId="0" xfId="0" applyFont="1" applyFill="1" applyBorder="1" applyAlignment="1">
      <alignment horizontal="left"/>
    </xf>
    <xf numFmtId="0" fontId="0" fillId="0" borderId="5" xfId="0" applyBorder="1"/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2" fillId="0" borderId="6" xfId="0" applyFont="1" applyFill="1" applyBorder="1"/>
    <xf numFmtId="0" fontId="0" fillId="0" borderId="6" xfId="0" applyFill="1" applyBorder="1"/>
    <xf numFmtId="0" fontId="0" fillId="0" borderId="7" xfId="0" applyFill="1" applyBorder="1"/>
    <xf numFmtId="1" fontId="3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2" fillId="0" borderId="13" xfId="0" applyFont="1" applyBorder="1"/>
    <xf numFmtId="1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8" xfId="0" applyFont="1" applyBorder="1"/>
    <xf numFmtId="0" fontId="2" fillId="0" borderId="20" xfId="0" applyFont="1" applyBorder="1"/>
    <xf numFmtId="1" fontId="3" fillId="0" borderId="21" xfId="0" applyNumberFormat="1" applyFont="1" applyBorder="1" applyAlignment="1">
      <alignment horizontal="center"/>
    </xf>
    <xf numFmtId="0" fontId="3" fillId="0" borderId="12" xfId="0" applyFont="1" applyBorder="1"/>
    <xf numFmtId="0" fontId="2" fillId="0" borderId="10" xfId="0" applyFont="1" applyFill="1" applyBorder="1" applyAlignment="1">
      <alignment horizontal="center"/>
    </xf>
    <xf numFmtId="164" fontId="3" fillId="0" borderId="22" xfId="0" applyNumberFormat="1" applyFont="1" applyFill="1" applyBorder="1"/>
    <xf numFmtId="0" fontId="0" fillId="0" borderId="23" xfId="0" applyBorder="1"/>
    <xf numFmtId="0" fontId="0" fillId="0" borderId="9" xfId="0" applyBorder="1"/>
    <xf numFmtId="0" fontId="0" fillId="0" borderId="24" xfId="0" applyBorder="1"/>
    <xf numFmtId="0" fontId="3" fillId="0" borderId="17" xfId="0" applyFont="1" applyBorder="1" applyAlignment="1">
      <alignment wrapText="1"/>
    </xf>
    <xf numFmtId="164" fontId="3" fillId="0" borderId="22" xfId="0" applyNumberFormat="1" applyFont="1" applyFill="1" applyBorder="1" applyAlignment="1">
      <alignment horizontal="center"/>
    </xf>
    <xf numFmtId="1" fontId="5" fillId="0" borderId="25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7" xfId="0" applyFont="1" applyBorder="1"/>
    <xf numFmtId="0" fontId="6" fillId="0" borderId="28" xfId="0" applyFont="1" applyBorder="1"/>
    <xf numFmtId="0" fontId="6" fillId="0" borderId="2" xfId="0" applyFont="1" applyFill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29" xfId="0" applyFont="1" applyFill="1" applyBorder="1"/>
    <xf numFmtId="0" fontId="6" fillId="0" borderId="0" xfId="0" applyFont="1" applyBorder="1"/>
    <xf numFmtId="0" fontId="9" fillId="0" borderId="1" xfId="0" applyFont="1" applyBorder="1" applyAlignment="1">
      <alignment horizontal="left"/>
    </xf>
    <xf numFmtId="0" fontId="7" fillId="0" borderId="4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1" xfId="0" applyFont="1" applyFill="1" applyBorder="1" applyAlignment="1"/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4" xfId="0" applyFont="1" applyFill="1" applyBorder="1"/>
    <xf numFmtId="0" fontId="13" fillId="0" borderId="4" xfId="0" applyFont="1" applyBorder="1"/>
    <xf numFmtId="0" fontId="13" fillId="3" borderId="4" xfId="0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164" fontId="14" fillId="3" borderId="5" xfId="0" applyNumberFormat="1" applyFont="1" applyFill="1" applyBorder="1" applyAlignment="1">
      <alignment horizontal="center"/>
    </xf>
    <xf numFmtId="0" fontId="14" fillId="4" borderId="4" xfId="0" applyFont="1" applyFill="1" applyBorder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/>
    </xf>
    <xf numFmtId="164" fontId="14" fillId="4" borderId="5" xfId="0" applyNumberFormat="1" applyFont="1" applyFill="1" applyBorder="1" applyAlignment="1">
      <alignment horizontal="center"/>
    </xf>
    <xf numFmtId="0" fontId="14" fillId="0" borderId="4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0" fontId="7" fillId="0" borderId="30" xfId="0" applyFont="1" applyBorder="1"/>
    <xf numFmtId="0" fontId="6" fillId="0" borderId="31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6" fillId="0" borderId="6" xfId="0" applyFont="1" applyFill="1" applyBorder="1"/>
    <xf numFmtId="0" fontId="7" fillId="0" borderId="4" xfId="0" applyFont="1" applyFill="1" applyBorder="1" applyAlignment="1"/>
    <xf numFmtId="0" fontId="6" fillId="0" borderId="1" xfId="0" applyFont="1" applyFill="1" applyBorder="1"/>
    <xf numFmtId="0" fontId="6" fillId="0" borderId="5" xfId="0" applyFont="1" applyFill="1" applyBorder="1"/>
    <xf numFmtId="0" fontId="6" fillId="0" borderId="5" xfId="0" applyFont="1" applyBorder="1"/>
    <xf numFmtId="0" fontId="7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1" xfId="0" applyNumberFormat="1" applyFont="1" applyFill="1" applyBorder="1"/>
    <xf numFmtId="165" fontId="6" fillId="0" borderId="5" xfId="0" applyNumberFormat="1" applyFont="1" applyFill="1" applyBorder="1"/>
    <xf numFmtId="165" fontId="6" fillId="0" borderId="0" xfId="0" applyNumberFormat="1" applyFont="1" applyBorder="1" applyAlignment="1">
      <alignment horizontal="center"/>
    </xf>
    <xf numFmtId="0" fontId="6" fillId="0" borderId="7" xfId="0" applyFont="1" applyFill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4" fontId="7" fillId="0" borderId="1" xfId="0" applyNumberFormat="1" applyFont="1" applyFill="1" applyBorder="1"/>
    <xf numFmtId="165" fontId="7" fillId="0" borderId="5" xfId="0" applyNumberFormat="1" applyFont="1" applyFill="1" applyBorder="1"/>
    <xf numFmtId="0" fontId="7" fillId="0" borderId="27" xfId="0" applyFont="1" applyFill="1" applyBorder="1" applyAlignment="1">
      <alignment wrapText="1"/>
    </xf>
    <xf numFmtId="0" fontId="7" fillId="0" borderId="28" xfId="0" applyFont="1" applyBorder="1"/>
    <xf numFmtId="0" fontId="6" fillId="0" borderId="2" xfId="0" applyFont="1" applyBorder="1"/>
    <xf numFmtId="165" fontId="6" fillId="0" borderId="5" xfId="0" applyNumberFormat="1" applyFont="1" applyBorder="1"/>
    <xf numFmtId="0" fontId="7" fillId="0" borderId="27" xfId="0" applyFont="1" applyBorder="1" applyAlignment="1">
      <alignment wrapText="1"/>
    </xf>
    <xf numFmtId="164" fontId="7" fillId="0" borderId="28" xfId="0" applyNumberFormat="1" applyFont="1" applyBorder="1"/>
    <xf numFmtId="165" fontId="6" fillId="0" borderId="2" xfId="0" applyNumberFormat="1" applyFont="1" applyBorder="1"/>
    <xf numFmtId="0" fontId="6" fillId="0" borderId="12" xfId="0" applyFont="1" applyFill="1" applyBorder="1"/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0" fontId="0" fillId="0" borderId="32" xfId="0" applyBorder="1"/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2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3" xfId="0" applyFont="1" applyBorder="1"/>
    <xf numFmtId="0" fontId="6" fillId="0" borderId="14" xfId="0" applyFont="1" applyBorder="1"/>
    <xf numFmtId="0" fontId="6" fillId="0" borderId="16" xfId="0" applyFont="1" applyFill="1" applyBorder="1"/>
    <xf numFmtId="0" fontId="7" fillId="0" borderId="12" xfId="0" applyFont="1" applyFill="1" applyBorder="1"/>
    <xf numFmtId="0" fontId="6" fillId="0" borderId="25" xfId="0" applyFont="1" applyFill="1" applyBorder="1"/>
    <xf numFmtId="1" fontId="6" fillId="0" borderId="23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0" fontId="6" fillId="0" borderId="34" xfId="0" applyFont="1" applyBorder="1"/>
    <xf numFmtId="0" fontId="6" fillId="0" borderId="9" xfId="0" applyFont="1" applyBorder="1"/>
    <xf numFmtId="1" fontId="7" fillId="0" borderId="17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165" fontId="7" fillId="0" borderId="22" xfId="0" applyNumberFormat="1" applyFont="1" applyFill="1" applyBorder="1" applyAlignment="1">
      <alignment horizontal="center"/>
    </xf>
    <xf numFmtId="0" fontId="7" fillId="0" borderId="21" xfId="0" applyFont="1" applyBorder="1"/>
    <xf numFmtId="0" fontId="7" fillId="0" borderId="10" xfId="0" applyFont="1" applyBorder="1"/>
    <xf numFmtId="0" fontId="6" fillId="0" borderId="35" xfId="0" applyFont="1" applyFill="1" applyBorder="1"/>
    <xf numFmtId="1" fontId="6" fillId="0" borderId="3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6" fillId="0" borderId="29" xfId="0" applyFont="1" applyBorder="1"/>
    <xf numFmtId="0" fontId="6" fillId="0" borderId="6" xfId="0" applyFont="1" applyBorder="1"/>
    <xf numFmtId="0" fontId="7" fillId="0" borderId="12" xfId="0" applyFont="1" applyBorder="1" applyAlignment="1">
      <alignment wrapText="1"/>
    </xf>
    <xf numFmtId="9" fontId="7" fillId="0" borderId="22" xfId="1" applyFont="1" applyBorder="1" applyAlignment="1">
      <alignment horizontal="center"/>
    </xf>
    <xf numFmtId="0" fontId="7" fillId="0" borderId="21" xfId="0" applyFont="1" applyFill="1" applyBorder="1"/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" fillId="0" borderId="10" xfId="0" applyFont="1" applyBorder="1" applyAlignment="1">
      <alignment horizontal="left"/>
    </xf>
    <xf numFmtId="1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0" xfId="0" applyFont="1" applyFill="1" applyBorder="1"/>
    <xf numFmtId="164" fontId="2" fillId="0" borderId="22" xfId="0" applyNumberFormat="1" applyFont="1" applyBorder="1" applyAlignment="1">
      <alignment horizontal="center"/>
    </xf>
    <xf numFmtId="0" fontId="2" fillId="0" borderId="11" xfId="0" applyFont="1" applyFill="1" applyBorder="1"/>
    <xf numFmtId="0" fontId="2" fillId="0" borderId="23" xfId="0" applyFont="1" applyFill="1" applyBorder="1"/>
    <xf numFmtId="1" fontId="2" fillId="0" borderId="9" xfId="0" applyNumberFormat="1" applyFont="1" applyBorder="1" applyAlignment="1">
      <alignment horizontal="left"/>
    </xf>
    <xf numFmtId="0" fontId="2" fillId="0" borderId="13" xfId="0" applyFont="1" applyFill="1" applyBorder="1"/>
    <xf numFmtId="0" fontId="3" fillId="0" borderId="17" xfId="0" applyFont="1" applyFill="1" applyBorder="1" applyAlignment="1">
      <alignment horizontal="left"/>
    </xf>
    <xf numFmtId="0" fontId="2" fillId="0" borderId="1" xfId="0" applyFont="1" applyBorder="1"/>
    <xf numFmtId="0" fontId="2" fillId="0" borderId="14" xfId="0" applyFont="1" applyBorder="1"/>
    <xf numFmtId="0" fontId="2" fillId="0" borderId="23" xfId="0" applyFont="1" applyBorder="1"/>
    <xf numFmtId="0" fontId="2" fillId="0" borderId="9" xfId="0" applyFont="1" applyBorder="1"/>
    <xf numFmtId="0" fontId="0" fillId="0" borderId="38" xfId="0" applyBorder="1"/>
    <xf numFmtId="0" fontId="3" fillId="0" borderId="17" xfId="0" applyFont="1" applyBorder="1"/>
    <xf numFmtId="0" fontId="3" fillId="0" borderId="10" xfId="0" applyFont="1" applyBorder="1"/>
    <xf numFmtId="0" fontId="5" fillId="0" borderId="22" xfId="0" applyFont="1" applyBorder="1"/>
    <xf numFmtId="0" fontId="2" fillId="0" borderId="15" xfId="0" applyFont="1" applyBorder="1"/>
    <xf numFmtId="0" fontId="2" fillId="0" borderId="26" xfId="0" applyFont="1" applyBorder="1"/>
    <xf numFmtId="0" fontId="2" fillId="0" borderId="24" xfId="0" applyFont="1" applyBorder="1"/>
    <xf numFmtId="0" fontId="2" fillId="0" borderId="12" xfId="0" applyFont="1" applyFill="1" applyBorder="1"/>
    <xf numFmtId="0" fontId="2" fillId="0" borderId="33" xfId="0" applyFont="1" applyBorder="1"/>
    <xf numFmtId="0" fontId="2" fillId="0" borderId="18" xfId="0" applyFont="1" applyBorder="1"/>
    <xf numFmtId="0" fontId="2" fillId="0" borderId="34" xfId="0" applyFont="1" applyBorder="1"/>
    <xf numFmtId="164" fontId="2" fillId="0" borderId="17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>
      <alignment horizontal="left"/>
    </xf>
    <xf numFmtId="1" fontId="2" fillId="0" borderId="3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0" fillId="0" borderId="22" xfId="0" applyNumberFormat="1" applyBorder="1"/>
    <xf numFmtId="0" fontId="2" fillId="0" borderId="36" xfId="0" applyFont="1" applyBorder="1"/>
    <xf numFmtId="1" fontId="2" fillId="0" borderId="6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0" borderId="35" xfId="0" applyFont="1" applyFill="1" applyBorder="1"/>
    <xf numFmtId="0" fontId="3" fillId="0" borderId="35" xfId="0" applyFont="1" applyFill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0" fontId="0" fillId="0" borderId="37" xfId="0" applyBorder="1"/>
    <xf numFmtId="0" fontId="2" fillId="0" borderId="13" xfId="0" applyFont="1" applyBorder="1" applyAlignment="1">
      <alignment horizontal="center"/>
    </xf>
    <xf numFmtId="0" fontId="3" fillId="0" borderId="12" xfId="0" applyFont="1" applyFill="1" applyBorder="1"/>
    <xf numFmtId="0" fontId="17" fillId="5" borderId="4" xfId="0" applyFont="1" applyFill="1" applyBorder="1"/>
    <xf numFmtId="0" fontId="17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/>
    </xf>
    <xf numFmtId="1" fontId="17" fillId="5" borderId="1" xfId="0" applyNumberFormat="1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164" fontId="17" fillId="5" borderId="5" xfId="0" applyNumberFormat="1" applyFont="1" applyFill="1" applyBorder="1" applyAlignment="1">
      <alignment horizontal="center"/>
    </xf>
    <xf numFmtId="0" fontId="18" fillId="5" borderId="0" xfId="0" applyFont="1" applyFill="1" applyBorder="1"/>
    <xf numFmtId="0" fontId="16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18" fillId="0" borderId="29" xfId="0" applyFont="1" applyFill="1" applyBorder="1"/>
    <xf numFmtId="0" fontId="18" fillId="0" borderId="0" xfId="0" applyFont="1" applyFill="1" applyBorder="1"/>
    <xf numFmtId="0" fontId="17" fillId="5" borderId="23" xfId="0" applyFont="1" applyFill="1" applyBorder="1"/>
    <xf numFmtId="0" fontId="17" fillId="5" borderId="9" xfId="0" applyFont="1" applyFill="1" applyBorder="1" applyAlignment="1">
      <alignment horizontal="left"/>
    </xf>
    <xf numFmtId="0" fontId="17" fillId="5" borderId="9" xfId="0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164" fontId="17" fillId="5" borderId="9" xfId="0" applyNumberFormat="1" applyFont="1" applyFill="1" applyBorder="1" applyAlignment="1">
      <alignment horizontal="center"/>
    </xf>
    <xf numFmtId="164" fontId="17" fillId="5" borderId="38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64" fontId="13" fillId="3" borderId="5" xfId="0" applyNumberFormat="1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3" borderId="4" xfId="0" applyFont="1" applyFill="1" applyBorder="1"/>
    <xf numFmtId="0" fontId="5" fillId="3" borderId="4" xfId="0" applyFont="1" applyFill="1" applyBorder="1" applyAlignment="1"/>
    <xf numFmtId="0" fontId="5" fillId="2" borderId="4" xfId="0" applyFont="1" applyFill="1" applyBorder="1"/>
    <xf numFmtId="0" fontId="19" fillId="2" borderId="4" xfId="0" applyFont="1" applyFill="1" applyBorder="1"/>
    <xf numFmtId="0" fontId="15" fillId="0" borderId="29" xfId="0" applyFont="1" applyFill="1" applyBorder="1"/>
    <xf numFmtId="164" fontId="6" fillId="3" borderId="26" xfId="0" applyNumberFormat="1" applyFont="1" applyFill="1" applyBorder="1" applyAlignment="1">
      <alignment horizontal="center"/>
    </xf>
    <xf numFmtId="0" fontId="20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23" fillId="6" borderId="0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1" xfId="0" applyFont="1" applyFill="1" applyBorder="1" applyAlignment="1"/>
    <xf numFmtId="0" fontId="10" fillId="4" borderId="1" xfId="0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6" fillId="0" borderId="39" xfId="0" applyFont="1" applyFill="1" applyBorder="1"/>
    <xf numFmtId="0" fontId="6" fillId="0" borderId="40" xfId="0" applyFont="1" applyFill="1" applyBorder="1"/>
    <xf numFmtId="0" fontId="6" fillId="0" borderId="3" xfId="0" applyFont="1" applyFill="1" applyBorder="1"/>
    <xf numFmtId="0" fontId="6" fillId="0" borderId="40" xfId="0" applyFont="1" applyBorder="1"/>
    <xf numFmtId="0" fontId="6" fillId="0" borderId="3" xfId="0" applyFont="1" applyBorder="1"/>
    <xf numFmtId="0" fontId="10" fillId="0" borderId="0" xfId="0" applyFont="1" applyFill="1" applyBorder="1"/>
    <xf numFmtId="164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165" fontId="7" fillId="7" borderId="22" xfId="0" applyNumberFormat="1" applyFont="1" applyFill="1" applyBorder="1" applyAlignment="1">
      <alignment horizontal="center"/>
    </xf>
    <xf numFmtId="165" fontId="21" fillId="7" borderId="37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165" fontId="6" fillId="8" borderId="32" xfId="0" applyNumberFormat="1" applyFont="1" applyFill="1" applyBorder="1" applyAlignment="1">
      <alignment horizontal="center"/>
    </xf>
    <xf numFmtId="165" fontId="6" fillId="8" borderId="38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3" fillId="0" borderId="35" xfId="0" applyFont="1" applyFill="1" applyBorder="1"/>
    <xf numFmtId="0" fontId="2" fillId="0" borderId="0" xfId="0" applyFont="1" applyFill="1" applyBorder="1"/>
    <xf numFmtId="0" fontId="2" fillId="9" borderId="8" xfId="0" applyFont="1" applyFill="1" applyBorder="1"/>
    <xf numFmtId="1" fontId="2" fillId="9" borderId="18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1" fontId="2" fillId="9" borderId="26" xfId="0" applyNumberFormat="1" applyFont="1" applyFill="1" applyBorder="1" applyAlignment="1">
      <alignment horizontal="center"/>
    </xf>
    <xf numFmtId="1" fontId="3" fillId="9" borderId="8" xfId="0" applyNumberFormat="1" applyFont="1" applyFill="1" applyBorder="1" applyAlignment="1">
      <alignment horizontal="center"/>
    </xf>
    <xf numFmtId="164" fontId="7" fillId="3" borderId="26" xfId="0" applyNumberFormat="1" applyFont="1" applyFill="1" applyBorder="1" applyAlignment="1">
      <alignment horizontal="center"/>
    </xf>
    <xf numFmtId="164" fontId="13" fillId="3" borderId="26" xfId="0" applyNumberFormat="1" applyFont="1" applyFill="1" applyBorder="1" applyAlignment="1">
      <alignment horizontal="center"/>
    </xf>
    <xf numFmtId="164" fontId="17" fillId="5" borderId="26" xfId="0" applyNumberFormat="1" applyFont="1" applyFill="1" applyBorder="1" applyAlignment="1">
      <alignment horizontal="center"/>
    </xf>
    <xf numFmtId="164" fontId="17" fillId="5" borderId="24" xfId="0" applyNumberFormat="1" applyFont="1" applyFill="1" applyBorder="1" applyAlignment="1">
      <alignment horizontal="center"/>
    </xf>
    <xf numFmtId="0" fontId="6" fillId="9" borderId="4" xfId="0" applyFont="1" applyFill="1" applyBorder="1"/>
    <xf numFmtId="0" fontId="9" fillId="9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center"/>
    </xf>
    <xf numFmtId="1" fontId="6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164" fontId="6" fillId="9" borderId="5" xfId="0" applyNumberFormat="1" applyFont="1" applyFill="1" applyBorder="1" applyAlignment="1">
      <alignment horizontal="center"/>
    </xf>
    <xf numFmtId="0" fontId="6" fillId="9" borderId="36" xfId="0" applyFont="1" applyFill="1" applyBorder="1"/>
    <xf numFmtId="164" fontId="9" fillId="9" borderId="5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10" fillId="9" borderId="4" xfId="0" applyFont="1" applyFill="1" applyBorder="1" applyAlignment="1">
      <alignment wrapText="1"/>
    </xf>
    <xf numFmtId="0" fontId="10" fillId="9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164" fontId="10" fillId="9" borderId="5" xfId="0" applyNumberFormat="1" applyFont="1" applyFill="1" applyBorder="1" applyAlignment="1">
      <alignment horizontal="center"/>
    </xf>
    <xf numFmtId="0" fontId="24" fillId="9" borderId="4" xfId="0" applyFont="1" applyFill="1" applyBorder="1"/>
    <xf numFmtId="0" fontId="24" fillId="9" borderId="1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center"/>
    </xf>
    <xf numFmtId="1" fontId="24" fillId="9" borderId="1" xfId="0" applyNumberFormat="1" applyFont="1" applyFill="1" applyBorder="1" applyAlignment="1">
      <alignment horizontal="center"/>
    </xf>
    <xf numFmtId="164" fontId="24" fillId="9" borderId="1" xfId="0" applyNumberFormat="1" applyFont="1" applyFill="1" applyBorder="1" applyAlignment="1">
      <alignment horizontal="center"/>
    </xf>
    <xf numFmtId="164" fontId="24" fillId="9" borderId="5" xfId="0" applyNumberFormat="1" applyFont="1" applyFill="1" applyBorder="1" applyAlignment="1">
      <alignment horizontal="center"/>
    </xf>
    <xf numFmtId="0" fontId="6" fillId="10" borderId="4" xfId="0" applyFont="1" applyFill="1" applyBorder="1"/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" fontId="6" fillId="10" borderId="1" xfId="0" applyNumberFormat="1" applyFont="1" applyFill="1" applyBorder="1" applyAlignment="1">
      <alignment horizontal="center"/>
    </xf>
    <xf numFmtId="164" fontId="6" fillId="10" borderId="1" xfId="0" applyNumberFormat="1" applyFont="1" applyFill="1" applyBorder="1" applyAlignment="1">
      <alignment horizontal="center"/>
    </xf>
    <xf numFmtId="164" fontId="6" fillId="10" borderId="5" xfId="0" applyNumberFormat="1" applyFont="1" applyFill="1" applyBorder="1" applyAlignment="1">
      <alignment horizontal="center"/>
    </xf>
    <xf numFmtId="0" fontId="10" fillId="10" borderId="4" xfId="0" applyFont="1" applyFill="1" applyBorder="1"/>
    <xf numFmtId="0" fontId="10" fillId="10" borderId="1" xfId="0" applyFont="1" applyFill="1" applyBorder="1" applyAlignment="1">
      <alignment horizontal="left"/>
    </xf>
    <xf numFmtId="0" fontId="10" fillId="10" borderId="1" xfId="0" applyFont="1" applyFill="1" applyBorder="1" applyAlignment="1">
      <alignment horizontal="center"/>
    </xf>
    <xf numFmtId="1" fontId="10" fillId="10" borderId="1" xfId="0" applyNumberFormat="1" applyFont="1" applyFill="1" applyBorder="1" applyAlignment="1">
      <alignment horizontal="center"/>
    </xf>
    <xf numFmtId="164" fontId="10" fillId="10" borderId="1" xfId="0" applyNumberFormat="1" applyFont="1" applyFill="1" applyBorder="1" applyAlignment="1">
      <alignment horizontal="center"/>
    </xf>
    <xf numFmtId="164" fontId="10" fillId="10" borderId="5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center"/>
    </xf>
    <xf numFmtId="164" fontId="9" fillId="10" borderId="5" xfId="0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horizontal="left"/>
    </xf>
    <xf numFmtId="0" fontId="6" fillId="10" borderId="1" xfId="0" applyFont="1" applyFill="1" applyBorder="1" applyAlignment="1"/>
    <xf numFmtId="0" fontId="6" fillId="11" borderId="18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164" fontId="6" fillId="11" borderId="0" xfId="0" applyNumberFormat="1" applyFont="1" applyFill="1" applyBorder="1" applyAlignment="1">
      <alignment horizontal="center"/>
    </xf>
    <xf numFmtId="1" fontId="6" fillId="11" borderId="0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left"/>
    </xf>
    <xf numFmtId="0" fontId="6" fillId="11" borderId="1" xfId="0" applyFont="1" applyFill="1" applyBorder="1" applyAlignment="1"/>
    <xf numFmtId="164" fontId="6" fillId="11" borderId="5" xfId="0" applyNumberFormat="1" applyFont="1" applyFill="1" applyBorder="1" applyAlignment="1">
      <alignment horizontal="center"/>
    </xf>
    <xf numFmtId="0" fontId="6" fillId="11" borderId="4" xfId="0" applyFont="1" applyFill="1" applyBorder="1"/>
    <xf numFmtId="0" fontId="9" fillId="11" borderId="1" xfId="0" applyFont="1" applyFill="1" applyBorder="1" applyAlignment="1">
      <alignment horizontal="left"/>
    </xf>
    <xf numFmtId="1" fontId="6" fillId="11" borderId="1" xfId="0" applyNumberFormat="1" applyFont="1" applyFill="1" applyBorder="1" applyAlignment="1">
      <alignment horizontal="center"/>
    </xf>
    <xf numFmtId="164" fontId="6" fillId="11" borderId="1" xfId="0" applyNumberFormat="1" applyFont="1" applyFill="1" applyBorder="1" applyAlignment="1">
      <alignment horizontal="center"/>
    </xf>
    <xf numFmtId="164" fontId="6" fillId="11" borderId="26" xfId="0" applyNumberFormat="1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1" xfId="0" applyFont="1" applyFill="1" applyBorder="1" applyAlignment="1">
      <alignment horizontal="left"/>
    </xf>
    <xf numFmtId="1" fontId="10" fillId="4" borderId="1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9" borderId="4" xfId="0" applyFont="1" applyFill="1" applyBorder="1"/>
    <xf numFmtId="0" fontId="10" fillId="9" borderId="1" xfId="0" applyFont="1" applyFill="1" applyBorder="1" applyAlignment="1">
      <alignment horizontal="left"/>
    </xf>
    <xf numFmtId="0" fontId="10" fillId="11" borderId="4" xfId="0" applyFont="1" applyFill="1" applyBorder="1" applyAlignment="1">
      <alignment horizontal="left"/>
    </xf>
    <xf numFmtId="0" fontId="10" fillId="11" borderId="1" xfId="0" applyFont="1" applyFill="1" applyBorder="1" applyAlignment="1"/>
    <xf numFmtId="0" fontId="10" fillId="11" borderId="1" xfId="0" applyFont="1" applyFill="1" applyBorder="1" applyAlignment="1">
      <alignment horizontal="center"/>
    </xf>
    <xf numFmtId="164" fontId="10" fillId="11" borderId="26" xfId="0" applyNumberFormat="1" applyFont="1" applyFill="1" applyBorder="1" applyAlignment="1">
      <alignment horizontal="center"/>
    </xf>
    <xf numFmtId="0" fontId="10" fillId="11" borderId="18" xfId="0" applyFont="1" applyFill="1" applyBorder="1" applyAlignment="1">
      <alignment horizontal="center"/>
    </xf>
    <xf numFmtId="164" fontId="10" fillId="11" borderId="1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6" fillId="0" borderId="42" xfId="0" applyFont="1" applyFill="1" applyBorder="1" applyAlignment="1">
      <alignment vertical="center"/>
    </xf>
    <xf numFmtId="0" fontId="6" fillId="4" borderId="4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6" fillId="11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/>
    </xf>
    <xf numFmtId="0" fontId="6" fillId="0" borderId="46" xfId="0" applyFont="1" applyBorder="1" applyAlignment="1">
      <alignment horizontal="center"/>
    </xf>
    <xf numFmtId="1" fontId="6" fillId="0" borderId="47" xfId="0" applyNumberFormat="1" applyFont="1" applyBorder="1" applyAlignment="1">
      <alignment horizontal="center"/>
    </xf>
    <xf numFmtId="0" fontId="6" fillId="10" borderId="45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2" fillId="10" borderId="8" xfId="0" applyFont="1" applyFill="1" applyBorder="1"/>
    <xf numFmtId="1" fontId="2" fillId="10" borderId="18" xfId="0" applyNumberFormat="1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1" fontId="2" fillId="10" borderId="26" xfId="0" applyNumberFormat="1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/>
    </xf>
    <xf numFmtId="0" fontId="2" fillId="10" borderId="19" xfId="0" applyFont="1" applyFill="1" applyBorder="1"/>
    <xf numFmtId="1" fontId="2" fillId="10" borderId="33" xfId="0" applyNumberFormat="1" applyFont="1" applyFill="1" applyBorder="1" applyAlignment="1">
      <alignment horizontal="center"/>
    </xf>
    <xf numFmtId="1" fontId="2" fillId="10" borderId="14" xfId="0" applyNumberFormat="1" applyFont="1" applyFill="1" applyBorder="1" applyAlignment="1">
      <alignment horizontal="center"/>
    </xf>
    <xf numFmtId="1" fontId="2" fillId="10" borderId="15" xfId="0" applyNumberFormat="1" applyFont="1" applyFill="1" applyBorder="1" applyAlignment="1">
      <alignment horizontal="center"/>
    </xf>
    <xf numFmtId="0" fontId="2" fillId="0" borderId="20" xfId="0" applyFont="1" applyFill="1" applyBorder="1"/>
    <xf numFmtId="1" fontId="2" fillId="0" borderId="34" xfId="0" applyNumberFormat="1" applyFont="1" applyFill="1" applyBorder="1" applyAlignment="1">
      <alignment horizontal="center"/>
    </xf>
    <xf numFmtId="9" fontId="2" fillId="0" borderId="9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3" fillId="0" borderId="25" xfId="0" applyNumberFormat="1" applyFont="1" applyFill="1" applyBorder="1" applyAlignment="1">
      <alignment horizontal="center"/>
    </xf>
    <xf numFmtId="1" fontId="3" fillId="10" borderId="16" xfId="0" applyNumberFormat="1" applyFont="1" applyFill="1" applyBorder="1" applyAlignment="1">
      <alignment horizontal="center"/>
    </xf>
    <xf numFmtId="0" fontId="2" fillId="0" borderId="8" xfId="0" applyFont="1" applyFill="1" applyBorder="1"/>
    <xf numFmtId="1" fontId="2" fillId="0" borderId="18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6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" fontId="26" fillId="0" borderId="33" xfId="0" applyNumberFormat="1" applyFont="1" applyBorder="1" applyAlignment="1">
      <alignment horizontal="center"/>
    </xf>
    <xf numFmtId="1" fontId="26" fillId="0" borderId="14" xfId="0" applyNumberFormat="1" applyFont="1" applyBorder="1" applyAlignment="1">
      <alignment horizontal="center"/>
    </xf>
    <xf numFmtId="0" fontId="2" fillId="4" borderId="13" xfId="0" applyFont="1" applyFill="1" applyBorder="1"/>
    <xf numFmtId="1" fontId="26" fillId="4" borderId="14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26" fillId="11" borderId="4" xfId="0" applyFont="1" applyFill="1" applyBorder="1"/>
    <xf numFmtId="1" fontId="26" fillId="11" borderId="1" xfId="0" applyNumberFormat="1" applyFont="1" applyFill="1" applyBorder="1" applyAlignment="1">
      <alignment horizontal="center"/>
    </xf>
    <xf numFmtId="1" fontId="26" fillId="11" borderId="26" xfId="0" applyNumberFormat="1" applyFont="1" applyFill="1" applyBorder="1" applyAlignment="1">
      <alignment horizontal="center"/>
    </xf>
    <xf numFmtId="1" fontId="27" fillId="11" borderId="8" xfId="0" applyNumberFormat="1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/>
    </xf>
    <xf numFmtId="0" fontId="28" fillId="0" borderId="38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0" fillId="0" borderId="0" xfId="0" applyFont="1" applyFill="1"/>
    <xf numFmtId="0" fontId="28" fillId="0" borderId="12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9" fontId="21" fillId="0" borderId="22" xfId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31" fillId="0" borderId="0" xfId="0" applyFont="1" applyBorder="1"/>
    <xf numFmtId="0" fontId="31" fillId="0" borderId="0" xfId="0" applyFont="1" applyFill="1" applyBorder="1"/>
    <xf numFmtId="0" fontId="32" fillId="0" borderId="0" xfId="0" applyFont="1" applyBorder="1"/>
    <xf numFmtId="165" fontId="6" fillId="7" borderId="37" xfId="0" applyNumberFormat="1" applyFont="1" applyFill="1" applyBorder="1" applyAlignment="1">
      <alignment horizontal="center"/>
    </xf>
    <xf numFmtId="165" fontId="0" fillId="7" borderId="22" xfId="0" applyNumberFormat="1" applyFill="1" applyBorder="1"/>
    <xf numFmtId="165" fontId="0" fillId="7" borderId="3" xfId="0" applyNumberFormat="1" applyFill="1" applyBorder="1"/>
    <xf numFmtId="1" fontId="7" fillId="0" borderId="21" xfId="0" applyNumberFormat="1" applyFont="1" applyFill="1" applyBorder="1"/>
    <xf numFmtId="0" fontId="0" fillId="0" borderId="49" xfId="0" applyBorder="1"/>
    <xf numFmtId="0" fontId="6" fillId="0" borderId="5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1" fontId="6" fillId="0" borderId="53" xfId="0" applyNumberFormat="1" applyFont="1" applyBorder="1"/>
    <xf numFmtId="165" fontId="6" fillId="0" borderId="3" xfId="0" applyNumberFormat="1" applyFont="1" applyFill="1" applyBorder="1" applyAlignment="1">
      <alignment horizontal="center"/>
    </xf>
    <xf numFmtId="1" fontId="6" fillId="0" borderId="54" xfId="0" applyNumberFormat="1" applyFont="1" applyBorder="1"/>
    <xf numFmtId="165" fontId="6" fillId="0" borderId="2" xfId="0" applyNumberFormat="1" applyFont="1" applyFill="1" applyBorder="1" applyAlignment="1">
      <alignment horizontal="center"/>
    </xf>
    <xf numFmtId="1" fontId="7" fillId="0" borderId="29" xfId="0" applyNumberFormat="1" applyFont="1" applyBorder="1"/>
    <xf numFmtId="165" fontId="7" fillId="0" borderId="37" xfId="0" applyNumberFormat="1" applyFont="1" applyFill="1" applyBorder="1" applyAlignment="1">
      <alignment horizontal="center"/>
    </xf>
    <xf numFmtId="1" fontId="6" fillId="0" borderId="21" xfId="0" applyNumberFormat="1" applyFont="1" applyBorder="1"/>
    <xf numFmtId="165" fontId="6" fillId="0" borderId="22" xfId="0" applyNumberFormat="1" applyFont="1" applyBorder="1" applyAlignment="1">
      <alignment horizontal="center"/>
    </xf>
    <xf numFmtId="0" fontId="7" fillId="0" borderId="30" xfId="0" applyFont="1" applyFill="1" applyBorder="1"/>
    <xf numFmtId="2" fontId="6" fillId="0" borderId="55" xfId="0" applyNumberFormat="1" applyFont="1" applyFill="1" applyBorder="1" applyAlignment="1"/>
    <xf numFmtId="2" fontId="0" fillId="0" borderId="56" xfId="0" applyNumberFormat="1" applyBorder="1" applyAlignment="1"/>
    <xf numFmtId="0" fontId="6" fillId="0" borderId="57" xfId="0" applyFont="1" applyFill="1" applyBorder="1" applyAlignment="1"/>
    <xf numFmtId="0" fontId="0" fillId="0" borderId="58" xfId="0" applyBorder="1" applyAlignment="1"/>
    <xf numFmtId="0" fontId="7" fillId="0" borderId="45" xfId="0" applyFont="1" applyFill="1" applyBorder="1" applyAlignment="1"/>
    <xf numFmtId="0" fontId="0" fillId="0" borderId="0" xfId="0" applyAlignment="1"/>
    <xf numFmtId="0" fontId="6" fillId="0" borderId="59" xfId="0" applyFont="1" applyFill="1" applyBorder="1" applyAlignment="1"/>
    <xf numFmtId="0" fontId="0" fillId="0" borderId="49" xfId="0" applyBorder="1" applyAlignment="1"/>
    <xf numFmtId="0" fontId="7" fillId="0" borderId="59" xfId="0" applyFont="1" applyBorder="1" applyAlignment="1">
      <alignment wrapText="1"/>
    </xf>
    <xf numFmtId="0" fontId="25" fillId="0" borderId="12" xfId="0" applyFont="1" applyFill="1" applyBorder="1" applyAlignment="1">
      <alignment horizontal="center"/>
    </xf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12" xfId="0" applyNumberFormat="1" applyFont="1" applyBorder="1"/>
    <xf numFmtId="1" fontId="2" fillId="0" borderId="26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65" fontId="2" fillId="8" borderId="26" xfId="0" applyNumberFormat="1" applyFont="1" applyFill="1" applyBorder="1" applyAlignment="1">
      <alignment horizontal="center"/>
    </xf>
    <xf numFmtId="165" fontId="2" fillId="8" borderId="60" xfId="0" applyNumberFormat="1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3" fillId="0" borderId="59" xfId="0" applyFont="1" applyBorder="1" applyAlignment="1">
      <alignment horizontal="center"/>
    </xf>
    <xf numFmtId="0" fontId="0" fillId="0" borderId="49" xfId="0" applyBorder="1" applyAlignment="1"/>
    <xf numFmtId="0" fontId="0" fillId="0" borderId="61" xfId="0" applyBorder="1" applyAlignment="1"/>
    <xf numFmtId="1" fontId="2" fillId="0" borderId="14" xfId="0" applyNumberFormat="1" applyFont="1" applyBorder="1" applyAlignment="1">
      <alignment horizontal="center"/>
    </xf>
    <xf numFmtId="165" fontId="2" fillId="8" borderId="1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284"/>
  <sheetViews>
    <sheetView tabSelected="1" view="pageLayout" topLeftCell="D238" zoomScaleNormal="125" workbookViewId="0">
      <selection activeCell="F281" sqref="F281"/>
    </sheetView>
  </sheetViews>
  <sheetFormatPr defaultColWidth="10.875" defaultRowHeight="15.75"/>
  <cols>
    <col min="1" max="1" width="2.125" style="303" customWidth="1"/>
    <col min="2" max="2" width="14" style="3" customWidth="1"/>
    <col min="3" max="3" width="11.375" style="5" customWidth="1"/>
    <col min="4" max="4" width="5.625" style="4" customWidth="1"/>
    <col min="5" max="5" width="7.875" style="14" customWidth="1"/>
    <col min="6" max="7" width="10.125" style="1" customWidth="1"/>
    <col min="8" max="8" width="6.625" style="16" customWidth="1"/>
    <col min="9" max="9" width="14" style="3" customWidth="1"/>
    <col min="10" max="10" width="10.5" style="3" customWidth="1"/>
    <col min="11" max="11" width="8.5" style="3" customWidth="1"/>
    <col min="12" max="12" width="8.375" style="3" customWidth="1"/>
    <col min="13" max="13" width="13.125" style="3" customWidth="1"/>
    <col min="14" max="14" width="7.375" style="413" customWidth="1"/>
    <col min="15" max="15" width="6.875" style="3" customWidth="1"/>
    <col min="16" max="47" width="2.5" style="3" customWidth="1"/>
    <col min="48" max="48" width="9.375" style="3" customWidth="1"/>
    <col min="49" max="53" width="2.5" style="3" customWidth="1"/>
    <col min="54" max="54" width="6.5" style="3" customWidth="1"/>
    <col min="55" max="62" width="2.5" style="3" customWidth="1"/>
    <col min="63" max="16384" width="10.875" style="3"/>
  </cols>
  <sheetData>
    <row r="1" spans="1:58" ht="32.1" customHeight="1">
      <c r="B1" s="417"/>
      <c r="C1" s="418" t="s">
        <v>118</v>
      </c>
      <c r="D1" s="419" t="s">
        <v>110</v>
      </c>
      <c r="E1" s="420" t="s">
        <v>111</v>
      </c>
      <c r="F1" s="421" t="s">
        <v>143</v>
      </c>
      <c r="G1" s="422" t="s">
        <v>10</v>
      </c>
      <c r="H1" s="423"/>
      <c r="I1" s="515" t="s">
        <v>154</v>
      </c>
      <c r="J1" s="516"/>
      <c r="K1" s="516"/>
      <c r="L1" s="517"/>
      <c r="M1" s="416" t="s">
        <v>215</v>
      </c>
      <c r="N1" s="413" t="s">
        <v>212</v>
      </c>
      <c r="O1" s="478" t="s">
        <v>190</v>
      </c>
      <c r="P1" s="478"/>
      <c r="Q1" s="478"/>
      <c r="R1" s="478"/>
      <c r="S1" s="478"/>
      <c r="T1" s="478" t="s">
        <v>191</v>
      </c>
      <c r="U1" s="478"/>
      <c r="V1" s="478"/>
      <c r="W1" s="478"/>
      <c r="X1" s="478"/>
      <c r="Y1" s="478" t="s">
        <v>192</v>
      </c>
      <c r="Z1" s="478"/>
      <c r="AA1" s="478"/>
      <c r="AB1" s="478"/>
      <c r="AC1" s="478"/>
      <c r="AD1" s="478"/>
      <c r="AE1" s="478" t="s">
        <v>193</v>
      </c>
      <c r="AF1" s="478"/>
      <c r="AG1" s="478"/>
      <c r="AH1" s="478"/>
      <c r="AI1" s="478"/>
      <c r="AJ1" s="478" t="s">
        <v>194</v>
      </c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</row>
    <row r="2" spans="1:58" ht="24.75">
      <c r="B2" s="293" t="s">
        <v>108</v>
      </c>
      <c r="C2" s="54"/>
      <c r="D2" s="55"/>
      <c r="E2" s="56"/>
      <c r="F2" s="57"/>
      <c r="G2" s="58"/>
      <c r="H2" s="59"/>
      <c r="I2" s="60" t="s">
        <v>153</v>
      </c>
      <c r="J2" s="61" t="s">
        <v>155</v>
      </c>
      <c r="K2" s="61" t="s">
        <v>111</v>
      </c>
      <c r="L2" s="62" t="s">
        <v>156</v>
      </c>
      <c r="M2" s="6"/>
      <c r="O2" s="478">
        <v>1</v>
      </c>
      <c r="P2" s="478">
        <v>2</v>
      </c>
      <c r="Q2" s="478">
        <v>3</v>
      </c>
      <c r="R2" s="479">
        <v>4</v>
      </c>
      <c r="S2" s="478"/>
      <c r="T2" s="479">
        <v>1</v>
      </c>
      <c r="U2" s="479">
        <v>2</v>
      </c>
      <c r="V2" s="479">
        <v>3</v>
      </c>
      <c r="W2" s="479">
        <v>4</v>
      </c>
      <c r="X2" s="478"/>
      <c r="Y2" s="478" t="s">
        <v>195</v>
      </c>
      <c r="Z2" s="479">
        <v>1</v>
      </c>
      <c r="AA2" s="479">
        <v>2</v>
      </c>
      <c r="AB2" s="479">
        <v>3</v>
      </c>
      <c r="AC2" s="479">
        <v>4</v>
      </c>
      <c r="AD2" s="478"/>
      <c r="AE2" s="479">
        <v>1</v>
      </c>
      <c r="AF2" s="479">
        <v>2</v>
      </c>
      <c r="AG2" s="479">
        <v>3</v>
      </c>
      <c r="AH2" s="479">
        <v>4</v>
      </c>
      <c r="AI2" s="478"/>
      <c r="AJ2" s="479">
        <v>1</v>
      </c>
      <c r="AK2" s="479">
        <v>2</v>
      </c>
      <c r="AL2" s="479">
        <v>3</v>
      </c>
      <c r="AM2" s="479">
        <v>4</v>
      </c>
      <c r="AN2" s="478"/>
      <c r="AO2" s="478"/>
      <c r="AP2" s="478"/>
      <c r="AQ2" s="478"/>
      <c r="AR2" s="478"/>
      <c r="AS2" s="478"/>
      <c r="AT2" s="478"/>
      <c r="AU2" s="478"/>
      <c r="AV2" s="478"/>
      <c r="AW2" s="478"/>
      <c r="AX2" s="478"/>
      <c r="AY2" s="478"/>
      <c r="AZ2" s="478"/>
      <c r="BA2" s="478"/>
      <c r="BB2" s="478"/>
      <c r="BC2" s="478"/>
      <c r="BD2" s="478"/>
      <c r="BE2" s="478"/>
      <c r="BF2" s="478"/>
    </row>
    <row r="3" spans="1:58">
      <c r="B3" s="63"/>
      <c r="C3" s="64"/>
      <c r="D3" s="65"/>
      <c r="E3" s="66"/>
      <c r="F3" s="67"/>
      <c r="G3" s="68"/>
      <c r="H3" s="69"/>
      <c r="I3" s="70"/>
      <c r="J3" s="70"/>
      <c r="K3" s="70"/>
      <c r="L3" s="70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478"/>
      <c r="AU3" s="478"/>
      <c r="AV3" s="478"/>
      <c r="AW3" s="478"/>
      <c r="AX3" s="478"/>
      <c r="AY3" s="478"/>
      <c r="AZ3" s="478"/>
      <c r="BA3" s="478"/>
      <c r="BB3" s="478"/>
      <c r="BC3" s="478"/>
      <c r="BD3" s="478"/>
      <c r="BE3" s="478"/>
      <c r="BF3" s="478"/>
    </row>
    <row r="4" spans="1:58">
      <c r="A4" s="303">
        <v>1</v>
      </c>
      <c r="B4" s="368" t="s">
        <v>0</v>
      </c>
      <c r="C4" s="381" t="s">
        <v>119</v>
      </c>
      <c r="D4" s="382" t="s">
        <v>12</v>
      </c>
      <c r="E4" s="371">
        <v>5</v>
      </c>
      <c r="F4" s="372">
        <v>36</v>
      </c>
      <c r="G4" s="383">
        <v>121</v>
      </c>
      <c r="H4" s="69"/>
      <c r="I4" s="70"/>
      <c r="J4" s="70"/>
      <c r="K4" s="70"/>
      <c r="L4" s="70"/>
      <c r="M4" s="311" t="s">
        <v>199</v>
      </c>
      <c r="O4" s="478"/>
      <c r="P4" s="478"/>
      <c r="Q4" s="478">
        <v>1</v>
      </c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78"/>
      <c r="AY4" s="478"/>
      <c r="AZ4" s="478"/>
      <c r="BA4" s="478"/>
      <c r="BB4" s="478"/>
      <c r="BC4" s="478"/>
      <c r="BD4" s="478"/>
      <c r="BE4" s="478"/>
      <c r="BF4" s="478"/>
    </row>
    <row r="5" spans="1:58">
      <c r="A5" s="303">
        <v>1</v>
      </c>
      <c r="B5" s="346" t="s">
        <v>2</v>
      </c>
      <c r="C5" s="347" t="s">
        <v>117</v>
      </c>
      <c r="D5" s="348" t="s">
        <v>1</v>
      </c>
      <c r="E5" s="349">
        <v>3</v>
      </c>
      <c r="F5" s="350">
        <v>17</v>
      </c>
      <c r="G5" s="351">
        <v>83</v>
      </c>
      <c r="H5" s="69"/>
      <c r="I5" s="70"/>
      <c r="J5" s="70"/>
      <c r="K5" s="70"/>
      <c r="L5" s="70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>
        <v>1</v>
      </c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  <c r="BF5" s="478"/>
    </row>
    <row r="6" spans="1:58">
      <c r="A6" s="303">
        <v>1</v>
      </c>
      <c r="B6" s="346" t="s">
        <v>3</v>
      </c>
      <c r="C6" s="347" t="s">
        <v>117</v>
      </c>
      <c r="D6" s="348" t="s">
        <v>1</v>
      </c>
      <c r="E6" s="349">
        <v>3</v>
      </c>
      <c r="F6" s="350">
        <v>16</v>
      </c>
      <c r="G6" s="351">
        <v>83</v>
      </c>
      <c r="H6" s="69"/>
      <c r="I6" s="70"/>
      <c r="J6" s="70"/>
      <c r="K6" s="70"/>
      <c r="L6" s="70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>
        <v>1</v>
      </c>
      <c r="AB6" s="478"/>
      <c r="AC6" s="478"/>
      <c r="AD6" s="478"/>
      <c r="AE6" s="478"/>
      <c r="AF6" s="478"/>
      <c r="AG6" s="478"/>
      <c r="AH6" s="478"/>
      <c r="AI6" s="478"/>
      <c r="AJ6" s="478"/>
      <c r="AK6" s="478"/>
      <c r="AL6" s="478"/>
      <c r="AM6" s="478"/>
      <c r="AN6" s="478"/>
      <c r="AO6" s="478"/>
      <c r="AP6" s="478"/>
      <c r="AQ6" s="478"/>
      <c r="AR6" s="478"/>
      <c r="AS6" s="478"/>
      <c r="AT6" s="478"/>
      <c r="AU6" s="478"/>
      <c r="AV6" s="478"/>
      <c r="AW6" s="478"/>
      <c r="AX6" s="478"/>
      <c r="AY6" s="478"/>
      <c r="AZ6" s="478"/>
      <c r="BA6" s="478"/>
      <c r="BB6" s="478"/>
      <c r="BC6" s="478"/>
      <c r="BD6" s="478"/>
      <c r="BE6" s="478"/>
      <c r="BF6" s="478"/>
    </row>
    <row r="7" spans="1:58">
      <c r="A7" s="304">
        <v>1</v>
      </c>
      <c r="B7" s="352" t="s">
        <v>209</v>
      </c>
      <c r="C7" s="347" t="s">
        <v>197</v>
      </c>
      <c r="D7" s="348" t="s">
        <v>9</v>
      </c>
      <c r="E7" s="349">
        <v>4</v>
      </c>
      <c r="F7" s="350">
        <v>43</v>
      </c>
      <c r="G7" s="353">
        <v>106</v>
      </c>
      <c r="H7" s="69"/>
      <c r="I7" s="70"/>
      <c r="J7" s="70"/>
      <c r="K7" s="70"/>
      <c r="L7" s="70"/>
      <c r="M7" s="311" t="s">
        <v>200</v>
      </c>
      <c r="O7" s="478"/>
      <c r="P7" s="478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  <c r="AB7" s="479">
        <v>1</v>
      </c>
      <c r="AC7" s="479"/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  <c r="AO7" s="478"/>
      <c r="AP7" s="478"/>
      <c r="AQ7" s="478"/>
      <c r="AR7" s="478"/>
      <c r="AS7" s="478"/>
      <c r="AT7" s="478"/>
      <c r="AU7" s="478"/>
      <c r="AV7" s="478"/>
      <c r="AW7" s="478"/>
      <c r="AX7" s="478"/>
      <c r="AY7" s="478"/>
      <c r="AZ7" s="478"/>
      <c r="BA7" s="478"/>
      <c r="BB7" s="478"/>
      <c r="BC7" s="478"/>
      <c r="BD7" s="478"/>
      <c r="BE7" s="478"/>
      <c r="BF7" s="478"/>
    </row>
    <row r="8" spans="1:58">
      <c r="A8" s="304">
        <v>1</v>
      </c>
      <c r="B8" s="362" t="s">
        <v>4</v>
      </c>
      <c r="C8" s="363" t="s">
        <v>117</v>
      </c>
      <c r="D8" s="364" t="s">
        <v>9</v>
      </c>
      <c r="E8" s="365">
        <v>3</v>
      </c>
      <c r="F8" s="366">
        <v>34</v>
      </c>
      <c r="G8" s="367">
        <v>95</v>
      </c>
      <c r="H8" s="69"/>
      <c r="I8" s="70"/>
      <c r="J8" s="70"/>
      <c r="K8" s="70"/>
      <c r="L8" s="70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>
        <v>1</v>
      </c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8"/>
      <c r="AM8" s="478"/>
      <c r="AN8" s="478"/>
      <c r="AO8" s="478"/>
      <c r="AP8" s="478"/>
      <c r="AQ8" s="478"/>
      <c r="AR8" s="478"/>
      <c r="AS8" s="478"/>
      <c r="AT8" s="478"/>
      <c r="AU8" s="478"/>
      <c r="AV8" s="478"/>
      <c r="AW8" s="478"/>
      <c r="AX8" s="478"/>
      <c r="AY8" s="478"/>
      <c r="AZ8" s="478"/>
      <c r="BA8" s="478"/>
      <c r="BB8" s="478"/>
      <c r="BC8" s="478"/>
      <c r="BD8" s="478"/>
      <c r="BE8" s="478"/>
      <c r="BF8" s="478"/>
    </row>
    <row r="9" spans="1:58">
      <c r="A9" s="304">
        <v>1</v>
      </c>
      <c r="B9" s="346" t="s">
        <v>5</v>
      </c>
      <c r="C9" s="347" t="s">
        <v>117</v>
      </c>
      <c r="D9" s="348" t="s">
        <v>1</v>
      </c>
      <c r="E9" s="349">
        <v>3</v>
      </c>
      <c r="F9" s="350">
        <v>16</v>
      </c>
      <c r="G9" s="351">
        <v>83</v>
      </c>
      <c r="H9" s="69"/>
      <c r="I9" s="70"/>
      <c r="J9" s="70"/>
      <c r="K9" s="70"/>
      <c r="L9" s="70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  <c r="Z9" s="478"/>
      <c r="AA9" s="479">
        <v>1</v>
      </c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78"/>
      <c r="AO9" s="478"/>
      <c r="AP9" s="478"/>
      <c r="AQ9" s="478"/>
      <c r="AR9" s="478"/>
      <c r="AS9" s="478"/>
      <c r="AT9" s="478"/>
      <c r="AU9" s="478"/>
      <c r="AV9" s="478"/>
      <c r="AW9" s="478"/>
      <c r="AX9" s="478"/>
      <c r="AY9" s="478"/>
      <c r="AZ9" s="478"/>
      <c r="BA9" s="478"/>
      <c r="BB9" s="478"/>
      <c r="BC9" s="478"/>
      <c r="BD9" s="478"/>
      <c r="BE9" s="478"/>
      <c r="BF9" s="478"/>
    </row>
    <row r="10" spans="1:58">
      <c r="A10" s="304">
        <v>1</v>
      </c>
      <c r="B10" s="346" t="s">
        <v>6</v>
      </c>
      <c r="C10" s="347" t="s">
        <v>121</v>
      </c>
      <c r="D10" s="348" t="s">
        <v>1</v>
      </c>
      <c r="E10" s="349">
        <v>3</v>
      </c>
      <c r="F10" s="350">
        <v>5.6</v>
      </c>
      <c r="G10" s="353">
        <v>68.55</v>
      </c>
      <c r="H10" s="69"/>
      <c r="I10" s="70"/>
      <c r="J10" s="70"/>
      <c r="K10" s="70"/>
      <c r="L10" s="70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9">
        <v>1</v>
      </c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78"/>
      <c r="AP10" s="478"/>
      <c r="AQ10" s="478"/>
      <c r="AR10" s="478"/>
      <c r="AS10" s="478"/>
      <c r="AT10" s="478"/>
      <c r="AU10" s="478"/>
      <c r="AV10" s="478"/>
      <c r="AW10" s="478"/>
      <c r="AX10" s="478"/>
      <c r="AY10" s="478"/>
      <c r="AZ10" s="478"/>
      <c r="BA10" s="478"/>
      <c r="BB10" s="478"/>
      <c r="BC10" s="478"/>
      <c r="BD10" s="478"/>
      <c r="BE10" s="478"/>
      <c r="BF10" s="478"/>
    </row>
    <row r="11" spans="1:58">
      <c r="A11" s="304">
        <v>1</v>
      </c>
      <c r="B11" s="346" t="s">
        <v>7</v>
      </c>
      <c r="C11" s="347" t="s">
        <v>122</v>
      </c>
      <c r="D11" s="348" t="s">
        <v>1</v>
      </c>
      <c r="E11" s="349">
        <v>3</v>
      </c>
      <c r="F11" s="350">
        <v>5.6</v>
      </c>
      <c r="G11" s="353">
        <v>75.8</v>
      </c>
      <c r="H11" s="69"/>
      <c r="I11" s="70"/>
      <c r="J11" s="70"/>
      <c r="K11" s="70"/>
      <c r="L11" s="70"/>
      <c r="O11" s="478"/>
      <c r="P11" s="478"/>
      <c r="Q11" s="478"/>
      <c r="R11" s="478"/>
      <c r="S11" s="478"/>
      <c r="T11" s="478"/>
      <c r="U11" s="478"/>
      <c r="V11" s="478"/>
      <c r="W11" s="478"/>
      <c r="X11" s="478"/>
      <c r="Y11" s="478"/>
      <c r="Z11" s="478"/>
      <c r="AA11" s="479">
        <v>1</v>
      </c>
      <c r="AB11" s="478"/>
      <c r="AC11" s="478"/>
      <c r="AD11" s="478"/>
      <c r="AE11" s="478"/>
      <c r="AF11" s="478"/>
      <c r="AG11" s="478"/>
      <c r="AH11" s="478"/>
      <c r="AI11" s="478"/>
      <c r="AJ11" s="478"/>
      <c r="AK11" s="478"/>
      <c r="AL11" s="478"/>
      <c r="AM11" s="478"/>
      <c r="AN11" s="478"/>
      <c r="AO11" s="478"/>
      <c r="AP11" s="478"/>
      <c r="AQ11" s="478"/>
      <c r="AR11" s="478"/>
      <c r="AS11" s="478"/>
      <c r="AT11" s="478"/>
      <c r="AU11" s="478"/>
      <c r="AV11" s="478"/>
      <c r="AW11" s="478"/>
      <c r="AX11" s="478"/>
      <c r="AY11" s="478"/>
      <c r="AZ11" s="478"/>
      <c r="BA11" s="478"/>
      <c r="BB11" s="478"/>
      <c r="BC11" s="478"/>
      <c r="BD11" s="478"/>
      <c r="BE11" s="478"/>
      <c r="BF11" s="478"/>
    </row>
    <row r="12" spans="1:58">
      <c r="A12" s="304">
        <v>1</v>
      </c>
      <c r="B12" s="346" t="s">
        <v>8</v>
      </c>
      <c r="C12" s="354" t="s">
        <v>121</v>
      </c>
      <c r="D12" s="355" t="s">
        <v>9</v>
      </c>
      <c r="E12" s="349">
        <v>3</v>
      </c>
      <c r="F12" s="350">
        <v>14</v>
      </c>
      <c r="G12" s="351">
        <v>67.400000000000006</v>
      </c>
      <c r="H12" s="69"/>
      <c r="I12" s="70"/>
      <c r="J12" s="70"/>
      <c r="K12" s="70"/>
      <c r="L12" s="70"/>
      <c r="N12" s="415">
        <f>G12+G11+G10+G9+G8+G7+G6+G5+G4</f>
        <v>782.75</v>
      </c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  <c r="AA12" s="479">
        <v>1</v>
      </c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478"/>
      <c r="AN12" s="478"/>
      <c r="AO12" s="478"/>
      <c r="AP12" s="478"/>
      <c r="AQ12" s="478"/>
      <c r="AR12" s="478"/>
      <c r="AS12" s="478"/>
      <c r="AT12" s="478"/>
      <c r="AU12" s="478"/>
      <c r="AV12" s="478"/>
      <c r="AW12" s="478"/>
      <c r="AX12" s="478"/>
      <c r="AY12" s="478"/>
      <c r="AZ12" s="478"/>
      <c r="BA12" s="478"/>
      <c r="BB12" s="478"/>
      <c r="BC12" s="478"/>
      <c r="BD12" s="478"/>
      <c r="BE12" s="478"/>
      <c r="BF12" s="478"/>
    </row>
    <row r="13" spans="1:58">
      <c r="B13" s="63"/>
      <c r="C13" s="64"/>
      <c r="D13" s="65"/>
      <c r="E13" s="66"/>
      <c r="F13" s="67"/>
      <c r="G13" s="68"/>
      <c r="H13" s="69"/>
      <c r="I13" s="70"/>
      <c r="J13" s="70"/>
      <c r="K13" s="70"/>
      <c r="L13" s="70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478"/>
      <c r="AN13" s="478"/>
      <c r="AO13" s="478"/>
      <c r="AP13" s="478"/>
      <c r="AQ13" s="478"/>
      <c r="AR13" s="478"/>
      <c r="AS13" s="478"/>
      <c r="AT13" s="478"/>
      <c r="AU13" s="478"/>
      <c r="AV13" s="478"/>
      <c r="AW13" s="478"/>
      <c r="AX13" s="478"/>
      <c r="AY13" s="478"/>
      <c r="AZ13" s="478"/>
      <c r="BA13" s="478"/>
      <c r="BB13" s="478"/>
      <c r="BC13" s="478"/>
      <c r="BD13" s="478"/>
      <c r="BE13" s="478"/>
      <c r="BF13" s="478"/>
    </row>
    <row r="14" spans="1:58">
      <c r="B14" s="84" t="s">
        <v>123</v>
      </c>
      <c r="C14" s="278"/>
      <c r="D14" s="279"/>
      <c r="E14" s="280"/>
      <c r="F14" s="281"/>
      <c r="G14" s="282">
        <f>G4</f>
        <v>121</v>
      </c>
      <c r="H14" s="69"/>
      <c r="I14" s="84" t="s">
        <v>123</v>
      </c>
      <c r="J14" s="342">
        <f>J4</f>
        <v>0</v>
      </c>
      <c r="K14" s="283"/>
      <c r="L14" s="283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8"/>
      <c r="AP14" s="478"/>
      <c r="AQ14" s="478"/>
      <c r="AR14" s="478"/>
      <c r="AS14" s="478"/>
      <c r="AT14" s="478"/>
      <c r="AU14" s="478"/>
      <c r="AV14" s="478"/>
      <c r="AW14" s="478"/>
      <c r="AX14" s="478"/>
      <c r="AY14" s="478"/>
      <c r="AZ14" s="478"/>
      <c r="BA14" s="478"/>
      <c r="BB14" s="478"/>
      <c r="BC14" s="478"/>
      <c r="BD14" s="478"/>
      <c r="BE14" s="478"/>
      <c r="BF14" s="478"/>
    </row>
    <row r="15" spans="1:58">
      <c r="B15" s="84" t="s">
        <v>126</v>
      </c>
      <c r="C15" s="278"/>
      <c r="D15" s="279"/>
      <c r="E15" s="280"/>
      <c r="F15" s="281"/>
      <c r="G15" s="282">
        <v>0</v>
      </c>
      <c r="H15" s="69"/>
      <c r="I15" s="84" t="s">
        <v>126</v>
      </c>
      <c r="J15" s="342">
        <v>0</v>
      </c>
      <c r="K15" s="283"/>
      <c r="L15" s="283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  <c r="AP15" s="478"/>
      <c r="AQ15" s="478"/>
      <c r="AR15" s="478"/>
      <c r="AS15" s="478"/>
      <c r="AT15" s="478"/>
      <c r="AU15" s="478"/>
      <c r="AV15" s="478"/>
      <c r="AW15" s="478"/>
      <c r="AX15" s="478"/>
      <c r="AY15" s="478"/>
      <c r="AZ15" s="478"/>
      <c r="BA15" s="478"/>
      <c r="BB15" s="478"/>
      <c r="BC15" s="478"/>
      <c r="BD15" s="478"/>
      <c r="BE15" s="478"/>
      <c r="BF15" s="478"/>
    </row>
    <row r="16" spans="1:58">
      <c r="B16" s="84" t="s">
        <v>124</v>
      </c>
      <c r="C16" s="278"/>
      <c r="D16" s="279"/>
      <c r="E16" s="280"/>
      <c r="F16" s="281"/>
      <c r="G16" s="282">
        <f>G5+G6+G7+G8+G9+G10+G11+G12</f>
        <v>661.74999999999989</v>
      </c>
      <c r="H16" s="69"/>
      <c r="I16" s="84" t="s">
        <v>124</v>
      </c>
      <c r="J16" s="342">
        <f>SUM(J5:J12)</f>
        <v>0</v>
      </c>
      <c r="K16" s="283"/>
      <c r="L16" s="283"/>
      <c r="N16" s="415">
        <f>G16+G15+G14+J14+J15+J16</f>
        <v>782.74999999999989</v>
      </c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  <c r="AP16" s="478"/>
      <c r="AQ16" s="478"/>
      <c r="AR16" s="478"/>
      <c r="AS16" s="478"/>
      <c r="AT16" s="478"/>
      <c r="AU16" s="478"/>
      <c r="AV16" s="478"/>
      <c r="AW16" s="478"/>
      <c r="AX16" s="478"/>
      <c r="AY16" s="478"/>
      <c r="AZ16" s="478"/>
      <c r="BA16" s="478"/>
      <c r="BB16" s="478"/>
      <c r="BC16" s="478"/>
      <c r="BD16" s="478"/>
      <c r="BE16" s="478"/>
      <c r="BF16" s="478"/>
    </row>
    <row r="17" spans="1:58" ht="15" customHeight="1">
      <c r="B17" s="63"/>
      <c r="C17" s="64"/>
      <c r="D17" s="65"/>
      <c r="E17" s="66"/>
      <c r="F17" s="67"/>
      <c r="G17" s="68"/>
      <c r="H17" s="69"/>
      <c r="I17" s="70"/>
      <c r="J17" s="70"/>
      <c r="K17" s="70"/>
      <c r="L17" s="70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478"/>
      <c r="AO17" s="478"/>
      <c r="AP17" s="478"/>
      <c r="AQ17" s="478"/>
      <c r="AR17" s="478"/>
      <c r="AS17" s="478"/>
      <c r="AT17" s="478"/>
      <c r="AU17" s="478"/>
      <c r="AV17" s="478"/>
      <c r="AW17" s="478"/>
      <c r="AX17" s="478"/>
      <c r="AY17" s="478"/>
      <c r="AZ17" s="478"/>
      <c r="BA17" s="478"/>
      <c r="BB17" s="478"/>
      <c r="BC17" s="478"/>
      <c r="BD17" s="478"/>
      <c r="BE17" s="478"/>
      <c r="BF17" s="478"/>
    </row>
    <row r="18" spans="1:58">
      <c r="B18" s="293" t="s">
        <v>109</v>
      </c>
      <c r="C18" s="54"/>
      <c r="D18" s="55"/>
      <c r="E18" s="56"/>
      <c r="F18" s="57"/>
      <c r="G18" s="58"/>
      <c r="H18" s="69"/>
      <c r="I18" s="70"/>
      <c r="J18" s="70"/>
      <c r="K18" s="70"/>
      <c r="L18" s="70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478"/>
      <c r="AN18" s="478"/>
      <c r="AO18" s="478"/>
      <c r="AP18" s="478"/>
      <c r="AQ18" s="478"/>
      <c r="AR18" s="478"/>
      <c r="AS18" s="478"/>
      <c r="AT18" s="478"/>
      <c r="AU18" s="478"/>
      <c r="AV18" s="478"/>
      <c r="AW18" s="478"/>
      <c r="AX18" s="478"/>
      <c r="AY18" s="478"/>
      <c r="AZ18" s="478"/>
      <c r="BA18" s="478"/>
      <c r="BB18" s="478"/>
      <c r="BC18" s="478"/>
      <c r="BD18" s="478"/>
      <c r="BE18" s="478"/>
      <c r="BF18" s="478"/>
    </row>
    <row r="19" spans="1:58">
      <c r="B19" s="78"/>
      <c r="C19" s="79"/>
      <c r="D19" s="80"/>
      <c r="E19" s="81"/>
      <c r="F19" s="82"/>
      <c r="G19" s="83"/>
      <c r="H19" s="69"/>
      <c r="I19" s="70"/>
      <c r="J19" s="70"/>
      <c r="K19" s="70"/>
      <c r="L19" s="70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478"/>
      <c r="AN19" s="478"/>
      <c r="AO19" s="478"/>
      <c r="AP19" s="478"/>
      <c r="AQ19" s="478"/>
      <c r="AR19" s="478"/>
      <c r="AS19" s="478"/>
      <c r="AT19" s="478"/>
      <c r="AU19" s="478"/>
      <c r="AV19" s="478"/>
      <c r="AW19" s="478"/>
      <c r="AX19" s="478"/>
      <c r="AY19" s="478"/>
      <c r="AZ19" s="478"/>
      <c r="BA19" s="478"/>
      <c r="BB19" s="478"/>
      <c r="BC19" s="478"/>
      <c r="BD19" s="478"/>
      <c r="BE19" s="478"/>
      <c r="BF19" s="478"/>
    </row>
    <row r="20" spans="1:58">
      <c r="B20" s="294" t="s">
        <v>112</v>
      </c>
      <c r="C20" s="85"/>
      <c r="D20" s="86"/>
      <c r="E20" s="87"/>
      <c r="F20" s="88"/>
      <c r="G20" s="89"/>
      <c r="H20" s="69"/>
      <c r="I20" s="70"/>
      <c r="J20" s="70"/>
      <c r="K20" s="70"/>
      <c r="L20" s="70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  <c r="AP20" s="478"/>
      <c r="AQ20" s="478"/>
      <c r="AR20" s="478"/>
      <c r="AS20" s="478"/>
      <c r="AT20" s="478"/>
      <c r="AU20" s="478"/>
      <c r="AV20" s="478"/>
      <c r="AW20" s="478"/>
      <c r="AX20" s="478"/>
      <c r="AY20" s="478"/>
      <c r="AZ20" s="478"/>
      <c r="BA20" s="478"/>
      <c r="BB20" s="478"/>
      <c r="BC20" s="478"/>
      <c r="BD20" s="478"/>
      <c r="BE20" s="478"/>
      <c r="BF20" s="478"/>
    </row>
    <row r="21" spans="1:58">
      <c r="A21" s="303">
        <v>1</v>
      </c>
      <c r="B21" s="368" t="s">
        <v>11</v>
      </c>
      <c r="C21" s="369" t="s">
        <v>145</v>
      </c>
      <c r="D21" s="370" t="s">
        <v>12</v>
      </c>
      <c r="E21" s="371">
        <v>6</v>
      </c>
      <c r="F21" s="372">
        <v>21.2</v>
      </c>
      <c r="G21" s="373">
        <v>148.85</v>
      </c>
      <c r="H21" s="69"/>
      <c r="I21" s="70"/>
      <c r="J21" s="70"/>
      <c r="K21" s="70"/>
      <c r="L21" s="70"/>
      <c r="M21" s="311" t="s">
        <v>201</v>
      </c>
      <c r="O21" s="478"/>
      <c r="P21" s="478"/>
      <c r="Q21" s="478"/>
      <c r="R21" s="478">
        <v>1</v>
      </c>
      <c r="S21" s="478"/>
      <c r="T21" s="478"/>
      <c r="U21" s="478"/>
      <c r="V21" s="478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8"/>
      <c r="AI21" s="478"/>
      <c r="AJ21" s="478"/>
      <c r="AK21" s="478"/>
      <c r="AL21" s="478"/>
      <c r="AM21" s="478"/>
      <c r="AN21" s="478"/>
      <c r="AO21" s="478"/>
      <c r="AP21" s="478"/>
      <c r="AQ21" s="478"/>
      <c r="AR21" s="478"/>
      <c r="AS21" s="478"/>
      <c r="AT21" s="478"/>
      <c r="AU21" s="478"/>
      <c r="AV21" s="478"/>
      <c r="AW21" s="478"/>
      <c r="AX21" s="478"/>
      <c r="AY21" s="478"/>
      <c r="AZ21" s="478"/>
      <c r="BA21" s="478"/>
      <c r="BB21" s="478"/>
      <c r="BC21" s="478"/>
      <c r="BD21" s="478"/>
      <c r="BE21" s="478"/>
      <c r="BF21" s="478"/>
    </row>
    <row r="22" spans="1:58">
      <c r="A22" s="303">
        <v>1</v>
      </c>
      <c r="B22" s="90" t="s">
        <v>13</v>
      </c>
      <c r="C22" s="91" t="s">
        <v>147</v>
      </c>
      <c r="D22" s="92" t="s">
        <v>12</v>
      </c>
      <c r="E22" s="93">
        <v>6</v>
      </c>
      <c r="F22" s="94">
        <v>22</v>
      </c>
      <c r="G22" s="95">
        <v>117.95</v>
      </c>
      <c r="H22" s="69"/>
      <c r="I22" s="96">
        <v>1</v>
      </c>
      <c r="J22" s="92">
        <v>118</v>
      </c>
      <c r="K22" s="92">
        <v>6</v>
      </c>
      <c r="L22" s="92" t="s">
        <v>157</v>
      </c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>
        <v>1</v>
      </c>
      <c r="AI22" s="478"/>
      <c r="AJ22" s="478"/>
      <c r="AK22" s="478"/>
      <c r="AL22" s="478"/>
      <c r="AM22" s="478"/>
      <c r="AN22" s="478"/>
      <c r="AO22" s="478"/>
      <c r="AP22" s="478"/>
      <c r="AQ22" s="478"/>
      <c r="AR22" s="478"/>
      <c r="AS22" s="478"/>
      <c r="AT22" s="478"/>
      <c r="AU22" s="478"/>
      <c r="AV22" s="478"/>
      <c r="AW22" s="478"/>
      <c r="AX22" s="478"/>
      <c r="AY22" s="478"/>
      <c r="AZ22" s="478"/>
      <c r="BA22" s="478"/>
      <c r="BB22" s="478"/>
      <c r="BC22" s="478"/>
      <c r="BD22" s="478"/>
      <c r="BE22" s="478"/>
      <c r="BF22" s="478"/>
    </row>
    <row r="23" spans="1:58">
      <c r="A23" s="303">
        <v>1</v>
      </c>
      <c r="B23" s="90" t="s">
        <v>14</v>
      </c>
      <c r="C23" s="91" t="s">
        <v>147</v>
      </c>
      <c r="D23" s="92" t="s">
        <v>12</v>
      </c>
      <c r="E23" s="93">
        <v>6</v>
      </c>
      <c r="F23" s="94">
        <v>22</v>
      </c>
      <c r="G23" s="95">
        <v>117.95</v>
      </c>
      <c r="H23" s="69"/>
      <c r="I23" s="96">
        <v>2</v>
      </c>
      <c r="J23" s="92">
        <v>118</v>
      </c>
      <c r="K23" s="92">
        <v>6</v>
      </c>
      <c r="L23" s="92" t="s">
        <v>157</v>
      </c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>
        <v>1</v>
      </c>
      <c r="AI23" s="478"/>
      <c r="AJ23" s="478"/>
      <c r="AK23" s="478"/>
      <c r="AL23" s="478"/>
      <c r="AM23" s="478"/>
      <c r="AN23" s="478"/>
      <c r="AO23" s="478"/>
      <c r="AP23" s="478"/>
      <c r="AQ23" s="478"/>
      <c r="AR23" s="478"/>
      <c r="AS23" s="478"/>
      <c r="AT23" s="478"/>
      <c r="AU23" s="478"/>
      <c r="AV23" s="478"/>
      <c r="AW23" s="478"/>
      <c r="AX23" s="478"/>
      <c r="AY23" s="478"/>
      <c r="AZ23" s="478"/>
      <c r="BA23" s="478"/>
      <c r="BB23" s="478"/>
      <c r="BC23" s="478"/>
      <c r="BD23" s="478"/>
      <c r="BE23" s="478"/>
      <c r="BF23" s="478"/>
    </row>
    <row r="24" spans="1:58">
      <c r="A24" s="304">
        <v>1</v>
      </c>
      <c r="B24" s="374" t="s">
        <v>15</v>
      </c>
      <c r="C24" s="375" t="s">
        <v>147</v>
      </c>
      <c r="D24" s="376" t="s">
        <v>12</v>
      </c>
      <c r="E24" s="377">
        <v>6</v>
      </c>
      <c r="F24" s="378">
        <v>22</v>
      </c>
      <c r="G24" s="379">
        <v>117.95</v>
      </c>
      <c r="H24" s="305"/>
      <c r="I24" s="306"/>
      <c r="J24" s="307"/>
      <c r="K24" s="308"/>
      <c r="L24" s="306"/>
      <c r="M24" s="262"/>
      <c r="O24" s="478"/>
      <c r="P24" s="478"/>
      <c r="Q24" s="478"/>
      <c r="R24" s="478">
        <v>1</v>
      </c>
      <c r="S24" s="478"/>
      <c r="T24" s="478"/>
      <c r="U24" s="478"/>
      <c r="V24" s="478"/>
      <c r="W24" s="478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  <c r="AP24" s="478"/>
      <c r="AQ24" s="478"/>
      <c r="AR24" s="478"/>
      <c r="AS24" s="478"/>
      <c r="AT24" s="478"/>
      <c r="AU24" s="478"/>
      <c r="AV24" s="478"/>
      <c r="AW24" s="478"/>
      <c r="AX24" s="478"/>
      <c r="AY24" s="478"/>
      <c r="AZ24" s="478"/>
      <c r="BA24" s="478"/>
      <c r="BB24" s="478"/>
      <c r="BC24" s="478"/>
      <c r="BD24" s="478"/>
      <c r="BE24" s="478"/>
      <c r="BF24" s="478"/>
    </row>
    <row r="25" spans="1:58">
      <c r="A25" s="304">
        <v>1</v>
      </c>
      <c r="B25" s="368" t="s">
        <v>16</v>
      </c>
      <c r="C25" s="369" t="s">
        <v>147</v>
      </c>
      <c r="D25" s="370" t="s">
        <v>12</v>
      </c>
      <c r="E25" s="371">
        <v>6</v>
      </c>
      <c r="F25" s="372">
        <v>22</v>
      </c>
      <c r="G25" s="373">
        <v>117.95</v>
      </c>
      <c r="H25" s="69"/>
      <c r="I25" s="139"/>
      <c r="J25" s="70"/>
      <c r="K25" s="70"/>
      <c r="L25" s="70"/>
      <c r="O25" s="478"/>
      <c r="P25" s="478"/>
      <c r="Q25" s="478"/>
      <c r="R25" s="478">
        <v>1</v>
      </c>
      <c r="S25" s="478"/>
      <c r="T25" s="478"/>
      <c r="U25" s="478"/>
      <c r="V25" s="478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  <c r="AP25" s="478"/>
      <c r="AQ25" s="478"/>
      <c r="AR25" s="478"/>
      <c r="AS25" s="478"/>
      <c r="AT25" s="478"/>
      <c r="AU25" s="478"/>
      <c r="AV25" s="478"/>
      <c r="AW25" s="478"/>
      <c r="AX25" s="478"/>
      <c r="AY25" s="478"/>
      <c r="AZ25" s="478"/>
      <c r="BA25" s="478"/>
      <c r="BB25" s="478"/>
      <c r="BC25" s="478"/>
      <c r="BD25" s="478"/>
      <c r="BE25" s="478"/>
      <c r="BF25" s="478"/>
    </row>
    <row r="26" spans="1:58">
      <c r="A26" s="304">
        <v>1</v>
      </c>
      <c r="B26" s="90" t="s">
        <v>17</v>
      </c>
      <c r="C26" s="91" t="s">
        <v>119</v>
      </c>
      <c r="D26" s="92" t="s">
        <v>12</v>
      </c>
      <c r="E26" s="93">
        <v>5</v>
      </c>
      <c r="F26" s="94">
        <v>26.8</v>
      </c>
      <c r="G26" s="95">
        <v>113.15</v>
      </c>
      <c r="H26" s="69"/>
      <c r="I26" s="333">
        <v>3</v>
      </c>
      <c r="J26" s="312">
        <f>G26</f>
        <v>113.15</v>
      </c>
      <c r="K26" s="334">
        <f>E26</f>
        <v>5</v>
      </c>
      <c r="L26" s="333" t="s">
        <v>159</v>
      </c>
      <c r="M26" s="311" t="s">
        <v>198</v>
      </c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>
        <v>1</v>
      </c>
      <c r="AH26" s="478"/>
      <c r="AI26" s="478"/>
      <c r="AJ26" s="478"/>
      <c r="AK26" s="478"/>
      <c r="AL26" s="478"/>
      <c r="AM26" s="478"/>
      <c r="AN26" s="478"/>
      <c r="AO26" s="478"/>
      <c r="AP26" s="478"/>
      <c r="AQ26" s="478"/>
      <c r="AR26" s="478"/>
      <c r="AS26" s="478"/>
      <c r="AT26" s="478"/>
      <c r="AU26" s="478"/>
      <c r="AV26" s="478"/>
      <c r="AW26" s="478"/>
      <c r="AX26" s="478"/>
      <c r="AY26" s="478"/>
      <c r="AZ26" s="478"/>
      <c r="BA26" s="478"/>
      <c r="BB26" s="478"/>
      <c r="BC26" s="478"/>
      <c r="BD26" s="478"/>
      <c r="BE26" s="478"/>
      <c r="BF26" s="478"/>
    </row>
    <row r="27" spans="1:58">
      <c r="A27" s="304">
        <v>1</v>
      </c>
      <c r="B27" s="90" t="s">
        <v>18</v>
      </c>
      <c r="C27" s="91" t="s">
        <v>148</v>
      </c>
      <c r="D27" s="92" t="s">
        <v>12</v>
      </c>
      <c r="E27" s="93">
        <v>5</v>
      </c>
      <c r="F27" s="94">
        <v>26</v>
      </c>
      <c r="G27" s="95">
        <v>100.1</v>
      </c>
      <c r="H27" s="69"/>
      <c r="I27" s="96">
        <v>4</v>
      </c>
      <c r="J27" s="94">
        <f>G27</f>
        <v>100.1</v>
      </c>
      <c r="K27" s="93">
        <f>E27</f>
        <v>5</v>
      </c>
      <c r="L27" s="92" t="s">
        <v>157</v>
      </c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>
        <v>1</v>
      </c>
      <c r="AH27" s="478"/>
      <c r="AI27" s="478"/>
      <c r="AJ27" s="478"/>
      <c r="AK27" s="478"/>
      <c r="AL27" s="478"/>
      <c r="AM27" s="478"/>
      <c r="AN27" s="478"/>
      <c r="AO27" s="478"/>
      <c r="AP27" s="478"/>
      <c r="AQ27" s="478"/>
      <c r="AR27" s="478"/>
      <c r="AS27" s="478"/>
      <c r="AT27" s="478"/>
      <c r="AU27" s="478"/>
      <c r="AV27" s="478"/>
      <c r="AW27" s="478"/>
      <c r="AX27" s="478"/>
      <c r="AY27" s="478"/>
      <c r="AZ27" s="478"/>
      <c r="BA27" s="478"/>
      <c r="BB27" s="478"/>
      <c r="BC27" s="478"/>
      <c r="BD27" s="478"/>
      <c r="BE27" s="478"/>
      <c r="BF27" s="478"/>
    </row>
    <row r="28" spans="1:58">
      <c r="A28" s="304">
        <v>1</v>
      </c>
      <c r="B28" s="368" t="s">
        <v>19</v>
      </c>
      <c r="C28" s="369" t="s">
        <v>148</v>
      </c>
      <c r="D28" s="370" t="s">
        <v>12</v>
      </c>
      <c r="E28" s="371">
        <v>5</v>
      </c>
      <c r="F28" s="372">
        <v>26</v>
      </c>
      <c r="G28" s="373">
        <v>100.1</v>
      </c>
      <c r="H28" s="69"/>
      <c r="I28" s="102"/>
      <c r="J28" s="80"/>
      <c r="K28" s="80"/>
      <c r="L28" s="80"/>
      <c r="O28" s="478"/>
      <c r="P28" s="478"/>
      <c r="Q28" s="478">
        <v>1</v>
      </c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  <c r="AT28" s="478"/>
      <c r="AU28" s="478"/>
      <c r="AV28" s="478"/>
      <c r="AW28" s="478"/>
      <c r="AX28" s="478"/>
      <c r="AY28" s="478"/>
      <c r="AZ28" s="478"/>
      <c r="BA28" s="478"/>
      <c r="BB28" s="478"/>
      <c r="BC28" s="478"/>
      <c r="BD28" s="478"/>
      <c r="BE28" s="478"/>
      <c r="BF28" s="478"/>
    </row>
    <row r="29" spans="1:58">
      <c r="A29" s="304">
        <v>1</v>
      </c>
      <c r="B29" s="368" t="s">
        <v>20</v>
      </c>
      <c r="C29" s="369" t="s">
        <v>148</v>
      </c>
      <c r="D29" s="370" t="s">
        <v>12</v>
      </c>
      <c r="E29" s="371">
        <v>5</v>
      </c>
      <c r="F29" s="372">
        <v>26</v>
      </c>
      <c r="G29" s="373">
        <v>100.1</v>
      </c>
      <c r="H29" s="69"/>
      <c r="I29" s="139"/>
      <c r="J29" s="70"/>
      <c r="K29" s="70"/>
      <c r="L29" s="70"/>
      <c r="O29" s="478"/>
      <c r="P29" s="478"/>
      <c r="Q29" s="478">
        <v>1</v>
      </c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478"/>
      <c r="AO29" s="478"/>
      <c r="AP29" s="478"/>
      <c r="AQ29" s="478"/>
      <c r="AR29" s="478"/>
      <c r="AS29" s="478"/>
      <c r="AT29" s="478"/>
      <c r="AU29" s="478"/>
      <c r="AV29" s="478"/>
      <c r="AW29" s="478"/>
      <c r="AX29" s="478"/>
      <c r="AY29" s="478"/>
      <c r="AZ29" s="478"/>
      <c r="BA29" s="478"/>
      <c r="BB29" s="478"/>
      <c r="BC29" s="478"/>
      <c r="BD29" s="478"/>
      <c r="BE29" s="478"/>
      <c r="BF29" s="478"/>
    </row>
    <row r="30" spans="1:58">
      <c r="A30" s="304">
        <v>1</v>
      </c>
      <c r="B30" s="368" t="s">
        <v>21</v>
      </c>
      <c r="C30" s="369" t="s">
        <v>148</v>
      </c>
      <c r="D30" s="370" t="s">
        <v>12</v>
      </c>
      <c r="E30" s="371">
        <v>5</v>
      </c>
      <c r="F30" s="372">
        <v>26</v>
      </c>
      <c r="G30" s="373">
        <v>100.1</v>
      </c>
      <c r="H30" s="69"/>
      <c r="I30" s="70"/>
      <c r="J30" s="70"/>
      <c r="K30" s="70"/>
      <c r="L30" s="70"/>
      <c r="O30" s="478"/>
      <c r="P30" s="478"/>
      <c r="Q30" s="478">
        <v>1</v>
      </c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478"/>
      <c r="AI30" s="478"/>
      <c r="AJ30" s="478"/>
      <c r="AK30" s="478"/>
      <c r="AL30" s="478"/>
      <c r="AM30" s="478"/>
      <c r="AN30" s="478"/>
      <c r="AO30" s="478"/>
      <c r="AP30" s="478"/>
      <c r="AQ30" s="478"/>
      <c r="AR30" s="478"/>
      <c r="AS30" s="478"/>
      <c r="AT30" s="478"/>
      <c r="AU30" s="478"/>
      <c r="AV30" s="478"/>
      <c r="AW30" s="478"/>
      <c r="AX30" s="478"/>
      <c r="AY30" s="478"/>
      <c r="AZ30" s="478"/>
      <c r="BA30" s="478"/>
      <c r="BB30" s="478"/>
      <c r="BC30" s="478"/>
      <c r="BD30" s="478"/>
      <c r="BE30" s="478"/>
      <c r="BF30" s="478"/>
    </row>
    <row r="31" spans="1:58">
      <c r="A31" s="304">
        <v>1</v>
      </c>
      <c r="B31" s="346" t="s">
        <v>22</v>
      </c>
      <c r="C31" s="354" t="s">
        <v>120</v>
      </c>
      <c r="D31" s="355" t="s">
        <v>9</v>
      </c>
      <c r="E31" s="349">
        <v>2</v>
      </c>
      <c r="F31" s="350">
        <v>5.2</v>
      </c>
      <c r="G31" s="351">
        <v>56.4</v>
      </c>
      <c r="H31" s="69"/>
      <c r="I31" s="70"/>
      <c r="J31" s="70"/>
      <c r="K31" s="70"/>
      <c r="L31" s="70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>
        <v>1</v>
      </c>
      <c r="AA31" s="478"/>
      <c r="AB31" s="478"/>
      <c r="AC31" s="478"/>
      <c r="AD31" s="478"/>
      <c r="AE31" s="478"/>
      <c r="AF31" s="478"/>
      <c r="AG31" s="478"/>
      <c r="AH31" s="478"/>
      <c r="AI31" s="478"/>
      <c r="AJ31" s="478"/>
      <c r="AK31" s="478"/>
      <c r="AL31" s="478"/>
      <c r="AM31" s="478"/>
      <c r="AN31" s="478"/>
      <c r="AO31" s="478"/>
      <c r="AP31" s="478"/>
      <c r="AQ31" s="478"/>
      <c r="AR31" s="478"/>
      <c r="AS31" s="478"/>
      <c r="AT31" s="478"/>
      <c r="AU31" s="478"/>
      <c r="AV31" s="478"/>
      <c r="AW31" s="478"/>
      <c r="AX31" s="478"/>
      <c r="AY31" s="478"/>
      <c r="AZ31" s="478"/>
      <c r="BA31" s="478"/>
      <c r="BB31" s="478"/>
      <c r="BC31" s="478"/>
      <c r="BD31" s="478"/>
      <c r="BE31" s="478"/>
      <c r="BF31" s="478"/>
    </row>
    <row r="32" spans="1:58">
      <c r="A32" s="304">
        <v>1</v>
      </c>
      <c r="B32" s="356" t="s">
        <v>150</v>
      </c>
      <c r="C32" s="357" t="s">
        <v>149</v>
      </c>
      <c r="D32" s="358" t="s">
        <v>9</v>
      </c>
      <c r="E32" s="359">
        <v>1</v>
      </c>
      <c r="F32" s="360">
        <v>4.3499999999999996</v>
      </c>
      <c r="G32" s="361">
        <v>37.75</v>
      </c>
      <c r="H32" s="69"/>
      <c r="I32" s="70"/>
      <c r="J32" s="70"/>
      <c r="K32" s="70"/>
      <c r="L32" s="70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>
        <v>1</v>
      </c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  <c r="AP32" s="478"/>
      <c r="AQ32" s="478"/>
      <c r="AR32" s="478"/>
      <c r="AS32" s="478"/>
      <c r="AT32" s="478"/>
      <c r="AU32" s="478"/>
      <c r="AV32" s="478"/>
      <c r="AW32" s="478"/>
      <c r="AX32" s="478"/>
      <c r="AY32" s="478"/>
      <c r="AZ32" s="478"/>
      <c r="BA32" s="478"/>
      <c r="BB32" s="478"/>
      <c r="BC32" s="478"/>
      <c r="BD32" s="478"/>
      <c r="BE32" s="478"/>
      <c r="BF32" s="478"/>
    </row>
    <row r="33" spans="1:58">
      <c r="A33" s="304">
        <v>1</v>
      </c>
      <c r="B33" s="346" t="s">
        <v>23</v>
      </c>
      <c r="C33" s="354" t="s">
        <v>120</v>
      </c>
      <c r="D33" s="355" t="s">
        <v>9</v>
      </c>
      <c r="E33" s="349">
        <v>2</v>
      </c>
      <c r="F33" s="350">
        <v>5.2</v>
      </c>
      <c r="G33" s="351">
        <v>55.05</v>
      </c>
      <c r="H33" s="69"/>
      <c r="I33" s="70"/>
      <c r="J33" s="70"/>
      <c r="K33" s="70"/>
      <c r="L33" s="70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>
        <v>1</v>
      </c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  <c r="AP33" s="478"/>
      <c r="AQ33" s="478"/>
      <c r="AR33" s="478"/>
      <c r="AS33" s="478"/>
      <c r="AT33" s="478"/>
      <c r="AU33" s="478"/>
      <c r="AV33" s="478"/>
      <c r="AW33" s="478"/>
      <c r="AX33" s="478"/>
      <c r="AY33" s="478"/>
      <c r="AZ33" s="478"/>
      <c r="BA33" s="478"/>
      <c r="BB33" s="478"/>
      <c r="BC33" s="478"/>
      <c r="BD33" s="478"/>
      <c r="BE33" s="478"/>
      <c r="BF33" s="478"/>
    </row>
    <row r="34" spans="1:58">
      <c r="A34" s="304">
        <v>1</v>
      </c>
      <c r="B34" s="346" t="s">
        <v>24</v>
      </c>
      <c r="C34" s="354" t="s">
        <v>120</v>
      </c>
      <c r="D34" s="355" t="s">
        <v>9</v>
      </c>
      <c r="E34" s="349">
        <v>2</v>
      </c>
      <c r="F34" s="350">
        <v>50.8</v>
      </c>
      <c r="G34" s="351">
        <v>50.8</v>
      </c>
      <c r="H34" s="69"/>
      <c r="I34" s="70"/>
      <c r="J34" s="70"/>
      <c r="K34" s="70"/>
      <c r="L34" s="70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>
        <v>1</v>
      </c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478"/>
      <c r="AQ34" s="478"/>
      <c r="AR34" s="478"/>
      <c r="AS34" s="478"/>
      <c r="AT34" s="478"/>
      <c r="AU34" s="478"/>
      <c r="AV34" s="478"/>
      <c r="AW34" s="478"/>
      <c r="AX34" s="478"/>
      <c r="AY34" s="478"/>
      <c r="AZ34" s="478"/>
      <c r="BA34" s="478"/>
      <c r="BB34" s="478"/>
      <c r="BC34" s="478"/>
      <c r="BD34" s="478"/>
      <c r="BE34" s="478"/>
      <c r="BF34" s="478"/>
    </row>
    <row r="35" spans="1:58">
      <c r="A35" s="304">
        <v>1</v>
      </c>
      <c r="B35" s="346" t="s">
        <v>25</v>
      </c>
      <c r="C35" s="354" t="s">
        <v>121</v>
      </c>
      <c r="D35" s="355" t="s">
        <v>9</v>
      </c>
      <c r="E35" s="349">
        <v>3</v>
      </c>
      <c r="F35" s="350">
        <v>67.599999999999994</v>
      </c>
      <c r="G35" s="351">
        <v>67.599999999999994</v>
      </c>
      <c r="H35" s="69"/>
      <c r="I35" s="70"/>
      <c r="J35" s="70"/>
      <c r="K35" s="70"/>
      <c r="L35" s="70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>
        <v>1</v>
      </c>
      <c r="AB35" s="478"/>
      <c r="AC35" s="478"/>
      <c r="AD35" s="478"/>
      <c r="AE35" s="478"/>
      <c r="AF35" s="478"/>
      <c r="AG35" s="478"/>
      <c r="AH35" s="478"/>
      <c r="AI35" s="478"/>
      <c r="AJ35" s="478"/>
      <c r="AK35" s="478"/>
      <c r="AL35" s="478"/>
      <c r="AM35" s="478"/>
      <c r="AN35" s="478"/>
      <c r="AO35" s="478"/>
      <c r="AP35" s="478"/>
      <c r="AQ35" s="478"/>
      <c r="AR35" s="478"/>
      <c r="AS35" s="478"/>
      <c r="AT35" s="478"/>
      <c r="AU35" s="478"/>
      <c r="AV35" s="478"/>
      <c r="AW35" s="478"/>
      <c r="AX35" s="478"/>
      <c r="AY35" s="478"/>
      <c r="AZ35" s="478"/>
      <c r="BA35" s="478"/>
      <c r="BB35" s="478"/>
      <c r="BC35" s="478"/>
      <c r="BD35" s="478"/>
      <c r="BE35" s="478"/>
      <c r="BF35" s="478"/>
    </row>
    <row r="36" spans="1:58">
      <c r="A36" s="304">
        <v>1</v>
      </c>
      <c r="B36" s="346" t="s">
        <v>144</v>
      </c>
      <c r="C36" s="354" t="s">
        <v>120</v>
      </c>
      <c r="D36" s="355" t="s">
        <v>9</v>
      </c>
      <c r="E36" s="349">
        <v>2</v>
      </c>
      <c r="F36" s="350">
        <v>50.8</v>
      </c>
      <c r="G36" s="351">
        <v>50.8</v>
      </c>
      <c r="H36" s="69"/>
      <c r="I36" s="70"/>
      <c r="J36" s="70"/>
      <c r="K36" s="70"/>
      <c r="L36" s="70"/>
      <c r="N36" s="415">
        <f>SUM(G21:G36)</f>
        <v>1452.5999999999997</v>
      </c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9">
        <v>1</v>
      </c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AO36" s="478"/>
      <c r="AP36" s="478"/>
      <c r="AQ36" s="478"/>
      <c r="AR36" s="478"/>
      <c r="AS36" s="478"/>
      <c r="AT36" s="478"/>
      <c r="AU36" s="478"/>
      <c r="AV36" s="478"/>
      <c r="AW36" s="478"/>
      <c r="AX36" s="478"/>
      <c r="AY36" s="478"/>
      <c r="AZ36" s="478"/>
      <c r="BA36" s="478"/>
      <c r="BB36" s="478"/>
      <c r="BC36" s="478"/>
      <c r="BD36" s="478"/>
      <c r="BE36" s="478"/>
      <c r="BF36" s="478"/>
    </row>
    <row r="37" spans="1:58">
      <c r="B37" s="63"/>
      <c r="C37" s="64"/>
      <c r="D37" s="65"/>
      <c r="E37" s="66"/>
      <c r="F37" s="67"/>
      <c r="G37" s="68"/>
      <c r="H37" s="69"/>
      <c r="I37" s="70"/>
      <c r="J37" s="70"/>
      <c r="K37" s="70"/>
      <c r="L37" s="70"/>
      <c r="M37" s="12"/>
      <c r="O37" s="47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8"/>
      <c r="AA37" s="478"/>
      <c r="AB37" s="478"/>
      <c r="AC37" s="478"/>
      <c r="AD37" s="478"/>
      <c r="AE37" s="478"/>
      <c r="AF37" s="478"/>
      <c r="AG37" s="478"/>
      <c r="AH37" s="478"/>
      <c r="AI37" s="478"/>
      <c r="AJ37" s="478"/>
      <c r="AK37" s="478"/>
      <c r="AL37" s="478"/>
      <c r="AM37" s="478"/>
      <c r="AN37" s="478"/>
      <c r="AO37" s="478"/>
      <c r="AP37" s="478"/>
      <c r="AQ37" s="478"/>
      <c r="AR37" s="478"/>
      <c r="AS37" s="478"/>
      <c r="AT37" s="478"/>
      <c r="AU37" s="478"/>
      <c r="AV37" s="478"/>
      <c r="AW37" s="478"/>
      <c r="AX37" s="478"/>
      <c r="AY37" s="478"/>
      <c r="AZ37" s="478"/>
      <c r="BA37" s="478"/>
      <c r="BB37" s="478"/>
      <c r="BC37" s="478"/>
      <c r="BD37" s="478"/>
      <c r="BE37" s="478"/>
      <c r="BF37" s="478"/>
    </row>
    <row r="38" spans="1:58">
      <c r="B38" s="84" t="s">
        <v>127</v>
      </c>
      <c r="C38" s="278"/>
      <c r="D38" s="279"/>
      <c r="E38" s="280"/>
      <c r="F38" s="281"/>
      <c r="G38" s="282">
        <f>G21+G25+G29+G30+G24+G28</f>
        <v>685.05000000000007</v>
      </c>
      <c r="H38" s="69"/>
      <c r="I38" s="84" t="s">
        <v>123</v>
      </c>
      <c r="J38" s="342">
        <f>J26+J23+J22+J27</f>
        <v>449.25</v>
      </c>
      <c r="K38" s="283"/>
      <c r="L38" s="283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8"/>
      <c r="AO38" s="478"/>
      <c r="AP38" s="478"/>
      <c r="AQ38" s="478"/>
      <c r="AR38" s="478"/>
      <c r="AS38" s="478"/>
      <c r="AT38" s="478"/>
      <c r="AU38" s="478"/>
      <c r="AV38" s="478"/>
      <c r="AW38" s="478"/>
      <c r="AX38" s="478"/>
      <c r="AY38" s="478"/>
      <c r="AZ38" s="478"/>
      <c r="BA38" s="478"/>
      <c r="BB38" s="478"/>
      <c r="BC38" s="478"/>
      <c r="BD38" s="478"/>
      <c r="BE38" s="478"/>
      <c r="BF38" s="478"/>
    </row>
    <row r="39" spans="1:58">
      <c r="B39" s="84" t="s">
        <v>158</v>
      </c>
      <c r="C39" s="278"/>
      <c r="D39" s="279"/>
      <c r="E39" s="280"/>
      <c r="F39" s="281"/>
      <c r="G39" s="282">
        <v>0</v>
      </c>
      <c r="H39" s="69"/>
      <c r="I39" s="84" t="s">
        <v>158</v>
      </c>
      <c r="J39" s="342">
        <v>0</v>
      </c>
      <c r="K39" s="283"/>
      <c r="L39" s="283"/>
      <c r="O39" s="478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  <c r="AA39" s="478"/>
      <c r="AB39" s="478"/>
      <c r="AC39" s="478"/>
      <c r="AD39" s="478"/>
      <c r="AE39" s="478"/>
      <c r="AF39" s="478"/>
      <c r="AG39" s="478"/>
      <c r="AH39" s="478"/>
      <c r="AI39" s="478"/>
      <c r="AJ39" s="478"/>
      <c r="AK39" s="478"/>
      <c r="AL39" s="478"/>
      <c r="AM39" s="478"/>
      <c r="AN39" s="478"/>
      <c r="AO39" s="478"/>
      <c r="AP39" s="478"/>
      <c r="AQ39" s="478"/>
      <c r="AR39" s="478"/>
      <c r="AS39" s="478"/>
      <c r="AT39" s="478"/>
      <c r="AU39" s="478"/>
      <c r="AV39" s="478"/>
      <c r="AW39" s="478"/>
      <c r="AX39" s="478"/>
      <c r="AY39" s="478"/>
      <c r="AZ39" s="478"/>
      <c r="BA39" s="478"/>
      <c r="BB39" s="478"/>
      <c r="BC39" s="478"/>
      <c r="BD39" s="478"/>
      <c r="BE39" s="478"/>
      <c r="BF39" s="478"/>
    </row>
    <row r="40" spans="1:58">
      <c r="B40" s="84" t="s">
        <v>124</v>
      </c>
      <c r="C40" s="278"/>
      <c r="D40" s="279"/>
      <c r="E40" s="280"/>
      <c r="F40" s="281"/>
      <c r="G40" s="282">
        <f>SUM(G31:G35)+G36</f>
        <v>318.40000000000003</v>
      </c>
      <c r="H40" s="69"/>
      <c r="I40" s="84" t="s">
        <v>124</v>
      </c>
      <c r="J40" s="342">
        <f>SUM(J31:J35)+J36</f>
        <v>0</v>
      </c>
      <c r="K40" s="283"/>
      <c r="L40" s="283"/>
      <c r="N40" s="415">
        <f>J40+J39+J38+G40+G39+G38</f>
        <v>1452.7000000000003</v>
      </c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  <c r="AP40" s="478"/>
      <c r="AQ40" s="478"/>
      <c r="AR40" s="478"/>
      <c r="AS40" s="478"/>
      <c r="AT40" s="478"/>
      <c r="AU40" s="478"/>
      <c r="AV40" s="478"/>
      <c r="AW40" s="478"/>
      <c r="AX40" s="478"/>
      <c r="AY40" s="478"/>
      <c r="AZ40" s="478"/>
      <c r="BA40" s="478"/>
      <c r="BB40" s="478"/>
      <c r="BC40" s="478"/>
      <c r="BD40" s="478"/>
      <c r="BE40" s="478"/>
      <c r="BF40" s="478"/>
    </row>
    <row r="41" spans="1:58">
      <c r="B41" s="72"/>
      <c r="C41" s="73"/>
      <c r="D41" s="74"/>
      <c r="E41" s="75"/>
      <c r="F41" s="76"/>
      <c r="G41" s="77"/>
      <c r="H41" s="69"/>
      <c r="I41" s="70"/>
      <c r="J41" s="70"/>
      <c r="K41" s="70"/>
      <c r="L41" s="70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  <c r="AA41" s="478"/>
      <c r="AB41" s="478"/>
      <c r="AC41" s="478"/>
      <c r="AD41" s="478"/>
      <c r="AE41" s="478"/>
      <c r="AF41" s="478"/>
      <c r="AG41" s="478"/>
      <c r="AH41" s="478"/>
      <c r="AI41" s="478"/>
      <c r="AJ41" s="478"/>
      <c r="AK41" s="478"/>
      <c r="AL41" s="478"/>
      <c r="AM41" s="478"/>
      <c r="AN41" s="478"/>
      <c r="AO41" s="478"/>
      <c r="AP41" s="478"/>
      <c r="AQ41" s="478"/>
      <c r="AR41" s="478"/>
      <c r="AS41" s="478"/>
      <c r="AT41" s="478"/>
      <c r="AU41" s="478"/>
      <c r="AV41" s="478"/>
      <c r="AW41" s="478"/>
      <c r="AX41" s="478"/>
      <c r="AY41" s="478"/>
      <c r="AZ41" s="478"/>
      <c r="BA41" s="478"/>
      <c r="BB41" s="478"/>
      <c r="BC41" s="478"/>
      <c r="BD41" s="478"/>
      <c r="BE41" s="478"/>
      <c r="BF41" s="478"/>
    </row>
    <row r="42" spans="1:58">
      <c r="B42" s="295" t="s">
        <v>27</v>
      </c>
      <c r="C42" s="97"/>
      <c r="D42" s="98"/>
      <c r="E42" s="99"/>
      <c r="F42" s="100"/>
      <c r="G42" s="101"/>
      <c r="H42" s="69"/>
      <c r="I42" s="70"/>
      <c r="J42" s="70"/>
      <c r="K42" s="70"/>
      <c r="L42" s="70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A42" s="478"/>
      <c r="AB42" s="478"/>
      <c r="AC42" s="478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8"/>
      <c r="AO42" s="478"/>
      <c r="AP42" s="478"/>
      <c r="AQ42" s="478"/>
      <c r="AR42" s="478"/>
      <c r="AS42" s="478"/>
      <c r="AT42" s="478"/>
      <c r="AU42" s="478"/>
      <c r="AV42" s="478"/>
      <c r="AW42" s="478"/>
      <c r="AX42" s="478"/>
      <c r="AY42" s="478"/>
      <c r="AZ42" s="478"/>
      <c r="BA42" s="478"/>
      <c r="BB42" s="478"/>
      <c r="BC42" s="478"/>
      <c r="BD42" s="478"/>
      <c r="BE42" s="478"/>
      <c r="BF42" s="478"/>
    </row>
    <row r="43" spans="1:58">
      <c r="A43" s="303">
        <v>1</v>
      </c>
      <c r="B43" s="391" t="s">
        <v>28</v>
      </c>
      <c r="C43" s="392" t="s">
        <v>120</v>
      </c>
      <c r="D43" s="387" t="s">
        <v>29</v>
      </c>
      <c r="E43" s="387">
        <v>2</v>
      </c>
      <c r="F43" s="387">
        <v>5.3</v>
      </c>
      <c r="G43" s="393">
        <v>50</v>
      </c>
      <c r="H43" s="69"/>
      <c r="I43" s="386">
        <v>5</v>
      </c>
      <c r="J43" s="387">
        <v>50</v>
      </c>
      <c r="K43" s="387">
        <v>2</v>
      </c>
      <c r="L43" s="387" t="s">
        <v>157</v>
      </c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478"/>
      <c r="AC43" s="478"/>
      <c r="AD43" s="478"/>
      <c r="AE43" s="478"/>
      <c r="AF43" s="478"/>
      <c r="AG43" s="478"/>
      <c r="AH43" s="478"/>
      <c r="AI43" s="478"/>
      <c r="AJ43" s="478">
        <v>1</v>
      </c>
      <c r="AK43" s="478"/>
      <c r="AL43" s="478"/>
      <c r="AM43" s="478"/>
      <c r="AN43" s="478"/>
      <c r="AO43" s="478"/>
      <c r="AP43" s="478"/>
      <c r="AQ43" s="478"/>
      <c r="AR43" s="478"/>
      <c r="AS43" s="478"/>
      <c r="AT43" s="478"/>
      <c r="AU43" s="478"/>
      <c r="AV43" s="478"/>
      <c r="AW43" s="478"/>
      <c r="AX43" s="478"/>
      <c r="AY43" s="478"/>
      <c r="AZ43" s="478"/>
      <c r="BA43" s="478"/>
      <c r="BB43" s="478"/>
      <c r="BC43" s="478"/>
      <c r="BD43" s="478"/>
      <c r="BE43" s="478"/>
      <c r="BF43" s="478"/>
    </row>
    <row r="44" spans="1:58">
      <c r="A44" s="303">
        <v>1</v>
      </c>
      <c r="B44" s="391" t="s">
        <v>30</v>
      </c>
      <c r="C44" s="392" t="s">
        <v>120</v>
      </c>
      <c r="D44" s="387" t="s">
        <v>29</v>
      </c>
      <c r="E44" s="387">
        <v>2</v>
      </c>
      <c r="F44" s="387">
        <v>5.3</v>
      </c>
      <c r="G44" s="393">
        <v>50</v>
      </c>
      <c r="H44" s="69"/>
      <c r="I44" s="386">
        <v>6</v>
      </c>
      <c r="J44" s="387">
        <v>50</v>
      </c>
      <c r="K44" s="387">
        <v>2</v>
      </c>
      <c r="L44" s="387" t="s">
        <v>157</v>
      </c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>
        <v>1</v>
      </c>
      <c r="AK44" s="478"/>
      <c r="AL44" s="478"/>
      <c r="AM44" s="478"/>
      <c r="AN44" s="478"/>
      <c r="AO44" s="478"/>
      <c r="AP44" s="478"/>
      <c r="AQ44" s="478"/>
      <c r="AR44" s="478"/>
      <c r="AS44" s="478"/>
      <c r="AT44" s="478"/>
      <c r="AU44" s="478"/>
      <c r="AV44" s="478"/>
      <c r="AW44" s="478"/>
      <c r="AX44" s="478"/>
      <c r="AY44" s="478"/>
      <c r="AZ44" s="478"/>
      <c r="BA44" s="478"/>
      <c r="BB44" s="478"/>
      <c r="BC44" s="478"/>
      <c r="BD44" s="478"/>
      <c r="BE44" s="478"/>
      <c r="BF44" s="478"/>
    </row>
    <row r="45" spans="1:58">
      <c r="A45" s="303">
        <v>1</v>
      </c>
      <c r="B45" s="368" t="s">
        <v>31</v>
      </c>
      <c r="C45" s="369" t="s">
        <v>120</v>
      </c>
      <c r="D45" s="370" t="s">
        <v>29</v>
      </c>
      <c r="E45" s="371">
        <v>2</v>
      </c>
      <c r="F45" s="372">
        <v>5.3</v>
      </c>
      <c r="G45" s="373">
        <v>50</v>
      </c>
      <c r="H45" s="69"/>
      <c r="I45" s="70"/>
      <c r="J45" s="70"/>
      <c r="K45" s="70"/>
      <c r="L45" s="70"/>
      <c r="O45" s="478"/>
      <c r="P45" s="478"/>
      <c r="Q45" s="478"/>
      <c r="R45" s="478"/>
      <c r="S45" s="478"/>
      <c r="T45" s="478">
        <v>1</v>
      </c>
      <c r="U45" s="478"/>
      <c r="V45" s="478"/>
      <c r="W45" s="478"/>
      <c r="X45" s="478"/>
      <c r="Y45" s="478"/>
      <c r="Z45" s="478"/>
      <c r="AA45" s="478"/>
      <c r="AB45" s="478"/>
      <c r="AC45" s="478"/>
      <c r="AD45" s="478"/>
      <c r="AE45" s="478"/>
      <c r="AF45" s="478"/>
      <c r="AG45" s="478"/>
      <c r="AH45" s="478"/>
      <c r="AI45" s="478"/>
      <c r="AJ45" s="478"/>
      <c r="AK45" s="478"/>
      <c r="AL45" s="478"/>
      <c r="AM45" s="478"/>
      <c r="AN45" s="478"/>
      <c r="AO45" s="478"/>
      <c r="AP45" s="478"/>
      <c r="AQ45" s="478"/>
      <c r="AR45" s="478"/>
      <c r="AS45" s="478"/>
      <c r="AT45" s="478"/>
      <c r="AU45" s="478"/>
      <c r="AV45" s="478"/>
      <c r="AW45" s="478"/>
      <c r="AX45" s="478"/>
      <c r="AY45" s="478"/>
      <c r="AZ45" s="478"/>
      <c r="BA45" s="478"/>
      <c r="BB45" s="478"/>
      <c r="BC45" s="478"/>
      <c r="BD45" s="478"/>
      <c r="BE45" s="478"/>
      <c r="BF45" s="478"/>
    </row>
    <row r="46" spans="1:58">
      <c r="A46" s="304">
        <v>1</v>
      </c>
      <c r="B46" s="368" t="s">
        <v>32</v>
      </c>
      <c r="C46" s="369" t="s">
        <v>120</v>
      </c>
      <c r="D46" s="370" t="s">
        <v>29</v>
      </c>
      <c r="E46" s="371">
        <v>2</v>
      </c>
      <c r="F46" s="372">
        <v>5.3</v>
      </c>
      <c r="G46" s="373">
        <v>50</v>
      </c>
      <c r="H46" s="69"/>
      <c r="I46" s="70"/>
      <c r="J46" s="70"/>
      <c r="K46" s="70"/>
      <c r="L46" s="70"/>
      <c r="O46" s="478"/>
      <c r="P46" s="478"/>
      <c r="Q46" s="478"/>
      <c r="R46" s="478"/>
      <c r="S46" s="478"/>
      <c r="T46" s="478">
        <v>1</v>
      </c>
      <c r="U46" s="478"/>
      <c r="V46" s="478"/>
      <c r="W46" s="478"/>
      <c r="X46" s="478"/>
      <c r="Y46" s="478"/>
      <c r="Z46" s="478"/>
      <c r="AA46" s="478"/>
      <c r="AB46" s="478"/>
      <c r="AC46" s="478"/>
      <c r="AD46" s="478"/>
      <c r="AE46" s="478"/>
      <c r="AF46" s="478"/>
      <c r="AG46" s="478"/>
      <c r="AH46" s="478"/>
      <c r="AI46" s="478"/>
      <c r="AJ46" s="478"/>
      <c r="AK46" s="478"/>
      <c r="AL46" s="478"/>
      <c r="AM46" s="478"/>
      <c r="AN46" s="478"/>
      <c r="AO46" s="478"/>
      <c r="AP46" s="478"/>
      <c r="AQ46" s="478"/>
      <c r="AR46" s="478"/>
      <c r="AS46" s="478"/>
      <c r="AT46" s="478"/>
      <c r="AU46" s="478"/>
      <c r="AV46" s="478"/>
      <c r="AW46" s="478"/>
      <c r="AX46" s="478"/>
      <c r="AY46" s="478"/>
      <c r="AZ46" s="478"/>
      <c r="BA46" s="478"/>
      <c r="BB46" s="478"/>
      <c r="BC46" s="478"/>
      <c r="BD46" s="478"/>
      <c r="BE46" s="478"/>
      <c r="BF46" s="478"/>
    </row>
    <row r="47" spans="1:58">
      <c r="A47" s="304">
        <v>1</v>
      </c>
      <c r="B47" s="368" t="s">
        <v>33</v>
      </c>
      <c r="C47" s="369" t="s">
        <v>120</v>
      </c>
      <c r="D47" s="370" t="s">
        <v>29</v>
      </c>
      <c r="E47" s="371">
        <v>2</v>
      </c>
      <c r="F47" s="372">
        <v>5.3</v>
      </c>
      <c r="G47" s="373">
        <v>50</v>
      </c>
      <c r="H47" s="69"/>
      <c r="I47" s="70"/>
      <c r="J47" s="70"/>
      <c r="K47" s="70"/>
      <c r="L47" s="70"/>
      <c r="O47" s="478"/>
      <c r="P47" s="478"/>
      <c r="Q47" s="478"/>
      <c r="R47" s="478"/>
      <c r="S47" s="478"/>
      <c r="T47" s="478">
        <v>1</v>
      </c>
      <c r="U47" s="478"/>
      <c r="V47" s="478"/>
      <c r="W47" s="478"/>
      <c r="X47" s="478"/>
      <c r="Y47" s="478"/>
      <c r="Z47" s="478"/>
      <c r="AA47" s="478"/>
      <c r="AB47" s="478"/>
      <c r="AC47" s="478"/>
      <c r="AD47" s="478"/>
      <c r="AE47" s="478"/>
      <c r="AF47" s="478"/>
      <c r="AG47" s="478"/>
      <c r="AH47" s="478"/>
      <c r="AI47" s="478"/>
      <c r="AJ47" s="478"/>
      <c r="AK47" s="478"/>
      <c r="AL47" s="478"/>
      <c r="AM47" s="478"/>
      <c r="AN47" s="478"/>
      <c r="AO47" s="478"/>
      <c r="AP47" s="478"/>
      <c r="AQ47" s="478"/>
      <c r="AR47" s="478"/>
      <c r="AS47" s="478"/>
      <c r="AT47" s="478"/>
      <c r="AU47" s="478"/>
      <c r="AV47" s="478"/>
      <c r="AW47" s="478"/>
      <c r="AX47" s="478"/>
      <c r="AY47" s="478"/>
      <c r="AZ47" s="478"/>
      <c r="BA47" s="478"/>
      <c r="BB47" s="478"/>
      <c r="BC47" s="478"/>
      <c r="BD47" s="478"/>
      <c r="BE47" s="478"/>
      <c r="BF47" s="478"/>
    </row>
    <row r="48" spans="1:58">
      <c r="A48" s="304">
        <v>1</v>
      </c>
      <c r="B48" s="368" t="s">
        <v>34</v>
      </c>
      <c r="C48" s="369" t="s">
        <v>120</v>
      </c>
      <c r="D48" s="370" t="s">
        <v>29</v>
      </c>
      <c r="E48" s="371">
        <v>2</v>
      </c>
      <c r="F48" s="372">
        <v>5.3</v>
      </c>
      <c r="G48" s="373">
        <v>50</v>
      </c>
      <c r="H48" s="69"/>
      <c r="I48" s="70"/>
      <c r="J48" s="70"/>
      <c r="K48" s="70"/>
      <c r="L48" s="70"/>
      <c r="O48" s="478"/>
      <c r="P48" s="478"/>
      <c r="Q48" s="478"/>
      <c r="R48" s="478"/>
      <c r="S48" s="478"/>
      <c r="T48" s="479">
        <v>1</v>
      </c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8"/>
      <c r="AI48" s="478"/>
      <c r="AJ48" s="478"/>
      <c r="AK48" s="478"/>
      <c r="AL48" s="478"/>
      <c r="AM48" s="478"/>
      <c r="AN48" s="478"/>
      <c r="AO48" s="478"/>
      <c r="AP48" s="478"/>
      <c r="AQ48" s="478"/>
      <c r="AR48" s="478"/>
      <c r="AS48" s="478"/>
      <c r="AT48" s="478"/>
      <c r="AU48" s="478"/>
      <c r="AV48" s="478"/>
      <c r="AW48" s="478"/>
      <c r="AX48" s="478"/>
      <c r="AY48" s="478"/>
      <c r="AZ48" s="478"/>
      <c r="BA48" s="478"/>
      <c r="BB48" s="478"/>
      <c r="BC48" s="478"/>
      <c r="BD48" s="478"/>
      <c r="BE48" s="478"/>
      <c r="BF48" s="478"/>
    </row>
    <row r="49" spans="1:58">
      <c r="A49" s="304">
        <v>1</v>
      </c>
      <c r="B49" s="368" t="s">
        <v>35</v>
      </c>
      <c r="C49" s="369" t="s">
        <v>120</v>
      </c>
      <c r="D49" s="370" t="s">
        <v>29</v>
      </c>
      <c r="E49" s="371">
        <v>2</v>
      </c>
      <c r="F49" s="372">
        <v>5.3</v>
      </c>
      <c r="G49" s="373">
        <v>50</v>
      </c>
      <c r="H49" s="69"/>
      <c r="I49" s="70"/>
      <c r="J49" s="70"/>
      <c r="K49" s="70"/>
      <c r="L49" s="70"/>
      <c r="O49" s="478"/>
      <c r="P49" s="478"/>
      <c r="Q49" s="478"/>
      <c r="R49" s="478"/>
      <c r="S49" s="478"/>
      <c r="T49" s="479">
        <v>1</v>
      </c>
      <c r="U49" s="478"/>
      <c r="V49" s="478"/>
      <c r="W49" s="478"/>
      <c r="X49" s="478"/>
      <c r="Y49" s="478"/>
      <c r="Z49" s="478"/>
      <c r="AA49" s="478"/>
      <c r="AB49" s="478"/>
      <c r="AC49" s="478"/>
      <c r="AD49" s="478"/>
      <c r="AE49" s="478"/>
      <c r="AF49" s="478"/>
      <c r="AG49" s="478"/>
      <c r="AH49" s="478"/>
      <c r="AI49" s="478"/>
      <c r="AJ49" s="478"/>
      <c r="AK49" s="478"/>
      <c r="AL49" s="478"/>
      <c r="AM49" s="478"/>
      <c r="AN49" s="478"/>
      <c r="AO49" s="478"/>
      <c r="AP49" s="478"/>
      <c r="AQ49" s="478"/>
      <c r="AR49" s="478"/>
      <c r="AS49" s="478"/>
      <c r="AT49" s="478"/>
      <c r="AU49" s="478"/>
      <c r="AV49" s="478"/>
      <c r="AW49" s="478"/>
      <c r="AX49" s="478"/>
      <c r="AY49" s="478"/>
      <c r="AZ49" s="478"/>
      <c r="BA49" s="478"/>
      <c r="BB49" s="478"/>
      <c r="BC49" s="478"/>
      <c r="BD49" s="478"/>
      <c r="BE49" s="478"/>
      <c r="BF49" s="478"/>
    </row>
    <row r="50" spans="1:58">
      <c r="A50" s="304">
        <v>1</v>
      </c>
      <c r="B50" s="368" t="s">
        <v>36</v>
      </c>
      <c r="C50" s="369" t="s">
        <v>120</v>
      </c>
      <c r="D50" s="370" t="s">
        <v>12</v>
      </c>
      <c r="E50" s="371">
        <v>2</v>
      </c>
      <c r="F50" s="372">
        <v>5.3</v>
      </c>
      <c r="G50" s="373">
        <v>50</v>
      </c>
      <c r="H50" s="69"/>
      <c r="I50" s="70"/>
      <c r="J50" s="70"/>
      <c r="K50" s="70"/>
      <c r="L50" s="70"/>
      <c r="O50" s="478">
        <v>1</v>
      </c>
      <c r="P50" s="478"/>
      <c r="Q50" s="478"/>
      <c r="R50" s="478"/>
      <c r="S50" s="478"/>
      <c r="T50" s="479"/>
      <c r="U50" s="478"/>
      <c r="V50" s="478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8"/>
      <c r="AK50" s="478"/>
      <c r="AL50" s="478"/>
      <c r="AM50" s="478"/>
      <c r="AN50" s="478"/>
      <c r="AO50" s="478"/>
      <c r="AP50" s="478"/>
      <c r="AQ50" s="478"/>
      <c r="AR50" s="478"/>
      <c r="AS50" s="478"/>
      <c r="AT50" s="478"/>
      <c r="AU50" s="478"/>
      <c r="AV50" s="478"/>
      <c r="AW50" s="478"/>
      <c r="AX50" s="478"/>
      <c r="AY50" s="478"/>
      <c r="AZ50" s="478"/>
      <c r="BA50" s="478"/>
      <c r="BB50" s="478"/>
      <c r="BC50" s="478"/>
      <c r="BD50" s="478"/>
      <c r="BE50" s="478"/>
      <c r="BF50" s="478"/>
    </row>
    <row r="51" spans="1:58">
      <c r="A51" s="304">
        <v>1</v>
      </c>
      <c r="B51" s="368" t="s">
        <v>37</v>
      </c>
      <c r="C51" s="369" t="s">
        <v>120</v>
      </c>
      <c r="D51" s="370" t="s">
        <v>12</v>
      </c>
      <c r="E51" s="371">
        <v>2</v>
      </c>
      <c r="F51" s="372">
        <v>5.3</v>
      </c>
      <c r="G51" s="373">
        <v>50</v>
      </c>
      <c r="H51" s="69"/>
      <c r="I51" s="70"/>
      <c r="J51" s="70"/>
      <c r="K51" s="70"/>
      <c r="L51" s="70"/>
      <c r="O51" s="478">
        <v>1</v>
      </c>
      <c r="P51" s="478"/>
      <c r="Q51" s="478"/>
      <c r="R51" s="478"/>
      <c r="S51" s="478"/>
      <c r="T51" s="479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8"/>
      <c r="AK51" s="478"/>
      <c r="AL51" s="478"/>
      <c r="AM51" s="478"/>
      <c r="AN51" s="478"/>
      <c r="AO51" s="478"/>
      <c r="AP51" s="478"/>
      <c r="AQ51" s="478"/>
      <c r="AR51" s="478"/>
      <c r="AS51" s="478"/>
      <c r="AT51" s="478"/>
      <c r="AU51" s="478"/>
      <c r="AV51" s="478"/>
      <c r="AW51" s="478"/>
      <c r="AX51" s="478"/>
      <c r="AY51" s="478"/>
      <c r="AZ51" s="478"/>
      <c r="BA51" s="478"/>
      <c r="BB51" s="478"/>
      <c r="BC51" s="478"/>
      <c r="BD51" s="478"/>
      <c r="BE51" s="478"/>
      <c r="BF51" s="478"/>
    </row>
    <row r="52" spans="1:58">
      <c r="A52" s="304">
        <v>1</v>
      </c>
      <c r="B52" s="368" t="s">
        <v>38</v>
      </c>
      <c r="C52" s="369" t="s">
        <v>120</v>
      </c>
      <c r="D52" s="370" t="s">
        <v>12</v>
      </c>
      <c r="E52" s="371">
        <v>2</v>
      </c>
      <c r="F52" s="372">
        <v>5.3</v>
      </c>
      <c r="G52" s="373">
        <v>50</v>
      </c>
      <c r="H52" s="69"/>
      <c r="I52" s="70"/>
      <c r="J52" s="70"/>
      <c r="K52" s="70"/>
      <c r="L52" s="70"/>
      <c r="N52" s="415">
        <f>SUM(G43:G52)</f>
        <v>500</v>
      </c>
      <c r="O52" s="479">
        <v>1</v>
      </c>
      <c r="P52" s="478"/>
      <c r="Q52" s="478"/>
      <c r="R52" s="478"/>
      <c r="S52" s="478"/>
      <c r="T52" s="479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  <c r="AI52" s="478"/>
      <c r="AJ52" s="478"/>
      <c r="AK52" s="478"/>
      <c r="AL52" s="478"/>
      <c r="AM52" s="478"/>
      <c r="AN52" s="478"/>
      <c r="AO52" s="478"/>
      <c r="AP52" s="478"/>
      <c r="AQ52" s="478"/>
      <c r="AR52" s="478"/>
      <c r="AS52" s="478"/>
      <c r="AT52" s="478"/>
      <c r="AU52" s="478"/>
      <c r="AV52" s="478"/>
      <c r="AW52" s="478"/>
      <c r="AX52" s="478"/>
      <c r="AY52" s="478"/>
      <c r="AZ52" s="478"/>
      <c r="BA52" s="478"/>
      <c r="BB52" s="478"/>
      <c r="BC52" s="478"/>
      <c r="BD52" s="478"/>
      <c r="BE52" s="478"/>
      <c r="BF52" s="478"/>
    </row>
    <row r="53" spans="1:58">
      <c r="B53" s="63"/>
      <c r="C53" s="64"/>
      <c r="D53" s="65"/>
      <c r="E53" s="66"/>
      <c r="F53" s="67"/>
      <c r="G53" s="68"/>
      <c r="H53" s="69"/>
      <c r="I53" s="70"/>
      <c r="J53" s="70"/>
      <c r="K53" s="70"/>
      <c r="L53" s="70"/>
      <c r="O53" s="478"/>
      <c r="P53" s="478"/>
      <c r="Q53" s="478"/>
      <c r="R53" s="478"/>
      <c r="S53" s="478"/>
      <c r="T53" s="478"/>
      <c r="U53" s="478"/>
      <c r="V53" s="478"/>
      <c r="W53" s="478"/>
      <c r="X53" s="478"/>
      <c r="Y53" s="478"/>
      <c r="Z53" s="478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478"/>
      <c r="AO53" s="478"/>
      <c r="AP53" s="478"/>
      <c r="AQ53" s="478"/>
      <c r="AR53" s="478"/>
      <c r="AS53" s="478"/>
      <c r="AT53" s="478"/>
      <c r="AU53" s="478"/>
      <c r="AV53" s="478"/>
      <c r="AW53" s="478"/>
      <c r="AX53" s="478"/>
      <c r="AY53" s="478"/>
      <c r="AZ53" s="478"/>
      <c r="BA53" s="478"/>
      <c r="BB53" s="478"/>
      <c r="BC53" s="478"/>
      <c r="BD53" s="478"/>
      <c r="BE53" s="478"/>
      <c r="BF53" s="478"/>
    </row>
    <row r="54" spans="1:58">
      <c r="B54" s="84" t="s">
        <v>127</v>
      </c>
      <c r="C54" s="85"/>
      <c r="D54" s="86"/>
      <c r="E54" s="87"/>
      <c r="F54" s="88"/>
      <c r="G54" s="282">
        <f>G49+G48+G47+G46+G45</f>
        <v>250</v>
      </c>
      <c r="H54" s="69"/>
      <c r="I54" s="84" t="s">
        <v>123</v>
      </c>
      <c r="J54" s="342">
        <v>0</v>
      </c>
      <c r="K54" s="283"/>
      <c r="L54" s="283"/>
      <c r="O54" s="478"/>
      <c r="P54" s="478"/>
      <c r="Q54" s="478"/>
      <c r="R54" s="478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8"/>
      <c r="AN54" s="478"/>
      <c r="AO54" s="478"/>
      <c r="AP54" s="478"/>
      <c r="AQ54" s="478"/>
      <c r="AR54" s="478"/>
      <c r="AS54" s="478"/>
      <c r="AT54" s="478"/>
      <c r="AU54" s="478"/>
      <c r="AV54" s="478"/>
      <c r="AW54" s="478"/>
      <c r="AX54" s="478"/>
      <c r="AY54" s="478"/>
      <c r="AZ54" s="478"/>
      <c r="BA54" s="478"/>
      <c r="BB54" s="478"/>
      <c r="BC54" s="478"/>
      <c r="BD54" s="478"/>
      <c r="BE54" s="478"/>
      <c r="BF54" s="478"/>
    </row>
    <row r="55" spans="1:58">
      <c r="B55" s="84" t="s">
        <v>126</v>
      </c>
      <c r="C55" s="278"/>
      <c r="D55" s="279"/>
      <c r="E55" s="280"/>
      <c r="F55" s="281"/>
      <c r="G55" s="282">
        <f>G52+G51+G50</f>
        <v>150</v>
      </c>
      <c r="H55" s="69"/>
      <c r="I55" s="84" t="s">
        <v>158</v>
      </c>
      <c r="J55" s="342">
        <f>J44+J43</f>
        <v>100</v>
      </c>
      <c r="K55" s="283"/>
      <c r="L55" s="283"/>
      <c r="O55" s="478"/>
      <c r="P55" s="478"/>
      <c r="Q55" s="478"/>
      <c r="R55" s="478"/>
      <c r="S55" s="478"/>
      <c r="T55" s="478"/>
      <c r="U55" s="478"/>
      <c r="V55" s="478"/>
      <c r="W55" s="478"/>
      <c r="X55" s="478"/>
      <c r="Y55" s="478"/>
      <c r="Z55" s="478"/>
      <c r="AA55" s="478"/>
      <c r="AB55" s="478"/>
      <c r="AC55" s="478"/>
      <c r="AD55" s="478"/>
      <c r="AE55" s="478"/>
      <c r="AF55" s="478"/>
      <c r="AG55" s="478"/>
      <c r="AH55" s="478"/>
      <c r="AI55" s="478"/>
      <c r="AJ55" s="478"/>
      <c r="AK55" s="478"/>
      <c r="AL55" s="478"/>
      <c r="AM55" s="478"/>
      <c r="AN55" s="478"/>
      <c r="AO55" s="478"/>
      <c r="AP55" s="478"/>
      <c r="AQ55" s="478"/>
      <c r="AR55" s="478"/>
      <c r="AS55" s="478"/>
      <c r="AT55" s="478"/>
      <c r="AU55" s="478"/>
      <c r="AV55" s="478"/>
      <c r="AW55" s="478"/>
      <c r="AX55" s="478"/>
      <c r="AY55" s="478"/>
      <c r="AZ55" s="478"/>
      <c r="BA55" s="478"/>
      <c r="BB55" s="478"/>
      <c r="BC55" s="478"/>
      <c r="BD55" s="478"/>
      <c r="BE55" s="478"/>
      <c r="BF55" s="478"/>
    </row>
    <row r="56" spans="1:58">
      <c r="B56" s="84" t="s">
        <v>124</v>
      </c>
      <c r="C56" s="278"/>
      <c r="D56" s="279"/>
      <c r="E56" s="280"/>
      <c r="F56" s="281"/>
      <c r="G56" s="282">
        <v>0</v>
      </c>
      <c r="H56" s="69"/>
      <c r="I56" s="84" t="s">
        <v>124</v>
      </c>
      <c r="J56" s="342">
        <v>0</v>
      </c>
      <c r="K56" s="283"/>
      <c r="L56" s="283"/>
      <c r="N56" s="415">
        <f>J54+J55+J56+G56+G55+G54</f>
        <v>500</v>
      </c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478"/>
      <c r="AO56" s="478"/>
      <c r="AP56" s="478"/>
      <c r="AQ56" s="478"/>
      <c r="AR56" s="478"/>
      <c r="AS56" s="478"/>
      <c r="AT56" s="478"/>
      <c r="AU56" s="478"/>
      <c r="AV56" s="478"/>
      <c r="AW56" s="478"/>
      <c r="AX56" s="478"/>
      <c r="AY56" s="478"/>
      <c r="AZ56" s="478"/>
      <c r="BA56" s="478"/>
      <c r="BB56" s="478"/>
      <c r="BC56" s="478"/>
      <c r="BD56" s="478"/>
      <c r="BE56" s="478"/>
      <c r="BF56" s="478"/>
    </row>
    <row r="57" spans="1:58">
      <c r="B57" s="63"/>
      <c r="C57" s="64"/>
      <c r="D57" s="65"/>
      <c r="E57" s="66"/>
      <c r="F57" s="67"/>
      <c r="G57" s="68"/>
      <c r="H57" s="69"/>
      <c r="I57" s="70"/>
      <c r="J57" s="70"/>
      <c r="K57" s="70"/>
      <c r="L57" s="70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78"/>
      <c r="AH57" s="478"/>
      <c r="AI57" s="478"/>
      <c r="AJ57" s="478"/>
      <c r="AK57" s="478"/>
      <c r="AL57" s="478"/>
      <c r="AM57" s="478"/>
      <c r="AN57" s="478"/>
      <c r="AO57" s="478"/>
      <c r="AP57" s="478"/>
      <c r="AQ57" s="478"/>
      <c r="AR57" s="478"/>
      <c r="AS57" s="478"/>
      <c r="AT57" s="478"/>
      <c r="AU57" s="478"/>
      <c r="AV57" s="478"/>
      <c r="AW57" s="478"/>
      <c r="AX57" s="478"/>
      <c r="AY57" s="478"/>
      <c r="AZ57" s="478"/>
      <c r="BA57" s="478"/>
      <c r="BB57" s="478"/>
      <c r="BC57" s="478"/>
      <c r="BD57" s="478"/>
      <c r="BE57" s="478"/>
      <c r="BF57" s="478"/>
    </row>
    <row r="58" spans="1:58">
      <c r="B58" s="294" t="s">
        <v>39</v>
      </c>
      <c r="C58" s="97"/>
      <c r="D58" s="98"/>
      <c r="E58" s="99"/>
      <c r="F58" s="100"/>
      <c r="G58" s="101"/>
      <c r="H58" s="69"/>
      <c r="I58" s="70"/>
      <c r="J58" s="70"/>
      <c r="K58" s="70"/>
      <c r="L58" s="70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478"/>
      <c r="AF58" s="478"/>
      <c r="AG58" s="478"/>
      <c r="AH58" s="478"/>
      <c r="AI58" s="478"/>
      <c r="AJ58" s="478"/>
      <c r="AK58" s="478"/>
      <c r="AL58" s="478"/>
      <c r="AM58" s="478"/>
      <c r="AN58" s="478"/>
      <c r="AO58" s="478"/>
      <c r="AP58" s="478"/>
      <c r="AQ58" s="478"/>
      <c r="AR58" s="478"/>
      <c r="AS58" s="478"/>
      <c r="AT58" s="478"/>
      <c r="AU58" s="478"/>
      <c r="AV58" s="478"/>
      <c r="AW58" s="478"/>
      <c r="AX58" s="478"/>
      <c r="AY58" s="478"/>
      <c r="AZ58" s="478"/>
      <c r="BA58" s="478"/>
      <c r="BB58" s="478"/>
      <c r="BC58" s="478"/>
      <c r="BD58" s="478"/>
      <c r="BE58" s="478"/>
      <c r="BF58" s="478"/>
    </row>
    <row r="59" spans="1:58">
      <c r="B59" s="384" t="s">
        <v>160</v>
      </c>
      <c r="C59" s="385" t="s">
        <v>120</v>
      </c>
      <c r="D59" s="370" t="s">
        <v>29</v>
      </c>
      <c r="E59" s="371">
        <v>2</v>
      </c>
      <c r="F59" s="372">
        <v>10.8</v>
      </c>
      <c r="G59" s="373">
        <v>54.7</v>
      </c>
      <c r="H59" s="69"/>
      <c r="I59" s="102"/>
      <c r="J59" s="80"/>
      <c r="K59" s="80"/>
      <c r="L59" s="80"/>
      <c r="O59" s="478"/>
      <c r="P59" s="478"/>
      <c r="Q59" s="478"/>
      <c r="R59" s="478"/>
      <c r="S59" s="478"/>
      <c r="T59" s="478">
        <v>1</v>
      </c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478"/>
      <c r="AF59" s="478"/>
      <c r="AG59" s="478"/>
      <c r="AH59" s="478"/>
      <c r="AI59" s="478"/>
      <c r="AJ59" s="478"/>
      <c r="AK59" s="478"/>
      <c r="AL59" s="478"/>
      <c r="AM59" s="478"/>
      <c r="AN59" s="478"/>
      <c r="AO59" s="478"/>
      <c r="AP59" s="478"/>
      <c r="AQ59" s="478"/>
      <c r="AR59" s="478"/>
      <c r="AS59" s="478"/>
      <c r="AT59" s="478"/>
      <c r="AU59" s="478"/>
      <c r="AV59" s="478"/>
      <c r="AW59" s="478"/>
      <c r="AX59" s="478"/>
      <c r="AY59" s="478"/>
      <c r="AZ59" s="478"/>
      <c r="BA59" s="478"/>
      <c r="BB59" s="478"/>
      <c r="BC59" s="478"/>
      <c r="BD59" s="478"/>
      <c r="BE59" s="478"/>
      <c r="BF59" s="478"/>
    </row>
    <row r="60" spans="1:58">
      <c r="A60" s="303">
        <v>1</v>
      </c>
      <c r="B60" s="103" t="s">
        <v>40</v>
      </c>
      <c r="C60" s="104" t="s">
        <v>151</v>
      </c>
      <c r="D60" s="92" t="s">
        <v>12</v>
      </c>
      <c r="E60" s="92">
        <v>4</v>
      </c>
      <c r="F60" s="92">
        <v>10.8</v>
      </c>
      <c r="G60" s="95">
        <v>86.2</v>
      </c>
      <c r="H60" s="69"/>
      <c r="I60" s="96">
        <v>7</v>
      </c>
      <c r="J60" s="92">
        <f>G60</f>
        <v>86.2</v>
      </c>
      <c r="K60" s="92">
        <f>E60</f>
        <v>4</v>
      </c>
      <c r="L60" s="92" t="s">
        <v>157</v>
      </c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>
        <v>1</v>
      </c>
      <c r="AH60" s="478"/>
      <c r="AI60" s="478"/>
      <c r="AJ60" s="478"/>
      <c r="AK60" s="478"/>
      <c r="AL60" s="478"/>
      <c r="AM60" s="478"/>
      <c r="AN60" s="478"/>
      <c r="AO60" s="478"/>
      <c r="AP60" s="478"/>
      <c r="AQ60" s="478"/>
      <c r="AR60" s="478"/>
      <c r="AS60" s="478"/>
      <c r="AT60" s="478"/>
      <c r="AU60" s="478"/>
      <c r="AV60" s="478"/>
      <c r="AW60" s="478"/>
      <c r="AX60" s="478"/>
      <c r="AY60" s="478"/>
      <c r="AZ60" s="478"/>
      <c r="BA60" s="478"/>
      <c r="BB60" s="478"/>
      <c r="BC60" s="478"/>
      <c r="BD60" s="478"/>
      <c r="BE60" s="478"/>
      <c r="BF60" s="478"/>
    </row>
    <row r="61" spans="1:58">
      <c r="A61" s="303">
        <v>1</v>
      </c>
      <c r="B61" s="103" t="s">
        <v>41</v>
      </c>
      <c r="C61" s="104" t="s">
        <v>151</v>
      </c>
      <c r="D61" s="92" t="s">
        <v>12</v>
      </c>
      <c r="E61" s="92">
        <v>4</v>
      </c>
      <c r="F61" s="92">
        <v>10.8</v>
      </c>
      <c r="G61" s="95">
        <v>86.2</v>
      </c>
      <c r="H61" s="69"/>
      <c r="I61" s="96">
        <v>8</v>
      </c>
      <c r="J61" s="92">
        <f>G61</f>
        <v>86.2</v>
      </c>
      <c r="K61" s="92">
        <f>E61</f>
        <v>4</v>
      </c>
      <c r="L61" s="92" t="s">
        <v>157</v>
      </c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>
        <v>1</v>
      </c>
      <c r="AH61" s="478"/>
      <c r="AI61" s="478"/>
      <c r="AJ61" s="478"/>
      <c r="AK61" s="478"/>
      <c r="AL61" s="478"/>
      <c r="AM61" s="478"/>
      <c r="AN61" s="478"/>
      <c r="AO61" s="478"/>
      <c r="AP61" s="478"/>
      <c r="AQ61" s="478"/>
      <c r="AR61" s="478"/>
      <c r="AS61" s="478"/>
      <c r="AT61" s="478"/>
      <c r="AU61" s="478"/>
      <c r="AV61" s="478"/>
      <c r="AW61" s="478"/>
      <c r="AX61" s="478"/>
      <c r="AY61" s="478"/>
      <c r="AZ61" s="478"/>
      <c r="BA61" s="478"/>
      <c r="BB61" s="478"/>
      <c r="BC61" s="478"/>
      <c r="BD61" s="478"/>
      <c r="BE61" s="478"/>
      <c r="BF61" s="478"/>
    </row>
    <row r="62" spans="1:58">
      <c r="A62" s="303">
        <v>1</v>
      </c>
      <c r="B62" s="103" t="s">
        <v>42</v>
      </c>
      <c r="C62" s="104" t="s">
        <v>151</v>
      </c>
      <c r="D62" s="92" t="s">
        <v>12</v>
      </c>
      <c r="E62" s="92">
        <v>4</v>
      </c>
      <c r="F62" s="92">
        <v>10.8</v>
      </c>
      <c r="G62" s="95">
        <v>85.6</v>
      </c>
      <c r="H62" s="69"/>
      <c r="I62" s="96">
        <v>9</v>
      </c>
      <c r="J62" s="92">
        <f>G62</f>
        <v>85.6</v>
      </c>
      <c r="K62" s="92">
        <f>E62</f>
        <v>4</v>
      </c>
      <c r="L62" s="92" t="s">
        <v>157</v>
      </c>
      <c r="N62" s="415">
        <f>G62+G61+G60+G59</f>
        <v>312.7</v>
      </c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  <c r="AA62" s="478"/>
      <c r="AB62" s="478"/>
      <c r="AC62" s="478"/>
      <c r="AD62" s="478"/>
      <c r="AE62" s="478"/>
      <c r="AF62" s="478"/>
      <c r="AG62" s="478">
        <v>1</v>
      </c>
      <c r="AH62" s="478"/>
      <c r="AI62" s="478"/>
      <c r="AJ62" s="478"/>
      <c r="AK62" s="478"/>
      <c r="AL62" s="478"/>
      <c r="AM62" s="478"/>
      <c r="AN62" s="478"/>
      <c r="AO62" s="478"/>
      <c r="AP62" s="478"/>
      <c r="AQ62" s="478"/>
      <c r="AR62" s="478"/>
      <c r="AS62" s="478"/>
      <c r="AT62" s="478"/>
      <c r="AU62" s="478"/>
      <c r="AV62" s="478"/>
      <c r="AW62" s="478"/>
      <c r="AX62" s="478"/>
      <c r="AY62" s="478"/>
      <c r="AZ62" s="478"/>
      <c r="BA62" s="478"/>
      <c r="BB62" s="478"/>
      <c r="BC62" s="478"/>
      <c r="BD62" s="478"/>
      <c r="BE62" s="478"/>
      <c r="BF62" s="478"/>
    </row>
    <row r="63" spans="1:58">
      <c r="B63" s="63"/>
      <c r="C63" s="64"/>
      <c r="D63" s="65"/>
      <c r="E63" s="66"/>
      <c r="F63" s="67"/>
      <c r="G63" s="68"/>
      <c r="H63" s="69"/>
      <c r="I63" s="70"/>
      <c r="J63" s="70"/>
      <c r="K63" s="70"/>
      <c r="L63" s="70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478"/>
      <c r="AC63" s="478"/>
      <c r="AD63" s="478"/>
      <c r="AE63" s="478"/>
      <c r="AF63" s="478"/>
      <c r="AG63" s="478"/>
      <c r="AH63" s="478"/>
      <c r="AI63" s="478"/>
      <c r="AJ63" s="478"/>
      <c r="AK63" s="478"/>
      <c r="AL63" s="478"/>
      <c r="AM63" s="478"/>
      <c r="AN63" s="478"/>
      <c r="AO63" s="478"/>
      <c r="AP63" s="478"/>
      <c r="AQ63" s="478"/>
      <c r="AR63" s="478"/>
      <c r="AS63" s="478"/>
      <c r="AT63" s="478"/>
      <c r="AU63" s="478"/>
      <c r="AV63" s="478"/>
      <c r="AW63" s="478"/>
      <c r="AX63" s="478"/>
      <c r="AY63" s="478"/>
      <c r="AZ63" s="478"/>
      <c r="BA63" s="478"/>
      <c r="BB63" s="478"/>
      <c r="BC63" s="478"/>
      <c r="BD63" s="478"/>
      <c r="BE63" s="478"/>
      <c r="BF63" s="478"/>
    </row>
    <row r="64" spans="1:58">
      <c r="B64" s="84" t="s">
        <v>127</v>
      </c>
      <c r="C64" s="278"/>
      <c r="D64" s="279"/>
      <c r="E64" s="280"/>
      <c r="F64" s="281"/>
      <c r="G64" s="282">
        <v>0</v>
      </c>
      <c r="H64" s="69"/>
      <c r="I64" s="84" t="s">
        <v>123</v>
      </c>
      <c r="J64" s="342">
        <f>J62+J61+J60</f>
        <v>258</v>
      </c>
      <c r="K64" s="283"/>
      <c r="L64" s="283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8"/>
      <c r="AM64" s="478"/>
      <c r="AN64" s="478"/>
      <c r="AO64" s="478"/>
      <c r="AP64" s="478"/>
      <c r="AQ64" s="478"/>
      <c r="AR64" s="478"/>
      <c r="AS64" s="478"/>
      <c r="AT64" s="478"/>
      <c r="AU64" s="478"/>
      <c r="AV64" s="478"/>
      <c r="AW64" s="478"/>
      <c r="AX64" s="478"/>
      <c r="AY64" s="478"/>
      <c r="AZ64" s="478"/>
      <c r="BA64" s="478"/>
      <c r="BB64" s="478"/>
      <c r="BC64" s="478"/>
      <c r="BD64" s="478"/>
      <c r="BE64" s="478"/>
      <c r="BF64" s="478"/>
    </row>
    <row r="65" spans="1:58">
      <c r="B65" s="84" t="s">
        <v>126</v>
      </c>
      <c r="C65" s="278"/>
      <c r="D65" s="279"/>
      <c r="E65" s="280"/>
      <c r="F65" s="281"/>
      <c r="G65" s="282">
        <f>G59</f>
        <v>54.7</v>
      </c>
      <c r="H65" s="69"/>
      <c r="I65" s="84" t="s">
        <v>158</v>
      </c>
      <c r="J65" s="342">
        <v>0</v>
      </c>
      <c r="K65" s="283"/>
      <c r="L65" s="283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478"/>
      <c r="AC65" s="478"/>
      <c r="AD65" s="478"/>
      <c r="AE65" s="478"/>
      <c r="AF65" s="478"/>
      <c r="AG65" s="478"/>
      <c r="AH65" s="478"/>
      <c r="AI65" s="478"/>
      <c r="AJ65" s="478"/>
      <c r="AK65" s="478"/>
      <c r="AL65" s="478"/>
      <c r="AM65" s="478"/>
      <c r="AN65" s="478"/>
      <c r="AO65" s="478"/>
      <c r="AP65" s="478"/>
      <c r="AQ65" s="478"/>
      <c r="AR65" s="478"/>
      <c r="AS65" s="478"/>
      <c r="AT65" s="478"/>
      <c r="AU65" s="478"/>
      <c r="AV65" s="478"/>
      <c r="AW65" s="478"/>
      <c r="AX65" s="478"/>
      <c r="AY65" s="478"/>
      <c r="AZ65" s="478"/>
      <c r="BA65" s="478"/>
      <c r="BB65" s="478"/>
      <c r="BC65" s="478"/>
      <c r="BD65" s="478"/>
      <c r="BE65" s="478"/>
      <c r="BF65" s="478"/>
    </row>
    <row r="66" spans="1:58">
      <c r="B66" s="84" t="s">
        <v>124</v>
      </c>
      <c r="C66" s="278"/>
      <c r="D66" s="279"/>
      <c r="E66" s="280"/>
      <c r="F66" s="281"/>
      <c r="G66" s="282">
        <v>0</v>
      </c>
      <c r="H66" s="69"/>
      <c r="I66" s="84" t="s">
        <v>124</v>
      </c>
      <c r="J66" s="342">
        <v>0</v>
      </c>
      <c r="K66" s="283"/>
      <c r="L66" s="283"/>
      <c r="N66" s="415">
        <f>J66+J65+J64+G64+G65+G66</f>
        <v>312.7</v>
      </c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  <c r="AA66" s="478"/>
      <c r="AB66" s="478"/>
      <c r="AC66" s="478"/>
      <c r="AD66" s="478"/>
      <c r="AE66" s="478"/>
      <c r="AF66" s="478"/>
      <c r="AG66" s="478"/>
      <c r="AH66" s="478"/>
      <c r="AI66" s="478"/>
      <c r="AJ66" s="478"/>
      <c r="AK66" s="478"/>
      <c r="AL66" s="478"/>
      <c r="AM66" s="478"/>
      <c r="AN66" s="478"/>
      <c r="AO66" s="478"/>
      <c r="AP66" s="478"/>
      <c r="AQ66" s="478"/>
      <c r="AR66" s="478"/>
      <c r="AS66" s="478"/>
      <c r="AT66" s="478"/>
      <c r="AU66" s="478"/>
      <c r="AV66" s="478"/>
      <c r="AW66" s="478"/>
      <c r="AX66" s="478"/>
      <c r="AY66" s="478"/>
      <c r="AZ66" s="478"/>
      <c r="BA66" s="478"/>
      <c r="BB66" s="478"/>
      <c r="BC66" s="478"/>
      <c r="BD66" s="478"/>
      <c r="BE66" s="478"/>
      <c r="BF66" s="478"/>
    </row>
    <row r="67" spans="1:58">
      <c r="B67" s="63"/>
      <c r="C67" s="64"/>
      <c r="D67" s="65"/>
      <c r="E67" s="66"/>
      <c r="F67" s="67"/>
      <c r="G67" s="68"/>
      <c r="H67" s="69"/>
      <c r="I67" s="70"/>
      <c r="J67" s="70"/>
      <c r="K67" s="70"/>
      <c r="L67" s="70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  <c r="AA67" s="478"/>
      <c r="AB67" s="478"/>
      <c r="AC67" s="478"/>
      <c r="AD67" s="478"/>
      <c r="AE67" s="478"/>
      <c r="AF67" s="478"/>
      <c r="AG67" s="478"/>
      <c r="AH67" s="478"/>
      <c r="AI67" s="478"/>
      <c r="AJ67" s="478"/>
      <c r="AK67" s="478"/>
      <c r="AL67" s="478"/>
      <c r="AM67" s="478"/>
      <c r="AN67" s="478"/>
      <c r="AO67" s="478"/>
      <c r="AP67" s="478"/>
      <c r="AQ67" s="478"/>
      <c r="AR67" s="478"/>
      <c r="AS67" s="478"/>
      <c r="AT67" s="478"/>
      <c r="AU67" s="478"/>
      <c r="AV67" s="478"/>
      <c r="AW67" s="478"/>
      <c r="AX67" s="478"/>
      <c r="AY67" s="478"/>
      <c r="AZ67" s="478"/>
      <c r="BA67" s="478"/>
      <c r="BB67" s="478"/>
      <c r="BC67" s="478"/>
      <c r="BD67" s="478"/>
      <c r="BE67" s="478"/>
      <c r="BF67" s="478"/>
    </row>
    <row r="68" spans="1:58">
      <c r="B68" s="294" t="s">
        <v>43</v>
      </c>
      <c r="C68" s="97"/>
      <c r="D68" s="98"/>
      <c r="E68" s="99"/>
      <c r="F68" s="100"/>
      <c r="G68" s="101"/>
      <c r="H68" s="69"/>
      <c r="I68" s="70"/>
      <c r="J68" s="70"/>
      <c r="K68" s="70"/>
      <c r="L68" s="70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  <c r="AA68" s="478"/>
      <c r="AB68" s="478"/>
      <c r="AC68" s="478"/>
      <c r="AD68" s="478"/>
      <c r="AE68" s="478"/>
      <c r="AF68" s="478"/>
      <c r="AG68" s="478"/>
      <c r="AH68" s="478"/>
      <c r="AI68" s="478"/>
      <c r="AJ68" s="478"/>
      <c r="AK68" s="478"/>
      <c r="AL68" s="478"/>
      <c r="AM68" s="478"/>
      <c r="AN68" s="478"/>
      <c r="AO68" s="478"/>
      <c r="AP68" s="478"/>
      <c r="AQ68" s="478"/>
      <c r="AR68" s="478"/>
      <c r="AS68" s="478"/>
      <c r="AT68" s="478"/>
      <c r="AU68" s="478"/>
      <c r="AV68" s="478"/>
      <c r="AW68" s="478"/>
      <c r="AX68" s="478"/>
      <c r="AY68" s="478"/>
      <c r="AZ68" s="478"/>
      <c r="BA68" s="478"/>
      <c r="BB68" s="478"/>
      <c r="BC68" s="478"/>
      <c r="BD68" s="478"/>
      <c r="BE68" s="478"/>
      <c r="BF68" s="478"/>
    </row>
    <row r="69" spans="1:58">
      <c r="A69" s="303">
        <v>1</v>
      </c>
      <c r="B69" s="368" t="s">
        <v>44</v>
      </c>
      <c r="C69" s="380" t="s">
        <v>152</v>
      </c>
      <c r="D69" s="370" t="s">
        <v>12</v>
      </c>
      <c r="E69" s="371">
        <v>3</v>
      </c>
      <c r="F69" s="372">
        <v>18.5</v>
      </c>
      <c r="G69" s="373">
        <v>76</v>
      </c>
      <c r="H69" s="69"/>
      <c r="I69" s="70"/>
      <c r="J69" s="70"/>
      <c r="K69" s="70"/>
      <c r="L69" s="70"/>
      <c r="M69" s="311" t="s">
        <v>202</v>
      </c>
      <c r="O69" s="478"/>
      <c r="P69" s="478">
        <v>1</v>
      </c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78"/>
      <c r="AC69" s="478"/>
      <c r="AD69" s="478"/>
      <c r="AE69" s="478"/>
      <c r="AF69" s="478"/>
      <c r="AG69" s="478"/>
      <c r="AH69" s="478"/>
      <c r="AI69" s="478"/>
      <c r="AJ69" s="478"/>
      <c r="AK69" s="478"/>
      <c r="AL69" s="478"/>
      <c r="AM69" s="478"/>
      <c r="AN69" s="478"/>
      <c r="AO69" s="478"/>
      <c r="AP69" s="478"/>
      <c r="AQ69" s="478"/>
      <c r="AR69" s="478"/>
      <c r="AS69" s="478"/>
      <c r="AT69" s="478"/>
      <c r="AU69" s="478"/>
      <c r="AV69" s="478"/>
      <c r="AW69" s="478"/>
      <c r="AX69" s="478"/>
      <c r="AY69" s="478"/>
      <c r="AZ69" s="478"/>
      <c r="BA69" s="478"/>
      <c r="BB69" s="478"/>
      <c r="BC69" s="478"/>
      <c r="BD69" s="478"/>
      <c r="BE69" s="478"/>
      <c r="BF69" s="478"/>
    </row>
    <row r="70" spans="1:58">
      <c r="A70" s="303">
        <v>1</v>
      </c>
      <c r="B70" s="368" t="s">
        <v>45</v>
      </c>
      <c r="C70" s="380" t="s">
        <v>152</v>
      </c>
      <c r="D70" s="370" t="s">
        <v>12</v>
      </c>
      <c r="E70" s="371">
        <v>3</v>
      </c>
      <c r="F70" s="372">
        <v>18.5</v>
      </c>
      <c r="G70" s="373">
        <v>76</v>
      </c>
      <c r="H70" s="69"/>
      <c r="I70" s="70"/>
      <c r="J70" s="70"/>
      <c r="K70" s="70"/>
      <c r="L70" s="70"/>
      <c r="M70" s="311" t="s">
        <v>203</v>
      </c>
      <c r="O70" s="478"/>
      <c r="P70" s="478">
        <v>1</v>
      </c>
      <c r="Q70" s="478"/>
      <c r="R70" s="478"/>
      <c r="S70" s="478"/>
      <c r="T70" s="478"/>
      <c r="U70" s="478"/>
      <c r="V70" s="478"/>
      <c r="W70" s="478"/>
      <c r="X70" s="478"/>
      <c r="Y70" s="478"/>
      <c r="Z70" s="478"/>
      <c r="AA70" s="478"/>
      <c r="AB70" s="478"/>
      <c r="AC70" s="478"/>
      <c r="AD70" s="478"/>
      <c r="AE70" s="478"/>
      <c r="AF70" s="478"/>
      <c r="AG70" s="478"/>
      <c r="AH70" s="478"/>
      <c r="AI70" s="478"/>
      <c r="AJ70" s="478"/>
      <c r="AK70" s="478"/>
      <c r="AL70" s="478"/>
      <c r="AM70" s="478"/>
      <c r="AN70" s="478"/>
      <c r="AO70" s="478"/>
      <c r="AP70" s="478"/>
      <c r="AQ70" s="478"/>
      <c r="AR70" s="478"/>
      <c r="AS70" s="478"/>
      <c r="AT70" s="478"/>
      <c r="AU70" s="478"/>
      <c r="AV70" s="478"/>
      <c r="AW70" s="478"/>
      <c r="AX70" s="478"/>
      <c r="AY70" s="478"/>
      <c r="AZ70" s="478"/>
      <c r="BA70" s="478"/>
      <c r="BB70" s="478"/>
      <c r="BC70" s="478"/>
      <c r="BD70" s="478"/>
      <c r="BE70" s="478"/>
      <c r="BF70" s="478"/>
    </row>
    <row r="71" spans="1:58">
      <c r="A71" s="303">
        <v>1</v>
      </c>
      <c r="B71" s="368" t="s">
        <v>46</v>
      </c>
      <c r="C71" s="380" t="s">
        <v>152</v>
      </c>
      <c r="D71" s="370" t="s">
        <v>12</v>
      </c>
      <c r="E71" s="371">
        <v>3</v>
      </c>
      <c r="F71" s="372">
        <v>18.5</v>
      </c>
      <c r="G71" s="373">
        <v>76</v>
      </c>
      <c r="H71" s="69"/>
      <c r="I71" s="70"/>
      <c r="J71" s="70"/>
      <c r="K71" s="70"/>
      <c r="L71" s="70"/>
      <c r="M71" s="311" t="s">
        <v>204</v>
      </c>
      <c r="N71" s="415">
        <f>G71+G70+G69</f>
        <v>228</v>
      </c>
      <c r="O71" s="478"/>
      <c r="P71" s="478">
        <v>1</v>
      </c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8"/>
      <c r="AL71" s="478"/>
      <c r="AM71" s="478"/>
      <c r="AN71" s="478"/>
      <c r="AO71" s="478"/>
      <c r="AP71" s="478"/>
      <c r="AQ71" s="478"/>
      <c r="AR71" s="478"/>
      <c r="AS71" s="478"/>
      <c r="AT71" s="478"/>
      <c r="AU71" s="478"/>
      <c r="AV71" s="478"/>
      <c r="AW71" s="478"/>
      <c r="AX71" s="478"/>
      <c r="AY71" s="478"/>
      <c r="AZ71" s="478"/>
      <c r="BA71" s="478"/>
      <c r="BB71" s="478"/>
      <c r="BC71" s="478"/>
      <c r="BD71" s="478"/>
      <c r="BE71" s="478"/>
      <c r="BF71" s="478"/>
    </row>
    <row r="72" spans="1:58">
      <c r="B72" s="63"/>
      <c r="C72" s="105"/>
      <c r="D72" s="65"/>
      <c r="E72" s="66"/>
      <c r="F72" s="67"/>
      <c r="G72" s="68"/>
      <c r="H72" s="69"/>
      <c r="I72" s="70"/>
      <c r="J72" s="70"/>
      <c r="K72" s="70"/>
      <c r="L72" s="70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8"/>
      <c r="AE72" s="478"/>
      <c r="AF72" s="478"/>
      <c r="AG72" s="478"/>
      <c r="AH72" s="478"/>
      <c r="AI72" s="478"/>
      <c r="AJ72" s="478"/>
      <c r="AK72" s="478"/>
      <c r="AL72" s="478"/>
      <c r="AM72" s="478"/>
      <c r="AN72" s="478"/>
      <c r="AO72" s="478"/>
      <c r="AP72" s="478"/>
      <c r="AQ72" s="478"/>
      <c r="AR72" s="478"/>
      <c r="AS72" s="478"/>
      <c r="AT72" s="478"/>
      <c r="AU72" s="478"/>
      <c r="AV72" s="478"/>
      <c r="AW72" s="478"/>
      <c r="AX72" s="478"/>
      <c r="AY72" s="478"/>
      <c r="AZ72" s="478"/>
      <c r="BA72" s="478"/>
      <c r="BB72" s="478"/>
      <c r="BC72" s="478"/>
      <c r="BD72" s="478"/>
      <c r="BE72" s="478"/>
      <c r="BF72" s="478"/>
    </row>
    <row r="73" spans="1:58">
      <c r="B73" s="84" t="s">
        <v>123</v>
      </c>
      <c r="C73" s="284"/>
      <c r="D73" s="279"/>
      <c r="E73" s="280"/>
      <c r="F73" s="281"/>
      <c r="G73" s="282">
        <f>SUM(G69:G72)</f>
        <v>228</v>
      </c>
      <c r="H73" s="69"/>
      <c r="I73" s="84" t="s">
        <v>123</v>
      </c>
      <c r="J73" s="342">
        <f>SUM(J69:J72)</f>
        <v>0</v>
      </c>
      <c r="K73" s="283"/>
      <c r="L73" s="283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  <c r="AB73" s="478"/>
      <c r="AC73" s="478"/>
      <c r="AD73" s="478"/>
      <c r="AE73" s="478"/>
      <c r="AF73" s="478"/>
      <c r="AG73" s="478"/>
      <c r="AH73" s="478"/>
      <c r="AI73" s="478"/>
      <c r="AJ73" s="478"/>
      <c r="AK73" s="478"/>
      <c r="AL73" s="478"/>
      <c r="AM73" s="478"/>
      <c r="AN73" s="478"/>
      <c r="AO73" s="478"/>
      <c r="AP73" s="478"/>
      <c r="AQ73" s="478"/>
      <c r="AR73" s="478"/>
      <c r="AS73" s="478"/>
      <c r="AT73" s="478"/>
      <c r="AU73" s="478"/>
      <c r="AV73" s="478"/>
      <c r="AW73" s="478"/>
      <c r="AX73" s="478"/>
      <c r="AY73" s="478"/>
      <c r="AZ73" s="478"/>
      <c r="BA73" s="478"/>
      <c r="BB73" s="478"/>
      <c r="BC73" s="478"/>
      <c r="BD73" s="478"/>
      <c r="BE73" s="478"/>
      <c r="BF73" s="478"/>
    </row>
    <row r="74" spans="1:58">
      <c r="B74" s="84" t="s">
        <v>126</v>
      </c>
      <c r="C74" s="285"/>
      <c r="D74" s="285"/>
      <c r="E74" s="285"/>
      <c r="F74" s="285"/>
      <c r="G74" s="282">
        <v>0</v>
      </c>
      <c r="H74" s="69"/>
      <c r="I74" s="84" t="s">
        <v>158</v>
      </c>
      <c r="J74" s="342">
        <v>0</v>
      </c>
      <c r="K74" s="283"/>
      <c r="L74" s="283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8"/>
      <c r="AL74" s="478"/>
      <c r="AM74" s="478"/>
      <c r="AN74" s="478"/>
      <c r="AO74" s="478"/>
      <c r="AP74" s="478"/>
      <c r="AQ74" s="478"/>
      <c r="AR74" s="478"/>
      <c r="AS74" s="478"/>
      <c r="AT74" s="478"/>
      <c r="AU74" s="478"/>
      <c r="AV74" s="478"/>
      <c r="AW74" s="478"/>
      <c r="AX74" s="478"/>
      <c r="AY74" s="478"/>
      <c r="AZ74" s="478"/>
      <c r="BA74" s="478"/>
      <c r="BB74" s="478"/>
      <c r="BC74" s="478"/>
      <c r="BD74" s="478"/>
      <c r="BE74" s="478"/>
      <c r="BF74" s="478"/>
    </row>
    <row r="75" spans="1:58">
      <c r="B75" s="84" t="s">
        <v>124</v>
      </c>
      <c r="C75" s="285"/>
      <c r="D75" s="285"/>
      <c r="E75" s="285"/>
      <c r="F75" s="285"/>
      <c r="G75" s="282">
        <v>0</v>
      </c>
      <c r="H75" s="69"/>
      <c r="I75" s="84" t="s">
        <v>124</v>
      </c>
      <c r="J75" s="342">
        <v>0</v>
      </c>
      <c r="K75" s="283"/>
      <c r="L75" s="283"/>
      <c r="N75" s="415">
        <f>J75+J74+J73+G75+G74+G73</f>
        <v>228</v>
      </c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  <c r="Z75" s="478"/>
      <c r="AA75" s="478"/>
      <c r="AB75" s="478"/>
      <c r="AC75" s="478"/>
      <c r="AD75" s="478"/>
      <c r="AE75" s="478"/>
      <c r="AF75" s="478"/>
      <c r="AG75" s="478"/>
      <c r="AH75" s="478"/>
      <c r="AI75" s="478"/>
      <c r="AJ75" s="478"/>
      <c r="AK75" s="478"/>
      <c r="AL75" s="478"/>
      <c r="AM75" s="478"/>
      <c r="AN75" s="478"/>
      <c r="AO75" s="478"/>
      <c r="AP75" s="478"/>
      <c r="AQ75" s="478"/>
      <c r="AR75" s="478"/>
      <c r="AS75" s="478"/>
      <c r="AT75" s="478"/>
      <c r="AU75" s="478"/>
      <c r="AV75" s="478"/>
      <c r="AW75" s="478"/>
      <c r="AX75" s="478"/>
      <c r="AY75" s="478"/>
      <c r="AZ75" s="478"/>
      <c r="BA75" s="478"/>
      <c r="BB75" s="478"/>
      <c r="BC75" s="478"/>
      <c r="BD75" s="478"/>
      <c r="BE75" s="478"/>
      <c r="BF75" s="478"/>
    </row>
    <row r="76" spans="1:58">
      <c r="B76" s="63"/>
      <c r="C76" s="64"/>
      <c r="D76" s="65"/>
      <c r="E76" s="66"/>
      <c r="F76" s="67"/>
      <c r="G76" s="68"/>
      <c r="H76" s="69"/>
      <c r="I76" s="70"/>
      <c r="J76" s="70"/>
      <c r="K76" s="70"/>
      <c r="L76" s="70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8"/>
      <c r="AH76" s="478"/>
      <c r="AI76" s="478"/>
      <c r="AJ76" s="478"/>
      <c r="AK76" s="478"/>
      <c r="AL76" s="478"/>
      <c r="AM76" s="478"/>
      <c r="AN76" s="478"/>
      <c r="AO76" s="478"/>
      <c r="AP76" s="478"/>
      <c r="AQ76" s="478"/>
      <c r="AR76" s="478"/>
      <c r="AS76" s="478"/>
      <c r="AT76" s="478"/>
      <c r="AU76" s="478"/>
      <c r="AV76" s="478"/>
      <c r="AW76" s="478"/>
      <c r="AX76" s="478"/>
      <c r="AY76" s="478"/>
      <c r="AZ76" s="478"/>
      <c r="BA76" s="478"/>
      <c r="BB76" s="478"/>
      <c r="BC76" s="478"/>
      <c r="BD76" s="478"/>
      <c r="BE76" s="478"/>
      <c r="BF76" s="478"/>
    </row>
    <row r="77" spans="1:58">
      <c r="B77" s="296" t="s">
        <v>113</v>
      </c>
      <c r="C77" s="107"/>
      <c r="D77" s="108"/>
      <c r="E77" s="109"/>
      <c r="F77" s="110"/>
      <c r="G77" s="111"/>
      <c r="H77" s="69"/>
      <c r="I77" s="70"/>
      <c r="J77" s="70"/>
      <c r="K77" s="70"/>
      <c r="L77" s="70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  <c r="Z77" s="478"/>
      <c r="AA77" s="478"/>
      <c r="AB77" s="478"/>
      <c r="AC77" s="478"/>
      <c r="AD77" s="478"/>
      <c r="AE77" s="478"/>
      <c r="AF77" s="478"/>
      <c r="AG77" s="478"/>
      <c r="AH77" s="478"/>
      <c r="AI77" s="478"/>
      <c r="AJ77" s="478"/>
      <c r="AK77" s="478"/>
      <c r="AL77" s="478"/>
      <c r="AM77" s="478"/>
      <c r="AN77" s="478"/>
      <c r="AO77" s="478"/>
      <c r="AP77" s="478"/>
      <c r="AQ77" s="478"/>
      <c r="AR77" s="478"/>
      <c r="AS77" s="478"/>
      <c r="AT77" s="478"/>
      <c r="AU77" s="478"/>
      <c r="AV77" s="478"/>
      <c r="AW77" s="478"/>
      <c r="AX77" s="478"/>
      <c r="AY77" s="478"/>
      <c r="AZ77" s="478"/>
      <c r="BA77" s="478"/>
      <c r="BB77" s="478"/>
      <c r="BC77" s="478"/>
      <c r="BD77" s="478"/>
      <c r="BE77" s="478"/>
      <c r="BF77" s="478"/>
    </row>
    <row r="78" spans="1:58">
      <c r="B78" s="63"/>
      <c r="C78" s="64"/>
      <c r="D78" s="65"/>
      <c r="E78" s="66"/>
      <c r="F78" s="67"/>
      <c r="G78" s="68"/>
      <c r="H78" s="69"/>
      <c r="I78" s="70"/>
      <c r="J78" s="70"/>
      <c r="K78" s="70"/>
      <c r="L78" s="70"/>
      <c r="O78" s="478"/>
      <c r="P78" s="478"/>
      <c r="Q78" s="478"/>
      <c r="R78" s="478"/>
      <c r="S78" s="478"/>
      <c r="T78" s="478"/>
      <c r="U78" s="478"/>
      <c r="V78" s="478"/>
      <c r="W78" s="478"/>
      <c r="X78" s="478"/>
      <c r="Y78" s="478"/>
      <c r="Z78" s="478"/>
      <c r="AA78" s="478"/>
      <c r="AB78" s="478"/>
      <c r="AC78" s="478"/>
      <c r="AD78" s="478"/>
      <c r="AE78" s="478"/>
      <c r="AF78" s="478"/>
      <c r="AG78" s="478"/>
      <c r="AH78" s="478"/>
      <c r="AI78" s="478"/>
      <c r="AJ78" s="478"/>
      <c r="AK78" s="478"/>
      <c r="AL78" s="478"/>
      <c r="AM78" s="478"/>
      <c r="AN78" s="478"/>
      <c r="AO78" s="478"/>
      <c r="AP78" s="478"/>
      <c r="AQ78" s="478"/>
      <c r="AR78" s="478"/>
      <c r="AS78" s="478"/>
      <c r="AT78" s="478"/>
      <c r="AU78" s="478"/>
      <c r="AV78" s="478"/>
      <c r="AW78" s="478"/>
      <c r="AX78" s="478"/>
      <c r="AY78" s="478"/>
      <c r="AZ78" s="478"/>
      <c r="BA78" s="478"/>
      <c r="BB78" s="478"/>
      <c r="BC78" s="478"/>
      <c r="BD78" s="478"/>
      <c r="BE78" s="478"/>
      <c r="BF78" s="478"/>
    </row>
    <row r="79" spans="1:58">
      <c r="B79" s="63" t="s">
        <v>47</v>
      </c>
      <c r="C79" s="112"/>
      <c r="D79" s="113"/>
      <c r="E79" s="114"/>
      <c r="F79" s="115"/>
      <c r="G79" s="68"/>
      <c r="H79" s="69"/>
      <c r="I79" s="70"/>
      <c r="J79" s="70"/>
      <c r="K79" s="70"/>
      <c r="L79" s="70"/>
      <c r="O79" s="478"/>
      <c r="P79" s="478"/>
      <c r="Q79" s="478"/>
      <c r="R79" s="478"/>
      <c r="S79" s="478"/>
      <c r="T79" s="478"/>
      <c r="U79" s="478"/>
      <c r="V79" s="478"/>
      <c r="W79" s="478"/>
      <c r="X79" s="478"/>
      <c r="Y79" s="478"/>
      <c r="Z79" s="478"/>
      <c r="AA79" s="478"/>
      <c r="AB79" s="478"/>
      <c r="AC79" s="478"/>
      <c r="AD79" s="478"/>
      <c r="AE79" s="478"/>
      <c r="AF79" s="478"/>
      <c r="AG79" s="478"/>
      <c r="AH79" s="478"/>
      <c r="AI79" s="478"/>
      <c r="AJ79" s="478"/>
      <c r="AK79" s="478"/>
      <c r="AL79" s="478"/>
      <c r="AM79" s="478"/>
      <c r="AN79" s="478"/>
      <c r="AO79" s="478"/>
      <c r="AP79" s="478"/>
      <c r="AQ79" s="478"/>
      <c r="AR79" s="478"/>
      <c r="AS79" s="478"/>
      <c r="AT79" s="478"/>
      <c r="AU79" s="478"/>
      <c r="AV79" s="478"/>
      <c r="AW79" s="478"/>
      <c r="AX79" s="478"/>
      <c r="AY79" s="478"/>
      <c r="AZ79" s="478"/>
      <c r="BA79" s="478"/>
      <c r="BB79" s="478"/>
      <c r="BC79" s="478"/>
      <c r="BD79" s="478"/>
      <c r="BE79" s="478"/>
      <c r="BF79" s="478"/>
    </row>
    <row r="80" spans="1:58">
      <c r="B80" s="294" t="s">
        <v>26</v>
      </c>
      <c r="C80" s="85"/>
      <c r="D80" s="86"/>
      <c r="E80" s="87"/>
      <c r="F80" s="88"/>
      <c r="G80" s="89"/>
      <c r="H80" s="69"/>
      <c r="I80" s="70"/>
      <c r="J80" s="70"/>
      <c r="K80" s="70"/>
      <c r="L80" s="70"/>
      <c r="O80" s="478"/>
      <c r="P80" s="478"/>
      <c r="Q80" s="478"/>
      <c r="R80" s="478"/>
      <c r="S80" s="478"/>
      <c r="T80" s="478"/>
      <c r="U80" s="478"/>
      <c r="V80" s="478"/>
      <c r="W80" s="478"/>
      <c r="X80" s="478"/>
      <c r="Y80" s="478"/>
      <c r="Z80" s="478"/>
      <c r="AA80" s="478"/>
      <c r="AB80" s="478"/>
      <c r="AC80" s="478"/>
      <c r="AD80" s="478"/>
      <c r="AE80" s="478"/>
      <c r="AF80" s="478"/>
      <c r="AG80" s="478"/>
      <c r="AH80" s="478"/>
      <c r="AI80" s="478"/>
      <c r="AJ80" s="478"/>
      <c r="AK80" s="478"/>
      <c r="AL80" s="478"/>
      <c r="AM80" s="478"/>
      <c r="AN80" s="478"/>
      <c r="AO80" s="478"/>
      <c r="AP80" s="478"/>
      <c r="AQ80" s="478"/>
      <c r="AR80" s="478"/>
      <c r="AS80" s="478"/>
      <c r="AT80" s="478"/>
      <c r="AU80" s="478"/>
      <c r="AV80" s="478"/>
      <c r="AW80" s="478"/>
      <c r="AX80" s="478"/>
      <c r="AY80" s="478"/>
      <c r="AZ80" s="478"/>
      <c r="BA80" s="478"/>
      <c r="BB80" s="478"/>
      <c r="BC80" s="478"/>
      <c r="BD80" s="478"/>
      <c r="BE80" s="478"/>
      <c r="BF80" s="478"/>
    </row>
    <row r="81" spans="1:58">
      <c r="A81" s="303">
        <v>1</v>
      </c>
      <c r="B81" s="391" t="s">
        <v>48</v>
      </c>
      <c r="C81" s="392" t="s">
        <v>146</v>
      </c>
      <c r="D81" s="387" t="s">
        <v>29</v>
      </c>
      <c r="E81" s="387">
        <v>3</v>
      </c>
      <c r="F81" s="387">
        <v>14.5</v>
      </c>
      <c r="G81" s="393">
        <v>104</v>
      </c>
      <c r="H81" s="69"/>
      <c r="I81" s="386">
        <v>10</v>
      </c>
      <c r="J81" s="387">
        <f>G81</f>
        <v>104</v>
      </c>
      <c r="K81" s="387">
        <f>E81</f>
        <v>3</v>
      </c>
      <c r="L81" s="387" t="s">
        <v>159</v>
      </c>
      <c r="M81" s="311" t="s">
        <v>205</v>
      </c>
      <c r="O81" s="478"/>
      <c r="P81" s="478"/>
      <c r="Q81" s="478"/>
      <c r="R81" s="478"/>
      <c r="S81" s="478"/>
      <c r="T81" s="478"/>
      <c r="U81" s="478"/>
      <c r="V81" s="478"/>
      <c r="W81" s="478"/>
      <c r="X81" s="478"/>
      <c r="Y81" s="478"/>
      <c r="Z81" s="478"/>
      <c r="AA81" s="478"/>
      <c r="AB81" s="478"/>
      <c r="AC81" s="478"/>
      <c r="AD81" s="478"/>
      <c r="AE81" s="478"/>
      <c r="AF81" s="478"/>
      <c r="AG81" s="478"/>
      <c r="AH81" s="478"/>
      <c r="AI81" s="478"/>
      <c r="AJ81" s="478"/>
      <c r="AK81" s="478">
        <v>1</v>
      </c>
      <c r="AL81" s="478"/>
      <c r="AM81" s="478"/>
      <c r="AN81" s="478"/>
      <c r="AO81" s="478"/>
      <c r="AP81" s="478"/>
      <c r="AQ81" s="478"/>
      <c r="AR81" s="478"/>
      <c r="AS81" s="478"/>
      <c r="AT81" s="478"/>
      <c r="AU81" s="478"/>
      <c r="AV81" s="478"/>
      <c r="AW81" s="478"/>
      <c r="AX81" s="478"/>
      <c r="AY81" s="478"/>
      <c r="AZ81" s="478"/>
      <c r="BA81" s="478"/>
      <c r="BB81" s="478"/>
      <c r="BC81" s="478"/>
      <c r="BD81" s="478"/>
      <c r="BE81" s="478"/>
      <c r="BF81" s="478"/>
    </row>
    <row r="82" spans="1:58">
      <c r="A82" s="303">
        <v>1</v>
      </c>
      <c r="B82" s="90" t="s">
        <v>49</v>
      </c>
      <c r="C82" s="313" t="s">
        <v>146</v>
      </c>
      <c r="D82" s="92" t="s">
        <v>12</v>
      </c>
      <c r="E82" s="93">
        <v>3</v>
      </c>
      <c r="F82" s="94">
        <v>12</v>
      </c>
      <c r="G82" s="95">
        <v>103</v>
      </c>
      <c r="H82" s="305"/>
      <c r="I82" s="333">
        <v>11</v>
      </c>
      <c r="J82" s="312">
        <f>G82</f>
        <v>103</v>
      </c>
      <c r="K82" s="334">
        <f>E82</f>
        <v>3</v>
      </c>
      <c r="L82" s="333" t="s">
        <v>159</v>
      </c>
      <c r="M82" s="311" t="s">
        <v>206</v>
      </c>
      <c r="O82" s="478"/>
      <c r="P82" s="478"/>
      <c r="Q82" s="478"/>
      <c r="R82" s="478"/>
      <c r="S82" s="478"/>
      <c r="T82" s="478"/>
      <c r="U82" s="478"/>
      <c r="V82" s="478"/>
      <c r="W82" s="478"/>
      <c r="X82" s="478"/>
      <c r="Y82" s="478"/>
      <c r="Z82" s="478"/>
      <c r="AA82" s="478"/>
      <c r="AB82" s="478"/>
      <c r="AC82" s="478"/>
      <c r="AD82" s="478"/>
      <c r="AE82" s="478"/>
      <c r="AF82" s="478">
        <v>1</v>
      </c>
      <c r="AG82" s="478"/>
      <c r="AH82" s="478"/>
      <c r="AI82" s="478"/>
      <c r="AJ82" s="478"/>
      <c r="AK82" s="478"/>
      <c r="AL82" s="478"/>
      <c r="AM82" s="478"/>
      <c r="AN82" s="478"/>
      <c r="AO82" s="478"/>
      <c r="AP82" s="478"/>
      <c r="AQ82" s="478"/>
      <c r="AR82" s="478"/>
      <c r="AS82" s="478"/>
      <c r="AT82" s="478"/>
      <c r="AU82" s="478"/>
      <c r="AV82" s="478"/>
      <c r="AW82" s="478"/>
      <c r="AX82" s="478"/>
      <c r="AY82" s="478"/>
      <c r="AZ82" s="478"/>
      <c r="BA82" s="478"/>
      <c r="BB82" s="478"/>
      <c r="BC82" s="478"/>
      <c r="BD82" s="478"/>
      <c r="BE82" s="478"/>
      <c r="BF82" s="478"/>
    </row>
    <row r="83" spans="1:58">
      <c r="A83" s="303">
        <v>1</v>
      </c>
      <c r="B83" s="391" t="s">
        <v>50</v>
      </c>
      <c r="C83" s="392" t="s">
        <v>120</v>
      </c>
      <c r="D83" s="387" t="s">
        <v>29</v>
      </c>
      <c r="E83" s="387">
        <v>2</v>
      </c>
      <c r="F83" s="387">
        <v>6</v>
      </c>
      <c r="G83" s="393">
        <v>50</v>
      </c>
      <c r="H83" s="69"/>
      <c r="I83" s="386">
        <v>12</v>
      </c>
      <c r="J83" s="387">
        <f>G83</f>
        <v>50</v>
      </c>
      <c r="K83" s="387">
        <f>E83</f>
        <v>2</v>
      </c>
      <c r="L83" s="387" t="s">
        <v>157</v>
      </c>
      <c r="O83" s="478"/>
      <c r="P83" s="478"/>
      <c r="Q83" s="478"/>
      <c r="R83" s="478"/>
      <c r="S83" s="478"/>
      <c r="T83" s="478"/>
      <c r="U83" s="478"/>
      <c r="V83" s="478"/>
      <c r="W83" s="478"/>
      <c r="X83" s="478"/>
      <c r="Y83" s="478"/>
      <c r="Z83" s="478"/>
      <c r="AA83" s="478"/>
      <c r="AB83" s="478"/>
      <c r="AC83" s="478"/>
      <c r="AD83" s="478"/>
      <c r="AE83" s="478"/>
      <c r="AF83" s="478"/>
      <c r="AG83" s="478"/>
      <c r="AH83" s="478"/>
      <c r="AI83" s="478"/>
      <c r="AJ83" s="478">
        <v>1</v>
      </c>
      <c r="AK83" s="478"/>
      <c r="AL83" s="478"/>
      <c r="AM83" s="478"/>
      <c r="AN83" s="478"/>
      <c r="AO83" s="478"/>
      <c r="AP83" s="478"/>
      <c r="AQ83" s="478"/>
      <c r="AR83" s="478"/>
      <c r="AS83" s="478"/>
      <c r="AT83" s="478"/>
      <c r="AU83" s="478"/>
      <c r="AV83" s="478"/>
      <c r="AW83" s="478"/>
      <c r="AX83" s="478"/>
      <c r="AY83" s="478"/>
      <c r="AZ83" s="478"/>
      <c r="BA83" s="478"/>
      <c r="BB83" s="478"/>
      <c r="BC83" s="478"/>
      <c r="BD83" s="478"/>
      <c r="BE83" s="478"/>
      <c r="BF83" s="478"/>
    </row>
    <row r="84" spans="1:58">
      <c r="A84" s="304">
        <v>1</v>
      </c>
      <c r="B84" s="391" t="s">
        <v>51</v>
      </c>
      <c r="C84" s="392" t="s">
        <v>120</v>
      </c>
      <c r="D84" s="387" t="s">
        <v>29</v>
      </c>
      <c r="E84" s="387">
        <v>2</v>
      </c>
      <c r="F84" s="387">
        <v>6</v>
      </c>
      <c r="G84" s="393">
        <v>50</v>
      </c>
      <c r="H84" s="69"/>
      <c r="I84" s="386">
        <v>13</v>
      </c>
      <c r="J84" s="387">
        <f>G84</f>
        <v>50</v>
      </c>
      <c r="K84" s="387">
        <f>E84</f>
        <v>2</v>
      </c>
      <c r="L84" s="387" t="s">
        <v>157</v>
      </c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  <c r="Z84" s="478"/>
      <c r="AA84" s="478"/>
      <c r="AB84" s="478"/>
      <c r="AC84" s="478"/>
      <c r="AD84" s="478"/>
      <c r="AE84" s="478"/>
      <c r="AF84" s="478"/>
      <c r="AG84" s="478"/>
      <c r="AH84" s="478"/>
      <c r="AI84" s="478"/>
      <c r="AJ84" s="478">
        <v>1</v>
      </c>
      <c r="AK84" s="478"/>
      <c r="AL84" s="478"/>
      <c r="AM84" s="478"/>
      <c r="AN84" s="478"/>
      <c r="AO84" s="478"/>
      <c r="AP84" s="478"/>
      <c r="AQ84" s="478"/>
      <c r="AR84" s="478"/>
      <c r="AS84" s="478"/>
      <c r="AT84" s="478"/>
      <c r="AU84" s="478"/>
      <c r="AV84" s="478"/>
      <c r="AW84" s="478"/>
      <c r="AX84" s="478"/>
      <c r="AY84" s="478"/>
      <c r="AZ84" s="478"/>
      <c r="BA84" s="478"/>
      <c r="BB84" s="478"/>
      <c r="BC84" s="478"/>
      <c r="BD84" s="478"/>
      <c r="BE84" s="478"/>
      <c r="BF84" s="478"/>
    </row>
    <row r="85" spans="1:58">
      <c r="A85" s="304">
        <v>1</v>
      </c>
      <c r="B85" s="394" t="s">
        <v>52</v>
      </c>
      <c r="C85" s="395" t="s">
        <v>120</v>
      </c>
      <c r="D85" s="387" t="s">
        <v>29</v>
      </c>
      <c r="E85" s="396">
        <v>2</v>
      </c>
      <c r="F85" s="397">
        <v>6</v>
      </c>
      <c r="G85" s="393">
        <v>50</v>
      </c>
      <c r="H85" s="69"/>
      <c r="I85" s="388">
        <v>14</v>
      </c>
      <c r="J85" s="389">
        <f>G85</f>
        <v>50</v>
      </c>
      <c r="K85" s="390">
        <f>E85</f>
        <v>2</v>
      </c>
      <c r="L85" s="388" t="s">
        <v>157</v>
      </c>
      <c r="M85" s="262"/>
      <c r="N85" s="415"/>
      <c r="O85" s="478"/>
      <c r="P85" s="478"/>
      <c r="Q85" s="478"/>
      <c r="R85" s="478"/>
      <c r="S85" s="478"/>
      <c r="T85" s="478"/>
      <c r="U85" s="478"/>
      <c r="V85" s="478"/>
      <c r="W85" s="478"/>
      <c r="X85" s="478"/>
      <c r="Y85" s="478"/>
      <c r="Z85" s="478"/>
      <c r="AA85" s="478"/>
      <c r="AB85" s="478"/>
      <c r="AC85" s="478"/>
      <c r="AD85" s="478"/>
      <c r="AE85" s="478"/>
      <c r="AF85" s="478"/>
      <c r="AG85" s="478"/>
      <c r="AH85" s="478"/>
      <c r="AI85" s="478"/>
      <c r="AJ85" s="478">
        <v>1</v>
      </c>
      <c r="AK85" s="478"/>
      <c r="AL85" s="478"/>
      <c r="AM85" s="478"/>
      <c r="AN85" s="478"/>
      <c r="AO85" s="478"/>
      <c r="AP85" s="478"/>
      <c r="AQ85" s="478"/>
      <c r="AR85" s="478"/>
      <c r="AS85" s="478"/>
      <c r="AT85" s="478"/>
      <c r="AU85" s="478"/>
      <c r="AV85" s="478"/>
      <c r="AW85" s="478"/>
      <c r="AX85" s="478"/>
      <c r="AY85" s="478"/>
      <c r="AZ85" s="478"/>
      <c r="BA85" s="478"/>
      <c r="BB85" s="478"/>
      <c r="BC85" s="478"/>
      <c r="BD85" s="478"/>
      <c r="BE85" s="478"/>
      <c r="BF85" s="478"/>
    </row>
    <row r="86" spans="1:58">
      <c r="A86" s="304">
        <v>1</v>
      </c>
      <c r="B86" s="368" t="s">
        <v>53</v>
      </c>
      <c r="C86" s="381" t="s">
        <v>120</v>
      </c>
      <c r="D86" s="370" t="s">
        <v>29</v>
      </c>
      <c r="E86" s="371">
        <v>2</v>
      </c>
      <c r="F86" s="372">
        <v>6</v>
      </c>
      <c r="G86" s="373">
        <v>50</v>
      </c>
      <c r="H86" s="69"/>
      <c r="I86" s="70"/>
      <c r="J86" s="70"/>
      <c r="K86" s="70"/>
      <c r="L86" s="70"/>
      <c r="O86" s="478"/>
      <c r="P86" s="478"/>
      <c r="Q86" s="478"/>
      <c r="R86" s="478"/>
      <c r="S86" s="478"/>
      <c r="T86" s="478">
        <v>1</v>
      </c>
      <c r="U86" s="478"/>
      <c r="V86" s="478"/>
      <c r="W86" s="478"/>
      <c r="X86" s="478"/>
      <c r="Y86" s="478"/>
      <c r="Z86" s="478"/>
      <c r="AA86" s="478"/>
      <c r="AB86" s="478"/>
      <c r="AC86" s="478"/>
      <c r="AD86" s="478"/>
      <c r="AE86" s="478"/>
      <c r="AF86" s="478"/>
      <c r="AG86" s="478"/>
      <c r="AH86" s="478"/>
      <c r="AI86" s="478"/>
      <c r="AJ86" s="478"/>
      <c r="AK86" s="478"/>
      <c r="AL86" s="478"/>
      <c r="AM86" s="478"/>
      <c r="AN86" s="478"/>
      <c r="AO86" s="478"/>
      <c r="AP86" s="478"/>
      <c r="AQ86" s="478"/>
      <c r="AR86" s="478"/>
      <c r="AS86" s="478"/>
      <c r="AT86" s="478"/>
      <c r="AU86" s="478"/>
      <c r="AV86" s="478"/>
      <c r="AW86" s="478"/>
      <c r="AX86" s="478"/>
      <c r="AY86" s="478"/>
      <c r="AZ86" s="478"/>
      <c r="BA86" s="478"/>
      <c r="BB86" s="478"/>
      <c r="BC86" s="478"/>
      <c r="BD86" s="478"/>
      <c r="BE86" s="478"/>
      <c r="BF86" s="478"/>
    </row>
    <row r="87" spans="1:58">
      <c r="A87" s="304">
        <v>1</v>
      </c>
      <c r="B87" s="346" t="s">
        <v>54</v>
      </c>
      <c r="C87" s="347" t="s">
        <v>142</v>
      </c>
      <c r="D87" s="355" t="s">
        <v>9</v>
      </c>
      <c r="E87" s="349">
        <v>3</v>
      </c>
      <c r="F87" s="350">
        <v>45</v>
      </c>
      <c r="G87" s="351">
        <v>62</v>
      </c>
      <c r="H87" s="69"/>
      <c r="I87" s="70"/>
      <c r="J87" s="70"/>
      <c r="K87" s="70"/>
      <c r="L87" s="70"/>
      <c r="N87" s="415">
        <f>G87+G86+G85+G84+G83+G82+G81</f>
        <v>469</v>
      </c>
      <c r="O87" s="478"/>
      <c r="P87" s="478"/>
      <c r="Q87" s="478"/>
      <c r="R87" s="478"/>
      <c r="S87" s="478"/>
      <c r="T87" s="478"/>
      <c r="U87" s="478"/>
      <c r="V87" s="478"/>
      <c r="W87" s="478"/>
      <c r="X87" s="478"/>
      <c r="Y87" s="478"/>
      <c r="Z87" s="478"/>
      <c r="AA87" s="478">
        <v>1</v>
      </c>
      <c r="AB87" s="478"/>
      <c r="AC87" s="478"/>
      <c r="AD87" s="478"/>
      <c r="AE87" s="478"/>
      <c r="AF87" s="478"/>
      <c r="AG87" s="478"/>
      <c r="AH87" s="478"/>
      <c r="AI87" s="478"/>
      <c r="AJ87" s="478"/>
      <c r="AK87" s="478"/>
      <c r="AL87" s="478"/>
      <c r="AM87" s="478"/>
      <c r="AN87" s="478"/>
      <c r="AO87" s="478"/>
      <c r="AP87" s="478"/>
      <c r="AQ87" s="478"/>
      <c r="AR87" s="478"/>
      <c r="AS87" s="478"/>
      <c r="AT87" s="478"/>
      <c r="AU87" s="478"/>
      <c r="AV87" s="478"/>
      <c r="AW87" s="478"/>
      <c r="AX87" s="478"/>
      <c r="AY87" s="478"/>
      <c r="AZ87" s="478"/>
      <c r="BA87" s="478"/>
      <c r="BB87" s="478"/>
      <c r="BC87" s="478"/>
      <c r="BD87" s="478"/>
      <c r="BE87" s="478"/>
      <c r="BF87" s="478"/>
    </row>
    <row r="88" spans="1:58">
      <c r="A88" s="304"/>
      <c r="B88" s="63"/>
      <c r="C88" s="71"/>
      <c r="D88" s="65"/>
      <c r="E88" s="66"/>
      <c r="F88" s="67"/>
      <c r="G88" s="68"/>
      <c r="H88" s="69"/>
      <c r="I88" s="70"/>
      <c r="J88" s="70"/>
      <c r="K88" s="70"/>
      <c r="L88" s="70"/>
      <c r="O88" s="478"/>
      <c r="P88" s="478"/>
      <c r="Q88" s="478"/>
      <c r="R88" s="478"/>
      <c r="S88" s="478"/>
      <c r="T88" s="478"/>
      <c r="U88" s="478"/>
      <c r="V88" s="478"/>
      <c r="W88" s="478"/>
      <c r="X88" s="478"/>
      <c r="Y88" s="478"/>
      <c r="Z88" s="478"/>
      <c r="AA88" s="478"/>
      <c r="AB88" s="478"/>
      <c r="AC88" s="478"/>
      <c r="AD88" s="478"/>
      <c r="AE88" s="478"/>
      <c r="AF88" s="478"/>
      <c r="AG88" s="478"/>
      <c r="AH88" s="478"/>
      <c r="AI88" s="478"/>
      <c r="AJ88" s="478"/>
      <c r="AK88" s="478"/>
      <c r="AL88" s="478"/>
      <c r="AM88" s="478"/>
      <c r="AN88" s="478"/>
      <c r="AO88" s="478"/>
      <c r="AP88" s="478"/>
      <c r="AQ88" s="478"/>
      <c r="AR88" s="478"/>
      <c r="AS88" s="478"/>
      <c r="AT88" s="478"/>
      <c r="AU88" s="478"/>
      <c r="AV88" s="478"/>
      <c r="AW88" s="478"/>
      <c r="AX88" s="478"/>
      <c r="AY88" s="478"/>
      <c r="AZ88" s="478"/>
      <c r="BA88" s="478"/>
      <c r="BB88" s="478"/>
      <c r="BC88" s="478"/>
      <c r="BD88" s="478"/>
      <c r="BE88" s="478"/>
      <c r="BF88" s="478"/>
    </row>
    <row r="89" spans="1:58">
      <c r="B89" s="84" t="s">
        <v>127</v>
      </c>
      <c r="C89" s="286"/>
      <c r="D89" s="86"/>
      <c r="E89" s="87"/>
      <c r="F89" s="88"/>
      <c r="G89" s="282">
        <v>0</v>
      </c>
      <c r="H89" s="69"/>
      <c r="I89" s="84" t="s">
        <v>123</v>
      </c>
      <c r="J89" s="342">
        <f>J82</f>
        <v>103</v>
      </c>
      <c r="K89" s="283"/>
      <c r="L89" s="283"/>
      <c r="O89" s="478"/>
      <c r="P89" s="478"/>
      <c r="Q89" s="478"/>
      <c r="R89" s="478"/>
      <c r="S89" s="478"/>
      <c r="T89" s="478"/>
      <c r="U89" s="478"/>
      <c r="V89" s="478"/>
      <c r="W89" s="478"/>
      <c r="X89" s="478"/>
      <c r="Y89" s="478"/>
      <c r="Z89" s="478"/>
      <c r="AA89" s="478"/>
      <c r="AB89" s="478"/>
      <c r="AC89" s="478"/>
      <c r="AD89" s="478"/>
      <c r="AE89" s="478"/>
      <c r="AF89" s="478"/>
      <c r="AG89" s="478"/>
      <c r="AH89" s="478"/>
      <c r="AI89" s="478"/>
      <c r="AJ89" s="478"/>
      <c r="AK89" s="478"/>
      <c r="AL89" s="478"/>
      <c r="AM89" s="478"/>
      <c r="AN89" s="478"/>
      <c r="AO89" s="478"/>
      <c r="AP89" s="478"/>
      <c r="AQ89" s="478"/>
      <c r="AR89" s="478"/>
      <c r="AS89" s="478"/>
      <c r="AT89" s="478"/>
      <c r="AU89" s="478"/>
      <c r="AV89" s="478"/>
      <c r="AW89" s="478"/>
      <c r="AX89" s="478"/>
      <c r="AY89" s="478"/>
      <c r="AZ89" s="478"/>
      <c r="BA89" s="478"/>
      <c r="BB89" s="478"/>
      <c r="BC89" s="478"/>
      <c r="BD89" s="478"/>
      <c r="BE89" s="478"/>
      <c r="BF89" s="478"/>
    </row>
    <row r="90" spans="1:58">
      <c r="B90" s="84" t="s">
        <v>128</v>
      </c>
      <c r="C90" s="287"/>
      <c r="D90" s="279"/>
      <c r="E90" s="280"/>
      <c r="F90" s="281"/>
      <c r="G90" s="282">
        <f>G86</f>
        <v>50</v>
      </c>
      <c r="H90" s="69"/>
      <c r="I90" s="84" t="s">
        <v>158</v>
      </c>
      <c r="J90" s="342">
        <f>J85+J84+J83+J81</f>
        <v>254</v>
      </c>
      <c r="K90" s="283"/>
      <c r="L90" s="283"/>
      <c r="O90" s="478"/>
      <c r="P90" s="478"/>
      <c r="Q90" s="478"/>
      <c r="R90" s="478"/>
      <c r="S90" s="478"/>
      <c r="T90" s="478"/>
      <c r="U90" s="478"/>
      <c r="V90" s="478"/>
      <c r="W90" s="478"/>
      <c r="X90" s="478"/>
      <c r="Y90" s="478"/>
      <c r="Z90" s="478"/>
      <c r="AA90" s="478"/>
      <c r="AB90" s="478"/>
      <c r="AC90" s="478"/>
      <c r="AD90" s="478"/>
      <c r="AE90" s="478"/>
      <c r="AF90" s="478"/>
      <c r="AG90" s="478"/>
      <c r="AH90" s="478"/>
      <c r="AI90" s="478"/>
      <c r="AJ90" s="478"/>
      <c r="AK90" s="478"/>
      <c r="AL90" s="478"/>
      <c r="AM90" s="478"/>
      <c r="AN90" s="478"/>
      <c r="AO90" s="478"/>
      <c r="AP90" s="478"/>
      <c r="AQ90" s="478"/>
      <c r="AR90" s="478"/>
      <c r="AS90" s="478"/>
      <c r="AT90" s="478"/>
      <c r="AU90" s="478"/>
      <c r="AV90" s="478"/>
      <c r="AW90" s="478"/>
      <c r="AX90" s="478"/>
      <c r="AY90" s="478"/>
      <c r="AZ90" s="478"/>
      <c r="BA90" s="478"/>
      <c r="BB90" s="478"/>
      <c r="BC90" s="478"/>
      <c r="BD90" s="478"/>
      <c r="BE90" s="478"/>
      <c r="BF90" s="478"/>
    </row>
    <row r="91" spans="1:58">
      <c r="B91" s="84" t="s">
        <v>124</v>
      </c>
      <c r="C91" s="287"/>
      <c r="D91" s="279"/>
      <c r="E91" s="280"/>
      <c r="F91" s="281"/>
      <c r="G91" s="282">
        <f>G87</f>
        <v>62</v>
      </c>
      <c r="H91" s="69"/>
      <c r="I91" s="84" t="s">
        <v>124</v>
      </c>
      <c r="J91" s="342">
        <v>0</v>
      </c>
      <c r="K91" s="283"/>
      <c r="L91" s="283"/>
      <c r="N91" s="415">
        <f>G89+G90+G91+J89+J90+J91</f>
        <v>469</v>
      </c>
      <c r="O91" s="478"/>
      <c r="P91" s="478"/>
      <c r="Q91" s="478"/>
      <c r="R91" s="478"/>
      <c r="S91" s="478"/>
      <c r="T91" s="478"/>
      <c r="U91" s="478"/>
      <c r="V91" s="478"/>
      <c r="W91" s="478"/>
      <c r="X91" s="478"/>
      <c r="Y91" s="478"/>
      <c r="Z91" s="478"/>
      <c r="AA91" s="478"/>
      <c r="AB91" s="478"/>
      <c r="AC91" s="478"/>
      <c r="AD91" s="478"/>
      <c r="AE91" s="478"/>
      <c r="AF91" s="478"/>
      <c r="AG91" s="478"/>
      <c r="AH91" s="478"/>
      <c r="AI91" s="478"/>
      <c r="AJ91" s="478"/>
      <c r="AK91" s="478"/>
      <c r="AL91" s="478"/>
      <c r="AM91" s="478"/>
      <c r="AN91" s="478"/>
      <c r="AO91" s="478"/>
      <c r="AP91" s="478"/>
      <c r="AQ91" s="478"/>
      <c r="AR91" s="478"/>
      <c r="AS91" s="478"/>
      <c r="AT91" s="478"/>
      <c r="AU91" s="478"/>
      <c r="AV91" s="478"/>
      <c r="AW91" s="478"/>
      <c r="AX91" s="478"/>
      <c r="AY91" s="478"/>
      <c r="AZ91" s="478"/>
      <c r="BA91" s="478"/>
      <c r="BB91" s="478"/>
      <c r="BC91" s="478"/>
      <c r="BD91" s="478"/>
      <c r="BE91" s="478"/>
      <c r="BF91" s="478"/>
    </row>
    <row r="92" spans="1:58">
      <c r="B92" s="63"/>
      <c r="C92" s="64"/>
      <c r="D92" s="65"/>
      <c r="E92" s="66"/>
      <c r="F92" s="67"/>
      <c r="G92" s="68"/>
      <c r="H92" s="69"/>
      <c r="I92" s="70"/>
      <c r="J92" s="70"/>
      <c r="K92" s="70"/>
      <c r="L92" s="70"/>
      <c r="O92" s="478"/>
      <c r="P92" s="478"/>
      <c r="Q92" s="478"/>
      <c r="R92" s="478"/>
      <c r="S92" s="478"/>
      <c r="T92" s="478"/>
      <c r="U92" s="478"/>
      <c r="V92" s="478"/>
      <c r="W92" s="478"/>
      <c r="X92" s="478"/>
      <c r="Y92" s="478"/>
      <c r="Z92" s="478"/>
      <c r="AA92" s="478"/>
      <c r="AB92" s="478"/>
      <c r="AC92" s="478"/>
      <c r="AD92" s="478"/>
      <c r="AE92" s="478"/>
      <c r="AF92" s="478"/>
      <c r="AG92" s="478"/>
      <c r="AH92" s="478"/>
      <c r="AI92" s="478"/>
      <c r="AJ92" s="478"/>
      <c r="AK92" s="478"/>
      <c r="AL92" s="478"/>
      <c r="AM92" s="478"/>
      <c r="AN92" s="478"/>
      <c r="AO92" s="478"/>
      <c r="AP92" s="478"/>
      <c r="AQ92" s="478"/>
      <c r="AR92" s="478"/>
      <c r="AS92" s="478"/>
      <c r="AT92" s="478"/>
      <c r="AU92" s="478"/>
      <c r="AV92" s="478"/>
      <c r="AW92" s="478"/>
      <c r="AX92" s="478"/>
      <c r="AY92" s="478"/>
      <c r="AZ92" s="478"/>
      <c r="BA92" s="478"/>
      <c r="BB92" s="478"/>
      <c r="BC92" s="478"/>
      <c r="BD92" s="478"/>
      <c r="BE92" s="478"/>
      <c r="BF92" s="478"/>
    </row>
    <row r="93" spans="1:58">
      <c r="B93" s="294" t="s">
        <v>55</v>
      </c>
      <c r="C93" s="85"/>
      <c r="D93" s="86"/>
      <c r="E93" s="87"/>
      <c r="F93" s="88"/>
      <c r="G93" s="89"/>
      <c r="H93" s="69"/>
      <c r="I93" s="70"/>
      <c r="J93" s="70"/>
      <c r="K93" s="70"/>
      <c r="L93" s="70"/>
      <c r="O93" s="478"/>
      <c r="P93" s="478"/>
      <c r="Q93" s="478"/>
      <c r="R93" s="478"/>
      <c r="S93" s="478"/>
      <c r="T93" s="478"/>
      <c r="U93" s="478"/>
      <c r="V93" s="478"/>
      <c r="W93" s="478"/>
      <c r="X93" s="478"/>
      <c r="Y93" s="478"/>
      <c r="Z93" s="478"/>
      <c r="AA93" s="478"/>
      <c r="AB93" s="478"/>
      <c r="AC93" s="478"/>
      <c r="AD93" s="478"/>
      <c r="AE93" s="478"/>
      <c r="AF93" s="478"/>
      <c r="AG93" s="478"/>
      <c r="AH93" s="478"/>
      <c r="AI93" s="478"/>
      <c r="AJ93" s="478"/>
      <c r="AK93" s="478"/>
      <c r="AL93" s="478"/>
      <c r="AM93" s="478"/>
      <c r="AN93" s="478"/>
      <c r="AO93" s="478"/>
      <c r="AP93" s="478"/>
      <c r="AQ93" s="478"/>
      <c r="AR93" s="478"/>
      <c r="AS93" s="478"/>
      <c r="AT93" s="478"/>
      <c r="AU93" s="478"/>
      <c r="AV93" s="478"/>
      <c r="AW93" s="478"/>
      <c r="AX93" s="478"/>
      <c r="AY93" s="478"/>
      <c r="AZ93" s="478"/>
      <c r="BA93" s="478"/>
      <c r="BB93" s="478"/>
      <c r="BC93" s="478"/>
      <c r="BD93" s="478"/>
      <c r="BE93" s="478"/>
      <c r="BF93" s="478"/>
    </row>
    <row r="94" spans="1:58">
      <c r="A94" s="303">
        <v>1</v>
      </c>
      <c r="B94" s="103" t="s">
        <v>56</v>
      </c>
      <c r="C94" s="104" t="s">
        <v>214</v>
      </c>
      <c r="D94" s="92" t="s">
        <v>12</v>
      </c>
      <c r="E94" s="92">
        <v>4</v>
      </c>
      <c r="F94" s="92">
        <v>10</v>
      </c>
      <c r="G94" s="95">
        <v>87.1</v>
      </c>
      <c r="H94" s="69"/>
      <c r="I94" s="96">
        <v>15</v>
      </c>
      <c r="J94" s="92">
        <f>G94</f>
        <v>87.1</v>
      </c>
      <c r="K94" s="92">
        <f>E94</f>
        <v>4</v>
      </c>
      <c r="L94" s="92" t="s">
        <v>157</v>
      </c>
      <c r="M94" s="311" t="s">
        <v>207</v>
      </c>
      <c r="O94" s="478"/>
      <c r="P94" s="478"/>
      <c r="Q94" s="478"/>
      <c r="R94" s="478"/>
      <c r="S94" s="478"/>
      <c r="T94" s="478"/>
      <c r="U94" s="478"/>
      <c r="V94" s="478"/>
      <c r="W94" s="478"/>
      <c r="X94" s="478"/>
      <c r="Y94" s="478"/>
      <c r="Z94" s="478"/>
      <c r="AA94" s="478"/>
      <c r="AB94" s="478"/>
      <c r="AC94" s="478"/>
      <c r="AD94" s="478"/>
      <c r="AE94" s="478"/>
      <c r="AF94" s="478"/>
      <c r="AG94" s="478">
        <v>1</v>
      </c>
      <c r="AH94" s="478"/>
      <c r="AI94" s="478"/>
      <c r="AJ94" s="478"/>
      <c r="AK94" s="478"/>
      <c r="AL94" s="478"/>
      <c r="AM94" s="478"/>
      <c r="AN94" s="478"/>
      <c r="AO94" s="478"/>
      <c r="AP94" s="478"/>
      <c r="AQ94" s="478"/>
      <c r="AR94" s="478"/>
      <c r="AS94" s="478"/>
      <c r="AT94" s="478"/>
      <c r="AU94" s="478"/>
      <c r="AV94" s="478"/>
      <c r="AW94" s="478"/>
      <c r="AX94" s="478"/>
      <c r="AY94" s="478"/>
      <c r="AZ94" s="478"/>
      <c r="BA94" s="478"/>
      <c r="BB94" s="478"/>
      <c r="BC94" s="478"/>
      <c r="BD94" s="478"/>
      <c r="BE94" s="478"/>
      <c r="BF94" s="478"/>
    </row>
    <row r="95" spans="1:58">
      <c r="A95" s="303">
        <v>1</v>
      </c>
      <c r="B95" s="103" t="s">
        <v>57</v>
      </c>
      <c r="C95" s="104" t="s">
        <v>214</v>
      </c>
      <c r="D95" s="92" t="s">
        <v>12</v>
      </c>
      <c r="E95" s="92">
        <v>4</v>
      </c>
      <c r="F95" s="92">
        <v>10</v>
      </c>
      <c r="G95" s="95">
        <v>87.1</v>
      </c>
      <c r="H95" s="69"/>
      <c r="I95" s="96">
        <v>16</v>
      </c>
      <c r="J95" s="92">
        <f>G95</f>
        <v>87.1</v>
      </c>
      <c r="K95" s="92">
        <f>E95</f>
        <v>4</v>
      </c>
      <c r="L95" s="92" t="s">
        <v>157</v>
      </c>
      <c r="M95" s="311" t="s">
        <v>208</v>
      </c>
      <c r="N95" s="415">
        <f>G95+G94</f>
        <v>174.2</v>
      </c>
      <c r="O95" s="478"/>
      <c r="P95" s="478"/>
      <c r="Q95" s="478"/>
      <c r="R95" s="478"/>
      <c r="S95" s="478"/>
      <c r="T95" s="478"/>
      <c r="U95" s="478"/>
      <c r="V95" s="478"/>
      <c r="W95" s="478"/>
      <c r="X95" s="478"/>
      <c r="Y95" s="478"/>
      <c r="Z95" s="478"/>
      <c r="AA95" s="478"/>
      <c r="AB95" s="478"/>
      <c r="AC95" s="478"/>
      <c r="AD95" s="478"/>
      <c r="AE95" s="478"/>
      <c r="AF95" s="478"/>
      <c r="AG95" s="478">
        <v>1</v>
      </c>
      <c r="AH95" s="478"/>
      <c r="AI95" s="478"/>
      <c r="AJ95" s="478"/>
      <c r="AK95" s="478"/>
      <c r="AL95" s="478"/>
      <c r="AM95" s="478"/>
      <c r="AN95" s="478"/>
      <c r="AO95" s="478"/>
      <c r="AP95" s="478"/>
      <c r="AQ95" s="478"/>
      <c r="AR95" s="478"/>
      <c r="AS95" s="478"/>
      <c r="AT95" s="478"/>
      <c r="AU95" s="478"/>
      <c r="AV95" s="478"/>
      <c r="AW95" s="478"/>
      <c r="AX95" s="478"/>
      <c r="AY95" s="478"/>
      <c r="AZ95" s="478"/>
      <c r="BA95" s="478"/>
      <c r="BB95" s="478"/>
      <c r="BC95" s="478"/>
      <c r="BD95" s="478"/>
      <c r="BE95" s="478"/>
      <c r="BF95" s="478"/>
    </row>
    <row r="96" spans="1:58">
      <c r="B96" s="63"/>
      <c r="C96" s="64"/>
      <c r="D96" s="65"/>
      <c r="E96" s="66"/>
      <c r="F96" s="67"/>
      <c r="G96" s="68"/>
      <c r="H96" s="69"/>
      <c r="I96" s="70"/>
      <c r="J96" s="70"/>
      <c r="K96" s="70"/>
      <c r="L96" s="70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  <c r="Z96" s="478"/>
      <c r="AA96" s="478"/>
      <c r="AB96" s="478"/>
      <c r="AC96" s="478"/>
      <c r="AD96" s="478"/>
      <c r="AE96" s="478"/>
      <c r="AF96" s="478"/>
      <c r="AG96" s="478"/>
      <c r="AH96" s="478"/>
      <c r="AI96" s="478"/>
      <c r="AJ96" s="478"/>
      <c r="AK96" s="478"/>
      <c r="AL96" s="478"/>
      <c r="AM96" s="478"/>
      <c r="AN96" s="478"/>
      <c r="AO96" s="478"/>
      <c r="AP96" s="478"/>
      <c r="AQ96" s="478"/>
      <c r="AR96" s="478"/>
      <c r="AS96" s="478"/>
      <c r="AT96" s="478"/>
      <c r="AU96" s="478"/>
      <c r="AV96" s="478"/>
      <c r="AW96" s="478"/>
      <c r="AX96" s="478"/>
      <c r="AY96" s="478"/>
      <c r="AZ96" s="478"/>
      <c r="BA96" s="478"/>
      <c r="BB96" s="478"/>
      <c r="BC96" s="478"/>
      <c r="BD96" s="478"/>
      <c r="BE96" s="478"/>
      <c r="BF96" s="478"/>
    </row>
    <row r="97" spans="1:58">
      <c r="B97" s="118" t="s">
        <v>127</v>
      </c>
      <c r="C97" s="278"/>
      <c r="D97" s="279"/>
      <c r="E97" s="280"/>
      <c r="F97" s="281"/>
      <c r="G97" s="282">
        <v>0</v>
      </c>
      <c r="H97" s="69"/>
      <c r="I97" s="84" t="s">
        <v>123</v>
      </c>
      <c r="J97" s="342">
        <f>J95+J94</f>
        <v>174.2</v>
      </c>
      <c r="K97" s="283"/>
      <c r="L97" s="283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  <c r="Z97" s="478"/>
      <c r="AA97" s="478"/>
      <c r="AB97" s="478"/>
      <c r="AC97" s="478"/>
      <c r="AD97" s="478"/>
      <c r="AE97" s="478"/>
      <c r="AF97" s="478"/>
      <c r="AG97" s="478"/>
      <c r="AH97" s="478"/>
      <c r="AI97" s="478"/>
      <c r="AJ97" s="478"/>
      <c r="AK97" s="478"/>
      <c r="AL97" s="478"/>
      <c r="AM97" s="478"/>
      <c r="AN97" s="478"/>
      <c r="AO97" s="478"/>
      <c r="AP97" s="478"/>
      <c r="AQ97" s="478"/>
      <c r="AR97" s="478"/>
      <c r="AS97" s="478"/>
      <c r="AT97" s="478"/>
      <c r="AU97" s="478"/>
      <c r="AV97" s="478"/>
      <c r="AW97" s="478"/>
      <c r="AX97" s="478"/>
      <c r="AY97" s="478"/>
      <c r="AZ97" s="478"/>
      <c r="BA97" s="478"/>
      <c r="BB97" s="478"/>
      <c r="BC97" s="478"/>
      <c r="BD97" s="478"/>
      <c r="BE97" s="478"/>
      <c r="BF97" s="478"/>
    </row>
    <row r="98" spans="1:58">
      <c r="B98" s="118" t="s">
        <v>126</v>
      </c>
      <c r="C98" s="278"/>
      <c r="D98" s="279"/>
      <c r="E98" s="280"/>
      <c r="F98" s="281"/>
      <c r="G98" s="282">
        <v>0</v>
      </c>
      <c r="H98" s="69"/>
      <c r="I98" s="84" t="s">
        <v>158</v>
      </c>
      <c r="J98" s="342">
        <v>0</v>
      </c>
      <c r="K98" s="283"/>
      <c r="L98" s="283"/>
      <c r="O98" s="478"/>
      <c r="P98" s="478"/>
      <c r="Q98" s="478"/>
      <c r="R98" s="478"/>
      <c r="S98" s="478"/>
      <c r="T98" s="478"/>
      <c r="U98" s="478"/>
      <c r="V98" s="478"/>
      <c r="W98" s="478"/>
      <c r="X98" s="478"/>
      <c r="Y98" s="478"/>
      <c r="Z98" s="478"/>
      <c r="AA98" s="478"/>
      <c r="AB98" s="478"/>
      <c r="AC98" s="478"/>
      <c r="AD98" s="478"/>
      <c r="AE98" s="478"/>
      <c r="AF98" s="478"/>
      <c r="AG98" s="478"/>
      <c r="AH98" s="478"/>
      <c r="AI98" s="478"/>
      <c r="AJ98" s="478"/>
      <c r="AK98" s="478"/>
      <c r="AL98" s="478"/>
      <c r="AM98" s="478"/>
      <c r="AN98" s="478"/>
      <c r="AO98" s="478"/>
      <c r="AP98" s="478"/>
      <c r="AQ98" s="478"/>
      <c r="AR98" s="478"/>
      <c r="AS98" s="478"/>
      <c r="AT98" s="478"/>
      <c r="AU98" s="478"/>
      <c r="AV98" s="478"/>
      <c r="AW98" s="478"/>
      <c r="AX98" s="478"/>
      <c r="AY98" s="478"/>
      <c r="AZ98" s="478"/>
      <c r="BA98" s="478"/>
      <c r="BB98" s="478"/>
      <c r="BC98" s="478"/>
      <c r="BD98" s="478"/>
      <c r="BE98" s="478"/>
      <c r="BF98" s="478"/>
    </row>
    <row r="99" spans="1:58">
      <c r="B99" s="118" t="s">
        <v>124</v>
      </c>
      <c r="C99" s="278"/>
      <c r="D99" s="279"/>
      <c r="E99" s="280"/>
      <c r="F99" s="281"/>
      <c r="G99" s="282">
        <v>0</v>
      </c>
      <c r="H99" s="69"/>
      <c r="I99" s="84" t="s">
        <v>124</v>
      </c>
      <c r="J99" s="342">
        <v>0</v>
      </c>
      <c r="K99" s="283"/>
      <c r="L99" s="283"/>
      <c r="N99" s="415">
        <f>G99+G98+G97+J97+J98+J99</f>
        <v>174.2</v>
      </c>
      <c r="O99" s="478"/>
      <c r="P99" s="478"/>
      <c r="Q99" s="478"/>
      <c r="R99" s="478"/>
      <c r="S99" s="478"/>
      <c r="T99" s="478"/>
      <c r="U99" s="478"/>
      <c r="V99" s="478"/>
      <c r="W99" s="478"/>
      <c r="X99" s="478"/>
      <c r="Y99" s="478"/>
      <c r="Z99" s="478"/>
      <c r="AA99" s="478"/>
      <c r="AB99" s="478"/>
      <c r="AC99" s="478"/>
      <c r="AD99" s="478"/>
      <c r="AE99" s="478"/>
      <c r="AF99" s="478"/>
      <c r="AG99" s="478"/>
      <c r="AH99" s="478"/>
      <c r="AI99" s="478"/>
      <c r="AJ99" s="478"/>
      <c r="AK99" s="478"/>
      <c r="AL99" s="478"/>
      <c r="AM99" s="478"/>
      <c r="AN99" s="478"/>
      <c r="AO99" s="478"/>
      <c r="AP99" s="478"/>
      <c r="AQ99" s="478"/>
      <c r="AR99" s="478"/>
      <c r="AS99" s="478"/>
      <c r="AT99" s="478"/>
      <c r="AU99" s="478"/>
      <c r="AV99" s="478"/>
      <c r="AW99" s="478"/>
      <c r="AX99" s="478"/>
      <c r="AY99" s="478"/>
      <c r="AZ99" s="478"/>
      <c r="BA99" s="478"/>
      <c r="BB99" s="478"/>
      <c r="BC99" s="478"/>
      <c r="BD99" s="478"/>
      <c r="BE99" s="478"/>
      <c r="BF99" s="478"/>
    </row>
    <row r="100" spans="1:58">
      <c r="B100" s="63"/>
      <c r="C100" s="64"/>
      <c r="D100" s="65"/>
      <c r="E100" s="66"/>
      <c r="F100" s="67"/>
      <c r="G100" s="68"/>
      <c r="H100" s="69"/>
      <c r="I100" s="70"/>
      <c r="J100" s="70"/>
      <c r="K100" s="70"/>
      <c r="L100" s="70"/>
      <c r="O100" s="478"/>
      <c r="P100" s="478"/>
      <c r="Q100" s="478"/>
      <c r="R100" s="478"/>
      <c r="S100" s="478"/>
      <c r="T100" s="478"/>
      <c r="U100" s="478"/>
      <c r="V100" s="478"/>
      <c r="W100" s="478"/>
      <c r="X100" s="478"/>
      <c r="Y100" s="478"/>
      <c r="Z100" s="478"/>
      <c r="AA100" s="478"/>
      <c r="AB100" s="478"/>
      <c r="AC100" s="478"/>
      <c r="AD100" s="478"/>
      <c r="AE100" s="478"/>
      <c r="AF100" s="478"/>
      <c r="AG100" s="478"/>
      <c r="AH100" s="478"/>
      <c r="AI100" s="478"/>
      <c r="AJ100" s="478"/>
      <c r="AK100" s="478"/>
      <c r="AL100" s="478"/>
      <c r="AM100" s="478"/>
      <c r="AN100" s="478"/>
      <c r="AO100" s="478"/>
      <c r="AP100" s="478"/>
      <c r="AQ100" s="478"/>
      <c r="AR100" s="478"/>
      <c r="AS100" s="478"/>
      <c r="AT100" s="478"/>
      <c r="AU100" s="478"/>
      <c r="AV100" s="478"/>
      <c r="AW100" s="478"/>
      <c r="AX100" s="478"/>
      <c r="AY100" s="478"/>
      <c r="AZ100" s="478"/>
      <c r="BA100" s="478"/>
      <c r="BB100" s="478"/>
      <c r="BC100" s="478"/>
      <c r="BD100" s="478"/>
      <c r="BE100" s="478"/>
      <c r="BF100" s="478"/>
    </row>
    <row r="101" spans="1:58">
      <c r="B101" s="296" t="s">
        <v>58</v>
      </c>
      <c r="C101" s="54"/>
      <c r="D101" s="55"/>
      <c r="E101" s="56"/>
      <c r="F101" s="57"/>
      <c r="G101" s="58"/>
      <c r="H101" s="69"/>
      <c r="I101" s="70"/>
      <c r="J101" s="70"/>
      <c r="K101" s="70"/>
      <c r="L101" s="70"/>
      <c r="O101" s="478"/>
      <c r="P101" s="478"/>
      <c r="Q101" s="478"/>
      <c r="R101" s="478"/>
      <c r="S101" s="478"/>
      <c r="T101" s="478"/>
      <c r="U101" s="478"/>
      <c r="V101" s="478"/>
      <c r="W101" s="478"/>
      <c r="X101" s="478"/>
      <c r="Y101" s="478"/>
      <c r="Z101" s="478"/>
      <c r="AA101" s="478"/>
      <c r="AB101" s="478"/>
      <c r="AC101" s="478"/>
      <c r="AD101" s="478"/>
      <c r="AE101" s="478"/>
      <c r="AF101" s="478"/>
      <c r="AG101" s="478"/>
      <c r="AH101" s="478"/>
      <c r="AI101" s="478"/>
      <c r="AJ101" s="478"/>
      <c r="AK101" s="478"/>
      <c r="AL101" s="478"/>
      <c r="AM101" s="478"/>
      <c r="AN101" s="478"/>
      <c r="AO101" s="478"/>
      <c r="AP101" s="478"/>
      <c r="AQ101" s="478"/>
      <c r="AR101" s="478"/>
      <c r="AS101" s="478"/>
      <c r="AT101" s="478"/>
      <c r="AU101" s="478"/>
      <c r="AV101" s="478"/>
      <c r="AW101" s="478"/>
      <c r="AX101" s="478"/>
      <c r="AY101" s="478"/>
      <c r="AZ101" s="478"/>
      <c r="BA101" s="478"/>
      <c r="BB101" s="478"/>
      <c r="BC101" s="478"/>
      <c r="BD101" s="478"/>
      <c r="BE101" s="478"/>
      <c r="BF101" s="478"/>
    </row>
    <row r="102" spans="1:58">
      <c r="B102" s="63"/>
      <c r="C102" s="64"/>
      <c r="D102" s="65"/>
      <c r="E102" s="66"/>
      <c r="F102" s="67"/>
      <c r="G102" s="68"/>
      <c r="H102" s="69"/>
      <c r="I102" s="70"/>
      <c r="J102" s="70"/>
      <c r="K102" s="70"/>
      <c r="L102" s="70"/>
      <c r="O102" s="478"/>
      <c r="P102" s="478"/>
      <c r="Q102" s="478"/>
      <c r="R102" s="478"/>
      <c r="S102" s="478"/>
      <c r="T102" s="478"/>
      <c r="U102" s="478"/>
      <c r="V102" s="478"/>
      <c r="W102" s="478"/>
      <c r="X102" s="478"/>
      <c r="Y102" s="478"/>
      <c r="Z102" s="478"/>
      <c r="AA102" s="478"/>
      <c r="AB102" s="478"/>
      <c r="AC102" s="478"/>
      <c r="AD102" s="478"/>
      <c r="AE102" s="478"/>
      <c r="AF102" s="478"/>
      <c r="AG102" s="478"/>
      <c r="AH102" s="478"/>
      <c r="AI102" s="478"/>
      <c r="AJ102" s="478"/>
      <c r="AK102" s="478"/>
      <c r="AL102" s="478"/>
      <c r="AM102" s="478"/>
      <c r="AN102" s="478"/>
      <c r="AO102" s="478"/>
      <c r="AP102" s="478"/>
      <c r="AQ102" s="478"/>
      <c r="AR102" s="478"/>
      <c r="AS102" s="478"/>
      <c r="AT102" s="478"/>
      <c r="AU102" s="478"/>
      <c r="AV102" s="478"/>
      <c r="AW102" s="478"/>
      <c r="AX102" s="478"/>
      <c r="AY102" s="478"/>
      <c r="AZ102" s="478"/>
      <c r="BA102" s="478"/>
      <c r="BB102" s="478"/>
      <c r="BC102" s="478"/>
      <c r="BD102" s="478"/>
      <c r="BE102" s="478"/>
      <c r="BF102" s="478"/>
    </row>
    <row r="103" spans="1:58">
      <c r="B103" s="118" t="s">
        <v>59</v>
      </c>
      <c r="C103" s="119"/>
      <c r="D103" s="120"/>
      <c r="E103" s="121"/>
      <c r="F103" s="122"/>
      <c r="G103" s="123"/>
      <c r="H103" s="69"/>
      <c r="I103" s="70"/>
      <c r="J103" s="70"/>
      <c r="K103" s="70"/>
      <c r="L103" s="70"/>
      <c r="O103" s="478"/>
      <c r="P103" s="478"/>
      <c r="Q103" s="478"/>
      <c r="R103" s="478"/>
      <c r="S103" s="478"/>
      <c r="T103" s="478"/>
      <c r="U103" s="478"/>
      <c r="V103" s="478"/>
      <c r="W103" s="478"/>
      <c r="X103" s="478"/>
      <c r="Y103" s="478"/>
      <c r="Z103" s="478"/>
      <c r="AA103" s="478"/>
      <c r="AB103" s="478"/>
      <c r="AC103" s="478"/>
      <c r="AD103" s="478"/>
      <c r="AE103" s="478"/>
      <c r="AF103" s="478"/>
      <c r="AG103" s="478"/>
      <c r="AH103" s="478"/>
      <c r="AI103" s="478"/>
      <c r="AJ103" s="478"/>
      <c r="AK103" s="478"/>
      <c r="AL103" s="478"/>
      <c r="AM103" s="478"/>
      <c r="AN103" s="478"/>
      <c r="AO103" s="478"/>
      <c r="AP103" s="478"/>
      <c r="AQ103" s="478"/>
      <c r="AR103" s="478"/>
      <c r="AS103" s="478"/>
      <c r="AT103" s="478"/>
      <c r="AU103" s="478"/>
      <c r="AV103" s="478"/>
      <c r="AW103" s="478"/>
      <c r="AX103" s="478"/>
      <c r="AY103" s="478"/>
      <c r="AZ103" s="478"/>
      <c r="BA103" s="478"/>
      <c r="BB103" s="478"/>
      <c r="BC103" s="478"/>
      <c r="BD103" s="478"/>
      <c r="BE103" s="478"/>
      <c r="BF103" s="478"/>
    </row>
    <row r="104" spans="1:58">
      <c r="A104" s="303">
        <v>1</v>
      </c>
      <c r="B104" s="124" t="s">
        <v>60</v>
      </c>
      <c r="C104" s="125" t="s">
        <v>120</v>
      </c>
      <c r="D104" s="126" t="s">
        <v>12</v>
      </c>
      <c r="E104" s="127">
        <v>2</v>
      </c>
      <c r="F104" s="128">
        <v>5.8</v>
      </c>
      <c r="G104" s="129">
        <v>54</v>
      </c>
      <c r="H104" s="69"/>
      <c r="I104" s="96">
        <v>17</v>
      </c>
      <c r="J104" s="94">
        <v>54</v>
      </c>
      <c r="K104" s="92">
        <v>2</v>
      </c>
      <c r="L104" s="92" t="s">
        <v>157</v>
      </c>
      <c r="O104" s="478"/>
      <c r="P104" s="478"/>
      <c r="Q104" s="478"/>
      <c r="R104" s="478"/>
      <c r="S104" s="478"/>
      <c r="T104" s="478"/>
      <c r="U104" s="478"/>
      <c r="V104" s="478"/>
      <c r="W104" s="478"/>
      <c r="X104" s="478"/>
      <c r="Y104" s="478"/>
      <c r="Z104" s="478"/>
      <c r="AA104" s="478"/>
      <c r="AB104" s="478"/>
      <c r="AC104" s="478"/>
      <c r="AD104" s="478"/>
      <c r="AE104" s="478">
        <v>1</v>
      </c>
      <c r="AF104" s="478"/>
      <c r="AG104" s="478"/>
      <c r="AH104" s="478"/>
      <c r="AI104" s="478"/>
      <c r="AJ104" s="478"/>
      <c r="AK104" s="478"/>
      <c r="AL104" s="478"/>
      <c r="AM104" s="478"/>
      <c r="AN104" s="478"/>
      <c r="AO104" s="478"/>
      <c r="AP104" s="478"/>
      <c r="AQ104" s="478"/>
      <c r="AR104" s="478"/>
      <c r="AS104" s="478"/>
      <c r="AT104" s="478"/>
      <c r="AU104" s="478"/>
      <c r="AV104" s="478"/>
      <c r="AW104" s="478"/>
      <c r="AX104" s="478"/>
      <c r="AY104" s="478"/>
      <c r="AZ104" s="478"/>
      <c r="BA104" s="478"/>
      <c r="BB104" s="478"/>
      <c r="BC104" s="478"/>
      <c r="BD104" s="478"/>
      <c r="BE104" s="478"/>
      <c r="BF104" s="478"/>
    </row>
    <row r="105" spans="1:58">
      <c r="A105" s="303">
        <v>1</v>
      </c>
      <c r="B105" s="124" t="s">
        <v>61</v>
      </c>
      <c r="C105" s="125" t="s">
        <v>120</v>
      </c>
      <c r="D105" s="126" t="s">
        <v>12</v>
      </c>
      <c r="E105" s="127">
        <v>2</v>
      </c>
      <c r="F105" s="128">
        <v>5.8</v>
      </c>
      <c r="G105" s="129">
        <v>54</v>
      </c>
      <c r="H105" s="69"/>
      <c r="I105" s="96">
        <v>18</v>
      </c>
      <c r="J105" s="94">
        <v>54</v>
      </c>
      <c r="K105" s="92">
        <v>2</v>
      </c>
      <c r="L105" s="92" t="s">
        <v>157</v>
      </c>
      <c r="O105" s="478"/>
      <c r="P105" s="478"/>
      <c r="Q105" s="478"/>
      <c r="R105" s="478"/>
      <c r="S105" s="478"/>
      <c r="T105" s="478"/>
      <c r="U105" s="478"/>
      <c r="V105" s="478"/>
      <c r="W105" s="478"/>
      <c r="X105" s="478"/>
      <c r="Y105" s="478"/>
      <c r="Z105" s="478"/>
      <c r="AA105" s="478"/>
      <c r="AB105" s="478"/>
      <c r="AC105" s="478"/>
      <c r="AD105" s="478"/>
      <c r="AE105" s="478">
        <v>1</v>
      </c>
      <c r="AF105" s="478"/>
      <c r="AG105" s="478"/>
      <c r="AH105" s="478"/>
      <c r="AI105" s="478"/>
      <c r="AJ105" s="478"/>
      <c r="AK105" s="478"/>
      <c r="AL105" s="478"/>
      <c r="AM105" s="478"/>
      <c r="AN105" s="478"/>
      <c r="AO105" s="478"/>
      <c r="AP105" s="478"/>
      <c r="AQ105" s="478"/>
      <c r="AR105" s="478"/>
      <c r="AS105" s="478"/>
      <c r="AT105" s="478"/>
      <c r="AU105" s="478"/>
      <c r="AV105" s="478"/>
      <c r="AW105" s="478"/>
      <c r="AX105" s="478"/>
      <c r="AY105" s="478"/>
      <c r="AZ105" s="478"/>
      <c r="BA105" s="478"/>
      <c r="BB105" s="478"/>
      <c r="BC105" s="478"/>
      <c r="BD105" s="478"/>
      <c r="BE105" s="478"/>
      <c r="BF105" s="478"/>
    </row>
    <row r="106" spans="1:58">
      <c r="A106" s="303">
        <v>1</v>
      </c>
      <c r="B106" s="124" t="s">
        <v>62</v>
      </c>
      <c r="C106" s="125" t="s">
        <v>120</v>
      </c>
      <c r="D106" s="126" t="s">
        <v>12</v>
      </c>
      <c r="E106" s="127">
        <v>2</v>
      </c>
      <c r="F106" s="128">
        <v>5.8</v>
      </c>
      <c r="G106" s="129">
        <v>54</v>
      </c>
      <c r="H106" s="69"/>
      <c r="I106" s="96">
        <v>19</v>
      </c>
      <c r="J106" s="94">
        <v>54</v>
      </c>
      <c r="K106" s="92">
        <v>2</v>
      </c>
      <c r="L106" s="92" t="s">
        <v>157</v>
      </c>
      <c r="O106" s="478"/>
      <c r="P106" s="478"/>
      <c r="Q106" s="478"/>
      <c r="R106" s="478"/>
      <c r="S106" s="478"/>
      <c r="T106" s="478"/>
      <c r="U106" s="478"/>
      <c r="V106" s="478"/>
      <c r="W106" s="478"/>
      <c r="X106" s="478"/>
      <c r="Y106" s="478"/>
      <c r="Z106" s="478"/>
      <c r="AA106" s="478"/>
      <c r="AB106" s="478"/>
      <c r="AC106" s="478"/>
      <c r="AD106" s="478"/>
      <c r="AE106" s="478">
        <v>1</v>
      </c>
      <c r="AF106" s="478"/>
      <c r="AG106" s="478"/>
      <c r="AH106" s="478"/>
      <c r="AI106" s="478"/>
      <c r="AJ106" s="478"/>
      <c r="AK106" s="478"/>
      <c r="AL106" s="478"/>
      <c r="AM106" s="478"/>
      <c r="AN106" s="478"/>
      <c r="AO106" s="478"/>
      <c r="AP106" s="478"/>
      <c r="AQ106" s="478"/>
      <c r="AR106" s="478"/>
      <c r="AS106" s="478"/>
      <c r="AT106" s="478"/>
      <c r="AU106" s="478"/>
      <c r="AV106" s="478"/>
      <c r="AW106" s="478"/>
      <c r="AX106" s="478"/>
      <c r="AY106" s="478"/>
      <c r="AZ106" s="478"/>
      <c r="BA106" s="478"/>
      <c r="BB106" s="478"/>
      <c r="BC106" s="478"/>
      <c r="BD106" s="478"/>
      <c r="BE106" s="478"/>
      <c r="BF106" s="478"/>
    </row>
    <row r="107" spans="1:58">
      <c r="A107" s="304">
        <v>1</v>
      </c>
      <c r="B107" s="399" t="s">
        <v>63</v>
      </c>
      <c r="C107" s="400" t="s">
        <v>120</v>
      </c>
      <c r="D107" s="316" t="s">
        <v>12</v>
      </c>
      <c r="E107" s="401">
        <v>2</v>
      </c>
      <c r="F107" s="319">
        <v>5.8</v>
      </c>
      <c r="G107" s="317">
        <v>54</v>
      </c>
      <c r="H107" s="298"/>
      <c r="I107" s="402">
        <v>20</v>
      </c>
      <c r="J107" s="403">
        <f>G107</f>
        <v>54</v>
      </c>
      <c r="K107" s="404">
        <f>E107</f>
        <v>2</v>
      </c>
      <c r="L107" s="402" t="s">
        <v>157</v>
      </c>
      <c r="O107" s="478"/>
      <c r="P107" s="478"/>
      <c r="Q107" s="478"/>
      <c r="R107" s="478"/>
      <c r="S107" s="478"/>
      <c r="T107" s="478"/>
      <c r="U107" s="478"/>
      <c r="V107" s="478"/>
      <c r="W107" s="478"/>
      <c r="X107" s="478"/>
      <c r="Y107" s="478"/>
      <c r="Z107" s="478"/>
      <c r="AA107" s="478"/>
      <c r="AB107" s="478"/>
      <c r="AC107" s="478"/>
      <c r="AD107" s="478"/>
      <c r="AE107" s="479">
        <v>1</v>
      </c>
      <c r="AF107" s="478"/>
      <c r="AG107" s="478"/>
      <c r="AH107" s="478"/>
      <c r="AI107" s="478"/>
      <c r="AJ107" s="478"/>
      <c r="AK107" s="478"/>
      <c r="AL107" s="478"/>
      <c r="AM107" s="478"/>
      <c r="AN107" s="478"/>
      <c r="AO107" s="478"/>
      <c r="AP107" s="478"/>
      <c r="AQ107" s="478"/>
      <c r="AR107" s="478"/>
      <c r="AS107" s="478"/>
      <c r="AT107" s="478"/>
      <c r="AU107" s="478"/>
      <c r="AV107" s="478"/>
      <c r="AW107" s="478"/>
      <c r="AX107" s="478"/>
      <c r="AY107" s="478"/>
      <c r="AZ107" s="478"/>
      <c r="BA107" s="478"/>
      <c r="BB107" s="478"/>
      <c r="BC107" s="478"/>
      <c r="BD107" s="478"/>
      <c r="BE107" s="478"/>
      <c r="BF107" s="478"/>
    </row>
    <row r="108" spans="1:58">
      <c r="A108" s="304">
        <v>1</v>
      </c>
      <c r="B108" s="399" t="s">
        <v>64</v>
      </c>
      <c r="C108" s="400" t="s">
        <v>120</v>
      </c>
      <c r="D108" s="316" t="s">
        <v>12</v>
      </c>
      <c r="E108" s="401">
        <v>2</v>
      </c>
      <c r="F108" s="319">
        <v>5.8</v>
      </c>
      <c r="G108" s="317">
        <v>54</v>
      </c>
      <c r="H108" s="298"/>
      <c r="I108" s="402">
        <v>21</v>
      </c>
      <c r="J108" s="403">
        <f>G108</f>
        <v>54</v>
      </c>
      <c r="K108" s="404">
        <f>E108</f>
        <v>2</v>
      </c>
      <c r="L108" s="402" t="s">
        <v>157</v>
      </c>
      <c r="O108" s="478"/>
      <c r="P108" s="478"/>
      <c r="Q108" s="478"/>
      <c r="R108" s="478"/>
      <c r="S108" s="478"/>
      <c r="T108" s="478"/>
      <c r="U108" s="478"/>
      <c r="V108" s="478"/>
      <c r="W108" s="478"/>
      <c r="X108" s="478"/>
      <c r="Y108" s="478"/>
      <c r="Z108" s="478"/>
      <c r="AA108" s="478"/>
      <c r="AB108" s="478"/>
      <c r="AC108" s="478"/>
      <c r="AD108" s="478"/>
      <c r="AE108" s="479">
        <v>1</v>
      </c>
      <c r="AF108" s="478"/>
      <c r="AG108" s="478"/>
      <c r="AH108" s="478"/>
      <c r="AI108" s="478"/>
      <c r="AJ108" s="478"/>
      <c r="AK108" s="478"/>
      <c r="AL108" s="478"/>
      <c r="AM108" s="478"/>
      <c r="AN108" s="478"/>
      <c r="AO108" s="478"/>
      <c r="AP108" s="478"/>
      <c r="AQ108" s="478"/>
      <c r="AR108" s="478"/>
      <c r="AS108" s="478"/>
      <c r="AT108" s="478"/>
      <c r="AU108" s="478"/>
      <c r="AV108" s="478"/>
      <c r="AW108" s="478"/>
      <c r="AX108" s="478"/>
      <c r="AY108" s="478"/>
      <c r="AZ108" s="478"/>
      <c r="BA108" s="478"/>
      <c r="BB108" s="478"/>
      <c r="BC108" s="478"/>
      <c r="BD108" s="478"/>
      <c r="BE108" s="478"/>
      <c r="BF108" s="478"/>
    </row>
    <row r="109" spans="1:58">
      <c r="A109" s="304">
        <v>1</v>
      </c>
      <c r="B109" s="374" t="s">
        <v>65</v>
      </c>
      <c r="C109" s="375" t="s">
        <v>120</v>
      </c>
      <c r="D109" s="376" t="s">
        <v>29</v>
      </c>
      <c r="E109" s="377">
        <v>2</v>
      </c>
      <c r="F109" s="378">
        <v>5.8</v>
      </c>
      <c r="G109" s="379">
        <v>54</v>
      </c>
      <c r="H109" s="298"/>
      <c r="I109" s="310"/>
      <c r="J109" s="310"/>
      <c r="K109" s="310"/>
      <c r="L109" s="310"/>
      <c r="N109" s="415">
        <f>G109+G108+G107+G106+G105+G104</f>
        <v>324</v>
      </c>
      <c r="O109" s="478"/>
      <c r="P109" s="478"/>
      <c r="Q109" s="478"/>
      <c r="R109" s="478"/>
      <c r="S109" s="478"/>
      <c r="T109" s="478">
        <v>1</v>
      </c>
      <c r="U109" s="478"/>
      <c r="V109" s="478"/>
      <c r="W109" s="478"/>
      <c r="X109" s="478"/>
      <c r="Y109" s="478"/>
      <c r="Z109" s="478"/>
      <c r="AA109" s="478"/>
      <c r="AB109" s="478"/>
      <c r="AC109" s="478"/>
      <c r="AD109" s="478"/>
      <c r="AE109" s="478"/>
      <c r="AF109" s="478"/>
      <c r="AG109" s="478"/>
      <c r="AH109" s="478"/>
      <c r="AI109" s="478"/>
      <c r="AJ109" s="478"/>
      <c r="AK109" s="478"/>
      <c r="AL109" s="478"/>
      <c r="AM109" s="478"/>
      <c r="AN109" s="478"/>
      <c r="AO109" s="478"/>
      <c r="AP109" s="478"/>
      <c r="AQ109" s="478"/>
      <c r="AR109" s="478"/>
      <c r="AS109" s="478"/>
      <c r="AT109" s="478"/>
      <c r="AU109" s="478"/>
      <c r="AV109" s="478"/>
      <c r="AW109" s="478"/>
      <c r="AX109" s="478"/>
      <c r="AY109" s="478"/>
      <c r="AZ109" s="478"/>
      <c r="BA109" s="478"/>
      <c r="BB109" s="478"/>
      <c r="BC109" s="478"/>
      <c r="BD109" s="478"/>
      <c r="BE109" s="478"/>
      <c r="BF109" s="478"/>
    </row>
    <row r="110" spans="1:58">
      <c r="B110" s="130"/>
      <c r="C110" s="131"/>
      <c r="D110" s="132"/>
      <c r="E110" s="133"/>
      <c r="F110" s="134"/>
      <c r="G110" s="135"/>
      <c r="H110" s="69"/>
      <c r="I110" s="70"/>
      <c r="J110" s="70"/>
      <c r="K110" s="70"/>
      <c r="L110" s="70"/>
      <c r="O110" s="478"/>
      <c r="P110" s="478"/>
      <c r="Q110" s="478"/>
      <c r="R110" s="478"/>
      <c r="S110" s="478"/>
      <c r="T110" s="478"/>
      <c r="U110" s="478"/>
      <c r="V110" s="478"/>
      <c r="W110" s="478"/>
      <c r="X110" s="478"/>
      <c r="Y110" s="478"/>
      <c r="Z110" s="478"/>
      <c r="AA110" s="478"/>
      <c r="AB110" s="478"/>
      <c r="AC110" s="478"/>
      <c r="AD110" s="478"/>
      <c r="AE110" s="478"/>
      <c r="AF110" s="478"/>
      <c r="AG110" s="478"/>
      <c r="AH110" s="478"/>
      <c r="AI110" s="478"/>
      <c r="AJ110" s="478"/>
      <c r="AK110" s="478"/>
      <c r="AL110" s="478"/>
      <c r="AM110" s="478"/>
      <c r="AN110" s="478"/>
      <c r="AO110" s="478"/>
      <c r="AP110" s="478"/>
      <c r="AQ110" s="478"/>
      <c r="AR110" s="478"/>
      <c r="AS110" s="478"/>
      <c r="AT110" s="478"/>
      <c r="AU110" s="478"/>
      <c r="AV110" s="478"/>
      <c r="AW110" s="478"/>
      <c r="AX110" s="478"/>
      <c r="AY110" s="478"/>
      <c r="AZ110" s="478"/>
      <c r="BA110" s="478"/>
      <c r="BB110" s="478"/>
      <c r="BC110" s="478"/>
      <c r="BD110" s="478"/>
      <c r="BE110" s="478"/>
      <c r="BF110" s="478"/>
    </row>
    <row r="111" spans="1:58">
      <c r="B111" s="118" t="s">
        <v>123</v>
      </c>
      <c r="C111" s="288"/>
      <c r="D111" s="289"/>
      <c r="E111" s="290"/>
      <c r="F111" s="291"/>
      <c r="G111" s="292">
        <v>0</v>
      </c>
      <c r="H111" s="69"/>
      <c r="I111" s="84" t="s">
        <v>123</v>
      </c>
      <c r="J111" s="343">
        <f>J106+J105+J104+J107+J108</f>
        <v>270</v>
      </c>
      <c r="K111" s="283"/>
      <c r="L111" s="283"/>
      <c r="O111" s="478"/>
      <c r="P111" s="478"/>
      <c r="Q111" s="478"/>
      <c r="R111" s="478"/>
      <c r="S111" s="478"/>
      <c r="T111" s="478"/>
      <c r="U111" s="478"/>
      <c r="V111" s="478"/>
      <c r="W111" s="478"/>
      <c r="X111" s="478"/>
      <c r="Y111" s="478"/>
      <c r="Z111" s="478"/>
      <c r="AA111" s="478"/>
      <c r="AB111" s="478"/>
      <c r="AC111" s="478"/>
      <c r="AD111" s="478"/>
      <c r="AE111" s="478"/>
      <c r="AF111" s="478"/>
      <c r="AG111" s="478"/>
      <c r="AH111" s="478"/>
      <c r="AI111" s="478"/>
      <c r="AJ111" s="478"/>
      <c r="AK111" s="478"/>
      <c r="AL111" s="478"/>
      <c r="AM111" s="478"/>
      <c r="AN111" s="478"/>
      <c r="AO111" s="478"/>
      <c r="AP111" s="478"/>
      <c r="AQ111" s="478"/>
      <c r="AR111" s="478"/>
      <c r="AS111" s="478"/>
      <c r="AT111" s="478"/>
      <c r="AU111" s="478"/>
      <c r="AV111" s="478"/>
      <c r="AW111" s="478"/>
      <c r="AX111" s="478"/>
      <c r="AY111" s="478"/>
      <c r="AZ111" s="478"/>
      <c r="BA111" s="478"/>
      <c r="BB111" s="478"/>
      <c r="BC111" s="478"/>
      <c r="BD111" s="478"/>
      <c r="BE111" s="478"/>
      <c r="BF111" s="478"/>
    </row>
    <row r="112" spans="1:58">
      <c r="B112" s="118" t="s">
        <v>126</v>
      </c>
      <c r="C112" s="288"/>
      <c r="D112" s="289"/>
      <c r="E112" s="290"/>
      <c r="F112" s="291"/>
      <c r="G112" s="292">
        <f>G109</f>
        <v>54</v>
      </c>
      <c r="H112" s="69"/>
      <c r="I112" s="84" t="s">
        <v>158</v>
      </c>
      <c r="J112" s="343">
        <v>0</v>
      </c>
      <c r="K112" s="283"/>
      <c r="L112" s="283"/>
      <c r="O112" s="478"/>
      <c r="P112" s="478"/>
      <c r="Q112" s="478"/>
      <c r="R112" s="478"/>
      <c r="S112" s="478"/>
      <c r="T112" s="478"/>
      <c r="U112" s="478"/>
      <c r="V112" s="478"/>
      <c r="W112" s="478"/>
      <c r="X112" s="478"/>
      <c r="Y112" s="478"/>
      <c r="Z112" s="478"/>
      <c r="AA112" s="478"/>
      <c r="AB112" s="478"/>
      <c r="AC112" s="478"/>
      <c r="AD112" s="478"/>
      <c r="AE112" s="478"/>
      <c r="AF112" s="478"/>
      <c r="AG112" s="478"/>
      <c r="AH112" s="478"/>
      <c r="AI112" s="478"/>
      <c r="AJ112" s="478"/>
      <c r="AK112" s="478"/>
      <c r="AL112" s="478"/>
      <c r="AM112" s="478"/>
      <c r="AN112" s="478"/>
      <c r="AO112" s="478"/>
      <c r="AP112" s="478"/>
      <c r="AQ112" s="478"/>
      <c r="AR112" s="478"/>
      <c r="AS112" s="478"/>
      <c r="AT112" s="478"/>
      <c r="AU112" s="478"/>
      <c r="AV112" s="478"/>
      <c r="AW112" s="478"/>
      <c r="AX112" s="478"/>
      <c r="AY112" s="478"/>
      <c r="AZ112" s="478"/>
      <c r="BA112" s="478"/>
      <c r="BB112" s="478"/>
      <c r="BC112" s="478"/>
      <c r="BD112" s="478"/>
      <c r="BE112" s="478"/>
      <c r="BF112" s="478"/>
    </row>
    <row r="113" spans="1:58">
      <c r="B113" s="118" t="s">
        <v>124</v>
      </c>
      <c r="C113" s="288"/>
      <c r="D113" s="289"/>
      <c r="E113" s="290"/>
      <c r="F113" s="291"/>
      <c r="G113" s="292">
        <v>0</v>
      </c>
      <c r="H113" s="69"/>
      <c r="I113" s="84" t="s">
        <v>124</v>
      </c>
      <c r="J113" s="343">
        <v>0</v>
      </c>
      <c r="K113" s="283"/>
      <c r="L113" s="283"/>
      <c r="N113" s="415">
        <f>J113+J112+J111+G113+G112+G111</f>
        <v>324</v>
      </c>
      <c r="O113" s="478"/>
      <c r="P113" s="478"/>
      <c r="Q113" s="478"/>
      <c r="R113" s="478"/>
      <c r="S113" s="478"/>
      <c r="T113" s="478"/>
      <c r="U113" s="478"/>
      <c r="V113" s="478"/>
      <c r="W113" s="478"/>
      <c r="X113" s="478"/>
      <c r="Y113" s="478"/>
      <c r="Z113" s="478"/>
      <c r="AA113" s="478"/>
      <c r="AB113" s="478"/>
      <c r="AC113" s="478"/>
      <c r="AD113" s="478"/>
      <c r="AE113" s="478"/>
      <c r="AF113" s="478"/>
      <c r="AG113" s="478"/>
      <c r="AH113" s="478"/>
      <c r="AI113" s="478"/>
      <c r="AJ113" s="478"/>
      <c r="AK113" s="478"/>
      <c r="AL113" s="478"/>
      <c r="AM113" s="478"/>
      <c r="AN113" s="478"/>
      <c r="AO113" s="478"/>
      <c r="AP113" s="478"/>
      <c r="AQ113" s="478"/>
      <c r="AR113" s="478"/>
      <c r="AS113" s="478"/>
      <c r="AT113" s="478"/>
      <c r="AU113" s="478"/>
      <c r="AV113" s="478"/>
      <c r="AW113" s="478"/>
      <c r="AX113" s="478"/>
      <c r="AY113" s="478"/>
      <c r="AZ113" s="478"/>
      <c r="BA113" s="478"/>
      <c r="BB113" s="478"/>
      <c r="BC113" s="478"/>
      <c r="BD113" s="478"/>
      <c r="BE113" s="478"/>
      <c r="BF113" s="478"/>
    </row>
    <row r="114" spans="1:58">
      <c r="B114" s="63"/>
      <c r="C114" s="64"/>
      <c r="D114" s="65"/>
      <c r="E114" s="66"/>
      <c r="F114" s="67"/>
      <c r="G114" s="68"/>
      <c r="H114" s="69"/>
      <c r="I114" s="70"/>
      <c r="J114" s="70"/>
      <c r="K114" s="70"/>
      <c r="L114" s="70"/>
      <c r="O114" s="478"/>
      <c r="P114" s="478"/>
      <c r="Q114" s="478"/>
      <c r="R114" s="478"/>
      <c r="S114" s="478"/>
      <c r="T114" s="478"/>
      <c r="U114" s="478"/>
      <c r="V114" s="478"/>
      <c r="W114" s="478"/>
      <c r="X114" s="478"/>
      <c r="Y114" s="478"/>
      <c r="Z114" s="478"/>
      <c r="AA114" s="478"/>
      <c r="AB114" s="478"/>
      <c r="AC114" s="478"/>
      <c r="AD114" s="478"/>
      <c r="AE114" s="478"/>
      <c r="AF114" s="478"/>
      <c r="AG114" s="478"/>
      <c r="AH114" s="478"/>
      <c r="AI114" s="478"/>
      <c r="AJ114" s="478"/>
      <c r="AK114" s="478"/>
      <c r="AL114" s="478"/>
      <c r="AM114" s="478"/>
      <c r="AN114" s="478"/>
      <c r="AO114" s="478"/>
      <c r="AP114" s="478"/>
      <c r="AQ114" s="478"/>
      <c r="AR114" s="478"/>
      <c r="AS114" s="478"/>
      <c r="AT114" s="478"/>
      <c r="AU114" s="478"/>
      <c r="AV114" s="478"/>
      <c r="AW114" s="478"/>
      <c r="AX114" s="478"/>
      <c r="AY114" s="478"/>
      <c r="AZ114" s="478"/>
      <c r="BA114" s="478"/>
      <c r="BB114" s="478"/>
      <c r="BC114" s="478"/>
      <c r="BD114" s="478"/>
      <c r="BE114" s="478"/>
      <c r="BF114" s="478"/>
    </row>
    <row r="115" spans="1:58">
      <c r="B115" s="297" t="s">
        <v>66</v>
      </c>
      <c r="C115" s="54"/>
      <c r="D115" s="55"/>
      <c r="E115" s="56"/>
      <c r="F115" s="57"/>
      <c r="G115" s="58"/>
      <c r="H115" s="69"/>
      <c r="I115" s="70"/>
      <c r="J115" s="70"/>
      <c r="K115" s="70"/>
      <c r="L115" s="70"/>
      <c r="O115" s="478"/>
      <c r="P115" s="478"/>
      <c r="Q115" s="478"/>
      <c r="R115" s="478"/>
      <c r="S115" s="478"/>
      <c r="T115" s="478"/>
      <c r="U115" s="478"/>
      <c r="V115" s="478"/>
      <c r="W115" s="478"/>
      <c r="X115" s="478"/>
      <c r="Y115" s="478"/>
      <c r="Z115" s="478"/>
      <c r="AA115" s="478"/>
      <c r="AB115" s="478"/>
      <c r="AC115" s="478"/>
      <c r="AD115" s="478"/>
      <c r="AE115" s="478"/>
      <c r="AF115" s="478"/>
      <c r="AG115" s="478"/>
      <c r="AH115" s="478"/>
      <c r="AI115" s="478"/>
      <c r="AJ115" s="478"/>
      <c r="AK115" s="478"/>
      <c r="AL115" s="478"/>
      <c r="AM115" s="478"/>
      <c r="AN115" s="478"/>
      <c r="AO115" s="478"/>
      <c r="AP115" s="478"/>
      <c r="AQ115" s="478"/>
      <c r="AR115" s="478"/>
      <c r="AS115" s="478"/>
      <c r="AT115" s="478"/>
      <c r="AU115" s="478"/>
      <c r="AV115" s="478"/>
      <c r="AW115" s="478"/>
      <c r="AX115" s="478"/>
      <c r="AY115" s="478"/>
      <c r="AZ115" s="478"/>
      <c r="BA115" s="478"/>
      <c r="BB115" s="478"/>
      <c r="BC115" s="478"/>
      <c r="BD115" s="478"/>
      <c r="BE115" s="478"/>
      <c r="BF115" s="478"/>
    </row>
    <row r="116" spans="1:58">
      <c r="B116" s="63"/>
      <c r="C116" s="64"/>
      <c r="D116" s="65"/>
      <c r="E116" s="66"/>
      <c r="F116" s="67"/>
      <c r="G116" s="68"/>
      <c r="H116" s="69"/>
      <c r="I116" s="70"/>
      <c r="J116" s="70"/>
      <c r="K116" s="70"/>
      <c r="L116" s="70"/>
      <c r="O116" s="478"/>
      <c r="P116" s="478"/>
      <c r="Q116" s="478"/>
      <c r="R116" s="478"/>
      <c r="S116" s="478"/>
      <c r="T116" s="478"/>
      <c r="U116" s="478"/>
      <c r="V116" s="478"/>
      <c r="W116" s="478"/>
      <c r="X116" s="478"/>
      <c r="Y116" s="478"/>
      <c r="Z116" s="478"/>
      <c r="AA116" s="478"/>
      <c r="AB116" s="478"/>
      <c r="AC116" s="478"/>
      <c r="AD116" s="478"/>
      <c r="AE116" s="478"/>
      <c r="AF116" s="478"/>
      <c r="AG116" s="478"/>
      <c r="AH116" s="478"/>
      <c r="AI116" s="478"/>
      <c r="AJ116" s="478"/>
      <c r="AK116" s="478"/>
      <c r="AL116" s="478"/>
      <c r="AM116" s="478"/>
      <c r="AN116" s="478"/>
      <c r="AO116" s="478"/>
      <c r="AP116" s="478"/>
      <c r="AQ116" s="478"/>
      <c r="AR116" s="478"/>
      <c r="AS116" s="478"/>
      <c r="AT116" s="478"/>
      <c r="AU116" s="478"/>
      <c r="AV116" s="478"/>
      <c r="AW116" s="478"/>
      <c r="AX116" s="478"/>
      <c r="AY116" s="478"/>
      <c r="AZ116" s="478"/>
      <c r="BA116" s="478"/>
      <c r="BB116" s="478"/>
      <c r="BC116" s="478"/>
      <c r="BD116" s="478"/>
      <c r="BE116" s="478"/>
      <c r="BF116" s="478"/>
    </row>
    <row r="117" spans="1:58">
      <c r="B117" s="84" t="s">
        <v>114</v>
      </c>
      <c r="C117" s="85"/>
      <c r="D117" s="86"/>
      <c r="E117" s="87"/>
      <c r="F117" s="88"/>
      <c r="G117" s="89"/>
      <c r="H117" s="69"/>
      <c r="I117" s="70"/>
      <c r="J117" s="70"/>
      <c r="K117" s="70"/>
      <c r="L117" s="70"/>
      <c r="O117" s="478"/>
      <c r="P117" s="478"/>
      <c r="Q117" s="478"/>
      <c r="R117" s="478"/>
      <c r="S117" s="478"/>
      <c r="T117" s="478"/>
      <c r="U117" s="478"/>
      <c r="V117" s="478"/>
      <c r="W117" s="478"/>
      <c r="X117" s="478"/>
      <c r="Y117" s="478"/>
      <c r="Z117" s="478"/>
      <c r="AA117" s="478"/>
      <c r="AB117" s="478"/>
      <c r="AC117" s="478"/>
      <c r="AD117" s="478"/>
      <c r="AE117" s="478"/>
      <c r="AF117" s="478"/>
      <c r="AG117" s="478"/>
      <c r="AH117" s="478"/>
      <c r="AI117" s="478"/>
      <c r="AJ117" s="478"/>
      <c r="AK117" s="478"/>
      <c r="AL117" s="478"/>
      <c r="AM117" s="478"/>
      <c r="AN117" s="478"/>
      <c r="AO117" s="478"/>
      <c r="AP117" s="478"/>
      <c r="AQ117" s="478"/>
      <c r="AR117" s="478"/>
      <c r="AS117" s="478"/>
      <c r="AT117" s="478"/>
      <c r="AU117" s="478"/>
      <c r="AV117" s="478"/>
      <c r="AW117" s="478"/>
      <c r="AX117" s="478"/>
      <c r="AY117" s="478"/>
      <c r="AZ117" s="478"/>
      <c r="BA117" s="478"/>
      <c r="BB117" s="478"/>
      <c r="BC117" s="478"/>
      <c r="BD117" s="478"/>
      <c r="BE117" s="478"/>
      <c r="BF117" s="478"/>
    </row>
    <row r="118" spans="1:58">
      <c r="A118" s="303">
        <v>1</v>
      </c>
      <c r="B118" s="405" t="s">
        <v>67</v>
      </c>
      <c r="C118" s="406" t="s">
        <v>120</v>
      </c>
      <c r="D118" s="358" t="s">
        <v>9</v>
      </c>
      <c r="E118" s="359">
        <v>2</v>
      </c>
      <c r="F118" s="360">
        <v>6.2</v>
      </c>
      <c r="G118" s="361">
        <v>50</v>
      </c>
      <c r="H118" s="69"/>
      <c r="I118" s="70"/>
      <c r="J118" s="70"/>
      <c r="K118" s="70"/>
      <c r="L118" s="70"/>
      <c r="O118" s="478"/>
      <c r="P118" s="478"/>
      <c r="Q118" s="478"/>
      <c r="R118" s="478"/>
      <c r="S118" s="478"/>
      <c r="T118" s="478"/>
      <c r="U118" s="478"/>
      <c r="V118" s="478"/>
      <c r="W118" s="478"/>
      <c r="X118" s="478"/>
      <c r="Y118" s="478"/>
      <c r="Z118" s="478">
        <v>1</v>
      </c>
      <c r="AA118" s="478"/>
      <c r="AB118" s="478"/>
      <c r="AC118" s="478"/>
      <c r="AD118" s="478"/>
      <c r="AE118" s="478"/>
      <c r="AF118" s="478"/>
      <c r="AG118" s="478"/>
      <c r="AH118" s="478"/>
      <c r="AI118" s="478"/>
      <c r="AJ118" s="478"/>
      <c r="AK118" s="478"/>
      <c r="AL118" s="478"/>
      <c r="AM118" s="478"/>
      <c r="AN118" s="478"/>
      <c r="AO118" s="478"/>
      <c r="AP118" s="478"/>
      <c r="AQ118" s="478"/>
      <c r="AR118" s="478"/>
      <c r="AS118" s="478"/>
      <c r="AT118" s="478"/>
      <c r="AU118" s="478"/>
      <c r="AV118" s="478"/>
      <c r="AW118" s="478"/>
      <c r="AX118" s="478"/>
      <c r="AY118" s="478"/>
      <c r="AZ118" s="478"/>
      <c r="BA118" s="478"/>
      <c r="BB118" s="478"/>
      <c r="BC118" s="478"/>
      <c r="BD118" s="478"/>
      <c r="BE118" s="478"/>
      <c r="BF118" s="478"/>
    </row>
    <row r="119" spans="1:58">
      <c r="A119" s="303">
        <v>1</v>
      </c>
      <c r="B119" s="374" t="s">
        <v>68</v>
      </c>
      <c r="C119" s="375" t="s">
        <v>120</v>
      </c>
      <c r="D119" s="376" t="s">
        <v>29</v>
      </c>
      <c r="E119" s="377">
        <v>2</v>
      </c>
      <c r="F119" s="378">
        <v>6.4</v>
      </c>
      <c r="G119" s="379">
        <v>55.2</v>
      </c>
      <c r="H119" s="69"/>
      <c r="I119" s="70"/>
      <c r="J119" s="70"/>
      <c r="K119" s="70"/>
      <c r="L119" s="70"/>
      <c r="O119" s="478"/>
      <c r="P119" s="478"/>
      <c r="Q119" s="478"/>
      <c r="R119" s="478"/>
      <c r="S119" s="478"/>
      <c r="T119" s="478">
        <v>1</v>
      </c>
      <c r="U119" s="478"/>
      <c r="V119" s="478"/>
      <c r="W119" s="478"/>
      <c r="X119" s="478"/>
      <c r="Y119" s="478"/>
      <c r="Z119" s="478"/>
      <c r="AA119" s="478"/>
      <c r="AB119" s="478"/>
      <c r="AC119" s="478"/>
      <c r="AD119" s="478"/>
      <c r="AE119" s="478"/>
      <c r="AF119" s="478"/>
      <c r="AG119" s="478"/>
      <c r="AH119" s="478"/>
      <c r="AI119" s="478"/>
      <c r="AJ119" s="478"/>
      <c r="AK119" s="478"/>
      <c r="AL119" s="478"/>
      <c r="AM119" s="478"/>
      <c r="AN119" s="478"/>
      <c r="AO119" s="478"/>
      <c r="AP119" s="478"/>
      <c r="AQ119" s="478"/>
      <c r="AR119" s="478"/>
      <c r="AS119" s="478"/>
      <c r="AT119" s="478"/>
      <c r="AU119" s="478"/>
      <c r="AV119" s="478"/>
      <c r="AW119" s="478"/>
      <c r="AX119" s="478"/>
      <c r="AY119" s="478"/>
      <c r="AZ119" s="478"/>
      <c r="BA119" s="478"/>
      <c r="BB119" s="478"/>
      <c r="BC119" s="478"/>
      <c r="BD119" s="478"/>
      <c r="BE119" s="478"/>
      <c r="BF119" s="478"/>
    </row>
    <row r="120" spans="1:58">
      <c r="A120" s="303">
        <v>1</v>
      </c>
      <c r="B120" s="346" t="s">
        <v>69</v>
      </c>
      <c r="C120" s="354" t="s">
        <v>120</v>
      </c>
      <c r="D120" s="355" t="s">
        <v>9</v>
      </c>
      <c r="E120" s="349">
        <v>2</v>
      </c>
      <c r="F120" s="350">
        <v>6</v>
      </c>
      <c r="G120" s="351">
        <v>50</v>
      </c>
      <c r="H120" s="69"/>
      <c r="I120" s="70"/>
      <c r="J120" s="70"/>
      <c r="K120" s="70"/>
      <c r="L120" s="70"/>
      <c r="O120" s="478"/>
      <c r="P120" s="478"/>
      <c r="Q120" s="478"/>
      <c r="R120" s="478"/>
      <c r="S120" s="478"/>
      <c r="T120" s="478"/>
      <c r="U120" s="478"/>
      <c r="V120" s="478"/>
      <c r="W120" s="478"/>
      <c r="X120" s="478"/>
      <c r="Y120" s="478"/>
      <c r="Z120" s="478">
        <v>1</v>
      </c>
      <c r="AA120" s="478"/>
      <c r="AB120" s="478"/>
      <c r="AC120" s="478"/>
      <c r="AD120" s="478"/>
      <c r="AE120" s="478"/>
      <c r="AF120" s="478"/>
      <c r="AG120" s="478"/>
      <c r="AH120" s="478"/>
      <c r="AI120" s="478"/>
      <c r="AJ120" s="478"/>
      <c r="AK120" s="478"/>
      <c r="AL120" s="478"/>
      <c r="AM120" s="478"/>
      <c r="AN120" s="478"/>
      <c r="AO120" s="478"/>
      <c r="AP120" s="478"/>
      <c r="AQ120" s="478"/>
      <c r="AR120" s="478"/>
      <c r="AS120" s="478"/>
      <c r="AT120" s="478"/>
      <c r="AU120" s="478"/>
      <c r="AV120" s="478"/>
      <c r="AW120" s="478"/>
      <c r="AX120" s="478"/>
      <c r="AY120" s="478"/>
      <c r="AZ120" s="478"/>
      <c r="BA120" s="478"/>
      <c r="BB120" s="478"/>
      <c r="BC120" s="478"/>
      <c r="BD120" s="478"/>
      <c r="BE120" s="478"/>
      <c r="BF120" s="478"/>
    </row>
    <row r="121" spans="1:58">
      <c r="A121" s="304">
        <v>1</v>
      </c>
      <c r="B121" s="346" t="s">
        <v>70</v>
      </c>
      <c r="C121" s="354" t="s">
        <v>120</v>
      </c>
      <c r="D121" s="355" t="s">
        <v>9</v>
      </c>
      <c r="E121" s="349">
        <v>2</v>
      </c>
      <c r="F121" s="350">
        <v>6.4</v>
      </c>
      <c r="G121" s="351">
        <v>55.2</v>
      </c>
      <c r="H121" s="69"/>
      <c r="I121" s="70"/>
      <c r="J121" s="70"/>
      <c r="K121" s="70"/>
      <c r="L121" s="70"/>
      <c r="O121" s="478"/>
      <c r="P121" s="478"/>
      <c r="Q121" s="478"/>
      <c r="R121" s="478"/>
      <c r="S121" s="478"/>
      <c r="T121" s="478"/>
      <c r="U121" s="478"/>
      <c r="V121" s="478"/>
      <c r="W121" s="478"/>
      <c r="X121" s="478"/>
      <c r="Y121" s="478"/>
      <c r="Z121" s="478">
        <v>1</v>
      </c>
      <c r="AA121" s="478"/>
      <c r="AB121" s="478"/>
      <c r="AC121" s="478"/>
      <c r="AD121" s="478"/>
      <c r="AE121" s="478"/>
      <c r="AF121" s="478"/>
      <c r="AG121" s="478"/>
      <c r="AH121" s="478"/>
      <c r="AI121" s="478"/>
      <c r="AJ121" s="478"/>
      <c r="AK121" s="478"/>
      <c r="AL121" s="478"/>
      <c r="AM121" s="478"/>
      <c r="AN121" s="478"/>
      <c r="AO121" s="478"/>
      <c r="AP121" s="478"/>
      <c r="AQ121" s="478"/>
      <c r="AR121" s="478"/>
      <c r="AS121" s="478"/>
      <c r="AT121" s="478"/>
      <c r="AU121" s="478"/>
      <c r="AV121" s="478"/>
      <c r="AW121" s="478"/>
      <c r="AX121" s="478"/>
      <c r="AY121" s="478"/>
      <c r="AZ121" s="478"/>
      <c r="BA121" s="478"/>
      <c r="BB121" s="478"/>
      <c r="BC121" s="478"/>
      <c r="BD121" s="478"/>
      <c r="BE121" s="478"/>
      <c r="BF121" s="478"/>
    </row>
    <row r="122" spans="1:58">
      <c r="A122" s="304">
        <v>1</v>
      </c>
      <c r="B122" s="346" t="s">
        <v>71</v>
      </c>
      <c r="C122" s="354" t="s">
        <v>120</v>
      </c>
      <c r="D122" s="355" t="s">
        <v>9</v>
      </c>
      <c r="E122" s="349">
        <v>2</v>
      </c>
      <c r="F122" s="350">
        <v>6</v>
      </c>
      <c r="G122" s="351">
        <v>50</v>
      </c>
      <c r="H122" s="69"/>
      <c r="I122" s="70"/>
      <c r="J122" s="70"/>
      <c r="K122" s="70"/>
      <c r="L122" s="70"/>
      <c r="O122" s="478"/>
      <c r="P122" s="478"/>
      <c r="Q122" s="478"/>
      <c r="R122" s="478"/>
      <c r="S122" s="478"/>
      <c r="T122" s="478"/>
      <c r="U122" s="478"/>
      <c r="V122" s="478"/>
      <c r="W122" s="478"/>
      <c r="X122" s="478"/>
      <c r="Y122" s="478"/>
      <c r="Z122" s="479">
        <v>1</v>
      </c>
      <c r="AA122" s="478"/>
      <c r="AB122" s="478"/>
      <c r="AC122" s="478"/>
      <c r="AD122" s="478"/>
      <c r="AE122" s="478"/>
      <c r="AF122" s="478"/>
      <c r="AG122" s="478"/>
      <c r="AH122" s="478"/>
      <c r="AI122" s="478"/>
      <c r="AJ122" s="478"/>
      <c r="AK122" s="478"/>
      <c r="AL122" s="478"/>
      <c r="AM122" s="478"/>
      <c r="AN122" s="478"/>
      <c r="AO122" s="478"/>
      <c r="AP122" s="478"/>
      <c r="AQ122" s="478"/>
      <c r="AR122" s="478"/>
      <c r="AS122" s="478"/>
      <c r="AT122" s="478"/>
      <c r="AU122" s="478"/>
      <c r="AV122" s="478"/>
      <c r="AW122" s="478"/>
      <c r="AX122" s="478"/>
      <c r="AY122" s="478"/>
      <c r="AZ122" s="478"/>
      <c r="BA122" s="478"/>
      <c r="BB122" s="478"/>
      <c r="BC122" s="478"/>
      <c r="BD122" s="478"/>
      <c r="BE122" s="478"/>
      <c r="BF122" s="478"/>
    </row>
    <row r="123" spans="1:58">
      <c r="A123" s="304">
        <v>1</v>
      </c>
      <c r="B123" s="346" t="s">
        <v>72</v>
      </c>
      <c r="C123" s="354" t="s">
        <v>120</v>
      </c>
      <c r="D123" s="355" t="s">
        <v>9</v>
      </c>
      <c r="E123" s="349">
        <v>2</v>
      </c>
      <c r="F123" s="350">
        <v>6.4</v>
      </c>
      <c r="G123" s="351">
        <v>55.2</v>
      </c>
      <c r="H123" s="69"/>
      <c r="I123" s="70"/>
      <c r="J123" s="70"/>
      <c r="K123" s="70"/>
      <c r="L123" s="70"/>
      <c r="O123" s="478"/>
      <c r="P123" s="478"/>
      <c r="Q123" s="478"/>
      <c r="R123" s="478"/>
      <c r="S123" s="478"/>
      <c r="T123" s="478"/>
      <c r="U123" s="478"/>
      <c r="V123" s="478"/>
      <c r="W123" s="478"/>
      <c r="X123" s="478"/>
      <c r="Y123" s="478"/>
      <c r="Z123" s="479">
        <v>1</v>
      </c>
      <c r="AA123" s="478"/>
      <c r="AB123" s="478"/>
      <c r="AC123" s="478"/>
      <c r="AD123" s="478"/>
      <c r="AE123" s="478"/>
      <c r="AF123" s="478"/>
      <c r="AG123" s="478"/>
      <c r="AH123" s="478"/>
      <c r="AI123" s="478"/>
      <c r="AJ123" s="478"/>
      <c r="AK123" s="478"/>
      <c r="AL123" s="478"/>
      <c r="AM123" s="478"/>
      <c r="AN123" s="478"/>
      <c r="AO123" s="478"/>
      <c r="AP123" s="478"/>
      <c r="AQ123" s="478"/>
      <c r="AR123" s="478"/>
      <c r="AS123" s="478"/>
      <c r="AT123" s="478"/>
      <c r="AU123" s="478"/>
      <c r="AV123" s="478"/>
      <c r="AW123" s="478"/>
      <c r="AX123" s="478"/>
      <c r="AY123" s="478"/>
      <c r="AZ123" s="478"/>
      <c r="BA123" s="478"/>
      <c r="BB123" s="478"/>
      <c r="BC123" s="478"/>
      <c r="BD123" s="478"/>
      <c r="BE123" s="478"/>
      <c r="BF123" s="478"/>
    </row>
    <row r="124" spans="1:58">
      <c r="A124" s="304">
        <v>1</v>
      </c>
      <c r="B124" s="346" t="s">
        <v>73</v>
      </c>
      <c r="C124" s="354" t="s">
        <v>120</v>
      </c>
      <c r="D124" s="355" t="s">
        <v>9</v>
      </c>
      <c r="E124" s="349">
        <v>2</v>
      </c>
      <c r="F124" s="350">
        <v>6</v>
      </c>
      <c r="G124" s="351">
        <v>50</v>
      </c>
      <c r="H124" s="69"/>
      <c r="I124" s="70"/>
      <c r="J124" s="70"/>
      <c r="K124" s="70"/>
      <c r="L124" s="70"/>
      <c r="O124" s="478"/>
      <c r="P124" s="478"/>
      <c r="Q124" s="478"/>
      <c r="R124" s="478"/>
      <c r="S124" s="478"/>
      <c r="T124" s="478"/>
      <c r="U124" s="478"/>
      <c r="V124" s="478"/>
      <c r="W124" s="478"/>
      <c r="X124" s="478"/>
      <c r="Y124" s="478"/>
      <c r="Z124" s="479">
        <v>1</v>
      </c>
      <c r="AA124" s="478"/>
      <c r="AB124" s="478"/>
      <c r="AC124" s="478"/>
      <c r="AD124" s="478"/>
      <c r="AE124" s="478"/>
      <c r="AF124" s="478"/>
      <c r="AG124" s="478"/>
      <c r="AH124" s="478"/>
      <c r="AI124" s="478"/>
      <c r="AJ124" s="478"/>
      <c r="AK124" s="478"/>
      <c r="AL124" s="478"/>
      <c r="AM124" s="478"/>
      <c r="AN124" s="478"/>
      <c r="AO124" s="478"/>
      <c r="AP124" s="478"/>
      <c r="AQ124" s="478"/>
      <c r="AR124" s="478"/>
      <c r="AS124" s="478"/>
      <c r="AT124" s="478"/>
      <c r="AU124" s="478"/>
      <c r="AV124" s="478"/>
      <c r="AW124" s="478"/>
      <c r="AX124" s="478"/>
      <c r="AY124" s="478"/>
      <c r="AZ124" s="478"/>
      <c r="BA124" s="478"/>
      <c r="BB124" s="478"/>
      <c r="BC124" s="478"/>
      <c r="BD124" s="478"/>
      <c r="BE124" s="478"/>
      <c r="BF124" s="478"/>
    </row>
    <row r="125" spans="1:58">
      <c r="A125" s="304">
        <v>1</v>
      </c>
      <c r="B125" s="346" t="s">
        <v>74</v>
      </c>
      <c r="C125" s="354" t="s">
        <v>120</v>
      </c>
      <c r="D125" s="355" t="s">
        <v>9</v>
      </c>
      <c r="E125" s="349">
        <v>2</v>
      </c>
      <c r="F125" s="350">
        <v>6.4</v>
      </c>
      <c r="G125" s="351">
        <v>55.2</v>
      </c>
      <c r="H125" s="69"/>
      <c r="I125" s="70"/>
      <c r="J125" s="70"/>
      <c r="K125" s="70"/>
      <c r="L125" s="70"/>
      <c r="O125" s="478"/>
      <c r="P125" s="478"/>
      <c r="Q125" s="478"/>
      <c r="R125" s="478"/>
      <c r="S125" s="478"/>
      <c r="T125" s="478"/>
      <c r="U125" s="478"/>
      <c r="V125" s="478"/>
      <c r="W125" s="478"/>
      <c r="X125" s="478"/>
      <c r="Y125" s="478"/>
      <c r="Z125" s="479">
        <v>1</v>
      </c>
      <c r="AA125" s="478"/>
      <c r="AB125" s="478"/>
      <c r="AC125" s="478"/>
      <c r="AD125" s="478"/>
      <c r="AE125" s="478"/>
      <c r="AF125" s="478"/>
      <c r="AG125" s="478"/>
      <c r="AH125" s="478"/>
      <c r="AI125" s="478"/>
      <c r="AJ125" s="478"/>
      <c r="AK125" s="478"/>
      <c r="AL125" s="478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478"/>
      <c r="AX125" s="478"/>
      <c r="AY125" s="478"/>
      <c r="AZ125" s="478"/>
      <c r="BA125" s="478"/>
      <c r="BB125" s="478"/>
      <c r="BC125" s="478"/>
      <c r="BD125" s="478"/>
      <c r="BE125" s="478"/>
      <c r="BF125" s="478"/>
    </row>
    <row r="126" spans="1:58">
      <c r="A126" s="304">
        <v>1</v>
      </c>
      <c r="B126" s="346" t="s">
        <v>75</v>
      </c>
      <c r="C126" s="354" t="s">
        <v>120</v>
      </c>
      <c r="D126" s="355" t="s">
        <v>9</v>
      </c>
      <c r="E126" s="349">
        <v>2</v>
      </c>
      <c r="F126" s="350">
        <v>6</v>
      </c>
      <c r="G126" s="351">
        <v>50</v>
      </c>
      <c r="H126" s="69"/>
      <c r="I126" s="70"/>
      <c r="J126" s="70"/>
      <c r="K126" s="70"/>
      <c r="L126" s="70"/>
      <c r="O126" s="478"/>
      <c r="P126" s="478"/>
      <c r="Q126" s="478"/>
      <c r="R126" s="478"/>
      <c r="S126" s="478"/>
      <c r="T126" s="478"/>
      <c r="U126" s="478"/>
      <c r="V126" s="478"/>
      <c r="W126" s="478"/>
      <c r="X126" s="478"/>
      <c r="Y126" s="478"/>
      <c r="Z126" s="479">
        <v>1</v>
      </c>
      <c r="AA126" s="478"/>
      <c r="AB126" s="478"/>
      <c r="AC126" s="478"/>
      <c r="AD126" s="478"/>
      <c r="AE126" s="478"/>
      <c r="AF126" s="478"/>
      <c r="AG126" s="478"/>
      <c r="AH126" s="478"/>
      <c r="AI126" s="478"/>
      <c r="AJ126" s="478"/>
      <c r="AK126" s="478"/>
      <c r="AL126" s="478"/>
      <c r="AM126" s="478"/>
      <c r="AN126" s="478"/>
      <c r="AO126" s="478"/>
      <c r="AP126" s="478"/>
      <c r="AQ126" s="478"/>
      <c r="AR126" s="478"/>
      <c r="AS126" s="478"/>
      <c r="AT126" s="478"/>
      <c r="AU126" s="478"/>
      <c r="AV126" s="478"/>
      <c r="AW126" s="478"/>
      <c r="AX126" s="478"/>
      <c r="AY126" s="478"/>
      <c r="AZ126" s="478"/>
      <c r="BA126" s="478"/>
      <c r="BB126" s="478"/>
      <c r="BC126" s="478"/>
      <c r="BD126" s="478"/>
      <c r="BE126" s="478"/>
      <c r="BF126" s="478"/>
    </row>
    <row r="127" spans="1:58">
      <c r="A127" s="304">
        <v>1</v>
      </c>
      <c r="B127" s="346" t="s">
        <v>76</v>
      </c>
      <c r="C127" s="354" t="s">
        <v>120</v>
      </c>
      <c r="D127" s="355" t="s">
        <v>9</v>
      </c>
      <c r="E127" s="349">
        <v>2</v>
      </c>
      <c r="F127" s="350">
        <v>6.4</v>
      </c>
      <c r="G127" s="351">
        <v>55.2</v>
      </c>
      <c r="H127" s="69"/>
      <c r="I127" s="70"/>
      <c r="J127" s="70"/>
      <c r="K127" s="70"/>
      <c r="L127" s="70"/>
      <c r="O127" s="478"/>
      <c r="P127" s="478"/>
      <c r="Q127" s="478"/>
      <c r="R127" s="478"/>
      <c r="S127" s="478"/>
      <c r="T127" s="478"/>
      <c r="U127" s="478"/>
      <c r="V127" s="478"/>
      <c r="W127" s="478"/>
      <c r="X127" s="478"/>
      <c r="Y127" s="478"/>
      <c r="Z127" s="479">
        <v>1</v>
      </c>
      <c r="AA127" s="478"/>
      <c r="AB127" s="478"/>
      <c r="AC127" s="478"/>
      <c r="AD127" s="478"/>
      <c r="AE127" s="478"/>
      <c r="AF127" s="478"/>
      <c r="AG127" s="478"/>
      <c r="AH127" s="478"/>
      <c r="AI127" s="478"/>
      <c r="AJ127" s="478"/>
      <c r="AK127" s="478"/>
      <c r="AL127" s="478"/>
      <c r="AM127" s="478"/>
      <c r="AN127" s="478"/>
      <c r="AO127" s="478"/>
      <c r="AP127" s="478"/>
      <c r="AQ127" s="478"/>
      <c r="AR127" s="478"/>
      <c r="AS127" s="478"/>
      <c r="AT127" s="478"/>
      <c r="AU127" s="478"/>
      <c r="AV127" s="478"/>
      <c r="AW127" s="478"/>
      <c r="AX127" s="478"/>
      <c r="AY127" s="478"/>
      <c r="AZ127" s="478"/>
      <c r="BA127" s="478"/>
      <c r="BB127" s="478"/>
      <c r="BC127" s="478"/>
      <c r="BD127" s="478"/>
      <c r="BE127" s="478"/>
      <c r="BF127" s="478"/>
    </row>
    <row r="128" spans="1:58">
      <c r="A128" s="304">
        <v>1</v>
      </c>
      <c r="B128" s="346" t="s">
        <v>77</v>
      </c>
      <c r="C128" s="354" t="s">
        <v>120</v>
      </c>
      <c r="D128" s="355" t="s">
        <v>9</v>
      </c>
      <c r="E128" s="349">
        <v>2</v>
      </c>
      <c r="F128" s="350">
        <v>6</v>
      </c>
      <c r="G128" s="351">
        <v>50</v>
      </c>
      <c r="H128" s="69"/>
      <c r="I128" s="70"/>
      <c r="J128" s="70"/>
      <c r="K128" s="70"/>
      <c r="L128" s="70"/>
      <c r="O128" s="478"/>
      <c r="P128" s="478"/>
      <c r="Q128" s="478"/>
      <c r="R128" s="478"/>
      <c r="S128" s="478"/>
      <c r="T128" s="478"/>
      <c r="U128" s="478"/>
      <c r="V128" s="478"/>
      <c r="W128" s="478"/>
      <c r="X128" s="478"/>
      <c r="Y128" s="478"/>
      <c r="Z128" s="479">
        <v>1</v>
      </c>
      <c r="AA128" s="478"/>
      <c r="AB128" s="478"/>
      <c r="AC128" s="478"/>
      <c r="AD128" s="478"/>
      <c r="AE128" s="478"/>
      <c r="AF128" s="478"/>
      <c r="AG128" s="478"/>
      <c r="AH128" s="478"/>
      <c r="AI128" s="478"/>
      <c r="AJ128" s="478"/>
      <c r="AK128" s="478"/>
      <c r="AL128" s="478"/>
      <c r="AM128" s="478"/>
      <c r="AN128" s="478"/>
      <c r="AO128" s="478"/>
      <c r="AP128" s="478"/>
      <c r="AQ128" s="478"/>
      <c r="AR128" s="478"/>
      <c r="AS128" s="478"/>
      <c r="AT128" s="478"/>
      <c r="AU128" s="478"/>
      <c r="AV128" s="478"/>
      <c r="AW128" s="478"/>
      <c r="AX128" s="478"/>
      <c r="AY128" s="478"/>
      <c r="AZ128" s="478"/>
      <c r="BA128" s="478"/>
      <c r="BB128" s="478"/>
      <c r="BC128" s="478"/>
      <c r="BD128" s="478"/>
      <c r="BE128" s="478"/>
      <c r="BF128" s="478"/>
    </row>
    <row r="129" spans="1:58">
      <c r="A129" s="304">
        <v>1</v>
      </c>
      <c r="B129" s="346" t="s">
        <v>78</v>
      </c>
      <c r="C129" s="354" t="s">
        <v>120</v>
      </c>
      <c r="D129" s="355" t="s">
        <v>9</v>
      </c>
      <c r="E129" s="349">
        <v>2</v>
      </c>
      <c r="F129" s="350">
        <v>6.4</v>
      </c>
      <c r="G129" s="351">
        <v>55.2</v>
      </c>
      <c r="H129" s="69"/>
      <c r="I129" s="70"/>
      <c r="J129" s="70"/>
      <c r="K129" s="70"/>
      <c r="L129" s="70"/>
      <c r="O129" s="478"/>
      <c r="P129" s="478"/>
      <c r="Q129" s="478"/>
      <c r="R129" s="478"/>
      <c r="S129" s="478"/>
      <c r="T129" s="478"/>
      <c r="U129" s="478"/>
      <c r="V129" s="478"/>
      <c r="W129" s="478"/>
      <c r="X129" s="478"/>
      <c r="Y129" s="478"/>
      <c r="Z129" s="479">
        <v>1</v>
      </c>
      <c r="AA129" s="478"/>
      <c r="AB129" s="478"/>
      <c r="AC129" s="478"/>
      <c r="AD129" s="478"/>
      <c r="AE129" s="478"/>
      <c r="AF129" s="478"/>
      <c r="AG129" s="478"/>
      <c r="AH129" s="478"/>
      <c r="AI129" s="478"/>
      <c r="AJ129" s="478"/>
      <c r="AK129" s="478"/>
      <c r="AL129" s="478"/>
      <c r="AM129" s="478"/>
      <c r="AN129" s="478"/>
      <c r="AO129" s="478"/>
      <c r="AP129" s="478"/>
      <c r="AQ129" s="478"/>
      <c r="AR129" s="478"/>
      <c r="AS129" s="478"/>
      <c r="AT129" s="478"/>
      <c r="AU129" s="478"/>
      <c r="AV129" s="478"/>
      <c r="AW129" s="478"/>
      <c r="AX129" s="478"/>
      <c r="AY129" s="478"/>
      <c r="AZ129" s="478"/>
      <c r="BA129" s="478"/>
      <c r="BB129" s="478"/>
      <c r="BC129" s="478"/>
      <c r="BD129" s="478"/>
      <c r="BE129" s="478"/>
      <c r="BF129" s="478"/>
    </row>
    <row r="130" spans="1:58">
      <c r="A130" s="304">
        <v>1</v>
      </c>
      <c r="B130" s="346" t="s">
        <v>79</v>
      </c>
      <c r="C130" s="354" t="s">
        <v>122</v>
      </c>
      <c r="D130" s="355" t="s">
        <v>9</v>
      </c>
      <c r="E130" s="349">
        <v>3</v>
      </c>
      <c r="F130" s="350">
        <v>11.5</v>
      </c>
      <c r="G130" s="351">
        <v>74.2</v>
      </c>
      <c r="H130" s="69"/>
      <c r="I130" s="70"/>
      <c r="J130" s="70"/>
      <c r="K130" s="70"/>
      <c r="L130" s="70"/>
      <c r="N130" s="415">
        <f>SUM(G118:G130)</f>
        <v>705.40000000000009</v>
      </c>
      <c r="O130" s="478"/>
      <c r="P130" s="478"/>
      <c r="Q130" s="478"/>
      <c r="R130" s="478"/>
      <c r="S130" s="478"/>
      <c r="T130" s="478"/>
      <c r="U130" s="478"/>
      <c r="V130" s="478"/>
      <c r="W130" s="478"/>
      <c r="X130" s="478"/>
      <c r="Y130" s="478"/>
      <c r="Z130" s="478"/>
      <c r="AA130" s="478">
        <v>1</v>
      </c>
      <c r="AB130" s="478"/>
      <c r="AC130" s="478"/>
      <c r="AD130" s="478"/>
      <c r="AE130" s="478"/>
      <c r="AF130" s="478"/>
      <c r="AG130" s="478"/>
      <c r="AH130" s="478"/>
      <c r="AI130" s="478"/>
      <c r="AJ130" s="478"/>
      <c r="AK130" s="478"/>
      <c r="AL130" s="478"/>
      <c r="AM130" s="478"/>
      <c r="AN130" s="478"/>
      <c r="AO130" s="478"/>
      <c r="AP130" s="478"/>
      <c r="AQ130" s="478"/>
      <c r="AR130" s="478"/>
      <c r="AS130" s="478"/>
      <c r="AT130" s="478"/>
      <c r="AU130" s="478"/>
      <c r="AV130" s="478"/>
      <c r="AW130" s="478"/>
      <c r="AX130" s="478"/>
      <c r="AY130" s="478"/>
      <c r="AZ130" s="478"/>
      <c r="BA130" s="478"/>
      <c r="BB130" s="478"/>
      <c r="BC130" s="478"/>
      <c r="BD130" s="478"/>
      <c r="BE130" s="478"/>
      <c r="BF130" s="478"/>
    </row>
    <row r="131" spans="1:58">
      <c r="B131" s="63"/>
      <c r="C131" s="64"/>
      <c r="D131" s="65"/>
      <c r="E131" s="66"/>
      <c r="F131" s="67"/>
      <c r="G131" s="68"/>
      <c r="H131" s="69"/>
      <c r="I131" s="70"/>
      <c r="J131" s="70"/>
      <c r="K131" s="70"/>
      <c r="L131" s="70"/>
      <c r="O131" s="478"/>
      <c r="P131" s="478"/>
      <c r="Q131" s="478"/>
      <c r="R131" s="478"/>
      <c r="S131" s="478"/>
      <c r="T131" s="478"/>
      <c r="U131" s="478"/>
      <c r="V131" s="478"/>
      <c r="W131" s="478"/>
      <c r="X131" s="478"/>
      <c r="Y131" s="478"/>
      <c r="Z131" s="478"/>
      <c r="AA131" s="478"/>
      <c r="AB131" s="478"/>
      <c r="AC131" s="478"/>
      <c r="AD131" s="478"/>
      <c r="AE131" s="478"/>
      <c r="AF131" s="478"/>
      <c r="AG131" s="478"/>
      <c r="AH131" s="478"/>
      <c r="AI131" s="478"/>
      <c r="AJ131" s="478"/>
      <c r="AK131" s="478"/>
      <c r="AL131" s="478"/>
      <c r="AM131" s="478"/>
      <c r="AN131" s="478"/>
      <c r="AO131" s="478"/>
      <c r="AP131" s="478"/>
      <c r="AQ131" s="478"/>
      <c r="AR131" s="478"/>
      <c r="AS131" s="478"/>
      <c r="AT131" s="478"/>
      <c r="AU131" s="478"/>
      <c r="AV131" s="478"/>
      <c r="AW131" s="478"/>
      <c r="AX131" s="478"/>
      <c r="AY131" s="478"/>
      <c r="AZ131" s="478"/>
      <c r="BA131" s="478"/>
      <c r="BB131" s="478"/>
      <c r="BC131" s="478"/>
      <c r="BD131" s="478"/>
      <c r="BE131" s="478"/>
      <c r="BF131" s="478"/>
    </row>
    <row r="132" spans="1:58">
      <c r="B132" s="84" t="s">
        <v>123</v>
      </c>
      <c r="C132" s="278"/>
      <c r="D132" s="279"/>
      <c r="E132" s="280"/>
      <c r="F132" s="281"/>
      <c r="G132" s="282">
        <v>0</v>
      </c>
      <c r="H132" s="69"/>
      <c r="I132" s="84" t="s">
        <v>123</v>
      </c>
      <c r="J132" s="342">
        <v>0</v>
      </c>
      <c r="K132" s="283"/>
      <c r="L132" s="283"/>
      <c r="O132" s="478"/>
      <c r="P132" s="478"/>
      <c r="Q132" s="478"/>
      <c r="R132" s="478"/>
      <c r="S132" s="478"/>
      <c r="T132" s="478"/>
      <c r="U132" s="478"/>
      <c r="V132" s="478"/>
      <c r="W132" s="478"/>
      <c r="X132" s="478"/>
      <c r="Y132" s="478"/>
      <c r="Z132" s="478"/>
      <c r="AA132" s="478"/>
      <c r="AB132" s="478"/>
      <c r="AC132" s="478"/>
      <c r="AD132" s="478"/>
      <c r="AE132" s="478"/>
      <c r="AF132" s="478"/>
      <c r="AG132" s="478"/>
      <c r="AH132" s="478"/>
      <c r="AI132" s="478"/>
      <c r="AJ132" s="478"/>
      <c r="AK132" s="478"/>
      <c r="AL132" s="478"/>
      <c r="AM132" s="478"/>
      <c r="AN132" s="478"/>
      <c r="AO132" s="478"/>
      <c r="AP132" s="478"/>
      <c r="AQ132" s="478"/>
      <c r="AR132" s="478"/>
      <c r="AS132" s="478"/>
      <c r="AT132" s="478"/>
      <c r="AU132" s="478"/>
      <c r="AV132" s="478"/>
      <c r="AW132" s="478"/>
      <c r="AX132" s="478"/>
      <c r="AY132" s="478"/>
      <c r="AZ132" s="478"/>
      <c r="BA132" s="478"/>
      <c r="BB132" s="478"/>
      <c r="BC132" s="478"/>
      <c r="BD132" s="478"/>
      <c r="BE132" s="478"/>
      <c r="BF132" s="478"/>
    </row>
    <row r="133" spans="1:58">
      <c r="B133" s="84" t="s">
        <v>126</v>
      </c>
      <c r="C133" s="278"/>
      <c r="D133" s="279"/>
      <c r="E133" s="280"/>
      <c r="F133" s="281"/>
      <c r="G133" s="282">
        <f>G119</f>
        <v>55.2</v>
      </c>
      <c r="H133" s="69"/>
      <c r="I133" s="84" t="s">
        <v>158</v>
      </c>
      <c r="J133" s="342">
        <v>0</v>
      </c>
      <c r="K133" s="283"/>
      <c r="L133" s="283"/>
      <c r="O133" s="478"/>
      <c r="P133" s="478"/>
      <c r="Q133" s="478"/>
      <c r="R133" s="478"/>
      <c r="S133" s="478"/>
      <c r="T133" s="478"/>
      <c r="U133" s="478"/>
      <c r="V133" s="478"/>
      <c r="W133" s="478"/>
      <c r="X133" s="478"/>
      <c r="Y133" s="478"/>
      <c r="Z133" s="478"/>
      <c r="AA133" s="478"/>
      <c r="AB133" s="478"/>
      <c r="AC133" s="478"/>
      <c r="AD133" s="478"/>
      <c r="AE133" s="478"/>
      <c r="AF133" s="478"/>
      <c r="AG133" s="478"/>
      <c r="AH133" s="478"/>
      <c r="AI133" s="478"/>
      <c r="AJ133" s="478"/>
      <c r="AK133" s="478"/>
      <c r="AL133" s="478"/>
      <c r="AM133" s="478"/>
      <c r="AN133" s="478"/>
      <c r="AO133" s="478"/>
      <c r="AP133" s="478"/>
      <c r="AQ133" s="478"/>
      <c r="AR133" s="478"/>
      <c r="AS133" s="478"/>
      <c r="AT133" s="478"/>
      <c r="AU133" s="478"/>
      <c r="AV133" s="478"/>
      <c r="AW133" s="478"/>
      <c r="AX133" s="478"/>
      <c r="AY133" s="478"/>
      <c r="AZ133" s="478"/>
      <c r="BA133" s="478"/>
      <c r="BB133" s="478"/>
      <c r="BC133" s="478"/>
      <c r="BD133" s="478"/>
      <c r="BE133" s="478"/>
      <c r="BF133" s="478"/>
    </row>
    <row r="134" spans="1:58">
      <c r="B134" s="84" t="s">
        <v>124</v>
      </c>
      <c r="C134" s="278"/>
      <c r="D134" s="279"/>
      <c r="E134" s="280"/>
      <c r="F134" s="281"/>
      <c r="G134" s="282">
        <f>G130+G129+G128+G127+G126+G125+G124+G123+G122+G121+G120+G118</f>
        <v>650.20000000000005</v>
      </c>
      <c r="H134" s="69"/>
      <c r="I134" s="84" t="s">
        <v>124</v>
      </c>
      <c r="J134" s="342">
        <f>SUM(J118:J130)</f>
        <v>0</v>
      </c>
      <c r="K134" s="283"/>
      <c r="L134" s="283"/>
      <c r="N134" s="415">
        <f>J134+J133+J132+G134+G133+G132</f>
        <v>705.40000000000009</v>
      </c>
      <c r="O134" s="478"/>
      <c r="P134" s="478"/>
      <c r="Q134" s="478"/>
      <c r="R134" s="478"/>
      <c r="S134" s="478"/>
      <c r="T134" s="478"/>
      <c r="U134" s="478"/>
      <c r="V134" s="478"/>
      <c r="W134" s="478"/>
      <c r="X134" s="478"/>
      <c r="Y134" s="478"/>
      <c r="Z134" s="478"/>
      <c r="AA134" s="478"/>
      <c r="AB134" s="478"/>
      <c r="AC134" s="478"/>
      <c r="AD134" s="478"/>
      <c r="AE134" s="478"/>
      <c r="AF134" s="478"/>
      <c r="AG134" s="478"/>
      <c r="AH134" s="478"/>
      <c r="AI134" s="478"/>
      <c r="AJ134" s="478"/>
      <c r="AK134" s="478"/>
      <c r="AL134" s="478"/>
      <c r="AM134" s="478"/>
      <c r="AN134" s="478"/>
      <c r="AO134" s="478"/>
      <c r="AP134" s="478"/>
      <c r="AQ134" s="478"/>
      <c r="AR134" s="478"/>
      <c r="AS134" s="478"/>
      <c r="AT134" s="478"/>
      <c r="AU134" s="478"/>
      <c r="AV134" s="478"/>
      <c r="AW134" s="478"/>
      <c r="AX134" s="478"/>
      <c r="AY134" s="478"/>
      <c r="AZ134" s="478"/>
      <c r="BA134" s="478"/>
      <c r="BB134" s="478"/>
      <c r="BC134" s="478"/>
      <c r="BD134" s="478"/>
      <c r="BE134" s="478"/>
      <c r="BF134" s="478"/>
    </row>
    <row r="135" spans="1:58">
      <c r="B135" s="63"/>
      <c r="C135" s="64"/>
      <c r="D135" s="65"/>
      <c r="E135" s="66"/>
      <c r="F135" s="67"/>
      <c r="G135" s="68"/>
      <c r="H135" s="69"/>
      <c r="I135" s="70"/>
      <c r="J135" s="70"/>
      <c r="K135" s="70"/>
      <c r="L135" s="70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  <c r="Z135" s="478"/>
      <c r="AA135" s="478"/>
      <c r="AB135" s="478"/>
      <c r="AC135" s="478"/>
      <c r="AD135" s="478"/>
      <c r="AE135" s="478"/>
      <c r="AF135" s="478"/>
      <c r="AG135" s="478"/>
      <c r="AH135" s="478"/>
      <c r="AI135" s="478"/>
      <c r="AJ135" s="478"/>
      <c r="AK135" s="478"/>
      <c r="AL135" s="478"/>
      <c r="AM135" s="478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478"/>
      <c r="AX135" s="478"/>
      <c r="AY135" s="478"/>
      <c r="AZ135" s="478"/>
      <c r="BA135" s="478"/>
      <c r="BB135" s="478"/>
      <c r="BC135" s="478"/>
      <c r="BD135" s="478"/>
      <c r="BE135" s="478"/>
      <c r="BF135" s="478"/>
    </row>
    <row r="136" spans="1:58">
      <c r="B136" s="294" t="s">
        <v>80</v>
      </c>
      <c r="C136" s="85"/>
      <c r="D136" s="86"/>
      <c r="E136" s="87"/>
      <c r="F136" s="88"/>
      <c r="G136" s="89"/>
      <c r="H136" s="69"/>
      <c r="I136" s="70"/>
      <c r="J136" s="70"/>
      <c r="K136" s="70"/>
      <c r="L136" s="70"/>
      <c r="O136" s="478"/>
      <c r="P136" s="478"/>
      <c r="Q136" s="478"/>
      <c r="R136" s="478"/>
      <c r="S136" s="478"/>
      <c r="T136" s="478"/>
      <c r="U136" s="478"/>
      <c r="V136" s="478"/>
      <c r="W136" s="478"/>
      <c r="X136" s="478"/>
      <c r="Y136" s="478"/>
      <c r="Z136" s="478"/>
      <c r="AA136" s="478"/>
      <c r="AB136" s="478"/>
      <c r="AC136" s="478"/>
      <c r="AD136" s="478"/>
      <c r="AE136" s="478"/>
      <c r="AF136" s="478"/>
      <c r="AG136" s="478"/>
      <c r="AH136" s="478"/>
      <c r="AI136" s="478"/>
      <c r="AJ136" s="478"/>
      <c r="AK136" s="478"/>
      <c r="AL136" s="478"/>
      <c r="AM136" s="478"/>
      <c r="AN136" s="478"/>
      <c r="AO136" s="478"/>
      <c r="AP136" s="478"/>
      <c r="AQ136" s="478"/>
      <c r="AR136" s="478"/>
      <c r="AS136" s="478"/>
      <c r="AT136" s="478"/>
      <c r="AU136" s="478"/>
      <c r="AV136" s="478"/>
      <c r="AW136" s="478"/>
      <c r="AX136" s="478"/>
      <c r="AY136" s="478"/>
      <c r="AZ136" s="478"/>
      <c r="BA136" s="478"/>
      <c r="BB136" s="478"/>
      <c r="BC136" s="478"/>
      <c r="BD136" s="478"/>
      <c r="BE136" s="478"/>
      <c r="BF136" s="478"/>
    </row>
    <row r="137" spans="1:58">
      <c r="A137" s="303">
        <v>1</v>
      </c>
      <c r="B137" s="103" t="s">
        <v>81</v>
      </c>
      <c r="C137" s="104" t="s">
        <v>151</v>
      </c>
      <c r="D137" s="92" t="s">
        <v>12</v>
      </c>
      <c r="E137" s="92">
        <v>4</v>
      </c>
      <c r="F137" s="92">
        <v>11.7</v>
      </c>
      <c r="G137" s="317">
        <v>86</v>
      </c>
      <c r="H137" s="69"/>
      <c r="I137" s="96">
        <v>22</v>
      </c>
      <c r="J137" s="92">
        <f>G137</f>
        <v>86</v>
      </c>
      <c r="K137" s="92">
        <f>E137</f>
        <v>4</v>
      </c>
      <c r="L137" s="92" t="s">
        <v>157</v>
      </c>
      <c r="O137" s="478"/>
      <c r="P137" s="478"/>
      <c r="Q137" s="478"/>
      <c r="R137" s="478"/>
      <c r="S137" s="478"/>
      <c r="T137" s="478"/>
      <c r="U137" s="478"/>
      <c r="V137" s="478"/>
      <c r="W137" s="478"/>
      <c r="X137" s="478"/>
      <c r="Y137" s="478"/>
      <c r="Z137" s="478"/>
      <c r="AA137" s="478"/>
      <c r="AB137" s="478"/>
      <c r="AC137" s="478"/>
      <c r="AD137" s="478"/>
      <c r="AE137" s="478"/>
      <c r="AF137" s="478"/>
      <c r="AG137" s="478">
        <v>1</v>
      </c>
      <c r="AH137" s="478"/>
      <c r="AI137" s="478"/>
      <c r="AJ137" s="478"/>
      <c r="AK137" s="478"/>
      <c r="AL137" s="478"/>
      <c r="AM137" s="478"/>
      <c r="AN137" s="478"/>
      <c r="AO137" s="478"/>
      <c r="AP137" s="478"/>
      <c r="AQ137" s="478"/>
      <c r="AR137" s="478"/>
      <c r="AS137" s="478"/>
      <c r="AT137" s="478"/>
      <c r="AU137" s="478"/>
      <c r="AV137" s="478"/>
      <c r="AW137" s="478"/>
      <c r="AX137" s="478"/>
      <c r="AY137" s="478"/>
      <c r="AZ137" s="478"/>
      <c r="BA137" s="478"/>
      <c r="BB137" s="478"/>
      <c r="BC137" s="478"/>
      <c r="BD137" s="478"/>
      <c r="BE137" s="478"/>
      <c r="BF137" s="478"/>
    </row>
    <row r="138" spans="1:58">
      <c r="A138" s="303">
        <v>1</v>
      </c>
      <c r="B138" s="103" t="s">
        <v>82</v>
      </c>
      <c r="C138" s="104" t="s">
        <v>151</v>
      </c>
      <c r="D138" s="92" t="s">
        <v>12</v>
      </c>
      <c r="E138" s="92">
        <v>4</v>
      </c>
      <c r="F138" s="92">
        <v>11.7</v>
      </c>
      <c r="G138" s="317">
        <v>86</v>
      </c>
      <c r="H138" s="69"/>
      <c r="I138" s="96">
        <v>23</v>
      </c>
      <c r="J138" s="92">
        <f>G138</f>
        <v>86</v>
      </c>
      <c r="K138" s="92">
        <f>E138</f>
        <v>4</v>
      </c>
      <c r="L138" s="92" t="s">
        <v>157</v>
      </c>
      <c r="N138" s="415">
        <f>G138+G137</f>
        <v>172</v>
      </c>
      <c r="O138" s="478"/>
      <c r="P138" s="478"/>
      <c r="Q138" s="478"/>
      <c r="R138" s="478"/>
      <c r="S138" s="478"/>
      <c r="T138" s="478"/>
      <c r="U138" s="478"/>
      <c r="V138" s="478"/>
      <c r="W138" s="478"/>
      <c r="X138" s="478"/>
      <c r="Y138" s="478"/>
      <c r="Z138" s="478"/>
      <c r="AA138" s="478"/>
      <c r="AB138" s="478"/>
      <c r="AC138" s="478"/>
      <c r="AD138" s="478"/>
      <c r="AE138" s="478"/>
      <c r="AF138" s="478"/>
      <c r="AG138" s="478">
        <v>1</v>
      </c>
      <c r="AH138" s="478"/>
      <c r="AI138" s="478"/>
      <c r="AJ138" s="478"/>
      <c r="AK138" s="478"/>
      <c r="AL138" s="478"/>
      <c r="AM138" s="478"/>
      <c r="AN138" s="478"/>
      <c r="AO138" s="478"/>
      <c r="AP138" s="478"/>
      <c r="AQ138" s="478"/>
      <c r="AR138" s="478"/>
      <c r="AS138" s="478"/>
      <c r="AT138" s="478"/>
      <c r="AU138" s="478"/>
      <c r="AV138" s="478"/>
      <c r="AW138" s="478"/>
      <c r="AX138" s="478"/>
      <c r="AY138" s="478"/>
      <c r="AZ138" s="478"/>
      <c r="BA138" s="478"/>
      <c r="BB138" s="478"/>
      <c r="BC138" s="478"/>
      <c r="BD138" s="478"/>
      <c r="BE138" s="478"/>
      <c r="BF138" s="478"/>
    </row>
    <row r="139" spans="1:58">
      <c r="B139" s="63"/>
      <c r="C139" s="64"/>
      <c r="D139" s="65"/>
      <c r="E139" s="66"/>
      <c r="F139" s="67"/>
      <c r="G139" s="68"/>
      <c r="H139" s="69"/>
      <c r="I139" s="70"/>
      <c r="J139" s="70"/>
      <c r="K139" s="70"/>
      <c r="L139" s="70"/>
      <c r="O139" s="478"/>
      <c r="P139" s="478"/>
      <c r="Q139" s="478"/>
      <c r="R139" s="478"/>
      <c r="S139" s="478"/>
      <c r="T139" s="478"/>
      <c r="U139" s="478"/>
      <c r="V139" s="478"/>
      <c r="W139" s="478"/>
      <c r="X139" s="478"/>
      <c r="Y139" s="478"/>
      <c r="Z139" s="478"/>
      <c r="AA139" s="478"/>
      <c r="AB139" s="478"/>
      <c r="AC139" s="478"/>
      <c r="AD139" s="478"/>
      <c r="AE139" s="478"/>
      <c r="AF139" s="478"/>
      <c r="AG139" s="478"/>
      <c r="AH139" s="478"/>
      <c r="AI139" s="478"/>
      <c r="AJ139" s="478"/>
      <c r="AK139" s="478"/>
      <c r="AL139" s="478"/>
      <c r="AM139" s="478"/>
      <c r="AN139" s="478"/>
      <c r="AO139" s="478"/>
      <c r="AP139" s="478"/>
      <c r="AQ139" s="478"/>
      <c r="AR139" s="478"/>
      <c r="AS139" s="478"/>
      <c r="AT139" s="478"/>
      <c r="AU139" s="478"/>
      <c r="AV139" s="478"/>
      <c r="AW139" s="478"/>
      <c r="AX139" s="478"/>
      <c r="AY139" s="478"/>
      <c r="AZ139" s="478"/>
      <c r="BA139" s="478"/>
      <c r="BB139" s="478"/>
      <c r="BC139" s="478"/>
      <c r="BD139" s="478"/>
      <c r="BE139" s="478"/>
      <c r="BF139" s="478"/>
    </row>
    <row r="140" spans="1:58">
      <c r="B140" s="118" t="s">
        <v>127</v>
      </c>
      <c r="C140" s="278"/>
      <c r="D140" s="279"/>
      <c r="E140" s="280"/>
      <c r="F140" s="281"/>
      <c r="G140" s="282">
        <v>0</v>
      </c>
      <c r="H140" s="69"/>
      <c r="I140" s="84" t="s">
        <v>123</v>
      </c>
      <c r="J140" s="342">
        <f>J138+J137</f>
        <v>172</v>
      </c>
      <c r="K140" s="283"/>
      <c r="L140" s="283"/>
      <c r="O140" s="478"/>
      <c r="P140" s="478"/>
      <c r="Q140" s="478"/>
      <c r="R140" s="478"/>
      <c r="S140" s="478"/>
      <c r="T140" s="478"/>
      <c r="U140" s="478"/>
      <c r="V140" s="478"/>
      <c r="W140" s="478"/>
      <c r="X140" s="478"/>
      <c r="Y140" s="478"/>
      <c r="Z140" s="478"/>
      <c r="AA140" s="478"/>
      <c r="AB140" s="478"/>
      <c r="AC140" s="478"/>
      <c r="AD140" s="478"/>
      <c r="AE140" s="478"/>
      <c r="AF140" s="478"/>
      <c r="AG140" s="478"/>
      <c r="AH140" s="478"/>
      <c r="AI140" s="478"/>
      <c r="AJ140" s="478"/>
      <c r="AK140" s="478"/>
      <c r="AL140" s="478"/>
      <c r="AM140" s="478"/>
      <c r="AN140" s="478"/>
      <c r="AO140" s="478"/>
      <c r="AP140" s="478"/>
      <c r="AQ140" s="478"/>
      <c r="AR140" s="478"/>
      <c r="AS140" s="478"/>
      <c r="AT140" s="478"/>
      <c r="AU140" s="478"/>
      <c r="AV140" s="478"/>
      <c r="AW140" s="478"/>
      <c r="AX140" s="478"/>
      <c r="AY140" s="478"/>
      <c r="AZ140" s="478"/>
      <c r="BA140" s="478"/>
      <c r="BB140" s="478"/>
      <c r="BC140" s="478"/>
      <c r="BD140" s="478"/>
      <c r="BE140" s="478"/>
      <c r="BF140" s="478"/>
    </row>
    <row r="141" spans="1:58">
      <c r="B141" s="118" t="s">
        <v>126</v>
      </c>
      <c r="C141" s="278"/>
      <c r="D141" s="279"/>
      <c r="E141" s="280"/>
      <c r="F141" s="281"/>
      <c r="G141" s="282">
        <v>0</v>
      </c>
      <c r="H141" s="69"/>
      <c r="I141" s="84" t="s">
        <v>158</v>
      </c>
      <c r="J141" s="342">
        <v>0</v>
      </c>
      <c r="K141" s="283"/>
      <c r="L141" s="283"/>
      <c r="O141" s="478"/>
      <c r="P141" s="478"/>
      <c r="Q141" s="478"/>
      <c r="R141" s="478"/>
      <c r="S141" s="478"/>
      <c r="T141" s="478"/>
      <c r="U141" s="478"/>
      <c r="V141" s="478"/>
      <c r="W141" s="478"/>
      <c r="X141" s="478"/>
      <c r="Y141" s="478"/>
      <c r="Z141" s="478"/>
      <c r="AA141" s="478"/>
      <c r="AB141" s="478"/>
      <c r="AC141" s="478"/>
      <c r="AD141" s="478"/>
      <c r="AE141" s="478"/>
      <c r="AF141" s="478"/>
      <c r="AG141" s="478"/>
      <c r="AH141" s="478"/>
      <c r="AI141" s="478"/>
      <c r="AJ141" s="478"/>
      <c r="AK141" s="478"/>
      <c r="AL141" s="478"/>
      <c r="AM141" s="478"/>
      <c r="AN141" s="478"/>
      <c r="AO141" s="478"/>
      <c r="AP141" s="478"/>
      <c r="AQ141" s="478"/>
      <c r="AR141" s="478"/>
      <c r="AS141" s="478"/>
      <c r="AT141" s="478"/>
      <c r="AU141" s="478"/>
      <c r="AV141" s="478"/>
      <c r="AW141" s="478"/>
      <c r="AX141" s="478"/>
      <c r="AY141" s="478"/>
      <c r="AZ141" s="478"/>
      <c r="BA141" s="478"/>
      <c r="BB141" s="478"/>
      <c r="BC141" s="478"/>
      <c r="BD141" s="478"/>
      <c r="BE141" s="478"/>
      <c r="BF141" s="478"/>
    </row>
    <row r="142" spans="1:58">
      <c r="B142" s="118" t="s">
        <v>124</v>
      </c>
      <c r="C142" s="278"/>
      <c r="D142" s="279"/>
      <c r="E142" s="280"/>
      <c r="F142" s="281"/>
      <c r="G142" s="282">
        <v>0</v>
      </c>
      <c r="H142" s="69"/>
      <c r="I142" s="84" t="s">
        <v>124</v>
      </c>
      <c r="J142" s="342">
        <v>0</v>
      </c>
      <c r="K142" s="283"/>
      <c r="L142" s="283"/>
      <c r="N142" s="415">
        <f>J142+J141+J140+G142+G141+G140</f>
        <v>172</v>
      </c>
      <c r="O142" s="478"/>
      <c r="P142" s="478"/>
      <c r="Q142" s="478"/>
      <c r="R142" s="478"/>
      <c r="S142" s="478"/>
      <c r="T142" s="478"/>
      <c r="U142" s="478"/>
      <c r="V142" s="478"/>
      <c r="W142" s="478"/>
      <c r="X142" s="478"/>
      <c r="Y142" s="478"/>
      <c r="Z142" s="478"/>
      <c r="AA142" s="478"/>
      <c r="AB142" s="478"/>
      <c r="AC142" s="478"/>
      <c r="AD142" s="478"/>
      <c r="AE142" s="478"/>
      <c r="AF142" s="478"/>
      <c r="AG142" s="478"/>
      <c r="AH142" s="478"/>
      <c r="AI142" s="478"/>
      <c r="AJ142" s="478"/>
      <c r="AK142" s="478"/>
      <c r="AL142" s="478"/>
      <c r="AM142" s="478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478"/>
      <c r="AX142" s="478"/>
      <c r="AY142" s="478"/>
      <c r="AZ142" s="478"/>
      <c r="BA142" s="478"/>
      <c r="BB142" s="478"/>
      <c r="BC142" s="478"/>
      <c r="BD142" s="478"/>
      <c r="BE142" s="478"/>
      <c r="BF142" s="478"/>
    </row>
    <row r="143" spans="1:58">
      <c r="B143" s="63"/>
      <c r="C143" s="64"/>
      <c r="D143" s="65"/>
      <c r="E143" s="66"/>
      <c r="F143" s="67"/>
      <c r="G143" s="68"/>
      <c r="H143" s="69"/>
      <c r="I143" s="70"/>
      <c r="J143" s="70"/>
      <c r="K143" s="70"/>
      <c r="L143" s="70"/>
      <c r="O143" s="478"/>
      <c r="P143" s="478"/>
      <c r="Q143" s="478"/>
      <c r="R143" s="478"/>
      <c r="S143" s="478"/>
      <c r="T143" s="478"/>
      <c r="U143" s="478"/>
      <c r="V143" s="478"/>
      <c r="W143" s="478"/>
      <c r="X143" s="478"/>
      <c r="Y143" s="478"/>
      <c r="Z143" s="478"/>
      <c r="AA143" s="478"/>
      <c r="AB143" s="478"/>
      <c r="AC143" s="478"/>
      <c r="AD143" s="478"/>
      <c r="AE143" s="478"/>
      <c r="AF143" s="478"/>
      <c r="AG143" s="478"/>
      <c r="AH143" s="478"/>
      <c r="AI143" s="478"/>
      <c r="AJ143" s="478"/>
      <c r="AK143" s="478"/>
      <c r="AL143" s="478"/>
      <c r="AM143" s="478"/>
      <c r="AN143" s="478"/>
      <c r="AO143" s="478"/>
      <c r="AP143" s="478"/>
      <c r="AQ143" s="478"/>
      <c r="AR143" s="478"/>
      <c r="AS143" s="478"/>
      <c r="AT143" s="478"/>
      <c r="AU143" s="478"/>
      <c r="AV143" s="478"/>
      <c r="AW143" s="478"/>
      <c r="AX143" s="478"/>
      <c r="AY143" s="478"/>
      <c r="AZ143" s="478"/>
      <c r="BA143" s="478"/>
      <c r="BB143" s="478"/>
      <c r="BC143" s="478"/>
      <c r="BD143" s="478"/>
      <c r="BE143" s="478"/>
      <c r="BF143" s="478"/>
    </row>
    <row r="144" spans="1:58">
      <c r="B144" s="294" t="s">
        <v>83</v>
      </c>
      <c r="C144" s="85"/>
      <c r="D144" s="86"/>
      <c r="E144" s="87"/>
      <c r="F144" s="88"/>
      <c r="G144" s="89"/>
      <c r="H144" s="69"/>
      <c r="I144" s="70"/>
      <c r="J144" s="70"/>
      <c r="K144" s="70"/>
      <c r="L144" s="70"/>
      <c r="O144" s="478"/>
      <c r="P144" s="478"/>
      <c r="Q144" s="478"/>
      <c r="R144" s="478"/>
      <c r="S144" s="478"/>
      <c r="T144" s="478"/>
      <c r="U144" s="478"/>
      <c r="V144" s="478"/>
      <c r="W144" s="478"/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</row>
    <row r="145" spans="1:58">
      <c r="A145" s="303">
        <v>1</v>
      </c>
      <c r="B145" s="391" t="s">
        <v>84</v>
      </c>
      <c r="C145" s="392" t="s">
        <v>120</v>
      </c>
      <c r="D145" s="387" t="s">
        <v>29</v>
      </c>
      <c r="E145" s="387">
        <v>2</v>
      </c>
      <c r="F145" s="387">
        <v>15</v>
      </c>
      <c r="G145" s="393">
        <v>50</v>
      </c>
      <c r="H145" s="69"/>
      <c r="I145" s="386">
        <v>24</v>
      </c>
      <c r="J145" s="387">
        <f>G145</f>
        <v>50</v>
      </c>
      <c r="K145" s="387">
        <f>E145</f>
        <v>2</v>
      </c>
      <c r="L145" s="387" t="s">
        <v>157</v>
      </c>
      <c r="O145" s="478"/>
      <c r="P145" s="478"/>
      <c r="Q145" s="478"/>
      <c r="R145" s="478"/>
      <c r="S145" s="478"/>
      <c r="T145" s="478"/>
      <c r="U145" s="478"/>
      <c r="V145" s="478"/>
      <c r="W145" s="478"/>
      <c r="X145" s="478"/>
      <c r="Y145" s="478"/>
      <c r="Z145" s="478"/>
      <c r="AA145" s="478"/>
      <c r="AB145" s="478"/>
      <c r="AC145" s="478"/>
      <c r="AD145" s="478"/>
      <c r="AE145" s="478"/>
      <c r="AF145" s="478"/>
      <c r="AG145" s="478"/>
      <c r="AH145" s="478"/>
      <c r="AI145" s="478"/>
      <c r="AJ145" s="478">
        <v>1</v>
      </c>
      <c r="AK145" s="478"/>
      <c r="AL145" s="478"/>
      <c r="AM145" s="478"/>
      <c r="AN145" s="478"/>
      <c r="AO145" s="478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</row>
    <row r="146" spans="1:58">
      <c r="A146" s="303">
        <v>1</v>
      </c>
      <c r="B146" s="391" t="s">
        <v>85</v>
      </c>
      <c r="C146" s="392" t="s">
        <v>120</v>
      </c>
      <c r="D146" s="387" t="s">
        <v>29</v>
      </c>
      <c r="E146" s="387">
        <v>2</v>
      </c>
      <c r="F146" s="387">
        <v>15</v>
      </c>
      <c r="G146" s="393">
        <v>50</v>
      </c>
      <c r="H146" s="69"/>
      <c r="I146" s="386">
        <v>25</v>
      </c>
      <c r="J146" s="387">
        <f>G146</f>
        <v>50</v>
      </c>
      <c r="K146" s="387">
        <f>E146</f>
        <v>2</v>
      </c>
      <c r="L146" s="387" t="s">
        <v>157</v>
      </c>
      <c r="O146" s="478"/>
      <c r="P146" s="478"/>
      <c r="Q146" s="478"/>
      <c r="R146" s="478"/>
      <c r="S146" s="478"/>
      <c r="T146" s="478"/>
      <c r="U146" s="478"/>
      <c r="V146" s="478"/>
      <c r="W146" s="478"/>
      <c r="X146" s="478"/>
      <c r="Y146" s="478"/>
      <c r="Z146" s="478"/>
      <c r="AA146" s="478"/>
      <c r="AB146" s="478"/>
      <c r="AC146" s="478"/>
      <c r="AD146" s="478"/>
      <c r="AE146" s="478"/>
      <c r="AF146" s="478"/>
      <c r="AG146" s="478"/>
      <c r="AH146" s="478"/>
      <c r="AI146" s="478"/>
      <c r="AJ146" s="478">
        <v>1</v>
      </c>
      <c r="AK146" s="478"/>
      <c r="AL146" s="478"/>
      <c r="AM146" s="478"/>
      <c r="AN146" s="478"/>
      <c r="AO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</row>
    <row r="147" spans="1:58">
      <c r="A147" s="303">
        <v>1</v>
      </c>
      <c r="B147" s="391" t="s">
        <v>86</v>
      </c>
      <c r="C147" s="392" t="s">
        <v>120</v>
      </c>
      <c r="D147" s="387" t="s">
        <v>29</v>
      </c>
      <c r="E147" s="387">
        <v>2</v>
      </c>
      <c r="F147" s="387">
        <v>15</v>
      </c>
      <c r="G147" s="393">
        <v>50</v>
      </c>
      <c r="H147" s="69"/>
      <c r="I147" s="386">
        <v>26</v>
      </c>
      <c r="J147" s="387">
        <f>G147</f>
        <v>50</v>
      </c>
      <c r="K147" s="387">
        <f>E147</f>
        <v>2</v>
      </c>
      <c r="L147" s="387" t="s">
        <v>157</v>
      </c>
      <c r="O147" s="478"/>
      <c r="P147" s="478"/>
      <c r="Q147" s="478"/>
      <c r="R147" s="478"/>
      <c r="S147" s="478"/>
      <c r="T147" s="478"/>
      <c r="U147" s="478"/>
      <c r="V147" s="478"/>
      <c r="W147" s="478"/>
      <c r="X147" s="478"/>
      <c r="Y147" s="478"/>
      <c r="Z147" s="478"/>
      <c r="AA147" s="478"/>
      <c r="AB147" s="478"/>
      <c r="AC147" s="478"/>
      <c r="AD147" s="478"/>
      <c r="AE147" s="478"/>
      <c r="AF147" s="478"/>
      <c r="AG147" s="478"/>
      <c r="AH147" s="478"/>
      <c r="AI147" s="478"/>
      <c r="AJ147" s="478">
        <v>1</v>
      </c>
      <c r="AK147" s="478"/>
      <c r="AL147" s="478"/>
      <c r="AM147" s="478"/>
      <c r="AN147" s="478"/>
      <c r="AO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</row>
    <row r="148" spans="1:58">
      <c r="A148" s="304">
        <v>1</v>
      </c>
      <c r="B148" s="391" t="s">
        <v>87</v>
      </c>
      <c r="C148" s="392" t="s">
        <v>120</v>
      </c>
      <c r="D148" s="387" t="s">
        <v>29</v>
      </c>
      <c r="E148" s="387">
        <v>2</v>
      </c>
      <c r="F148" s="387">
        <v>15</v>
      </c>
      <c r="G148" s="393">
        <v>50</v>
      </c>
      <c r="H148" s="69"/>
      <c r="I148" s="386">
        <v>27</v>
      </c>
      <c r="J148" s="387">
        <f>G148</f>
        <v>50</v>
      </c>
      <c r="K148" s="387">
        <f>E148</f>
        <v>2</v>
      </c>
      <c r="L148" s="387" t="s">
        <v>157</v>
      </c>
      <c r="N148" s="415">
        <f>G148+G147+G146+G145</f>
        <v>200</v>
      </c>
      <c r="O148" s="478"/>
      <c r="P148" s="478"/>
      <c r="Q148" s="478"/>
      <c r="R148" s="478"/>
      <c r="S148" s="478"/>
      <c r="T148" s="478"/>
      <c r="U148" s="478"/>
      <c r="V148" s="478"/>
      <c r="W148" s="478"/>
      <c r="X148" s="478"/>
      <c r="Y148" s="478"/>
      <c r="Z148" s="478"/>
      <c r="AA148" s="478"/>
      <c r="AB148" s="478"/>
      <c r="AC148" s="478"/>
      <c r="AD148" s="478"/>
      <c r="AE148" s="478"/>
      <c r="AF148" s="478"/>
      <c r="AG148" s="478"/>
      <c r="AH148" s="478"/>
      <c r="AI148" s="478"/>
      <c r="AJ148" s="479">
        <v>1</v>
      </c>
      <c r="AK148" s="478"/>
      <c r="AL148" s="478"/>
      <c r="AM148" s="478"/>
      <c r="AN148" s="478"/>
      <c r="AO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</row>
    <row r="149" spans="1:58">
      <c r="B149" s="63"/>
      <c r="C149" s="64"/>
      <c r="D149" s="65"/>
      <c r="E149" s="66"/>
      <c r="F149" s="67"/>
      <c r="G149" s="68"/>
      <c r="H149" s="69"/>
      <c r="I149" s="70"/>
      <c r="J149" s="70"/>
      <c r="K149" s="70"/>
      <c r="L149" s="70"/>
      <c r="O149" s="478"/>
      <c r="P149" s="478"/>
      <c r="Q149" s="478"/>
      <c r="R149" s="478"/>
      <c r="S149" s="478"/>
      <c r="T149" s="478"/>
      <c r="U149" s="478"/>
      <c r="V149" s="478"/>
      <c r="W149" s="478"/>
      <c r="X149" s="478"/>
      <c r="Y149" s="478"/>
      <c r="Z149" s="478"/>
      <c r="AA149" s="478"/>
      <c r="AB149" s="478"/>
      <c r="AC149" s="478"/>
      <c r="AD149" s="478"/>
      <c r="AE149" s="478"/>
      <c r="AF149" s="478"/>
      <c r="AG149" s="478"/>
      <c r="AH149" s="478"/>
      <c r="AI149" s="478"/>
      <c r="AJ149" s="478"/>
      <c r="AK149" s="478"/>
      <c r="AL149" s="478"/>
      <c r="AM149" s="478"/>
      <c r="AN149" s="478"/>
      <c r="AO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</row>
    <row r="150" spans="1:58">
      <c r="B150" s="84" t="s">
        <v>123</v>
      </c>
      <c r="C150" s="278"/>
      <c r="D150" s="279"/>
      <c r="E150" s="280"/>
      <c r="F150" s="281"/>
      <c r="G150" s="282">
        <v>0</v>
      </c>
      <c r="H150" s="69"/>
      <c r="I150" s="84" t="s">
        <v>123</v>
      </c>
      <c r="J150" s="342">
        <v>0</v>
      </c>
      <c r="K150" s="283"/>
      <c r="L150" s="283"/>
      <c r="O150" s="478"/>
      <c r="P150" s="478"/>
      <c r="Q150" s="478"/>
      <c r="R150" s="478"/>
      <c r="S150" s="478"/>
      <c r="T150" s="478"/>
      <c r="U150" s="478"/>
      <c r="V150" s="478"/>
      <c r="W150" s="478"/>
      <c r="X150" s="478"/>
      <c r="Y150" s="478"/>
      <c r="Z150" s="478"/>
      <c r="AA150" s="478"/>
      <c r="AB150" s="478"/>
      <c r="AC150" s="478"/>
      <c r="AD150" s="478"/>
      <c r="AE150" s="478"/>
      <c r="AF150" s="478"/>
      <c r="AG150" s="478"/>
      <c r="AH150" s="478"/>
      <c r="AI150" s="478"/>
      <c r="AJ150" s="478"/>
      <c r="AK150" s="478"/>
      <c r="AL150" s="478"/>
      <c r="AM150" s="478"/>
      <c r="AN150" s="478"/>
      <c r="AO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</row>
    <row r="151" spans="1:58">
      <c r="B151" s="84" t="s">
        <v>128</v>
      </c>
      <c r="C151" s="278"/>
      <c r="D151" s="279"/>
      <c r="E151" s="280"/>
      <c r="F151" s="281"/>
      <c r="G151" s="282">
        <v>0</v>
      </c>
      <c r="H151" s="69"/>
      <c r="I151" s="84" t="s">
        <v>158</v>
      </c>
      <c r="J151" s="342">
        <f>J148+J147+J146+J145</f>
        <v>200</v>
      </c>
      <c r="K151" s="283"/>
      <c r="L151" s="283"/>
      <c r="O151" s="478"/>
      <c r="P151" s="478"/>
      <c r="Q151" s="478"/>
      <c r="R151" s="478"/>
      <c r="S151" s="478"/>
      <c r="T151" s="478"/>
      <c r="U151" s="478"/>
      <c r="V151" s="478"/>
      <c r="W151" s="478"/>
      <c r="X151" s="478"/>
      <c r="Y151" s="478"/>
      <c r="Z151" s="478"/>
      <c r="AA151" s="478"/>
      <c r="AB151" s="478"/>
      <c r="AC151" s="478"/>
      <c r="AD151" s="478"/>
      <c r="AE151" s="478"/>
      <c r="AF151" s="478"/>
      <c r="AG151" s="478"/>
      <c r="AH151" s="478"/>
      <c r="AI151" s="478"/>
      <c r="AJ151" s="478"/>
      <c r="AK151" s="478"/>
      <c r="AL151" s="478"/>
      <c r="AM151" s="478"/>
      <c r="AN151" s="478"/>
      <c r="AO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</row>
    <row r="152" spans="1:58">
      <c r="B152" s="84" t="s">
        <v>124</v>
      </c>
      <c r="C152" s="278"/>
      <c r="D152" s="279"/>
      <c r="E152" s="280"/>
      <c r="F152" s="281"/>
      <c r="G152" s="282">
        <v>0</v>
      </c>
      <c r="H152" s="69"/>
      <c r="I152" s="84" t="s">
        <v>124</v>
      </c>
      <c r="J152" s="342">
        <v>0</v>
      </c>
      <c r="K152" s="283"/>
      <c r="L152" s="283"/>
      <c r="N152" s="415">
        <f>J152+J151+J150+G152+G151+G150</f>
        <v>200</v>
      </c>
      <c r="O152" s="478"/>
      <c r="P152" s="478"/>
      <c r="Q152" s="478"/>
      <c r="R152" s="478"/>
      <c r="S152" s="478"/>
      <c r="T152" s="478"/>
      <c r="U152" s="478"/>
      <c r="V152" s="478"/>
      <c r="W152" s="478"/>
      <c r="X152" s="478"/>
      <c r="Y152" s="478"/>
      <c r="Z152" s="478"/>
      <c r="AA152" s="478"/>
      <c r="AB152" s="478"/>
      <c r="AC152" s="478"/>
      <c r="AD152" s="478"/>
      <c r="AE152" s="478"/>
      <c r="AF152" s="478"/>
      <c r="AG152" s="478"/>
      <c r="AH152" s="478"/>
      <c r="AI152" s="478"/>
      <c r="AJ152" s="478"/>
      <c r="AK152" s="478"/>
      <c r="AL152" s="478"/>
      <c r="AM152" s="478"/>
      <c r="AN152" s="478"/>
      <c r="AO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</row>
    <row r="153" spans="1:58">
      <c r="B153" s="63"/>
      <c r="C153" s="64"/>
      <c r="D153" s="65"/>
      <c r="E153" s="66"/>
      <c r="F153" s="67"/>
      <c r="G153" s="68"/>
      <c r="H153" s="69"/>
      <c r="I153" s="70"/>
      <c r="J153" s="70"/>
      <c r="K153" s="70"/>
      <c r="L153" s="70"/>
      <c r="O153" s="478"/>
      <c r="P153" s="478"/>
      <c r="Q153" s="478"/>
      <c r="R153" s="478"/>
      <c r="S153" s="478"/>
      <c r="T153" s="478"/>
      <c r="U153" s="478"/>
      <c r="V153" s="478"/>
      <c r="W153" s="478"/>
      <c r="X153" s="478"/>
      <c r="Y153" s="478"/>
      <c r="Z153" s="478"/>
      <c r="AA153" s="478"/>
      <c r="AB153" s="478"/>
      <c r="AC153" s="478"/>
      <c r="AD153" s="478"/>
      <c r="AE153" s="478"/>
      <c r="AF153" s="478"/>
      <c r="AG153" s="478"/>
      <c r="AH153" s="478"/>
      <c r="AI153" s="478"/>
      <c r="AJ153" s="478"/>
      <c r="AK153" s="478"/>
      <c r="AL153" s="478"/>
      <c r="AM153" s="478"/>
      <c r="AN153" s="478"/>
      <c r="AO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</row>
    <row r="154" spans="1:58">
      <c r="B154" s="294" t="s">
        <v>88</v>
      </c>
      <c r="C154" s="85"/>
      <c r="D154" s="86"/>
      <c r="E154" s="87"/>
      <c r="F154" s="88"/>
      <c r="G154" s="89"/>
      <c r="H154" s="69"/>
      <c r="I154" s="70"/>
      <c r="J154" s="70"/>
      <c r="K154" s="70"/>
      <c r="L154" s="70"/>
      <c r="O154" s="478"/>
      <c r="P154" s="478"/>
      <c r="Q154" s="478"/>
      <c r="R154" s="478"/>
      <c r="S154" s="478"/>
      <c r="T154" s="478"/>
      <c r="U154" s="478"/>
      <c r="V154" s="478"/>
      <c r="W154" s="478"/>
      <c r="X154" s="478"/>
      <c r="Y154" s="478"/>
      <c r="Z154" s="478"/>
      <c r="AA154" s="478"/>
      <c r="AB154" s="478"/>
      <c r="AC154" s="478"/>
      <c r="AD154" s="478"/>
      <c r="AE154" s="478"/>
      <c r="AF154" s="478"/>
      <c r="AG154" s="478"/>
      <c r="AH154" s="478"/>
      <c r="AI154" s="478"/>
      <c r="AJ154" s="478"/>
      <c r="AK154" s="478"/>
      <c r="AL154" s="478"/>
      <c r="AM154" s="478"/>
      <c r="AN154" s="478"/>
      <c r="AO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</row>
    <row r="155" spans="1:58">
      <c r="A155" s="303">
        <v>1</v>
      </c>
      <c r="B155" s="391" t="s">
        <v>89</v>
      </c>
      <c r="C155" s="392" t="s">
        <v>120</v>
      </c>
      <c r="D155" s="387" t="s">
        <v>29</v>
      </c>
      <c r="E155" s="387">
        <v>2</v>
      </c>
      <c r="F155" s="387">
        <v>5.2</v>
      </c>
      <c r="G155" s="393">
        <v>51.4</v>
      </c>
      <c r="H155" s="69"/>
      <c r="I155" s="386">
        <v>28</v>
      </c>
      <c r="J155" s="387">
        <f t="shared" ref="J155:J161" si="0">G155</f>
        <v>51.4</v>
      </c>
      <c r="K155" s="387">
        <f t="shared" ref="K155:K161" si="1">E155</f>
        <v>2</v>
      </c>
      <c r="L155" s="387" t="s">
        <v>157</v>
      </c>
      <c r="O155" s="478"/>
      <c r="P155" s="478"/>
      <c r="Q155" s="478"/>
      <c r="R155" s="478"/>
      <c r="S155" s="478"/>
      <c r="T155" s="478"/>
      <c r="U155" s="478"/>
      <c r="V155" s="478"/>
      <c r="W155" s="478"/>
      <c r="X155" s="478"/>
      <c r="Y155" s="478"/>
      <c r="Z155" s="478"/>
      <c r="AA155" s="478"/>
      <c r="AB155" s="478"/>
      <c r="AC155" s="478"/>
      <c r="AD155" s="478"/>
      <c r="AE155" s="478"/>
      <c r="AF155" s="478"/>
      <c r="AG155" s="478"/>
      <c r="AH155" s="478"/>
      <c r="AI155" s="478"/>
      <c r="AJ155" s="478">
        <v>1</v>
      </c>
      <c r="AK155" s="478"/>
      <c r="AL155" s="478"/>
      <c r="AM155" s="478"/>
      <c r="AN155" s="478"/>
      <c r="AO155" s="478"/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</row>
    <row r="156" spans="1:58">
      <c r="A156" s="303">
        <v>1</v>
      </c>
      <c r="B156" s="391" t="s">
        <v>90</v>
      </c>
      <c r="C156" s="392" t="s">
        <v>120</v>
      </c>
      <c r="D156" s="387" t="s">
        <v>29</v>
      </c>
      <c r="E156" s="387">
        <v>2</v>
      </c>
      <c r="F156" s="387">
        <v>5.2</v>
      </c>
      <c r="G156" s="393">
        <v>51.4</v>
      </c>
      <c r="H156" s="69"/>
      <c r="I156" s="386">
        <v>29</v>
      </c>
      <c r="J156" s="387">
        <f t="shared" si="0"/>
        <v>51.4</v>
      </c>
      <c r="K156" s="387">
        <f t="shared" si="1"/>
        <v>2</v>
      </c>
      <c r="L156" s="387" t="s">
        <v>157</v>
      </c>
      <c r="O156" s="478"/>
      <c r="P156" s="478"/>
      <c r="Q156" s="478"/>
      <c r="R156" s="478"/>
      <c r="S156" s="478"/>
      <c r="T156" s="478"/>
      <c r="U156" s="478"/>
      <c r="V156" s="478"/>
      <c r="W156" s="478"/>
      <c r="X156" s="478"/>
      <c r="Y156" s="478"/>
      <c r="Z156" s="478"/>
      <c r="AA156" s="478"/>
      <c r="AB156" s="478"/>
      <c r="AC156" s="478"/>
      <c r="AD156" s="478"/>
      <c r="AE156" s="478"/>
      <c r="AF156" s="478"/>
      <c r="AG156" s="478"/>
      <c r="AH156" s="478"/>
      <c r="AI156" s="478"/>
      <c r="AJ156" s="478">
        <v>1</v>
      </c>
      <c r="AK156" s="478"/>
      <c r="AL156" s="478"/>
      <c r="AM156" s="478"/>
      <c r="AN156" s="478"/>
      <c r="AO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</row>
    <row r="157" spans="1:58">
      <c r="A157" s="303">
        <v>1</v>
      </c>
      <c r="B157" s="391" t="s">
        <v>91</v>
      </c>
      <c r="C157" s="392" t="s">
        <v>120</v>
      </c>
      <c r="D157" s="387" t="s">
        <v>29</v>
      </c>
      <c r="E157" s="387">
        <v>2</v>
      </c>
      <c r="F157" s="387">
        <v>5.2</v>
      </c>
      <c r="G157" s="393">
        <v>51.4</v>
      </c>
      <c r="H157" s="69"/>
      <c r="I157" s="386">
        <v>30</v>
      </c>
      <c r="J157" s="387">
        <f t="shared" si="0"/>
        <v>51.4</v>
      </c>
      <c r="K157" s="387">
        <f t="shared" si="1"/>
        <v>2</v>
      </c>
      <c r="L157" s="387" t="s">
        <v>157</v>
      </c>
      <c r="O157" s="478"/>
      <c r="P157" s="478"/>
      <c r="Q157" s="478"/>
      <c r="R157" s="478"/>
      <c r="S157" s="478"/>
      <c r="T157" s="478"/>
      <c r="U157" s="478"/>
      <c r="V157" s="478"/>
      <c r="W157" s="478"/>
      <c r="X157" s="478"/>
      <c r="Y157" s="478"/>
      <c r="Z157" s="478"/>
      <c r="AA157" s="478"/>
      <c r="AB157" s="478"/>
      <c r="AC157" s="478"/>
      <c r="AD157" s="478"/>
      <c r="AE157" s="478"/>
      <c r="AF157" s="478"/>
      <c r="AG157" s="478"/>
      <c r="AH157" s="478"/>
      <c r="AI157" s="478"/>
      <c r="AJ157" s="478">
        <v>1</v>
      </c>
      <c r="AK157" s="478"/>
      <c r="AL157" s="478"/>
      <c r="AM157" s="478"/>
      <c r="AN157" s="478"/>
      <c r="AO157" s="478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</row>
    <row r="158" spans="1:58">
      <c r="A158" s="304">
        <v>1</v>
      </c>
      <c r="B158" s="391" t="s">
        <v>92</v>
      </c>
      <c r="C158" s="392" t="s">
        <v>120</v>
      </c>
      <c r="D158" s="387" t="s">
        <v>29</v>
      </c>
      <c r="E158" s="387">
        <v>2</v>
      </c>
      <c r="F158" s="387">
        <v>5.2</v>
      </c>
      <c r="G158" s="393">
        <v>51.4</v>
      </c>
      <c r="H158" s="69"/>
      <c r="I158" s="386">
        <v>31</v>
      </c>
      <c r="J158" s="387">
        <f t="shared" si="0"/>
        <v>51.4</v>
      </c>
      <c r="K158" s="387">
        <f t="shared" si="1"/>
        <v>2</v>
      </c>
      <c r="L158" s="387" t="s">
        <v>157</v>
      </c>
      <c r="O158" s="478"/>
      <c r="P158" s="478"/>
      <c r="Q158" s="478"/>
      <c r="R158" s="478"/>
      <c r="S158" s="478"/>
      <c r="T158" s="478"/>
      <c r="U158" s="478"/>
      <c r="V158" s="478"/>
      <c r="W158" s="478"/>
      <c r="X158" s="478"/>
      <c r="Y158" s="478"/>
      <c r="Z158" s="478"/>
      <c r="AA158" s="478"/>
      <c r="AB158" s="478"/>
      <c r="AC158" s="478"/>
      <c r="AD158" s="478"/>
      <c r="AE158" s="478"/>
      <c r="AF158" s="478"/>
      <c r="AG158" s="478"/>
      <c r="AH158" s="478"/>
      <c r="AI158" s="478"/>
      <c r="AJ158" s="479">
        <v>1</v>
      </c>
      <c r="AK158" s="478"/>
      <c r="AL158" s="478"/>
      <c r="AM158" s="478"/>
      <c r="AN158" s="478"/>
      <c r="AO158" s="478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</row>
    <row r="159" spans="1:58">
      <c r="A159" s="304">
        <v>1</v>
      </c>
      <c r="B159" s="391" t="s">
        <v>93</v>
      </c>
      <c r="C159" s="392" t="s">
        <v>120</v>
      </c>
      <c r="D159" s="387" t="s">
        <v>29</v>
      </c>
      <c r="E159" s="387">
        <v>2</v>
      </c>
      <c r="F159" s="387">
        <v>5.2</v>
      </c>
      <c r="G159" s="393">
        <v>51.4</v>
      </c>
      <c r="H159" s="69"/>
      <c r="I159" s="386">
        <v>32</v>
      </c>
      <c r="J159" s="387">
        <f t="shared" si="0"/>
        <v>51.4</v>
      </c>
      <c r="K159" s="387">
        <f t="shared" si="1"/>
        <v>2</v>
      </c>
      <c r="L159" s="387" t="s">
        <v>157</v>
      </c>
      <c r="O159" s="478"/>
      <c r="P159" s="478"/>
      <c r="Q159" s="478"/>
      <c r="R159" s="478"/>
      <c r="S159" s="478"/>
      <c r="T159" s="478"/>
      <c r="U159" s="478"/>
      <c r="V159" s="478"/>
      <c r="W159" s="478"/>
      <c r="X159" s="478"/>
      <c r="Y159" s="478"/>
      <c r="Z159" s="478"/>
      <c r="AA159" s="478"/>
      <c r="AB159" s="478"/>
      <c r="AC159" s="478"/>
      <c r="AD159" s="478"/>
      <c r="AE159" s="478"/>
      <c r="AF159" s="478"/>
      <c r="AG159" s="478"/>
      <c r="AH159" s="478"/>
      <c r="AI159" s="478"/>
      <c r="AJ159" s="479">
        <v>1</v>
      </c>
      <c r="AK159" s="478"/>
      <c r="AL159" s="478"/>
      <c r="AM159" s="478"/>
      <c r="AN159" s="478"/>
      <c r="AO159" s="478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</row>
    <row r="160" spans="1:58">
      <c r="A160" s="304">
        <v>1</v>
      </c>
      <c r="B160" s="391" t="s">
        <v>94</v>
      </c>
      <c r="C160" s="392" t="s">
        <v>120</v>
      </c>
      <c r="D160" s="387" t="s">
        <v>29</v>
      </c>
      <c r="E160" s="387">
        <v>2</v>
      </c>
      <c r="F160" s="387">
        <v>5.2</v>
      </c>
      <c r="G160" s="393">
        <v>51.4</v>
      </c>
      <c r="H160" s="69"/>
      <c r="I160" s="386">
        <v>33</v>
      </c>
      <c r="J160" s="387">
        <f t="shared" si="0"/>
        <v>51.4</v>
      </c>
      <c r="K160" s="387">
        <f t="shared" si="1"/>
        <v>2</v>
      </c>
      <c r="L160" s="387" t="s">
        <v>157</v>
      </c>
      <c r="O160" s="478"/>
      <c r="P160" s="478"/>
      <c r="Q160" s="478"/>
      <c r="R160" s="478"/>
      <c r="S160" s="478"/>
      <c r="T160" s="478"/>
      <c r="U160" s="478"/>
      <c r="V160" s="478"/>
      <c r="W160" s="478"/>
      <c r="X160" s="478"/>
      <c r="Y160" s="478"/>
      <c r="Z160" s="478"/>
      <c r="AA160" s="478"/>
      <c r="AB160" s="478"/>
      <c r="AC160" s="478"/>
      <c r="AD160" s="478"/>
      <c r="AE160" s="478"/>
      <c r="AF160" s="478"/>
      <c r="AG160" s="478"/>
      <c r="AH160" s="478"/>
      <c r="AI160" s="478"/>
      <c r="AJ160" s="479">
        <v>1</v>
      </c>
      <c r="AK160" s="478"/>
      <c r="AL160" s="478"/>
      <c r="AM160" s="478"/>
      <c r="AN160" s="478"/>
      <c r="AO160" s="478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</row>
    <row r="161" spans="1:58">
      <c r="A161" s="304">
        <v>1</v>
      </c>
      <c r="B161" s="391" t="s">
        <v>95</v>
      </c>
      <c r="C161" s="392" t="s">
        <v>120</v>
      </c>
      <c r="D161" s="387" t="s">
        <v>29</v>
      </c>
      <c r="E161" s="387">
        <v>2</v>
      </c>
      <c r="F161" s="387">
        <v>5.2</v>
      </c>
      <c r="G161" s="393">
        <v>58.2</v>
      </c>
      <c r="H161" s="69"/>
      <c r="I161" s="386">
        <v>34</v>
      </c>
      <c r="J161" s="387">
        <f t="shared" si="0"/>
        <v>58.2</v>
      </c>
      <c r="K161" s="387">
        <f t="shared" si="1"/>
        <v>2</v>
      </c>
      <c r="L161" s="387" t="s">
        <v>157</v>
      </c>
      <c r="N161" s="415">
        <f>G161+G160+G159+G158+G157+G156+G155</f>
        <v>366.59999999999997</v>
      </c>
      <c r="O161" s="478"/>
      <c r="P161" s="478"/>
      <c r="Q161" s="478"/>
      <c r="R161" s="478"/>
      <c r="S161" s="478"/>
      <c r="T161" s="478"/>
      <c r="U161" s="478"/>
      <c r="V161" s="478"/>
      <c r="W161" s="478"/>
      <c r="X161" s="478"/>
      <c r="Y161" s="478"/>
      <c r="Z161" s="478"/>
      <c r="AA161" s="478"/>
      <c r="AB161" s="478"/>
      <c r="AC161" s="478"/>
      <c r="AD161" s="478"/>
      <c r="AE161" s="478"/>
      <c r="AF161" s="478"/>
      <c r="AG161" s="478"/>
      <c r="AH161" s="478"/>
      <c r="AI161" s="478"/>
      <c r="AJ161" s="479">
        <v>1</v>
      </c>
      <c r="AK161" s="478"/>
      <c r="AL161" s="478"/>
      <c r="AM161" s="478"/>
      <c r="AN161" s="478"/>
      <c r="AO161" s="478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</row>
    <row r="162" spans="1:58">
      <c r="B162" s="63"/>
      <c r="C162" s="64"/>
      <c r="D162" s="65"/>
      <c r="E162" s="66"/>
      <c r="F162" s="67"/>
      <c r="G162" s="68"/>
      <c r="H162" s="69"/>
      <c r="I162" s="70"/>
      <c r="J162" s="70"/>
      <c r="K162" s="70"/>
      <c r="L162" s="70"/>
      <c r="O162" s="478"/>
      <c r="P162" s="478"/>
      <c r="Q162" s="478"/>
      <c r="R162" s="478"/>
      <c r="S162" s="478"/>
      <c r="T162" s="478"/>
      <c r="U162" s="478"/>
      <c r="V162" s="478"/>
      <c r="W162" s="478"/>
      <c r="X162" s="478"/>
      <c r="Y162" s="478"/>
      <c r="Z162" s="478"/>
      <c r="AA162" s="478"/>
      <c r="AB162" s="478"/>
      <c r="AC162" s="478"/>
      <c r="AD162" s="478"/>
      <c r="AE162" s="478"/>
      <c r="AF162" s="478"/>
      <c r="AG162" s="478"/>
      <c r="AH162" s="478"/>
      <c r="AI162" s="478"/>
      <c r="AJ162" s="478"/>
      <c r="AK162" s="478"/>
      <c r="AL162" s="478"/>
      <c r="AM162" s="478"/>
      <c r="AN162" s="478"/>
      <c r="AO162" s="478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</row>
    <row r="163" spans="1:58">
      <c r="B163" s="118" t="s">
        <v>123</v>
      </c>
      <c r="C163" s="278"/>
      <c r="D163" s="279"/>
      <c r="E163" s="280"/>
      <c r="F163" s="281"/>
      <c r="G163" s="282">
        <v>0</v>
      </c>
      <c r="H163" s="69"/>
      <c r="I163" s="84" t="s">
        <v>123</v>
      </c>
      <c r="J163" s="342">
        <v>0</v>
      </c>
      <c r="K163" s="283"/>
      <c r="L163" s="283"/>
      <c r="O163" s="478"/>
      <c r="P163" s="478"/>
      <c r="Q163" s="478"/>
      <c r="R163" s="478"/>
      <c r="S163" s="478"/>
      <c r="T163" s="478"/>
      <c r="U163" s="478"/>
      <c r="V163" s="478"/>
      <c r="W163" s="478"/>
      <c r="X163" s="478"/>
      <c r="Y163" s="478"/>
      <c r="Z163" s="478"/>
      <c r="AA163" s="478"/>
      <c r="AB163" s="478"/>
      <c r="AC163" s="478"/>
      <c r="AD163" s="478"/>
      <c r="AE163" s="478"/>
      <c r="AF163" s="478"/>
      <c r="AG163" s="478"/>
      <c r="AH163" s="478"/>
      <c r="AI163" s="478"/>
      <c r="AJ163" s="478"/>
      <c r="AK163" s="478"/>
      <c r="AL163" s="478"/>
      <c r="AM163" s="478"/>
      <c r="AN163" s="478"/>
      <c r="AO163" s="478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</row>
    <row r="164" spans="1:58">
      <c r="B164" s="118" t="s">
        <v>128</v>
      </c>
      <c r="C164" s="278"/>
      <c r="D164" s="279"/>
      <c r="E164" s="280"/>
      <c r="F164" s="281"/>
      <c r="G164" s="282">
        <v>0</v>
      </c>
      <c r="H164" s="69"/>
      <c r="I164" s="84" t="s">
        <v>158</v>
      </c>
      <c r="J164" s="342">
        <f>J161+J160+J159+J158+J157+J156+J155</f>
        <v>366.59999999999997</v>
      </c>
      <c r="K164" s="283"/>
      <c r="L164" s="283"/>
      <c r="O164" s="478"/>
      <c r="P164" s="478"/>
      <c r="Q164" s="478"/>
      <c r="R164" s="478"/>
      <c r="S164" s="478"/>
      <c r="T164" s="478"/>
      <c r="U164" s="478"/>
      <c r="V164" s="478"/>
      <c r="W164" s="478"/>
      <c r="X164" s="478"/>
      <c r="Y164" s="478"/>
      <c r="Z164" s="478"/>
      <c r="AA164" s="478"/>
      <c r="AB164" s="478"/>
      <c r="AC164" s="478"/>
      <c r="AD164" s="478"/>
      <c r="AE164" s="478"/>
      <c r="AF164" s="478"/>
      <c r="AG164" s="478"/>
      <c r="AH164" s="478"/>
      <c r="AI164" s="478"/>
      <c r="AJ164" s="478"/>
      <c r="AK164" s="478"/>
      <c r="AL164" s="478"/>
      <c r="AM164" s="478"/>
      <c r="AN164" s="478"/>
      <c r="AO164" s="478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</row>
    <row r="165" spans="1:58">
      <c r="B165" s="118" t="s">
        <v>124</v>
      </c>
      <c r="C165" s="278"/>
      <c r="D165" s="279"/>
      <c r="E165" s="280"/>
      <c r="F165" s="281"/>
      <c r="G165" s="282">
        <v>0</v>
      </c>
      <c r="H165" s="69"/>
      <c r="I165" s="84" t="s">
        <v>124</v>
      </c>
      <c r="J165" s="342">
        <v>0</v>
      </c>
      <c r="K165" s="283"/>
      <c r="L165" s="283"/>
      <c r="N165" s="415">
        <f>J165+J164+J163+G165+G164+G163</f>
        <v>366.59999999999997</v>
      </c>
      <c r="O165" s="478"/>
      <c r="P165" s="478"/>
      <c r="Q165" s="478"/>
      <c r="R165" s="478"/>
      <c r="S165" s="478"/>
      <c r="T165" s="478"/>
      <c r="U165" s="478"/>
      <c r="V165" s="478"/>
      <c r="W165" s="478"/>
      <c r="X165" s="478"/>
      <c r="Y165" s="478"/>
      <c r="Z165" s="478"/>
      <c r="AA165" s="478"/>
      <c r="AB165" s="478"/>
      <c r="AC165" s="478"/>
      <c r="AD165" s="478"/>
      <c r="AE165" s="478"/>
      <c r="AF165" s="478"/>
      <c r="AG165" s="478"/>
      <c r="AH165" s="478"/>
      <c r="AI165" s="478"/>
      <c r="AJ165" s="478"/>
      <c r="AK165" s="478"/>
      <c r="AL165" s="478"/>
      <c r="AM165" s="478"/>
      <c r="AN165" s="478"/>
      <c r="AO165" s="478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</row>
    <row r="166" spans="1:58">
      <c r="B166" s="63"/>
      <c r="C166" s="64"/>
      <c r="D166" s="65"/>
      <c r="E166" s="66"/>
      <c r="F166" s="67"/>
      <c r="G166" s="68"/>
      <c r="H166" s="69"/>
      <c r="I166" s="70"/>
      <c r="J166" s="70"/>
      <c r="K166" s="70"/>
      <c r="L166" s="70"/>
      <c r="O166" s="478"/>
      <c r="P166" s="478"/>
      <c r="Q166" s="478"/>
      <c r="R166" s="478"/>
      <c r="S166" s="478"/>
      <c r="T166" s="478"/>
      <c r="U166" s="478"/>
      <c r="V166" s="478"/>
      <c r="W166" s="478"/>
      <c r="X166" s="478"/>
      <c r="Y166" s="478"/>
      <c r="Z166" s="478"/>
      <c r="AA166" s="478"/>
      <c r="AB166" s="478"/>
      <c r="AC166" s="478"/>
      <c r="AD166" s="478"/>
      <c r="AE166" s="478"/>
      <c r="AF166" s="478"/>
      <c r="AG166" s="478"/>
      <c r="AH166" s="478"/>
      <c r="AI166" s="478"/>
      <c r="AJ166" s="478"/>
      <c r="AK166" s="478"/>
      <c r="AL166" s="478"/>
      <c r="AM166" s="478"/>
      <c r="AN166" s="478"/>
      <c r="AO166" s="478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</row>
    <row r="167" spans="1:58">
      <c r="B167" s="294" t="s">
        <v>96</v>
      </c>
      <c r="C167" s="85"/>
      <c r="D167" s="86"/>
      <c r="E167" s="87"/>
      <c r="F167" s="88"/>
      <c r="G167" s="89"/>
      <c r="H167" s="69"/>
      <c r="I167" s="70"/>
      <c r="J167" s="70"/>
      <c r="K167" s="70"/>
      <c r="L167" s="70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</row>
    <row r="168" spans="1:58">
      <c r="A168" s="303">
        <v>1</v>
      </c>
      <c r="B168" s="103" t="s">
        <v>97</v>
      </c>
      <c r="C168" s="104" t="s">
        <v>151</v>
      </c>
      <c r="D168" s="92" t="s">
        <v>12</v>
      </c>
      <c r="E168" s="92">
        <v>4</v>
      </c>
      <c r="F168" s="92">
        <v>14.1</v>
      </c>
      <c r="G168" s="95">
        <v>86.1</v>
      </c>
      <c r="H168" s="69"/>
      <c r="I168" s="96">
        <v>35</v>
      </c>
      <c r="J168" s="92">
        <f>G168</f>
        <v>86.1</v>
      </c>
      <c r="K168" s="92">
        <f>E168</f>
        <v>4</v>
      </c>
      <c r="L168" s="92" t="s">
        <v>157</v>
      </c>
      <c r="N168" s="415">
        <f>G168</f>
        <v>86.1</v>
      </c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>
        <v>1</v>
      </c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</row>
    <row r="169" spans="1:58">
      <c r="B169" s="63"/>
      <c r="C169" s="64"/>
      <c r="D169" s="65"/>
      <c r="E169" s="66"/>
      <c r="F169" s="67"/>
      <c r="G169" s="68"/>
      <c r="H169" s="69"/>
      <c r="I169" s="70"/>
      <c r="J169" s="70"/>
      <c r="K169" s="70"/>
      <c r="L169" s="70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</row>
    <row r="170" spans="1:58">
      <c r="B170" s="84" t="s">
        <v>163</v>
      </c>
      <c r="C170" s="278"/>
      <c r="D170" s="279"/>
      <c r="E170" s="280"/>
      <c r="F170" s="281"/>
      <c r="G170" s="282">
        <v>0</v>
      </c>
      <c r="H170" s="69"/>
      <c r="I170" s="84" t="s">
        <v>123</v>
      </c>
      <c r="J170" s="342">
        <f>J168</f>
        <v>86.1</v>
      </c>
      <c r="K170" s="283"/>
      <c r="L170" s="283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</row>
    <row r="171" spans="1:58">
      <c r="B171" s="84" t="s">
        <v>126</v>
      </c>
      <c r="C171" s="278"/>
      <c r="D171" s="279"/>
      <c r="E171" s="280"/>
      <c r="F171" s="281"/>
      <c r="G171" s="282">
        <v>0</v>
      </c>
      <c r="H171" s="69"/>
      <c r="I171" s="84" t="s">
        <v>158</v>
      </c>
      <c r="J171" s="342">
        <v>0</v>
      </c>
      <c r="K171" s="283"/>
      <c r="L171" s="283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</row>
    <row r="172" spans="1:58">
      <c r="B172" s="84" t="s">
        <v>124</v>
      </c>
      <c r="C172" s="278"/>
      <c r="D172" s="279"/>
      <c r="E172" s="280"/>
      <c r="F172" s="281"/>
      <c r="G172" s="282">
        <v>0</v>
      </c>
      <c r="H172" s="69"/>
      <c r="I172" s="84" t="s">
        <v>124</v>
      </c>
      <c r="J172" s="342">
        <v>0</v>
      </c>
      <c r="K172" s="283"/>
      <c r="L172" s="283"/>
      <c r="N172" s="415">
        <f>J172+J171+J170+G172+G171+G170</f>
        <v>86.1</v>
      </c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</row>
    <row r="173" spans="1:58">
      <c r="B173" s="63"/>
      <c r="C173" s="64"/>
      <c r="D173" s="65"/>
      <c r="E173" s="66"/>
      <c r="F173" s="67"/>
      <c r="G173" s="68"/>
      <c r="H173" s="69"/>
      <c r="I173" s="70"/>
      <c r="J173" s="70"/>
      <c r="K173" s="70"/>
      <c r="L173" s="70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</row>
    <row r="174" spans="1:58">
      <c r="B174" s="296" t="s">
        <v>115</v>
      </c>
      <c r="C174" s="54"/>
      <c r="D174" s="55"/>
      <c r="E174" s="56"/>
      <c r="F174" s="57"/>
      <c r="G174" s="58"/>
      <c r="H174" s="69"/>
      <c r="I174" s="70"/>
      <c r="J174" s="70"/>
      <c r="K174" s="70"/>
      <c r="L174" s="70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</row>
    <row r="175" spans="1:58">
      <c r="B175" s="63"/>
      <c r="C175" s="64"/>
      <c r="D175" s="65"/>
      <c r="E175" s="66"/>
      <c r="F175" s="67"/>
      <c r="G175" s="68"/>
      <c r="H175" s="69"/>
      <c r="I175" s="70"/>
      <c r="J175" s="70"/>
      <c r="K175" s="70"/>
      <c r="L175" s="70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</row>
    <row r="176" spans="1:58">
      <c r="B176" s="84" t="s">
        <v>116</v>
      </c>
      <c r="C176" s="85"/>
      <c r="D176" s="86"/>
      <c r="E176" s="87"/>
      <c r="F176" s="88"/>
      <c r="G176" s="299"/>
      <c r="H176" s="59"/>
      <c r="I176" s="70"/>
      <c r="J176" s="70"/>
      <c r="K176" s="70"/>
      <c r="L176" s="70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</row>
    <row r="177" spans="1:58">
      <c r="A177" s="303">
        <v>1</v>
      </c>
      <c r="B177" s="407" t="s">
        <v>98</v>
      </c>
      <c r="C177" s="408" t="s">
        <v>120</v>
      </c>
      <c r="D177" s="409" t="s">
        <v>29</v>
      </c>
      <c r="E177" s="409">
        <v>2</v>
      </c>
      <c r="F177" s="409">
        <v>5</v>
      </c>
      <c r="G177" s="410">
        <v>50.5</v>
      </c>
      <c r="H177" s="325"/>
      <c r="I177" s="411">
        <v>36</v>
      </c>
      <c r="J177" s="412">
        <f>G177</f>
        <v>50.5</v>
      </c>
      <c r="K177" s="409">
        <f>E177</f>
        <v>2</v>
      </c>
      <c r="L177" s="409" t="s">
        <v>157</v>
      </c>
      <c r="M177" s="262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>
        <v>1</v>
      </c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</row>
    <row r="178" spans="1:58">
      <c r="A178" s="303">
        <v>1</v>
      </c>
      <c r="B178" s="391" t="s">
        <v>99</v>
      </c>
      <c r="C178" s="392" t="s">
        <v>120</v>
      </c>
      <c r="D178" s="387" t="s">
        <v>29</v>
      </c>
      <c r="E178" s="387">
        <v>2</v>
      </c>
      <c r="F178" s="387">
        <v>5</v>
      </c>
      <c r="G178" s="398">
        <v>50.5</v>
      </c>
      <c r="H178" s="59"/>
      <c r="I178" s="386">
        <v>37</v>
      </c>
      <c r="J178" s="387">
        <f>G178</f>
        <v>50.5</v>
      </c>
      <c r="K178" s="387">
        <f>E178</f>
        <v>2</v>
      </c>
      <c r="L178" s="387" t="s">
        <v>157</v>
      </c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>
        <v>1</v>
      </c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</row>
    <row r="179" spans="1:58">
      <c r="A179" s="303">
        <v>1</v>
      </c>
      <c r="B179" s="391" t="s">
        <v>100</v>
      </c>
      <c r="C179" s="392" t="s">
        <v>120</v>
      </c>
      <c r="D179" s="387" t="s">
        <v>29</v>
      </c>
      <c r="E179" s="387">
        <v>2</v>
      </c>
      <c r="F179" s="387">
        <v>5</v>
      </c>
      <c r="G179" s="398">
        <v>50.5</v>
      </c>
      <c r="H179" s="59"/>
      <c r="I179" s="386">
        <v>38</v>
      </c>
      <c r="J179" s="387">
        <f>G179</f>
        <v>50.5</v>
      </c>
      <c r="K179" s="387">
        <f>E179</f>
        <v>2</v>
      </c>
      <c r="L179" s="387" t="s">
        <v>157</v>
      </c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>
        <v>1</v>
      </c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</row>
    <row r="180" spans="1:58">
      <c r="A180" s="304">
        <v>1</v>
      </c>
      <c r="B180" s="384" t="s">
        <v>101</v>
      </c>
      <c r="C180" s="385" t="s">
        <v>120</v>
      </c>
      <c r="D180" s="370" t="s">
        <v>29</v>
      </c>
      <c r="E180" s="370">
        <v>2</v>
      </c>
      <c r="F180" s="370">
        <v>5</v>
      </c>
      <c r="G180" s="373">
        <v>50.5</v>
      </c>
      <c r="H180" s="69"/>
      <c r="I180" s="102"/>
      <c r="J180" s="80"/>
      <c r="K180" s="80"/>
      <c r="L180" s="80"/>
      <c r="O180" s="478"/>
      <c r="P180" s="478"/>
      <c r="Q180" s="478"/>
      <c r="R180" s="478"/>
      <c r="S180" s="478"/>
      <c r="T180" s="478">
        <v>1</v>
      </c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9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</row>
    <row r="181" spans="1:58">
      <c r="A181" s="304">
        <v>1</v>
      </c>
      <c r="B181" s="103" t="s">
        <v>102</v>
      </c>
      <c r="C181" s="104" t="s">
        <v>120</v>
      </c>
      <c r="D181" s="92" t="s">
        <v>12</v>
      </c>
      <c r="E181" s="92">
        <v>2</v>
      </c>
      <c r="F181" s="92">
        <v>5</v>
      </c>
      <c r="G181" s="95">
        <v>50.5</v>
      </c>
      <c r="H181" s="69"/>
      <c r="I181" s="96">
        <v>39</v>
      </c>
      <c r="J181" s="92">
        <f>G181</f>
        <v>50.5</v>
      </c>
      <c r="K181" s="92">
        <f>E181</f>
        <v>2</v>
      </c>
      <c r="L181" s="92" t="s">
        <v>157</v>
      </c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9">
        <v>1</v>
      </c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</row>
    <row r="182" spans="1:58">
      <c r="A182" s="304">
        <v>1</v>
      </c>
      <c r="B182" s="314" t="s">
        <v>103</v>
      </c>
      <c r="C182" s="315" t="s">
        <v>120</v>
      </c>
      <c r="D182" s="316" t="s">
        <v>12</v>
      </c>
      <c r="E182" s="316">
        <v>2</v>
      </c>
      <c r="F182" s="316">
        <v>5</v>
      </c>
      <c r="G182" s="317">
        <v>50.5</v>
      </c>
      <c r="H182" s="305"/>
      <c r="I182" s="318">
        <v>40</v>
      </c>
      <c r="J182" s="319">
        <f>G182</f>
        <v>50.5</v>
      </c>
      <c r="K182" s="316">
        <f>E182</f>
        <v>2</v>
      </c>
      <c r="L182" s="316" t="s">
        <v>157</v>
      </c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9">
        <v>1</v>
      </c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</row>
    <row r="183" spans="1:58">
      <c r="A183" s="304">
        <v>1</v>
      </c>
      <c r="B183" s="103" t="s">
        <v>104</v>
      </c>
      <c r="C183" s="104" t="s">
        <v>120</v>
      </c>
      <c r="D183" s="92" t="s">
        <v>12</v>
      </c>
      <c r="E183" s="92">
        <v>4</v>
      </c>
      <c r="F183" s="92">
        <v>10</v>
      </c>
      <c r="G183" s="95">
        <v>55.4</v>
      </c>
      <c r="H183" s="69"/>
      <c r="I183" s="96">
        <v>41</v>
      </c>
      <c r="J183" s="94">
        <f>G183</f>
        <v>55.4</v>
      </c>
      <c r="K183" s="92">
        <v>2</v>
      </c>
      <c r="L183" s="92" t="s">
        <v>157</v>
      </c>
      <c r="N183" s="415">
        <f>G183+G182+G181+G180+G179+G178+G177</f>
        <v>358.4</v>
      </c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9">
        <v>1</v>
      </c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</row>
    <row r="184" spans="1:58">
      <c r="B184" s="63"/>
      <c r="C184" s="64"/>
      <c r="D184" s="65"/>
      <c r="E184" s="66"/>
      <c r="F184" s="67"/>
      <c r="G184" s="68"/>
      <c r="H184" s="69"/>
      <c r="I184" s="70"/>
      <c r="J184" s="70"/>
      <c r="K184" s="70"/>
      <c r="L184" s="70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</row>
    <row r="185" spans="1:58">
      <c r="B185" s="118" t="s">
        <v>127</v>
      </c>
      <c r="C185" s="278"/>
      <c r="D185" s="279"/>
      <c r="E185" s="280"/>
      <c r="F185" s="281"/>
      <c r="G185" s="282">
        <v>0</v>
      </c>
      <c r="H185" s="69"/>
      <c r="I185" s="84" t="s">
        <v>123</v>
      </c>
      <c r="J185" s="342">
        <f>J183+J182+J181</f>
        <v>156.4</v>
      </c>
      <c r="K185" s="283"/>
      <c r="L185" s="283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</row>
    <row r="186" spans="1:58">
      <c r="B186" s="118" t="s">
        <v>126</v>
      </c>
      <c r="C186" s="278"/>
      <c r="D186" s="279"/>
      <c r="E186" s="280"/>
      <c r="F186" s="281"/>
      <c r="G186" s="282">
        <f>G180</f>
        <v>50.5</v>
      </c>
      <c r="H186" s="69"/>
      <c r="I186" s="84" t="s">
        <v>158</v>
      </c>
      <c r="J186" s="342">
        <f>J179+J178+J177</f>
        <v>151.5</v>
      </c>
      <c r="K186" s="283"/>
      <c r="L186" s="283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</row>
    <row r="187" spans="1:58">
      <c r="B187" s="118" t="s">
        <v>124</v>
      </c>
      <c r="C187" s="278"/>
      <c r="D187" s="279"/>
      <c r="E187" s="280"/>
      <c r="F187" s="281"/>
      <c r="G187" s="282">
        <v>0</v>
      </c>
      <c r="H187" s="69"/>
      <c r="I187" s="84" t="s">
        <v>124</v>
      </c>
      <c r="J187" s="342">
        <v>0</v>
      </c>
      <c r="K187" s="283"/>
      <c r="L187" s="283"/>
      <c r="N187" s="415">
        <f>J187+J186+J185+G187+G186+G185</f>
        <v>358.4</v>
      </c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</row>
    <row r="188" spans="1:58">
      <c r="B188" s="63"/>
      <c r="C188" s="64"/>
      <c r="D188" s="65"/>
      <c r="E188" s="66"/>
      <c r="F188" s="67"/>
      <c r="G188" s="68"/>
      <c r="H188" s="69"/>
      <c r="I188" s="70"/>
      <c r="J188" s="70"/>
      <c r="K188" s="70"/>
      <c r="L188" s="70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</row>
    <row r="189" spans="1:58">
      <c r="B189" s="294" t="s">
        <v>105</v>
      </c>
      <c r="C189" s="85"/>
      <c r="D189" s="86"/>
      <c r="E189" s="87"/>
      <c r="F189" s="88"/>
      <c r="G189" s="89"/>
      <c r="H189" s="69"/>
      <c r="I189" s="70"/>
      <c r="J189" s="70"/>
      <c r="K189" s="70"/>
      <c r="L189" s="70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</row>
    <row r="190" spans="1:58">
      <c r="A190" s="303">
        <v>1</v>
      </c>
      <c r="B190" s="103" t="s">
        <v>106</v>
      </c>
      <c r="C190" s="104" t="s">
        <v>151</v>
      </c>
      <c r="D190" s="92" t="s">
        <v>12</v>
      </c>
      <c r="E190" s="92">
        <v>4</v>
      </c>
      <c r="F190" s="92">
        <v>10</v>
      </c>
      <c r="G190" s="95">
        <v>86</v>
      </c>
      <c r="H190" s="69"/>
      <c r="I190" s="96">
        <v>42</v>
      </c>
      <c r="J190" s="92">
        <f>G190</f>
        <v>86</v>
      </c>
      <c r="K190" s="92">
        <f>E190</f>
        <v>4</v>
      </c>
      <c r="L190" s="92" t="s">
        <v>157</v>
      </c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>
        <v>1</v>
      </c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</row>
    <row r="191" spans="1:58">
      <c r="A191" s="303">
        <v>1</v>
      </c>
      <c r="B191" s="103" t="s">
        <v>107</v>
      </c>
      <c r="C191" s="104" t="s">
        <v>151</v>
      </c>
      <c r="D191" s="92" t="s">
        <v>12</v>
      </c>
      <c r="E191" s="92">
        <v>4</v>
      </c>
      <c r="F191" s="92">
        <v>10</v>
      </c>
      <c r="G191" s="95">
        <v>86</v>
      </c>
      <c r="H191" s="69"/>
      <c r="I191" s="96">
        <v>43</v>
      </c>
      <c r="J191" s="92">
        <f>G191</f>
        <v>86</v>
      </c>
      <c r="K191" s="92">
        <f>E191</f>
        <v>4</v>
      </c>
      <c r="L191" s="92" t="s">
        <v>157</v>
      </c>
      <c r="N191" s="415">
        <f>G191+G190</f>
        <v>172</v>
      </c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>
        <v>1</v>
      </c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</row>
    <row r="192" spans="1:58">
      <c r="B192" s="63"/>
      <c r="C192" s="64"/>
      <c r="D192" s="65"/>
      <c r="E192" s="66"/>
      <c r="F192" s="67"/>
      <c r="G192" s="68"/>
      <c r="H192" s="69"/>
      <c r="I192" s="70"/>
      <c r="J192" s="70"/>
      <c r="K192" s="70"/>
      <c r="L192" s="70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</row>
    <row r="193" spans="2:58">
      <c r="B193" s="118" t="s">
        <v>127</v>
      </c>
      <c r="C193" s="278"/>
      <c r="D193" s="279"/>
      <c r="E193" s="280"/>
      <c r="F193" s="281"/>
      <c r="G193" s="282">
        <v>0</v>
      </c>
      <c r="H193" s="69"/>
      <c r="I193" s="84" t="s">
        <v>123</v>
      </c>
      <c r="J193" s="342">
        <f>J191+J190</f>
        <v>172</v>
      </c>
      <c r="K193" s="283"/>
      <c r="L193" s="283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</row>
    <row r="194" spans="2:58">
      <c r="B194" s="118" t="s">
        <v>126</v>
      </c>
      <c r="C194" s="278"/>
      <c r="D194" s="279"/>
      <c r="E194" s="280"/>
      <c r="F194" s="281"/>
      <c r="G194" s="282">
        <v>0</v>
      </c>
      <c r="H194" s="69"/>
      <c r="I194" s="84" t="s">
        <v>158</v>
      </c>
      <c r="J194" s="342">
        <v>0</v>
      </c>
      <c r="K194" s="283"/>
      <c r="L194" s="283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</row>
    <row r="195" spans="2:58">
      <c r="B195" s="118" t="s">
        <v>124</v>
      </c>
      <c r="C195" s="278"/>
      <c r="D195" s="279"/>
      <c r="E195" s="280"/>
      <c r="F195" s="281"/>
      <c r="G195" s="282">
        <v>0</v>
      </c>
      <c r="H195" s="69"/>
      <c r="I195" s="84" t="s">
        <v>124</v>
      </c>
      <c r="J195" s="342">
        <v>0</v>
      </c>
      <c r="K195" s="283"/>
      <c r="L195" s="283"/>
      <c r="N195" s="415">
        <f>J195+J194+J193+G195+G194+G193</f>
        <v>172</v>
      </c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</row>
    <row r="196" spans="2:58">
      <c r="B196" s="63"/>
      <c r="C196" s="64"/>
      <c r="D196" s="65"/>
      <c r="E196" s="66"/>
      <c r="F196" s="67"/>
      <c r="G196" s="68"/>
      <c r="H196" s="69"/>
      <c r="I196" s="70"/>
      <c r="J196" s="70"/>
      <c r="K196" s="70"/>
      <c r="L196" s="70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</row>
    <row r="197" spans="2:58">
      <c r="B197" s="117"/>
      <c r="C197" s="73"/>
      <c r="D197" s="74"/>
      <c r="E197" s="75"/>
      <c r="F197" s="76"/>
      <c r="G197" s="77"/>
      <c r="H197" s="69"/>
      <c r="I197" s="263"/>
      <c r="J197" s="264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</row>
    <row r="198" spans="2:58">
      <c r="B198" s="63"/>
      <c r="C198" s="64"/>
      <c r="D198" s="65"/>
      <c r="E198" s="66"/>
      <c r="F198" s="67"/>
      <c r="G198" s="68"/>
      <c r="H198" s="69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</row>
    <row r="199" spans="2:58">
      <c r="B199" s="255" t="s">
        <v>127</v>
      </c>
      <c r="C199" s="256"/>
      <c r="D199" s="257"/>
      <c r="E199" s="258"/>
      <c r="F199" s="259"/>
      <c r="G199" s="260">
        <f>G193+G185+G170+G163+G150+G140+G132+G111+G97+G89+G73+G64+G54+G38+G14</f>
        <v>1284.0500000000002</v>
      </c>
      <c r="H199" s="267"/>
      <c r="I199" s="255" t="s">
        <v>123</v>
      </c>
      <c r="J199" s="344">
        <f>J193+J185+J170+J163+J150+J140+J132+J111+J97+J89+J73+J64+J54+J38+J14</f>
        <v>1840.95</v>
      </c>
      <c r="K199" s="261"/>
      <c r="L199" s="261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</row>
    <row r="200" spans="2:58">
      <c r="B200" s="255" t="s">
        <v>126</v>
      </c>
      <c r="C200" s="256"/>
      <c r="D200" s="257"/>
      <c r="E200" s="258"/>
      <c r="F200" s="259"/>
      <c r="G200" s="260">
        <f>G194+G186+G171+G164+G151+G141+G133+G112+G98+G90+G74+G65+G55+G39+G15</f>
        <v>414.4</v>
      </c>
      <c r="H200" s="267"/>
      <c r="I200" s="255" t="s">
        <v>158</v>
      </c>
      <c r="J200" s="344">
        <f>J194+J186+J171+J164+J151+J141+J133+J112+J98+J90+J74+J65+J55+J39+J15</f>
        <v>1072.0999999999999</v>
      </c>
      <c r="K200" s="261"/>
      <c r="L200" s="261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</row>
    <row r="201" spans="2:58">
      <c r="B201" s="269" t="s">
        <v>124</v>
      </c>
      <c r="C201" s="270"/>
      <c r="D201" s="271"/>
      <c r="E201" s="272"/>
      <c r="F201" s="273"/>
      <c r="G201" s="274">
        <f>G195+G187+G172+G165+G152+G142+G134+G113+G99+G91+G75+G66+G56+G40+G16</f>
        <v>1692.35</v>
      </c>
      <c r="H201" s="267"/>
      <c r="I201" s="269" t="s">
        <v>124</v>
      </c>
      <c r="J201" s="345">
        <f>J195+J187+J172+J165+J152+J142+J134+J113+J99+J91+J75+J66+J56+J40+J16</f>
        <v>0</v>
      </c>
      <c r="K201" s="261"/>
      <c r="L201" s="261"/>
      <c r="N201" s="415">
        <f>J201+J200+J199+G201+G200+G199</f>
        <v>6303.8499999999995</v>
      </c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</row>
    <row r="202" spans="2:58">
      <c r="B202" s="275"/>
      <c r="C202" s="276"/>
      <c r="D202" s="277"/>
      <c r="E202" s="265"/>
      <c r="F202" s="266"/>
      <c r="G202" s="266"/>
      <c r="H202" s="268"/>
      <c r="I202" s="275"/>
      <c r="J202" s="266"/>
      <c r="K202" s="268"/>
      <c r="L202" s="26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</row>
    <row r="203" spans="2:58">
      <c r="B203" s="302" t="s">
        <v>189</v>
      </c>
      <c r="C203" s="276"/>
      <c r="D203" s="277"/>
      <c r="E203" s="265"/>
      <c r="F203" s="326" t="s">
        <v>211</v>
      </c>
      <c r="G203" s="301">
        <f>G200+G199</f>
        <v>1698.4500000000003</v>
      </c>
      <c r="H203" s="325"/>
      <c r="I203" s="327" t="s">
        <v>222</v>
      </c>
      <c r="J203" s="301">
        <f>J200+J199</f>
        <v>2913.05</v>
      </c>
      <c r="K203" s="268"/>
      <c r="L203" s="26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</row>
    <row r="204" spans="2:58">
      <c r="B204" s="275"/>
      <c r="C204" s="276"/>
      <c r="D204" s="277"/>
      <c r="E204" s="265"/>
      <c r="F204" s="301"/>
      <c r="G204" s="301"/>
      <c r="H204" s="325"/>
      <c r="I204" s="327" t="s">
        <v>196</v>
      </c>
      <c r="J204" s="301">
        <f>M233-M232</f>
        <v>2890.2</v>
      </c>
      <c r="K204" s="310" t="s">
        <v>221</v>
      </c>
      <c r="L204" s="26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</row>
    <row r="205" spans="2:58">
      <c r="B205" s="275"/>
      <c r="C205" s="276"/>
      <c r="D205" s="277"/>
      <c r="E205" s="265"/>
      <c r="F205" s="301"/>
      <c r="G205" s="301"/>
      <c r="H205" s="325"/>
      <c r="I205" s="302"/>
      <c r="J205" s="309">
        <f>J203-J204</f>
        <v>22.850000000000364</v>
      </c>
      <c r="K205" s="524" t="s">
        <v>220</v>
      </c>
      <c r="L205" s="525"/>
      <c r="M205" s="526"/>
      <c r="N205" s="526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</row>
    <row r="206" spans="2:58">
      <c r="B206" s="136" t="s">
        <v>161</v>
      </c>
      <c r="C206" s="137"/>
      <c r="D206" s="137"/>
      <c r="E206" s="414"/>
      <c r="F206" s="266"/>
      <c r="G206" s="266"/>
      <c r="H206" s="268"/>
      <c r="I206" s="275"/>
      <c r="J206" s="309"/>
      <c r="K206" s="525"/>
      <c r="L206" s="525"/>
      <c r="M206" s="526"/>
      <c r="N206" s="526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</row>
    <row r="207" spans="2:58">
      <c r="B207" s="424" t="s">
        <v>12</v>
      </c>
      <c r="C207" s="70" t="s">
        <v>162</v>
      </c>
      <c r="D207" s="70"/>
      <c r="E207" s="425"/>
      <c r="F207" s="266"/>
      <c r="G207" s="266"/>
      <c r="H207" s="268"/>
      <c r="I207" s="275"/>
      <c r="J207" s="309"/>
      <c r="K207" s="525"/>
      <c r="L207" s="525"/>
      <c r="M207" s="526"/>
      <c r="N207" s="526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</row>
    <row r="208" spans="2:58">
      <c r="B208" s="426" t="s">
        <v>29</v>
      </c>
      <c r="C208" s="70" t="s">
        <v>216</v>
      </c>
      <c r="D208" s="70"/>
      <c r="E208" s="425"/>
      <c r="F208" s="266"/>
      <c r="G208" s="266"/>
      <c r="H208" s="268"/>
      <c r="I208" s="275"/>
      <c r="J208" s="309"/>
      <c r="K208" s="300"/>
      <c r="L208" s="26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</row>
    <row r="209" spans="2:58">
      <c r="B209" s="430" t="s">
        <v>12</v>
      </c>
      <c r="C209" s="70" t="s">
        <v>217</v>
      </c>
      <c r="D209" s="70"/>
      <c r="E209" s="425"/>
      <c r="F209" s="266"/>
      <c r="G209" s="266"/>
      <c r="H209" s="268"/>
      <c r="I209" s="275"/>
      <c r="J209" s="309"/>
      <c r="K209" s="300"/>
      <c r="L209" s="26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</row>
    <row r="210" spans="2:58">
      <c r="B210" s="430" t="s">
        <v>29</v>
      </c>
      <c r="C210" s="70" t="s">
        <v>218</v>
      </c>
      <c r="D210" s="70"/>
      <c r="E210" s="425"/>
      <c r="F210" s="266"/>
      <c r="G210" s="266"/>
      <c r="H210" s="268"/>
      <c r="I210" s="275"/>
      <c r="J210" s="309"/>
      <c r="K210" s="300"/>
      <c r="L210" s="26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</row>
    <row r="211" spans="2:58">
      <c r="B211" s="431" t="s">
        <v>9</v>
      </c>
      <c r="C211" s="427" t="s">
        <v>219</v>
      </c>
      <c r="D211" s="428"/>
      <c r="E211" s="429"/>
      <c r="F211" s="266"/>
      <c r="G211" s="266"/>
      <c r="H211" s="268"/>
      <c r="I211" s="275"/>
      <c r="J211" s="309"/>
      <c r="K211" s="300"/>
      <c r="L211" s="26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</row>
    <row r="212" spans="2:58">
      <c r="B212" s="275"/>
      <c r="C212" s="276"/>
      <c r="D212" s="277"/>
      <c r="E212" s="265"/>
      <c r="F212" s="266"/>
      <c r="G212" s="266"/>
      <c r="H212" s="268"/>
      <c r="I212" s="275"/>
      <c r="J212" s="309"/>
      <c r="K212" s="300"/>
      <c r="L212" s="26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</row>
    <row r="213" spans="2:58">
      <c r="B213" s="275"/>
      <c r="C213" s="276"/>
      <c r="D213" s="277"/>
      <c r="E213" s="265"/>
      <c r="F213" s="266"/>
      <c r="G213" s="266"/>
      <c r="H213" s="268"/>
      <c r="I213" s="275"/>
      <c r="J213" s="309"/>
      <c r="K213" s="300"/>
      <c r="L213" s="26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</row>
    <row r="214" spans="2:58">
      <c r="B214" s="275"/>
      <c r="C214" s="276"/>
      <c r="D214" s="277"/>
      <c r="E214" s="265"/>
      <c r="F214" s="266"/>
      <c r="G214" s="266"/>
      <c r="H214" s="268"/>
      <c r="I214" s="275"/>
      <c r="J214" s="266"/>
      <c r="K214" s="268"/>
      <c r="L214" s="26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</row>
    <row r="215" spans="2:58">
      <c r="B215" s="320" t="s">
        <v>176</v>
      </c>
      <c r="C215" s="321"/>
      <c r="D215" s="322"/>
      <c r="E215" s="139"/>
      <c r="F215" s="139"/>
      <c r="G215" s="140"/>
      <c r="H215" s="141"/>
      <c r="I215" s="320" t="s">
        <v>164</v>
      </c>
      <c r="J215" s="323"/>
      <c r="K215" s="323"/>
      <c r="L215" s="324"/>
      <c r="O215" s="478" t="s">
        <v>190</v>
      </c>
      <c r="P215" s="478"/>
      <c r="Q215" s="478"/>
      <c r="R215" s="478"/>
      <c r="S215" s="478"/>
      <c r="T215" s="478" t="s">
        <v>191</v>
      </c>
      <c r="U215" s="478"/>
      <c r="V215" s="478"/>
      <c r="W215" s="478"/>
      <c r="X215" s="478"/>
      <c r="Y215" s="478" t="s">
        <v>192</v>
      </c>
      <c r="Z215" s="478"/>
      <c r="AA215" s="478"/>
      <c r="AB215" s="478"/>
      <c r="AC215" s="478"/>
      <c r="AD215" s="478"/>
      <c r="AE215" s="478" t="s">
        <v>193</v>
      </c>
      <c r="AF215" s="478"/>
      <c r="AG215" s="478"/>
      <c r="AH215" s="478"/>
      <c r="AI215" s="478"/>
      <c r="AJ215" s="478" t="s">
        <v>194</v>
      </c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</row>
    <row r="216" spans="2:58">
      <c r="B216" s="142"/>
      <c r="C216" s="143"/>
      <c r="D216" s="144"/>
      <c r="E216" s="139"/>
      <c r="F216" s="139"/>
      <c r="G216" s="140"/>
      <c r="H216" s="141"/>
      <c r="I216" s="116"/>
      <c r="J216" s="106"/>
      <c r="K216" s="106"/>
      <c r="L216" s="145"/>
      <c r="O216" s="478">
        <v>1</v>
      </c>
      <c r="P216" s="478">
        <v>2</v>
      </c>
      <c r="Q216" s="478">
        <v>3</v>
      </c>
      <c r="R216" s="479">
        <v>4</v>
      </c>
      <c r="S216" s="478"/>
      <c r="T216" s="479">
        <v>1</v>
      </c>
      <c r="U216" s="479">
        <v>2</v>
      </c>
      <c r="V216" s="479">
        <v>3</v>
      </c>
      <c r="W216" s="479">
        <v>4</v>
      </c>
      <c r="X216" s="478"/>
      <c r="Y216" s="478" t="s">
        <v>195</v>
      </c>
      <c r="Z216" s="479">
        <v>1</v>
      </c>
      <c r="AA216" s="479">
        <v>2</v>
      </c>
      <c r="AB216" s="479">
        <v>3</v>
      </c>
      <c r="AC216" s="479">
        <v>4</v>
      </c>
      <c r="AD216" s="478"/>
      <c r="AE216" s="479">
        <v>1</v>
      </c>
      <c r="AF216" s="479">
        <v>2</v>
      </c>
      <c r="AG216" s="479">
        <v>3</v>
      </c>
      <c r="AH216" s="479">
        <v>4</v>
      </c>
      <c r="AI216" s="478"/>
      <c r="AJ216" s="479">
        <v>1</v>
      </c>
      <c r="AK216" s="479">
        <v>2</v>
      </c>
      <c r="AL216" s="479">
        <v>3</v>
      </c>
      <c r="AM216" s="479">
        <v>4</v>
      </c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</row>
    <row r="217" spans="2:58">
      <c r="B217" s="146" t="s">
        <v>165</v>
      </c>
      <c r="C217" s="143"/>
      <c r="D217" s="144"/>
      <c r="E217" s="139"/>
      <c r="F217" s="139"/>
      <c r="G217" s="140"/>
      <c r="H217" s="141"/>
      <c r="I217" s="146" t="s">
        <v>165</v>
      </c>
      <c r="J217" s="106"/>
      <c r="K217" s="106"/>
      <c r="L217" s="145"/>
      <c r="O217" s="480">
        <f>SUM(O3:O196)</f>
        <v>3</v>
      </c>
      <c r="P217" s="480">
        <f>SUM(P3:P196)</f>
        <v>3</v>
      </c>
      <c r="Q217" s="480">
        <f>SUM(Q3:Q196)</f>
        <v>4</v>
      </c>
      <c r="R217" s="480">
        <f>SUM(R3:R196)</f>
        <v>3</v>
      </c>
      <c r="S217" s="480"/>
      <c r="T217" s="480">
        <f>SUM(T3:T196)</f>
        <v>10</v>
      </c>
      <c r="U217" s="480">
        <f>SUM(U3:U196)</f>
        <v>0</v>
      </c>
      <c r="V217" s="480">
        <f>SUM(V3:V196)</f>
        <v>0</v>
      </c>
      <c r="W217" s="480">
        <f>SUM(W3:W196)</f>
        <v>0</v>
      </c>
      <c r="X217" s="480"/>
      <c r="Y217" s="480">
        <f>SUM(Y3:Y196)</f>
        <v>1</v>
      </c>
      <c r="Z217" s="480">
        <f>SUM(Z3:Z196)</f>
        <v>15</v>
      </c>
      <c r="AA217" s="480">
        <f>SUM(AA3:AA196)</f>
        <v>10</v>
      </c>
      <c r="AB217" s="480">
        <f>SUM(AB3:AB196)</f>
        <v>1</v>
      </c>
      <c r="AC217" s="480">
        <f>SUM(AC3:AC196)</f>
        <v>0</v>
      </c>
      <c r="AD217" s="480"/>
      <c r="AE217" s="480">
        <f>SUM(AE3:AE196)</f>
        <v>8</v>
      </c>
      <c r="AF217" s="480">
        <f>SUM(AF3:AF196)</f>
        <v>1</v>
      </c>
      <c r="AG217" s="480">
        <f>SUM(AG3:AG196)</f>
        <v>12</v>
      </c>
      <c r="AH217" s="480">
        <f>SUM(AH3:AH196)</f>
        <v>2</v>
      </c>
      <c r="AI217" s="480"/>
      <c r="AJ217" s="480">
        <f>SUM(AJ3:AJ196)</f>
        <v>19</v>
      </c>
      <c r="AK217" s="480">
        <f>SUM(AK3:AK196)</f>
        <v>1</v>
      </c>
      <c r="AL217" s="480">
        <f>SUM(AL3:AL196)</f>
        <v>0</v>
      </c>
      <c r="AM217" s="480">
        <f>SUM(AM3:AM196)</f>
        <v>0</v>
      </c>
      <c r="AN217" s="478"/>
      <c r="AO217" s="478"/>
      <c r="AP217" s="478"/>
      <c r="AQ217" s="478"/>
      <c r="AR217" s="478"/>
      <c r="AS217" s="478"/>
      <c r="AT217" s="478"/>
      <c r="AU217" s="478"/>
      <c r="AV217" s="478">
        <f>SUM(O217:AM217)</f>
        <v>93</v>
      </c>
      <c r="AW217" s="478" t="s">
        <v>174</v>
      </c>
      <c r="AX217" s="478"/>
      <c r="AY217" s="478"/>
      <c r="AZ217" s="478"/>
      <c r="BA217" s="478"/>
      <c r="BB217" s="478"/>
      <c r="BC217" s="478"/>
      <c r="BD217" s="478"/>
      <c r="BE217" s="478"/>
      <c r="BF217" s="478"/>
    </row>
    <row r="218" spans="2:58">
      <c r="B218" s="147"/>
      <c r="C218" s="80" t="s">
        <v>134</v>
      </c>
      <c r="D218" s="148" t="s">
        <v>131</v>
      </c>
      <c r="E218" s="138" t="s">
        <v>169</v>
      </c>
      <c r="F218" s="139"/>
      <c r="G218" s="140"/>
      <c r="H218" s="141"/>
      <c r="I218" s="116"/>
      <c r="J218" s="65" t="s">
        <v>134</v>
      </c>
      <c r="K218" s="65" t="s">
        <v>131</v>
      </c>
      <c r="L218" s="145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</row>
    <row r="219" spans="2:58">
      <c r="B219" s="116" t="s">
        <v>140</v>
      </c>
      <c r="C219" s="149">
        <f>G199</f>
        <v>1284.0500000000002</v>
      </c>
      <c r="D219" s="150">
        <f>C219/C224</f>
        <v>0.37868644567653653</v>
      </c>
      <c r="E219" s="151">
        <f>C219/C221</f>
        <v>0.75601283523212337</v>
      </c>
      <c r="F219" s="139"/>
      <c r="G219" s="140"/>
      <c r="H219" s="152"/>
      <c r="I219" s="116" t="s">
        <v>140</v>
      </c>
      <c r="J219" s="153">
        <f>J199</f>
        <v>1840.95</v>
      </c>
      <c r="K219" s="154">
        <f>J219/J222</f>
        <v>0.63196649559739793</v>
      </c>
      <c r="L219" s="145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</row>
    <row r="220" spans="2:58">
      <c r="B220" s="116" t="s">
        <v>125</v>
      </c>
      <c r="C220" s="149">
        <f>G200</f>
        <v>414.4</v>
      </c>
      <c r="D220" s="150">
        <f>C220/C224</f>
        <v>0.12221304706853839</v>
      </c>
      <c r="E220" s="151">
        <f>C220/C221</f>
        <v>0.24398716476787655</v>
      </c>
      <c r="F220" s="139"/>
      <c r="G220" s="140"/>
      <c r="H220" s="152"/>
      <c r="I220" s="116" t="s">
        <v>125</v>
      </c>
      <c r="J220" s="153">
        <f>J200</f>
        <v>1072.0999999999999</v>
      </c>
      <c r="K220" s="154">
        <f>J220/J222</f>
        <v>0.36803350440260202</v>
      </c>
      <c r="L220" s="145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>
        <f>O217+T217+Y217+Z217+AE217+AJ217</f>
        <v>56</v>
      </c>
      <c r="AW220" s="478"/>
      <c r="AX220" s="478">
        <v>1</v>
      </c>
      <c r="AY220" s="478" t="s">
        <v>213</v>
      </c>
      <c r="AZ220" s="478"/>
      <c r="BA220" s="478"/>
      <c r="BB220" s="478">
        <f>AV220*AX220</f>
        <v>56</v>
      </c>
      <c r="BC220" s="478"/>
      <c r="BD220" s="478"/>
      <c r="BE220" s="478"/>
      <c r="BF220" s="478"/>
    </row>
    <row r="221" spans="2:58">
      <c r="B221" s="146" t="s">
        <v>130</v>
      </c>
      <c r="C221" s="155">
        <f>C219+C220</f>
        <v>1698.4500000000003</v>
      </c>
      <c r="D221" s="156">
        <f>C221/C224</f>
        <v>0.50089949274507495</v>
      </c>
      <c r="E221" s="139"/>
      <c r="F221" s="476">
        <f>C221/C224</f>
        <v>0.50089949274507495</v>
      </c>
      <c r="G221" s="477" t="s">
        <v>210</v>
      </c>
      <c r="H221" s="152"/>
      <c r="I221" s="116"/>
      <c r="J221" s="106"/>
      <c r="K221" s="106"/>
      <c r="L221" s="145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>
        <f>P217+U217+AA217+AF217+AK217</f>
        <v>15</v>
      </c>
      <c r="AW221" s="478"/>
      <c r="AX221" s="478">
        <v>2</v>
      </c>
      <c r="AY221" s="478" t="s">
        <v>213</v>
      </c>
      <c r="AZ221" s="478"/>
      <c r="BA221" s="478"/>
      <c r="BB221" s="478">
        <f>AV221*AX221</f>
        <v>30</v>
      </c>
      <c r="BC221" s="478"/>
      <c r="BD221" s="478"/>
      <c r="BE221" s="478"/>
      <c r="BF221" s="478"/>
    </row>
    <row r="222" spans="2:58">
      <c r="B222" s="63"/>
      <c r="C222" s="106"/>
      <c r="D222" s="150"/>
      <c r="E222" s="139"/>
      <c r="F222" s="476"/>
      <c r="G222" s="477"/>
      <c r="H222" s="152"/>
      <c r="I222" s="157" t="s">
        <v>130</v>
      </c>
      <c r="J222" s="158">
        <f>J219+J220</f>
        <v>2913.05</v>
      </c>
      <c r="K222" s="158"/>
      <c r="L222" s="159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>
        <f>Q217+V217+AB217+AG217+AL217</f>
        <v>17</v>
      </c>
      <c r="AW222" s="478"/>
      <c r="AX222" s="478">
        <v>3</v>
      </c>
      <c r="AY222" s="478" t="s">
        <v>213</v>
      </c>
      <c r="AZ222" s="478"/>
      <c r="BA222" s="478"/>
      <c r="BB222" s="478">
        <f>AV222*AX222</f>
        <v>51</v>
      </c>
      <c r="BC222" s="478"/>
      <c r="BD222" s="478"/>
      <c r="BE222" s="478"/>
      <c r="BF222" s="478"/>
    </row>
    <row r="223" spans="2:58">
      <c r="B223" s="116" t="s">
        <v>129</v>
      </c>
      <c r="C223" s="149">
        <f>G201</f>
        <v>1692.35</v>
      </c>
      <c r="D223" s="160">
        <f>C223/C224</f>
        <v>0.49910050725492505</v>
      </c>
      <c r="E223" s="52"/>
      <c r="F223" s="476">
        <f>C223/C224</f>
        <v>0.49910050725492505</v>
      </c>
      <c r="G223" s="477" t="s">
        <v>129</v>
      </c>
      <c r="H223" s="152"/>
      <c r="I223" s="70"/>
      <c r="J223" s="70"/>
      <c r="K223" s="70"/>
      <c r="L223" s="70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>
        <f>R217+W217+AC217+AH217+AM217</f>
        <v>5</v>
      </c>
      <c r="AW223" s="478"/>
      <c r="AX223" s="479">
        <v>4</v>
      </c>
      <c r="AY223" s="479" t="s">
        <v>213</v>
      </c>
      <c r="AZ223" s="478"/>
      <c r="BA223" s="478"/>
      <c r="BB223" s="478">
        <f>AV223*AX223</f>
        <v>20</v>
      </c>
      <c r="BC223" s="478"/>
      <c r="BD223" s="478"/>
      <c r="BE223" s="478"/>
      <c r="BF223" s="478"/>
    </row>
    <row r="224" spans="2:58" ht="39.950000000000003" customHeight="1">
      <c r="B224" s="161" t="s">
        <v>133</v>
      </c>
      <c r="C224" s="162">
        <f>C223+C219+C220</f>
        <v>3390.8</v>
      </c>
      <c r="D224" s="163"/>
      <c r="E224" s="139"/>
      <c r="F224" s="52"/>
      <c r="G224" s="330"/>
      <c r="H224" s="152"/>
      <c r="I224" s="70"/>
      <c r="J224" s="70"/>
      <c r="K224" s="70"/>
      <c r="L224" s="70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9">
        <f>BB223+BB222+BB221+BB220</f>
        <v>157</v>
      </c>
      <c r="BC224" s="478"/>
      <c r="BD224" s="478"/>
      <c r="BE224" s="478"/>
      <c r="BF224" s="478"/>
    </row>
    <row r="225" spans="2:58">
      <c r="B225" s="70"/>
      <c r="C225" s="138"/>
      <c r="D225" s="139"/>
      <c r="E225" s="53"/>
      <c r="F225" s="52"/>
      <c r="G225" s="52"/>
      <c r="H225" s="152"/>
      <c r="I225" s="70"/>
      <c r="J225" s="70"/>
      <c r="K225" s="70"/>
      <c r="L225" s="70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</row>
    <row r="226" spans="2:58"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</row>
    <row r="227" spans="2:58"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</row>
    <row r="228" spans="2:58" ht="15" customHeight="1">
      <c r="B228" s="164" t="s">
        <v>171</v>
      </c>
      <c r="C228" s="518" t="s">
        <v>178</v>
      </c>
      <c r="D228" s="519"/>
      <c r="E228" s="520"/>
      <c r="F228" s="521" t="s">
        <v>172</v>
      </c>
      <c r="G228" s="522"/>
      <c r="H228" s="523"/>
      <c r="I228" s="518" t="s">
        <v>173</v>
      </c>
      <c r="J228" s="519"/>
      <c r="K228" s="520"/>
      <c r="L228" s="518" t="s">
        <v>179</v>
      </c>
      <c r="M228" s="519"/>
      <c r="N228" s="520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</row>
    <row r="229" spans="2:58">
      <c r="B229" s="179"/>
      <c r="C229" s="169" t="s">
        <v>174</v>
      </c>
      <c r="D229" s="170" t="s">
        <v>134</v>
      </c>
      <c r="E229" s="171"/>
      <c r="F229" s="169" t="s">
        <v>174</v>
      </c>
      <c r="G229" s="172" t="s">
        <v>134</v>
      </c>
      <c r="H229" s="173" t="s">
        <v>177</v>
      </c>
      <c r="I229" s="169" t="s">
        <v>174</v>
      </c>
      <c r="J229" s="170" t="s">
        <v>134</v>
      </c>
      <c r="K229" s="174" t="s">
        <v>131</v>
      </c>
      <c r="L229" s="175" t="s">
        <v>174</v>
      </c>
      <c r="M229" s="172" t="s">
        <v>134</v>
      </c>
      <c r="N229" s="464" t="s">
        <v>131</v>
      </c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</row>
    <row r="230" spans="2:58">
      <c r="B230" s="178" t="s">
        <v>140</v>
      </c>
      <c r="C230" s="165">
        <f>I230+F230</f>
        <v>36</v>
      </c>
      <c r="D230" s="166">
        <f>G230+J230</f>
        <v>3125</v>
      </c>
      <c r="E230" s="331">
        <f>D230/D232</f>
        <v>0.67765369185731328</v>
      </c>
      <c r="F230" s="165">
        <f>G250</f>
        <v>13</v>
      </c>
      <c r="G230" s="167">
        <f>C219</f>
        <v>1284.0500000000002</v>
      </c>
      <c r="H230" s="331">
        <f>G230/G232</f>
        <v>0.75601283523212337</v>
      </c>
      <c r="I230" s="165">
        <f>G261</f>
        <v>23</v>
      </c>
      <c r="J230" s="166">
        <f>J219</f>
        <v>1840.95</v>
      </c>
      <c r="K230" s="331">
        <f>J230/J232</f>
        <v>0.63196649559739793</v>
      </c>
      <c r="L230" s="176">
        <v>3</v>
      </c>
      <c r="M230" s="177">
        <v>196.9</v>
      </c>
      <c r="N230" s="465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</row>
    <row r="231" spans="2:58">
      <c r="B231" s="180" t="s">
        <v>125</v>
      </c>
      <c r="C231" s="181">
        <f>F231+I231</f>
        <v>30</v>
      </c>
      <c r="D231" s="182">
        <f>G231+J231</f>
        <v>1486.5</v>
      </c>
      <c r="E231" s="332">
        <f>D231/D232</f>
        <v>0.32234630814268678</v>
      </c>
      <c r="F231" s="181">
        <f>G253</f>
        <v>10</v>
      </c>
      <c r="G231" s="183">
        <f>C220</f>
        <v>414.4</v>
      </c>
      <c r="H231" s="332">
        <f>G231/G232</f>
        <v>0.24398716476787655</v>
      </c>
      <c r="I231" s="181">
        <f>G264</f>
        <v>20</v>
      </c>
      <c r="J231" s="182">
        <f>J220</f>
        <v>1072.0999999999999</v>
      </c>
      <c r="K231" s="332">
        <f>J231/J232</f>
        <v>0.36803350440260202</v>
      </c>
      <c r="L231" s="184">
        <v>0</v>
      </c>
      <c r="M231" s="185">
        <v>0</v>
      </c>
      <c r="N231" s="466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</row>
    <row r="232" spans="2:58">
      <c r="B232" s="179" t="s">
        <v>130</v>
      </c>
      <c r="C232" s="186">
        <f>F232+I232</f>
        <v>66</v>
      </c>
      <c r="D232" s="187">
        <f>G232+J232</f>
        <v>4611.5</v>
      </c>
      <c r="E232" s="328">
        <f>D232/D234</f>
        <v>0.73153707654845845</v>
      </c>
      <c r="F232" s="186">
        <f>F230+F231</f>
        <v>23</v>
      </c>
      <c r="G232" s="189">
        <f>G230+G231</f>
        <v>1698.4500000000003</v>
      </c>
      <c r="H232" s="328">
        <f>G232/G234</f>
        <v>0.50089949274507495</v>
      </c>
      <c r="I232" s="186">
        <f>I230+I231</f>
        <v>43</v>
      </c>
      <c r="J232" s="187">
        <f>J230+J231</f>
        <v>2913.05</v>
      </c>
      <c r="K232" s="188"/>
      <c r="L232" s="191">
        <v>3</v>
      </c>
      <c r="M232" s="192">
        <f>M230+M231</f>
        <v>196.9</v>
      </c>
      <c r="N232" s="467"/>
    </row>
    <row r="233" spans="2:58">
      <c r="B233" s="193" t="s">
        <v>129</v>
      </c>
      <c r="C233" s="194">
        <f>F233+I233</f>
        <v>27</v>
      </c>
      <c r="D233" s="195">
        <f>G233+J233</f>
        <v>1692.35</v>
      </c>
      <c r="E233" s="329">
        <f>D233/D234</f>
        <v>0.26846292345154149</v>
      </c>
      <c r="F233" s="194">
        <f>G254</f>
        <v>27</v>
      </c>
      <c r="G233" s="197">
        <f>C223</f>
        <v>1692.35</v>
      </c>
      <c r="H233" s="481">
        <f>G233/G234</f>
        <v>0.49910050725492505</v>
      </c>
      <c r="I233" s="194">
        <v>0</v>
      </c>
      <c r="J233" s="195">
        <v>0</v>
      </c>
      <c r="K233" s="196"/>
      <c r="L233" s="198">
        <v>40</v>
      </c>
      <c r="M233" s="199">
        <v>3087.1</v>
      </c>
      <c r="N233" s="468"/>
    </row>
    <row r="234" spans="2:58">
      <c r="B234" s="200" t="s">
        <v>175</v>
      </c>
      <c r="C234" s="186">
        <f>F234+I234</f>
        <v>93</v>
      </c>
      <c r="D234" s="187">
        <f>D233+D232</f>
        <v>6303.85</v>
      </c>
      <c r="E234" s="475"/>
      <c r="F234" s="186">
        <f>F232+F233</f>
        <v>50</v>
      </c>
      <c r="G234" s="187">
        <f>G232+G233</f>
        <v>3390.8</v>
      </c>
      <c r="H234" s="190"/>
      <c r="I234" s="186">
        <v>43</v>
      </c>
      <c r="J234" s="187">
        <f>J232</f>
        <v>2913.05</v>
      </c>
      <c r="K234" s="201"/>
      <c r="L234" s="202">
        <v>43</v>
      </c>
      <c r="M234" s="192">
        <f>M232+M233</f>
        <v>3284</v>
      </c>
      <c r="N234" s="467"/>
    </row>
    <row r="235" spans="2:58">
      <c r="N235" s="469"/>
    </row>
    <row r="237" spans="2:58">
      <c r="B237" s="10" t="s">
        <v>224</v>
      </c>
    </row>
    <row r="238" spans="2:58">
      <c r="B238" s="27"/>
      <c r="C238" s="28" t="s">
        <v>135</v>
      </c>
      <c r="D238" s="28" t="s">
        <v>136</v>
      </c>
      <c r="E238" s="29" t="s">
        <v>137</v>
      </c>
      <c r="F238" s="38" t="s">
        <v>138</v>
      </c>
      <c r="G238" s="39" t="s">
        <v>132</v>
      </c>
      <c r="H238" s="17"/>
      <c r="I238" s="179" t="s">
        <v>171</v>
      </c>
      <c r="J238" s="527" t="s">
        <v>223</v>
      </c>
      <c r="K238" s="528"/>
      <c r="L238" s="528"/>
      <c r="M238" s="528"/>
      <c r="N238" s="529"/>
    </row>
    <row r="239" spans="2:58">
      <c r="B239" s="33" t="s">
        <v>139</v>
      </c>
      <c r="C239" s="453">
        <f>C250+C261</f>
        <v>11</v>
      </c>
      <c r="D239" s="454">
        <f>D250+D261</f>
        <v>4</v>
      </c>
      <c r="E239" s="24">
        <f>E250+E261</f>
        <v>16</v>
      </c>
      <c r="F239" s="25">
        <f>F250+F261</f>
        <v>5</v>
      </c>
      <c r="G239" s="26">
        <f>SUM(C239:F239)</f>
        <v>36</v>
      </c>
      <c r="I239" s="497"/>
      <c r="J239" s="485"/>
      <c r="K239" s="486" t="s">
        <v>174</v>
      </c>
      <c r="L239" s="487" t="s">
        <v>134</v>
      </c>
      <c r="M239" s="488" t="s">
        <v>131</v>
      </c>
      <c r="N239" s="507"/>
    </row>
    <row r="240" spans="2:58">
      <c r="B240" s="34" t="s">
        <v>166</v>
      </c>
      <c r="C240" s="30"/>
      <c r="D240" s="2"/>
      <c r="E240" s="511">
        <f>E239+F239</f>
        <v>21</v>
      </c>
      <c r="F240" s="512"/>
      <c r="G240" s="18"/>
      <c r="I240" s="498" t="s">
        <v>140</v>
      </c>
      <c r="J240" s="499"/>
      <c r="K240" s="489">
        <f t="shared" ref="K240:L244" si="2">L230+I230+F230</f>
        <v>39</v>
      </c>
      <c r="L240" s="489">
        <f t="shared" si="2"/>
        <v>3321.9000000000005</v>
      </c>
      <c r="M240" s="490">
        <f>L240/L244</f>
        <v>0.34646975077832887</v>
      </c>
      <c r="N240" s="508">
        <f>L240/L242</f>
        <v>0.69085350636386322</v>
      </c>
    </row>
    <row r="241" spans="2:14">
      <c r="B241" s="34"/>
      <c r="C241" s="31">
        <f>C239/G239</f>
        <v>0.30555555555555558</v>
      </c>
      <c r="D241" s="48">
        <f>D239/G239</f>
        <v>0.1111111111111111</v>
      </c>
      <c r="E241" s="513">
        <f>E240/G239</f>
        <v>0.58333333333333337</v>
      </c>
      <c r="F241" s="514"/>
      <c r="G241" s="18"/>
      <c r="I241" s="500" t="s">
        <v>125</v>
      </c>
      <c r="J241" s="501"/>
      <c r="K241" s="491">
        <f t="shared" si="2"/>
        <v>30</v>
      </c>
      <c r="L241" s="491">
        <f t="shared" si="2"/>
        <v>1486.5</v>
      </c>
      <c r="M241" s="492">
        <f>L241/L244</f>
        <v>0.15503997246515119</v>
      </c>
      <c r="N241" s="509">
        <f>L241/L242</f>
        <v>0.30914649363613672</v>
      </c>
    </row>
    <row r="242" spans="2:14">
      <c r="B242" s="34" t="s">
        <v>125</v>
      </c>
      <c r="C242" s="32">
        <f>C253+C264</f>
        <v>29</v>
      </c>
      <c r="D242" s="46">
        <f>D253+D264</f>
        <v>1</v>
      </c>
      <c r="E242" s="46"/>
      <c r="F242" s="49"/>
      <c r="G242" s="18">
        <f>SUM(C242:F242)</f>
        <v>30</v>
      </c>
      <c r="I242" s="502" t="s">
        <v>130</v>
      </c>
      <c r="J242" s="503"/>
      <c r="K242" s="493">
        <f t="shared" si="2"/>
        <v>69</v>
      </c>
      <c r="L242" s="493">
        <f t="shared" si="2"/>
        <v>4808.4000000000005</v>
      </c>
      <c r="M242" s="494">
        <f>L242/L244</f>
        <v>0.50150972324348009</v>
      </c>
      <c r="N242" s="510">
        <f>N241+N240</f>
        <v>1</v>
      </c>
    </row>
    <row r="243" spans="2:14">
      <c r="B243" s="448" t="s">
        <v>129</v>
      </c>
      <c r="C243" s="449">
        <f>C254</f>
        <v>16</v>
      </c>
      <c r="D243" s="450">
        <f>D254</f>
        <v>10</v>
      </c>
      <c r="E243" s="450">
        <f>E254</f>
        <v>1</v>
      </c>
      <c r="F243" s="451"/>
      <c r="G243" s="452">
        <f>SUM(C243:F243)</f>
        <v>27</v>
      </c>
      <c r="I243" s="504" t="s">
        <v>129</v>
      </c>
      <c r="J243" s="505"/>
      <c r="K243" s="495">
        <f t="shared" si="2"/>
        <v>67</v>
      </c>
      <c r="L243" s="495">
        <f t="shared" si="2"/>
        <v>4779.45</v>
      </c>
      <c r="M243" s="496">
        <f>L243/L244</f>
        <v>0.49849027675651991</v>
      </c>
      <c r="N243" s="507"/>
    </row>
    <row r="244" spans="2:14">
      <c r="B244" s="441"/>
      <c r="C244" s="442"/>
      <c r="D244" s="443">
        <f>D243/G243</f>
        <v>0.37037037037037035</v>
      </c>
      <c r="E244" s="444"/>
      <c r="F244" s="445"/>
      <c r="G244" s="446"/>
      <c r="I244" s="506" t="s">
        <v>175</v>
      </c>
      <c r="J244" s="505"/>
      <c r="K244" s="484">
        <f t="shared" si="2"/>
        <v>136</v>
      </c>
      <c r="L244" s="484">
        <f t="shared" si="2"/>
        <v>9587.85</v>
      </c>
      <c r="M244" s="188">
        <f>M243+M242</f>
        <v>1</v>
      </c>
      <c r="N244" s="507"/>
    </row>
    <row r="245" spans="2:14">
      <c r="B245" s="37" t="s">
        <v>132</v>
      </c>
      <c r="C245" s="36">
        <f>SUM(C239:C244)</f>
        <v>56.305555555555557</v>
      </c>
      <c r="D245" s="20">
        <f>SUM(D239:D243)</f>
        <v>15.111111111111111</v>
      </c>
      <c r="E245" s="20">
        <f>SUM(E239:E243)</f>
        <v>38.583333333333336</v>
      </c>
      <c r="F245" s="21">
        <f>SUM(F239:F243)</f>
        <v>5</v>
      </c>
      <c r="G245" s="22">
        <f>SUM(G239:G243)</f>
        <v>93</v>
      </c>
      <c r="H245" s="6"/>
      <c r="N245" s="469"/>
    </row>
    <row r="246" spans="2:14">
      <c r="H246" s="6"/>
      <c r="N246" s="469"/>
    </row>
    <row r="247" spans="2:14">
      <c r="H247" s="6"/>
      <c r="N247" s="469"/>
    </row>
    <row r="248" spans="2:14">
      <c r="B248" s="10" t="s">
        <v>170</v>
      </c>
      <c r="C248" s="3"/>
      <c r="D248" s="3"/>
      <c r="E248" s="4"/>
      <c r="F248" s="4"/>
      <c r="G248" s="13"/>
      <c r="H248" s="6"/>
      <c r="I248"/>
      <c r="J248"/>
      <c r="K248"/>
      <c r="L248"/>
      <c r="M248"/>
      <c r="N248" s="470"/>
    </row>
    <row r="249" spans="2:14">
      <c r="B249" s="27"/>
      <c r="C249" s="28" t="s">
        <v>135</v>
      </c>
      <c r="D249" s="28" t="s">
        <v>136</v>
      </c>
      <c r="E249" s="29" t="s">
        <v>137</v>
      </c>
      <c r="F249" s="38" t="s">
        <v>138</v>
      </c>
      <c r="G249" s="39" t="s">
        <v>132</v>
      </c>
      <c r="H249" s="6"/>
      <c r="I249"/>
      <c r="J249"/>
      <c r="K249"/>
      <c r="L249"/>
      <c r="M249"/>
      <c r="N249" s="470"/>
    </row>
    <row r="250" spans="2:14">
      <c r="B250" s="437" t="s">
        <v>139</v>
      </c>
      <c r="C250" s="438">
        <f>O217</f>
        <v>3</v>
      </c>
      <c r="D250" s="439">
        <f>P217</f>
        <v>3</v>
      </c>
      <c r="E250" s="439">
        <f>Q217</f>
        <v>4</v>
      </c>
      <c r="F250" s="440">
        <f>R217</f>
        <v>3</v>
      </c>
      <c r="G250" s="447">
        <f>SUM(C250:F250)</f>
        <v>13</v>
      </c>
      <c r="H250" s="6"/>
      <c r="I250"/>
      <c r="J250"/>
      <c r="K250"/>
      <c r="L250"/>
      <c r="M250"/>
      <c r="N250" s="470"/>
    </row>
    <row r="251" spans="2:14">
      <c r="B251" s="34" t="s">
        <v>166</v>
      </c>
      <c r="C251" s="30"/>
      <c r="D251" s="2"/>
      <c r="E251" s="511">
        <f>E250+F250</f>
        <v>7</v>
      </c>
      <c r="F251" s="512"/>
      <c r="G251" s="18"/>
      <c r="H251" s="6"/>
      <c r="I251"/>
      <c r="J251"/>
      <c r="K251"/>
      <c r="L251"/>
      <c r="M251"/>
      <c r="N251" s="470"/>
    </row>
    <row r="252" spans="2:14">
      <c r="B252" s="34"/>
      <c r="C252" s="31">
        <f>C250/G250</f>
        <v>0.23076923076923078</v>
      </c>
      <c r="D252" s="48">
        <f>D250/G250</f>
        <v>0.23076923076923078</v>
      </c>
      <c r="E252" s="513">
        <f>E251/G250</f>
        <v>0.53846153846153844</v>
      </c>
      <c r="F252" s="514"/>
      <c r="G252" s="18"/>
      <c r="H252" s="6"/>
      <c r="I252"/>
      <c r="J252"/>
      <c r="K252"/>
      <c r="L252"/>
      <c r="M252"/>
      <c r="N252" s="470"/>
    </row>
    <row r="253" spans="2:14">
      <c r="B253" s="432" t="s">
        <v>125</v>
      </c>
      <c r="C253" s="433">
        <f>T217</f>
        <v>10</v>
      </c>
      <c r="D253" s="434">
        <f>U217</f>
        <v>0</v>
      </c>
      <c r="E253" s="434"/>
      <c r="F253" s="435"/>
      <c r="G253" s="436">
        <f>SUM(C253:F253)</f>
        <v>10</v>
      </c>
      <c r="I253"/>
      <c r="J253"/>
      <c r="K253"/>
      <c r="L253"/>
      <c r="M253"/>
      <c r="N253" s="470"/>
    </row>
    <row r="254" spans="2:14">
      <c r="B254" s="337" t="s">
        <v>129</v>
      </c>
      <c r="C254" s="338">
        <f>Y217+Z217</f>
        <v>16</v>
      </c>
      <c r="D254" s="339">
        <f>AA217</f>
        <v>10</v>
      </c>
      <c r="E254" s="339">
        <f>AB217</f>
        <v>1</v>
      </c>
      <c r="F254" s="340"/>
      <c r="G254" s="341">
        <f>SUM(C254:F254)</f>
        <v>27</v>
      </c>
      <c r="I254"/>
      <c r="J254"/>
      <c r="K254"/>
      <c r="L254"/>
      <c r="M254"/>
      <c r="N254" s="470"/>
    </row>
    <row r="255" spans="2:14">
      <c r="B255" s="441"/>
      <c r="C255" s="442"/>
      <c r="D255" s="443">
        <f>D254/G254</f>
        <v>0.37037037037037035</v>
      </c>
      <c r="E255" s="444"/>
      <c r="F255" s="445"/>
      <c r="G255" s="446"/>
      <c r="I255"/>
      <c r="J255"/>
      <c r="K255"/>
      <c r="L255"/>
      <c r="M255"/>
      <c r="N255" s="470"/>
    </row>
    <row r="256" spans="2:14">
      <c r="B256" s="37" t="s">
        <v>132</v>
      </c>
      <c r="C256" s="36">
        <f>SUM(C250:C255)</f>
        <v>29.23076923076923</v>
      </c>
      <c r="D256" s="20">
        <f>SUM(D250:D254)</f>
        <v>13.23076923076923</v>
      </c>
      <c r="E256" s="20">
        <f>SUM(E250:E254)</f>
        <v>12.538461538461538</v>
      </c>
      <c r="F256" s="21">
        <f>SUM(F250:F254)</f>
        <v>3</v>
      </c>
      <c r="G256" s="22">
        <f>SUM(G250:G254)</f>
        <v>50</v>
      </c>
      <c r="I256"/>
      <c r="J256"/>
      <c r="K256"/>
      <c r="L256"/>
      <c r="M256"/>
      <c r="N256" s="470"/>
    </row>
    <row r="257" spans="2:14">
      <c r="C257" s="3"/>
      <c r="D257" s="3"/>
      <c r="E257" s="4"/>
      <c r="F257" s="4"/>
      <c r="G257" s="13"/>
      <c r="I257"/>
      <c r="J257"/>
      <c r="K257"/>
      <c r="L257"/>
      <c r="M257"/>
      <c r="N257" s="470"/>
    </row>
    <row r="258" spans="2:14">
      <c r="N258" s="469"/>
    </row>
    <row r="259" spans="2:14">
      <c r="B259" s="10" t="s">
        <v>141</v>
      </c>
      <c r="C259" s="3"/>
      <c r="D259" s="3"/>
      <c r="E259" s="4"/>
      <c r="F259" s="4"/>
      <c r="G259" s="13"/>
      <c r="I259" s="207" t="s">
        <v>180</v>
      </c>
      <c r="J259" s="203"/>
      <c r="K259" s="203"/>
      <c r="L259" s="203"/>
      <c r="M259" s="203"/>
      <c r="N259" s="469"/>
    </row>
    <row r="260" spans="2:14">
      <c r="B260" s="27"/>
      <c r="C260" s="29" t="s">
        <v>135</v>
      </c>
      <c r="D260" s="29" t="s">
        <v>136</v>
      </c>
      <c r="E260" s="29" t="s">
        <v>137</v>
      </c>
      <c r="F260" s="38" t="s">
        <v>138</v>
      </c>
      <c r="G260" s="44" t="s">
        <v>132</v>
      </c>
      <c r="H260" s="17"/>
      <c r="I260" s="27"/>
      <c r="J260" s="28" t="s">
        <v>135</v>
      </c>
      <c r="K260" s="211" t="s">
        <v>136</v>
      </c>
      <c r="L260" s="211" t="s">
        <v>137</v>
      </c>
      <c r="M260" s="213" t="s">
        <v>138</v>
      </c>
      <c r="N260" s="471" t="s">
        <v>132</v>
      </c>
    </row>
    <row r="261" spans="2:14">
      <c r="B261" s="455" t="s">
        <v>139</v>
      </c>
      <c r="C261" s="456">
        <f>AE217</f>
        <v>8</v>
      </c>
      <c r="D261" s="456">
        <f>AF217</f>
        <v>1</v>
      </c>
      <c r="E261" s="457">
        <f>AG217</f>
        <v>12</v>
      </c>
      <c r="F261" s="458">
        <f>AH217</f>
        <v>2</v>
      </c>
      <c r="G261" s="459">
        <f>SUM(C261:F261)</f>
        <v>23</v>
      </c>
      <c r="H261" s="17"/>
      <c r="I261" s="33" t="s">
        <v>181</v>
      </c>
      <c r="J261" s="230">
        <v>1</v>
      </c>
      <c r="K261" s="219">
        <v>2</v>
      </c>
      <c r="L261" s="219">
        <v>0</v>
      </c>
      <c r="M261" s="226">
        <v>0</v>
      </c>
      <c r="N261" s="472">
        <f>SUM(J261:M261)</f>
        <v>3</v>
      </c>
    </row>
    <row r="262" spans="2:14">
      <c r="B262" s="9" t="s">
        <v>167</v>
      </c>
      <c r="C262" s="2"/>
      <c r="D262" s="2"/>
      <c r="E262" s="511">
        <f>E261+F261</f>
        <v>14</v>
      </c>
      <c r="F262" s="512"/>
      <c r="G262" s="18"/>
      <c r="H262" s="17"/>
      <c r="I262" s="34"/>
      <c r="J262" s="231"/>
      <c r="K262" s="218"/>
      <c r="L262" s="218"/>
      <c r="M262" s="227"/>
      <c r="N262" s="473"/>
    </row>
    <row r="263" spans="2:14">
      <c r="B263" s="9"/>
      <c r="C263" s="48">
        <f>C261/G261</f>
        <v>0.34782608695652173</v>
      </c>
      <c r="D263" s="48">
        <f>D261/G261</f>
        <v>4.3478260869565216E-2</v>
      </c>
      <c r="E263" s="513">
        <f>E262/G261</f>
        <v>0.60869565217391308</v>
      </c>
      <c r="F263" s="514"/>
      <c r="G263" s="18"/>
      <c r="H263" s="17"/>
      <c r="I263" s="34"/>
      <c r="J263" s="231"/>
      <c r="K263" s="218"/>
      <c r="L263" s="218"/>
      <c r="M263" s="227"/>
      <c r="N263" s="473"/>
    </row>
    <row r="264" spans="2:14">
      <c r="B264" s="460" t="s">
        <v>125</v>
      </c>
      <c r="C264" s="461">
        <f>AJ217</f>
        <v>19</v>
      </c>
      <c r="D264" s="461">
        <f>AK217</f>
        <v>1</v>
      </c>
      <c r="E264" s="461"/>
      <c r="F264" s="462"/>
      <c r="G264" s="463">
        <f>SUM(C264:F264)</f>
        <v>20</v>
      </c>
      <c r="H264" s="17"/>
      <c r="I264" s="34" t="s">
        <v>125</v>
      </c>
      <c r="J264" s="231">
        <v>0</v>
      </c>
      <c r="K264" s="218">
        <v>0</v>
      </c>
      <c r="L264" s="218">
        <v>0</v>
      </c>
      <c r="M264" s="227">
        <v>0</v>
      </c>
      <c r="N264" s="472">
        <f>SUM(J264:M264)</f>
        <v>0</v>
      </c>
    </row>
    <row r="265" spans="2:14">
      <c r="B265" s="9"/>
      <c r="C265" s="2"/>
      <c r="D265" s="2"/>
      <c r="E265" s="2"/>
      <c r="F265" s="47"/>
      <c r="G265" s="18"/>
      <c r="H265" s="17"/>
      <c r="I265" s="34" t="s">
        <v>129</v>
      </c>
      <c r="J265" s="231">
        <v>13</v>
      </c>
      <c r="K265" s="218">
        <v>22</v>
      </c>
      <c r="L265" s="218">
        <v>5</v>
      </c>
      <c r="M265" s="227">
        <v>0</v>
      </c>
      <c r="N265" s="472">
        <f>SUM(J265:M265)</f>
        <v>40</v>
      </c>
    </row>
    <row r="266" spans="2:14">
      <c r="B266" s="40"/>
      <c r="C266" s="41"/>
      <c r="D266" s="41"/>
      <c r="E266" s="41"/>
      <c r="F266" s="42"/>
      <c r="G266" s="45"/>
      <c r="H266" s="17"/>
      <c r="I266" s="35"/>
      <c r="J266" s="232"/>
      <c r="K266" s="221"/>
      <c r="L266" s="221"/>
      <c r="M266" s="228"/>
      <c r="N266" s="474"/>
    </row>
    <row r="267" spans="2:14">
      <c r="B267" s="43" t="s">
        <v>168</v>
      </c>
      <c r="C267" s="20">
        <f>C261+C264</f>
        <v>27</v>
      </c>
      <c r="D267" s="20">
        <f>D261+D264</f>
        <v>2</v>
      </c>
      <c r="E267" s="20">
        <f>E261+E264</f>
        <v>12</v>
      </c>
      <c r="F267" s="20">
        <f>F261+F264</f>
        <v>2</v>
      </c>
      <c r="G267" s="22">
        <f>SUM(G261:G265)</f>
        <v>43</v>
      </c>
      <c r="H267" s="17"/>
      <c r="I267" s="223" t="s">
        <v>132</v>
      </c>
      <c r="J267" s="224">
        <f>J261+J264+J265</f>
        <v>14</v>
      </c>
      <c r="K267" s="224">
        <f>K261+K265+K264</f>
        <v>24</v>
      </c>
      <c r="L267" s="224">
        <f>L261+L265+L264</f>
        <v>5</v>
      </c>
      <c r="M267" s="224">
        <f>M261+M265+M264</f>
        <v>0</v>
      </c>
      <c r="N267" s="464">
        <f>SUM(J267:M267)</f>
        <v>43</v>
      </c>
    </row>
    <row r="269" spans="2:14">
      <c r="B269" s="207" t="s">
        <v>184</v>
      </c>
      <c r="C269" s="51"/>
      <c r="D269" s="50"/>
      <c r="E269" s="204"/>
      <c r="F269" s="205"/>
      <c r="G269" s="205"/>
      <c r="H269" s="15"/>
      <c r="I269" s="203"/>
    </row>
    <row r="270" spans="2:14">
      <c r="B270" s="27"/>
      <c r="C270" s="208" t="s">
        <v>135</v>
      </c>
      <c r="D270" s="29" t="s">
        <v>136</v>
      </c>
      <c r="E270" s="209" t="s">
        <v>137</v>
      </c>
      <c r="F270" s="210" t="s">
        <v>138</v>
      </c>
      <c r="G270" s="212" t="s">
        <v>132</v>
      </c>
      <c r="H270" s="229"/>
      <c r="I270" s="233" t="s">
        <v>183</v>
      </c>
      <c r="J270" s="234" t="s">
        <v>177</v>
      </c>
    </row>
    <row r="271" spans="2:14">
      <c r="B271" s="23" t="s">
        <v>185</v>
      </c>
      <c r="C271" s="24">
        <f>J261</f>
        <v>1</v>
      </c>
      <c r="D271" s="24">
        <f>K261</f>
        <v>2</v>
      </c>
      <c r="E271" s="24">
        <f>L261</f>
        <v>0</v>
      </c>
      <c r="F271" s="24">
        <f>M261</f>
        <v>0</v>
      </c>
      <c r="G271" s="244">
        <f>SUM(C271:F271)</f>
        <v>3</v>
      </c>
      <c r="H271" s="249"/>
      <c r="I271" s="235">
        <f>M230</f>
        <v>196.9</v>
      </c>
      <c r="J271" s="8"/>
    </row>
    <row r="272" spans="2:14">
      <c r="B272" s="242" t="s">
        <v>186</v>
      </c>
      <c r="C272" s="243">
        <f>C261</f>
        <v>8</v>
      </c>
      <c r="D272" s="243">
        <f>D261</f>
        <v>1</v>
      </c>
      <c r="E272" s="243">
        <f>E261</f>
        <v>12</v>
      </c>
      <c r="F272" s="243">
        <f>F261</f>
        <v>2</v>
      </c>
      <c r="G272" s="245">
        <f>SUM(C272:F272)</f>
        <v>23</v>
      </c>
      <c r="H272" s="249"/>
      <c r="I272" s="251">
        <f>J230</f>
        <v>1840.95</v>
      </c>
      <c r="J272" s="252"/>
    </row>
    <row r="273" spans="2:11">
      <c r="B273" s="223" t="s">
        <v>187</v>
      </c>
      <c r="C273" s="20">
        <f>SUM(C271:C272)</f>
        <v>9</v>
      </c>
      <c r="D273" s="20">
        <f>SUM(D271:D272)</f>
        <v>3</v>
      </c>
      <c r="E273" s="20">
        <f>SUM(E271:E272)</f>
        <v>12</v>
      </c>
      <c r="F273" s="20">
        <f>SUM(F271:F272)</f>
        <v>2</v>
      </c>
      <c r="G273" s="246">
        <f>G271+G272</f>
        <v>26</v>
      </c>
      <c r="H273" s="254"/>
      <c r="I273" s="238">
        <f>I271+I272</f>
        <v>2037.8500000000001</v>
      </c>
      <c r="J273" s="241">
        <f>I273/I277</f>
        <v>0.65526776957828914</v>
      </c>
      <c r="K273" s="3" t="s">
        <v>188</v>
      </c>
    </row>
    <row r="274" spans="2:11">
      <c r="B274" s="216" t="s">
        <v>182</v>
      </c>
      <c r="C274" s="24"/>
      <c r="D274" s="24"/>
      <c r="E274" s="530">
        <f>E272+F272</f>
        <v>14</v>
      </c>
      <c r="F274" s="530"/>
      <c r="G274" s="244"/>
      <c r="H274" s="249"/>
      <c r="I274" s="253"/>
      <c r="J274" s="168"/>
    </row>
    <row r="275" spans="2:11">
      <c r="B275" s="9"/>
      <c r="C275" s="46"/>
      <c r="D275" s="46"/>
      <c r="E275" s="513">
        <f>E274/G273</f>
        <v>0.53846153846153844</v>
      </c>
      <c r="F275" s="531"/>
      <c r="G275" s="247"/>
      <c r="H275" s="249"/>
      <c r="I275" s="236"/>
      <c r="J275" s="11"/>
    </row>
    <row r="276" spans="2:11">
      <c r="B276" s="214" t="s">
        <v>125</v>
      </c>
      <c r="C276" s="19">
        <f>C264+J264</f>
        <v>19</v>
      </c>
      <c r="D276" s="19">
        <f>D264+K264</f>
        <v>1</v>
      </c>
      <c r="E276" s="19">
        <v>0</v>
      </c>
      <c r="F276" s="19">
        <v>0</v>
      </c>
      <c r="G276" s="248">
        <f>SUM(C276:F276)</f>
        <v>20</v>
      </c>
      <c r="H276" s="249"/>
      <c r="I276" s="237">
        <f>J231+M231</f>
        <v>1072.0999999999999</v>
      </c>
      <c r="J276" s="7">
        <f>I276/I277</f>
        <v>0.34473223042171097</v>
      </c>
      <c r="K276" s="3" t="s">
        <v>188</v>
      </c>
    </row>
    <row r="277" spans="2:11">
      <c r="B277" s="217" t="s">
        <v>130</v>
      </c>
      <c r="C277" s="20">
        <f>C276+C273</f>
        <v>28</v>
      </c>
      <c r="D277" s="20">
        <f>D276+D273</f>
        <v>4</v>
      </c>
      <c r="E277" s="20">
        <f>E276+E273</f>
        <v>12</v>
      </c>
      <c r="F277" s="20">
        <f>F276+F273</f>
        <v>2</v>
      </c>
      <c r="G277" s="246">
        <f>G276+G273</f>
        <v>46</v>
      </c>
      <c r="H277" s="250"/>
      <c r="I277" s="238">
        <f>I271+I276+I272</f>
        <v>3109.95</v>
      </c>
      <c r="J277" s="482">
        <f>I277/I280</f>
        <v>0.50184361914136566</v>
      </c>
    </row>
    <row r="278" spans="2:11">
      <c r="B278" s="216" t="s">
        <v>129</v>
      </c>
      <c r="C278" s="24">
        <v>13</v>
      </c>
      <c r="D278" s="24">
        <v>22</v>
      </c>
      <c r="E278" s="24">
        <v>5</v>
      </c>
      <c r="F278" s="24">
        <v>0</v>
      </c>
      <c r="G278" s="244">
        <f>SUM(C278:F278)</f>
        <v>40</v>
      </c>
      <c r="H278" s="249"/>
      <c r="I278" s="239">
        <f>M233</f>
        <v>3087.1</v>
      </c>
      <c r="J278" s="483">
        <f>I278/I280</f>
        <v>0.4981563808586344</v>
      </c>
    </row>
    <row r="279" spans="2:11">
      <c r="B279" s="220"/>
      <c r="C279" s="215"/>
      <c r="D279" s="19"/>
      <c r="E279" s="19"/>
      <c r="F279" s="19"/>
      <c r="G279" s="248"/>
      <c r="H279" s="249"/>
      <c r="I279" s="240"/>
      <c r="J279" s="222"/>
    </row>
    <row r="280" spans="2:11">
      <c r="B280" s="223" t="s">
        <v>132</v>
      </c>
      <c r="C280" s="20">
        <f>C278+C277</f>
        <v>41</v>
      </c>
      <c r="D280" s="20">
        <f>D278+D277</f>
        <v>26</v>
      </c>
      <c r="E280" s="20">
        <f>E278+E277</f>
        <v>17</v>
      </c>
      <c r="F280" s="20">
        <f>F278+F277</f>
        <v>2</v>
      </c>
      <c r="G280" s="246">
        <f>G277+G278</f>
        <v>86</v>
      </c>
      <c r="H280" s="335"/>
      <c r="I280" s="238">
        <f>I277+I278</f>
        <v>6197.0499999999993</v>
      </c>
      <c r="J280" s="225"/>
    </row>
    <row r="281" spans="2:11">
      <c r="B281" s="203"/>
      <c r="C281" s="206"/>
      <c r="D281" s="204"/>
      <c r="E281" s="204"/>
      <c r="F281" s="204"/>
      <c r="G281" s="204"/>
      <c r="H281" s="336"/>
      <c r="I281" s="203"/>
    </row>
    <row r="282" spans="2:11">
      <c r="H282" s="6"/>
    </row>
    <row r="283" spans="2:11">
      <c r="H283" s="6"/>
    </row>
    <row r="284" spans="2:11">
      <c r="H284" s="6"/>
    </row>
  </sheetData>
  <mergeCells count="15">
    <mergeCell ref="E274:F274"/>
    <mergeCell ref="E275:F275"/>
    <mergeCell ref="E252:F252"/>
    <mergeCell ref="E262:F262"/>
    <mergeCell ref="E263:F263"/>
    <mergeCell ref="E240:F240"/>
    <mergeCell ref="E241:F241"/>
    <mergeCell ref="E251:F251"/>
    <mergeCell ref="I1:L1"/>
    <mergeCell ref="I228:K228"/>
    <mergeCell ref="L228:N228"/>
    <mergeCell ref="F228:H228"/>
    <mergeCell ref="C228:E228"/>
    <mergeCell ref="K205:N207"/>
    <mergeCell ref="J238:N238"/>
  </mergeCells>
  <phoneticPr fontId="4" type="noConversion"/>
  <pageMargins left="0.53083333333333338" right="0.53083333333333338" top="0.98" bottom="0.79000000000000015" header="0.68000000000000016" footer="0.53"/>
  <pageSetup paperSize="8" scale="98" orientation="portrait" horizontalDpi="4294967292" verticalDpi="4294967292" r:id="rId1"/>
  <headerFooter>
    <oddHeader>&amp;LTYBALDS ESTATE ACCOMMODATION SCHEDULE&amp;C06/02/2013 ver4b_x000D__x000D_&amp;RTIBBALDS PLANNING AND URBAN DESIGN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8:M68"/>
  <sheetViews>
    <sheetView topLeftCell="A2" workbookViewId="0">
      <selection activeCell="J14" sqref="J14"/>
    </sheetView>
  </sheetViews>
  <sheetFormatPr defaultColWidth="11" defaultRowHeight="15.75"/>
  <sheetData>
    <row r="68" spans="1:13">
      <c r="A68" s="3"/>
      <c r="B68" s="5"/>
      <c r="C68" s="4"/>
      <c r="D68" s="14"/>
      <c r="E68" s="1"/>
      <c r="F68" s="1"/>
      <c r="G68" s="16"/>
      <c r="H68" s="3"/>
      <c r="I68" s="3"/>
      <c r="J68" s="3"/>
      <c r="K68" s="3"/>
      <c r="L68" s="3"/>
      <c r="M68" s="3"/>
    </row>
  </sheetData>
  <phoneticPr fontId="4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Tibbalds Planning &amp; Urban Design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Cowan</dc:creator>
  <cp:lastModifiedBy>camap029</cp:lastModifiedBy>
  <cp:lastPrinted>2013-02-07T12:05:12Z</cp:lastPrinted>
  <dcterms:created xsi:type="dcterms:W3CDTF">2012-12-07T10:00:19Z</dcterms:created>
  <dcterms:modified xsi:type="dcterms:W3CDTF">2013-02-12T11:56:51Z</dcterms:modified>
</cp:coreProperties>
</file>