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roject Documents\2024\24.18410.00 - 14 Bedford Row\8.0 Sustainability\"/>
    </mc:Choice>
  </mc:AlternateContent>
  <xr:revisionPtr revIDLastSave="0" documentId="8_{F26F9042-83E8-4D4E-B262-E63DC87F339B}" xr6:coauthVersionLast="47" xr6:coauthVersionMax="47" xr10:uidLastSave="{00000000-0000-0000-0000-000000000000}"/>
  <bookViews>
    <workbookView xWindow="28725" yWindow="-18270" windowWidth="29040" windowHeight="17640" xr2:uid="{B32A1F56-37A8-4686-90BD-8F8E43EC7A83}"/>
  </bookViews>
  <sheets>
    <sheet name="VENT SUM" sheetId="2" r:id="rId1"/>
    <sheet name="HR VENT LOADS" sheetId="1" r:id="rId2"/>
    <sheet name="BIN AND BIKE VENTS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3" i="2" l="1"/>
  <c r="E143" i="2" s="1"/>
  <c r="F143" i="2" s="1"/>
  <c r="G143" i="2" s="1"/>
  <c r="D144" i="2"/>
  <c r="E144" i="2" s="1"/>
  <c r="F144" i="2" s="1"/>
  <c r="G144" i="2" s="1"/>
  <c r="G132" i="2" l="1"/>
  <c r="F132" i="2"/>
  <c r="G131" i="2"/>
  <c r="I132" i="2" s="1"/>
  <c r="F131" i="2"/>
  <c r="G129" i="2"/>
  <c r="K130" i="2"/>
  <c r="J130" i="2"/>
  <c r="F129" i="2"/>
  <c r="F127" i="2"/>
  <c r="G127" i="2"/>
  <c r="G126" i="2"/>
  <c r="F126" i="2"/>
  <c r="K123" i="2"/>
  <c r="J123" i="2"/>
  <c r="F122" i="2"/>
  <c r="G124" i="2"/>
  <c r="F124" i="2"/>
  <c r="G122" i="2"/>
  <c r="I123" i="2" s="1"/>
  <c r="F117" i="2"/>
  <c r="J117" i="2" s="1"/>
  <c r="L117" i="2" s="1"/>
  <c r="G120" i="2"/>
  <c r="F120" i="2"/>
  <c r="G117" i="2"/>
  <c r="K117" i="2" s="1"/>
  <c r="K119" i="2"/>
  <c r="J119" i="2"/>
  <c r="G118" i="2"/>
  <c r="F118" i="2"/>
  <c r="K116" i="2"/>
  <c r="J116" i="2"/>
  <c r="G115" i="2"/>
  <c r="F115" i="2"/>
  <c r="L114" i="2"/>
  <c r="H114" i="2"/>
  <c r="G111" i="2"/>
  <c r="K111" i="2" s="1"/>
  <c r="F111" i="2"/>
  <c r="J111" i="2" s="1"/>
  <c r="L111" i="2" s="1"/>
  <c r="F10" i="2"/>
  <c r="I127" i="2" l="1"/>
  <c r="I124" i="2"/>
  <c r="H117" i="2"/>
  <c r="H111" i="2"/>
  <c r="G113" i="2"/>
  <c r="F113" i="2"/>
  <c r="F112" i="2"/>
  <c r="G112" i="2"/>
  <c r="G110" i="2"/>
  <c r="F110" i="2"/>
  <c r="K109" i="2"/>
  <c r="J109" i="2"/>
  <c r="F108" i="2"/>
  <c r="G108" i="2"/>
  <c r="G107" i="2"/>
  <c r="F107" i="2"/>
  <c r="G135" i="2"/>
  <c r="F135" i="2"/>
  <c r="G136" i="2"/>
  <c r="F136" i="2"/>
  <c r="G134" i="2"/>
  <c r="F134" i="2"/>
  <c r="G137" i="2"/>
  <c r="F137" i="2"/>
  <c r="F104" i="2"/>
  <c r="G104" i="2"/>
  <c r="G103" i="2"/>
  <c r="F103" i="2"/>
  <c r="G102" i="2"/>
  <c r="F102" i="2"/>
  <c r="G101" i="2"/>
  <c r="F101" i="2"/>
  <c r="J99" i="2"/>
  <c r="G100" i="2"/>
  <c r="F100" i="2"/>
  <c r="K99" i="2"/>
  <c r="G98" i="2"/>
  <c r="I99" i="2" s="1"/>
  <c r="F98" i="2"/>
  <c r="G95" i="2"/>
  <c r="F95" i="2"/>
  <c r="G94" i="2"/>
  <c r="F94" i="2"/>
  <c r="G93" i="2"/>
  <c r="F93" i="2"/>
  <c r="G92" i="2"/>
  <c r="F92" i="2"/>
  <c r="G91" i="2"/>
  <c r="F91" i="2"/>
  <c r="K90" i="2"/>
  <c r="J90" i="2"/>
  <c r="G89" i="2"/>
  <c r="I90" i="2" s="1"/>
  <c r="F89" i="2"/>
  <c r="G85" i="2"/>
  <c r="F85" i="2"/>
  <c r="G84" i="2"/>
  <c r="F84" i="2"/>
  <c r="G83" i="2"/>
  <c r="F83" i="2"/>
  <c r="G82" i="2"/>
  <c r="F82" i="2"/>
  <c r="G80" i="2"/>
  <c r="I81" i="2" s="1"/>
  <c r="F80" i="2"/>
  <c r="F86" i="2"/>
  <c r="G86" i="2"/>
  <c r="J81" i="2"/>
  <c r="K81" i="2"/>
  <c r="K75" i="2"/>
  <c r="J75" i="2"/>
  <c r="G76" i="2"/>
  <c r="F76" i="2"/>
  <c r="G78" i="2"/>
  <c r="F78" i="2"/>
  <c r="G77" i="2"/>
  <c r="F77" i="2"/>
  <c r="G74" i="2"/>
  <c r="F74" i="2"/>
  <c r="G73" i="2"/>
  <c r="F73" i="2"/>
  <c r="F65" i="2"/>
  <c r="G67" i="2"/>
  <c r="F67" i="2"/>
  <c r="G66" i="2"/>
  <c r="F66" i="2"/>
  <c r="G65" i="2"/>
  <c r="I65" i="2" s="1"/>
  <c r="K64" i="2"/>
  <c r="J64" i="2"/>
  <c r="G58" i="2"/>
  <c r="F58" i="2"/>
  <c r="G62" i="2"/>
  <c r="F62" i="2"/>
  <c r="G61" i="2"/>
  <c r="F61" i="2"/>
  <c r="G63" i="2"/>
  <c r="F63" i="2"/>
  <c r="F57" i="2"/>
  <c r="G57" i="2"/>
  <c r="G56" i="2"/>
  <c r="F56" i="2"/>
  <c r="G55" i="2"/>
  <c r="I55" i="2" s="1"/>
  <c r="F55" i="2"/>
  <c r="K54" i="2"/>
  <c r="J54" i="2"/>
  <c r="G52" i="2"/>
  <c r="F52" i="2"/>
  <c r="G51" i="2"/>
  <c r="F51" i="2"/>
  <c r="G50" i="2"/>
  <c r="F50" i="2"/>
  <c r="G53" i="2"/>
  <c r="F53" i="2"/>
  <c r="G48" i="2"/>
  <c r="F48" i="2"/>
  <c r="G47" i="2"/>
  <c r="F47" i="2"/>
  <c r="G46" i="2"/>
  <c r="F46" i="2"/>
  <c r="G45" i="2"/>
  <c r="I45" i="2" s="1"/>
  <c r="F45" i="2"/>
  <c r="K44" i="2"/>
  <c r="J44" i="2"/>
  <c r="G43" i="2"/>
  <c r="F43" i="2"/>
  <c r="G41" i="2"/>
  <c r="F41" i="2"/>
  <c r="G40" i="2"/>
  <c r="F40" i="2"/>
  <c r="G42" i="2"/>
  <c r="F42" i="2"/>
  <c r="F35" i="2"/>
  <c r="G35" i="2"/>
  <c r="K34" i="2"/>
  <c r="J34" i="2"/>
  <c r="G33" i="2"/>
  <c r="F33" i="2"/>
  <c r="G32" i="2"/>
  <c r="F32" i="2"/>
  <c r="G31" i="2"/>
  <c r="F31" i="2"/>
  <c r="J29" i="2"/>
  <c r="G29" i="2"/>
  <c r="F29" i="2"/>
  <c r="G28" i="2"/>
  <c r="F28" i="2"/>
  <c r="K27" i="2"/>
  <c r="J27" i="2"/>
  <c r="G26" i="2"/>
  <c r="F26" i="2"/>
  <c r="G25" i="2"/>
  <c r="F25" i="2"/>
  <c r="G24" i="2"/>
  <c r="F24" i="2"/>
  <c r="F22" i="2"/>
  <c r="G22" i="2"/>
  <c r="G21" i="2"/>
  <c r="F21" i="2"/>
  <c r="K20" i="2"/>
  <c r="J20" i="2"/>
  <c r="G18" i="2"/>
  <c r="F18" i="2"/>
  <c r="G19" i="2"/>
  <c r="G17" i="2"/>
  <c r="F19" i="2"/>
  <c r="F17" i="2"/>
  <c r="G14" i="2"/>
  <c r="F14" i="2"/>
  <c r="F8" i="2"/>
  <c r="K15" i="2"/>
  <c r="J15" i="2"/>
  <c r="G13" i="2"/>
  <c r="F13" i="2"/>
  <c r="K12" i="2"/>
  <c r="M13" i="2" s="1"/>
  <c r="K9" i="2"/>
  <c r="J9" i="2"/>
  <c r="J12" i="2"/>
  <c r="L13" i="2" s="1"/>
  <c r="G12" i="2"/>
  <c r="F12" i="2"/>
  <c r="G10" i="2"/>
  <c r="K10" i="2" s="1"/>
  <c r="G7" i="2"/>
  <c r="J10" i="2"/>
  <c r="I7" i="1"/>
  <c r="J100" i="2" s="1"/>
  <c r="I8" i="1"/>
  <c r="J104" i="2" s="1"/>
  <c r="I9" i="1"/>
  <c r="J102" i="2" s="1"/>
  <c r="I10" i="1"/>
  <c r="J103" i="2" s="1"/>
  <c r="I11" i="1"/>
  <c r="J19" i="2" s="1"/>
  <c r="I12" i="1"/>
  <c r="J22" i="2" s="1"/>
  <c r="I13" i="1"/>
  <c r="J21" i="2" s="1"/>
  <c r="I14" i="1"/>
  <c r="J17" i="2" s="1"/>
  <c r="I15" i="1"/>
  <c r="J48" i="2" s="1"/>
  <c r="I16" i="1"/>
  <c r="J45" i="2" s="1"/>
  <c r="I17" i="1"/>
  <c r="J46" i="2" s="1"/>
  <c r="I18" i="1"/>
  <c r="J47" i="2" s="1"/>
  <c r="I19" i="1"/>
  <c r="J43" i="2" s="1"/>
  <c r="I20" i="1"/>
  <c r="J41" i="2" s="1"/>
  <c r="I21" i="1"/>
  <c r="J40" i="2" s="1"/>
  <c r="I22" i="1"/>
  <c r="J89" i="2" s="1"/>
  <c r="I23" i="1"/>
  <c r="J91" i="2" s="1"/>
  <c r="I24" i="1"/>
  <c r="J94" i="2" s="1"/>
  <c r="I25" i="1"/>
  <c r="J92" i="2" s="1"/>
  <c r="I26" i="1"/>
  <c r="J93" i="2" s="1"/>
  <c r="I27" i="1"/>
  <c r="J26" i="2" s="1"/>
  <c r="I28" i="1"/>
  <c r="I29" i="1"/>
  <c r="J28" i="2" s="1"/>
  <c r="I30" i="1"/>
  <c r="J24" i="2" s="1"/>
  <c r="I31" i="1"/>
  <c r="J58" i="2" s="1"/>
  <c r="I32" i="1"/>
  <c r="J55" i="2" s="1"/>
  <c r="I33" i="1"/>
  <c r="J56" i="2" s="1"/>
  <c r="I34" i="1"/>
  <c r="J57" i="2" s="1"/>
  <c r="I35" i="1"/>
  <c r="J52" i="2" s="1"/>
  <c r="I36" i="1"/>
  <c r="J51" i="2" s="1"/>
  <c r="I37" i="1"/>
  <c r="J50" i="2" s="1"/>
  <c r="I38" i="1"/>
  <c r="J80" i="2" s="1"/>
  <c r="I39" i="1"/>
  <c r="J82" i="2" s="1"/>
  <c r="I40" i="1"/>
  <c r="J85" i="2" s="1"/>
  <c r="I41" i="1"/>
  <c r="J83" i="2" s="1"/>
  <c r="I42" i="1"/>
  <c r="J84" i="2" s="1"/>
  <c r="I43" i="1"/>
  <c r="J33" i="2" s="1"/>
  <c r="I44" i="1"/>
  <c r="J35" i="2" s="1"/>
  <c r="I45" i="1"/>
  <c r="J31" i="2" s="1"/>
  <c r="I46" i="1"/>
  <c r="J67" i="2" s="1"/>
  <c r="I47" i="1"/>
  <c r="J65" i="2" s="1"/>
  <c r="I48" i="1"/>
  <c r="J66" i="2" s="1"/>
  <c r="I49" i="1"/>
  <c r="J62" i="2" s="1"/>
  <c r="I50" i="1"/>
  <c r="J61" i="2" s="1"/>
  <c r="I51" i="1"/>
  <c r="J73" i="2" s="1"/>
  <c r="I52" i="1"/>
  <c r="J74" i="2" s="1"/>
  <c r="I53" i="1"/>
  <c r="J77" i="2" s="1"/>
  <c r="I54" i="1"/>
  <c r="J78" i="2" s="1"/>
  <c r="I55" i="1"/>
  <c r="J108" i="2" s="1"/>
  <c r="I56" i="1"/>
  <c r="J112" i="2" s="1"/>
  <c r="I57" i="1"/>
  <c r="J110" i="2" s="1"/>
  <c r="I58" i="1"/>
  <c r="J107" i="2" s="1"/>
  <c r="I59" i="1"/>
  <c r="J122" i="2" s="1"/>
  <c r="I60" i="1"/>
  <c r="J126" i="2" s="1"/>
  <c r="I61" i="1"/>
  <c r="J131" i="2" s="1"/>
  <c r="I62" i="1"/>
  <c r="J134" i="2" s="1"/>
  <c r="I63" i="1"/>
  <c r="J8" i="2" s="1"/>
  <c r="I64" i="1"/>
  <c r="J115" i="2" s="1"/>
  <c r="I65" i="1"/>
  <c r="J120" i="2" s="1"/>
  <c r="I66" i="1"/>
  <c r="J124" i="2" s="1"/>
  <c r="I67" i="1"/>
  <c r="J127" i="2" s="1"/>
  <c r="I68" i="1"/>
  <c r="J132" i="2" s="1"/>
  <c r="I69" i="1"/>
  <c r="J136" i="2" s="1"/>
  <c r="I70" i="1"/>
  <c r="J14" i="2" s="1"/>
  <c r="I6" i="1"/>
  <c r="J98" i="2" s="1"/>
  <c r="G8" i="2"/>
  <c r="F6" i="2"/>
  <c r="G6" i="2"/>
  <c r="K6" i="2" s="1"/>
  <c r="M7" i="2" s="1"/>
  <c r="F7" i="2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6" i="1"/>
  <c r="F6" i="1"/>
  <c r="J6" i="1" s="1"/>
  <c r="K98" i="2" s="1"/>
  <c r="F7" i="1"/>
  <c r="J7" i="1" s="1"/>
  <c r="K100" i="2" s="1"/>
  <c r="F8" i="1"/>
  <c r="J8" i="1" s="1"/>
  <c r="K104" i="2" s="1"/>
  <c r="F9" i="1"/>
  <c r="F10" i="1"/>
  <c r="F11" i="1"/>
  <c r="J11" i="1" s="1"/>
  <c r="K19" i="2" s="1"/>
  <c r="F12" i="1"/>
  <c r="J12" i="1" s="1"/>
  <c r="K22" i="2" s="1"/>
  <c r="F13" i="1"/>
  <c r="F14" i="1"/>
  <c r="F15" i="1"/>
  <c r="J15" i="1" s="1"/>
  <c r="K48" i="2" s="1"/>
  <c r="F16" i="1"/>
  <c r="J16" i="1" s="1"/>
  <c r="K45" i="2" s="1"/>
  <c r="F17" i="1"/>
  <c r="F18" i="1"/>
  <c r="F19" i="1"/>
  <c r="J19" i="1" s="1"/>
  <c r="K43" i="2" s="1"/>
  <c r="F20" i="1"/>
  <c r="J20" i="1" s="1"/>
  <c r="K41" i="2" s="1"/>
  <c r="F21" i="1"/>
  <c r="F22" i="1"/>
  <c r="F23" i="1"/>
  <c r="J23" i="1" s="1"/>
  <c r="K91" i="2" s="1"/>
  <c r="F24" i="1"/>
  <c r="J24" i="1" s="1"/>
  <c r="K94" i="2" s="1"/>
  <c r="F25" i="1"/>
  <c r="F26" i="1"/>
  <c r="F27" i="1"/>
  <c r="J27" i="1" s="1"/>
  <c r="K26" i="2" s="1"/>
  <c r="F28" i="1"/>
  <c r="J28" i="1" s="1"/>
  <c r="K29" i="2" s="1"/>
  <c r="F29" i="1"/>
  <c r="F30" i="1"/>
  <c r="F31" i="1"/>
  <c r="J31" i="1" s="1"/>
  <c r="K58" i="2" s="1"/>
  <c r="F32" i="1"/>
  <c r="J32" i="1" s="1"/>
  <c r="K55" i="2" s="1"/>
  <c r="F33" i="1"/>
  <c r="F34" i="1"/>
  <c r="F35" i="1"/>
  <c r="J35" i="1" s="1"/>
  <c r="K52" i="2" s="1"/>
  <c r="F36" i="1"/>
  <c r="J36" i="1" s="1"/>
  <c r="K51" i="2" s="1"/>
  <c r="F37" i="1"/>
  <c r="F38" i="1"/>
  <c r="F39" i="1"/>
  <c r="J39" i="1" s="1"/>
  <c r="K82" i="2" s="1"/>
  <c r="F40" i="1"/>
  <c r="J40" i="1" s="1"/>
  <c r="K85" i="2" s="1"/>
  <c r="F41" i="1"/>
  <c r="F42" i="1"/>
  <c r="F43" i="1"/>
  <c r="J43" i="1" s="1"/>
  <c r="K33" i="2" s="1"/>
  <c r="F44" i="1"/>
  <c r="J44" i="1" s="1"/>
  <c r="K35" i="2" s="1"/>
  <c r="F45" i="1"/>
  <c r="F46" i="1"/>
  <c r="F47" i="1"/>
  <c r="J47" i="1" s="1"/>
  <c r="K65" i="2" s="1"/>
  <c r="F48" i="1"/>
  <c r="J48" i="1" s="1"/>
  <c r="K66" i="2" s="1"/>
  <c r="F49" i="1"/>
  <c r="F50" i="1"/>
  <c r="F51" i="1"/>
  <c r="J51" i="1" s="1"/>
  <c r="K73" i="2" s="1"/>
  <c r="F52" i="1"/>
  <c r="J52" i="1" s="1"/>
  <c r="K74" i="2" s="1"/>
  <c r="F53" i="1"/>
  <c r="F54" i="1"/>
  <c r="F55" i="1"/>
  <c r="J55" i="1" s="1"/>
  <c r="K108" i="2" s="1"/>
  <c r="F56" i="1"/>
  <c r="J56" i="1" s="1"/>
  <c r="K112" i="2" s="1"/>
  <c r="F57" i="1"/>
  <c r="F58" i="1"/>
  <c r="F59" i="1"/>
  <c r="J59" i="1" s="1"/>
  <c r="K122" i="2" s="1"/>
  <c r="M123" i="2" s="1"/>
  <c r="F60" i="1"/>
  <c r="J60" i="1" s="1"/>
  <c r="K126" i="2" s="1"/>
  <c r="F61" i="1"/>
  <c r="F62" i="1"/>
  <c r="F63" i="1"/>
  <c r="J63" i="1" s="1"/>
  <c r="K8" i="2" s="1"/>
  <c r="F64" i="1"/>
  <c r="J64" i="1" s="1"/>
  <c r="K115" i="2" s="1"/>
  <c r="F65" i="1"/>
  <c r="F66" i="1"/>
  <c r="F67" i="1"/>
  <c r="J67" i="1" s="1"/>
  <c r="K127" i="2" s="1"/>
  <c r="F68" i="1"/>
  <c r="J68" i="1" s="1"/>
  <c r="K132" i="2" s="1"/>
  <c r="F69" i="1"/>
  <c r="F70" i="1"/>
  <c r="I135" i="2" l="1"/>
  <c r="I136" i="2" s="1"/>
  <c r="I137" i="2" s="1"/>
  <c r="J66" i="1"/>
  <c r="K124" i="2" s="1"/>
  <c r="M124" i="2" s="1"/>
  <c r="J58" i="1"/>
  <c r="K107" i="2" s="1"/>
  <c r="J50" i="1"/>
  <c r="K61" i="2" s="1"/>
  <c r="J42" i="1"/>
  <c r="K84" i="2" s="1"/>
  <c r="J34" i="1"/>
  <c r="K57" i="2" s="1"/>
  <c r="J26" i="1"/>
  <c r="K93" i="2" s="1"/>
  <c r="J18" i="1"/>
  <c r="K47" i="2" s="1"/>
  <c r="J10" i="1"/>
  <c r="K103" i="2" s="1"/>
  <c r="J65" i="1"/>
  <c r="K120" i="2" s="1"/>
  <c r="J57" i="1"/>
  <c r="K110" i="2" s="1"/>
  <c r="J49" i="1"/>
  <c r="K62" i="2" s="1"/>
  <c r="J41" i="1"/>
  <c r="K83" i="2" s="1"/>
  <c r="J33" i="1"/>
  <c r="K56" i="2" s="1"/>
  <c r="J25" i="1"/>
  <c r="K92" i="2" s="1"/>
  <c r="M93" i="2" s="1"/>
  <c r="M94" i="2" s="1"/>
  <c r="M95" i="2" s="1"/>
  <c r="J17" i="1"/>
  <c r="K46" i="2" s="1"/>
  <c r="J9" i="1"/>
  <c r="K102" i="2" s="1"/>
  <c r="M102" i="2" s="1"/>
  <c r="M103" i="2" s="1"/>
  <c r="M104" i="2" s="1"/>
  <c r="I91" i="2"/>
  <c r="J70" i="1"/>
  <c r="K14" i="2" s="1"/>
  <c r="J62" i="1"/>
  <c r="K134" i="2" s="1"/>
  <c r="J54" i="1"/>
  <c r="K78" i="2" s="1"/>
  <c r="J46" i="1"/>
  <c r="K67" i="2" s="1"/>
  <c r="J38" i="1"/>
  <c r="K80" i="2" s="1"/>
  <c r="M81" i="2" s="1"/>
  <c r="M82" i="2" s="1"/>
  <c r="J30" i="1"/>
  <c r="K24" i="2" s="1"/>
  <c r="M25" i="2" s="1"/>
  <c r="M26" i="2" s="1"/>
  <c r="M27" i="2" s="1"/>
  <c r="J22" i="1"/>
  <c r="K89" i="2" s="1"/>
  <c r="M90" i="2" s="1"/>
  <c r="M91" i="2" s="1"/>
  <c r="J14" i="1"/>
  <c r="K17" i="2" s="1"/>
  <c r="M18" i="2" s="1"/>
  <c r="M19" i="2" s="1"/>
  <c r="M20" i="2" s="1"/>
  <c r="J69" i="1"/>
  <c r="K136" i="2" s="1"/>
  <c r="J61" i="1"/>
  <c r="K131" i="2" s="1"/>
  <c r="M132" i="2" s="1"/>
  <c r="J53" i="1"/>
  <c r="K77" i="2" s="1"/>
  <c r="M77" i="2" s="1"/>
  <c r="M78" i="2" s="1"/>
  <c r="J45" i="1"/>
  <c r="K31" i="2" s="1"/>
  <c r="M32" i="2" s="1"/>
  <c r="M33" i="2" s="1"/>
  <c r="M34" i="2" s="1"/>
  <c r="M35" i="2" s="1"/>
  <c r="J37" i="1"/>
  <c r="K50" i="2" s="1"/>
  <c r="M51" i="2" s="1"/>
  <c r="M52" i="2" s="1"/>
  <c r="M53" i="2" s="1"/>
  <c r="J29" i="1"/>
  <c r="K28" i="2" s="1"/>
  <c r="J21" i="1"/>
  <c r="K40" i="2" s="1"/>
  <c r="M41" i="2" s="1"/>
  <c r="M42" i="2" s="1"/>
  <c r="M43" i="2" s="1"/>
  <c r="J13" i="1"/>
  <c r="K21" i="2" s="1"/>
  <c r="M127" i="2"/>
  <c r="I108" i="2"/>
  <c r="I109" i="2" s="1"/>
  <c r="I110" i="2" s="1"/>
  <c r="I111" i="2" s="1"/>
  <c r="I112" i="2" s="1"/>
  <c r="I113" i="2" s="1"/>
  <c r="I114" i="2" s="1"/>
  <c r="M108" i="2"/>
  <c r="M109" i="2" s="1"/>
  <c r="M110" i="2" s="1"/>
  <c r="M111" i="2" s="1"/>
  <c r="M112" i="2" s="1"/>
  <c r="M113" i="2" s="1"/>
  <c r="M114" i="2" s="1"/>
  <c r="I100" i="2"/>
  <c r="M14" i="2"/>
  <c r="M15" i="2" s="1"/>
  <c r="I46" i="2"/>
  <c r="I47" i="2" s="1"/>
  <c r="I48" i="2" s="1"/>
  <c r="I84" i="2"/>
  <c r="I85" i="2" s="1"/>
  <c r="I86" i="2" s="1"/>
  <c r="M45" i="2"/>
  <c r="M55" i="2"/>
  <c r="M74" i="2"/>
  <c r="M75" i="2" s="1"/>
  <c r="I102" i="2"/>
  <c r="I103" i="2" s="1"/>
  <c r="I104" i="2" s="1"/>
  <c r="I25" i="2"/>
  <c r="I26" i="2" s="1"/>
  <c r="I27" i="2" s="1"/>
  <c r="I28" i="2" s="1"/>
  <c r="I29" i="2" s="1"/>
  <c r="I93" i="2"/>
  <c r="I94" i="2" s="1"/>
  <c r="I95" i="2" s="1"/>
  <c r="M99" i="2"/>
  <c r="M100" i="2" s="1"/>
  <c r="I13" i="2"/>
  <c r="I14" i="2" s="1"/>
  <c r="I15" i="2" s="1"/>
  <c r="I41" i="2"/>
  <c r="I42" i="2" s="1"/>
  <c r="I43" i="2" s="1"/>
  <c r="I51" i="2"/>
  <c r="I52" i="2" s="1"/>
  <c r="I53" i="2" s="1"/>
  <c r="I82" i="2"/>
  <c r="I66" i="2"/>
  <c r="I67" i="2" s="1"/>
  <c r="M65" i="2"/>
  <c r="M66" i="2" s="1"/>
  <c r="M84" i="2"/>
  <c r="M85" i="2" s="1"/>
  <c r="M86" i="2" s="1"/>
  <c r="I56" i="2"/>
  <c r="I57" i="2" s="1"/>
  <c r="I58" i="2" s="1"/>
  <c r="I74" i="2"/>
  <c r="I75" i="2" s="1"/>
  <c r="M135" i="2"/>
  <c r="M136" i="2" s="1"/>
  <c r="M137" i="2" s="1"/>
  <c r="I77" i="2"/>
  <c r="I78" i="2" s="1"/>
  <c r="H13" i="2"/>
  <c r="H14" i="2" s="1"/>
  <c r="H15" i="2" s="1"/>
  <c r="M62" i="2"/>
  <c r="M63" i="2" s="1"/>
  <c r="I62" i="2"/>
  <c r="I63" i="2" s="1"/>
  <c r="I18" i="2"/>
  <c r="I19" i="2" s="1"/>
  <c r="I20" i="2" s="1"/>
  <c r="I21" i="2" s="1"/>
  <c r="I22" i="2" s="1"/>
  <c r="I32" i="2"/>
  <c r="I33" i="2" s="1"/>
  <c r="I34" i="2" s="1"/>
  <c r="I35" i="2" s="1"/>
  <c r="L14" i="2"/>
  <c r="L15" i="2" s="1"/>
  <c r="H7" i="2"/>
  <c r="H8" i="2" s="1"/>
  <c r="H9" i="2" s="1"/>
  <c r="H10" i="2" s="1"/>
  <c r="H11" i="2" s="1"/>
  <c r="M8" i="2"/>
  <c r="M9" i="2" s="1"/>
  <c r="M10" i="2" s="1"/>
  <c r="M11" i="2" s="1"/>
  <c r="J6" i="2"/>
  <c r="L7" i="2" s="1"/>
  <c r="L8" i="2" s="1"/>
  <c r="L9" i="2" s="1"/>
  <c r="I7" i="2"/>
  <c r="I8" i="2" s="1"/>
  <c r="I9" i="2" s="1"/>
  <c r="I10" i="2" s="1"/>
  <c r="I11" i="2" s="1"/>
  <c r="M28" i="2" l="1"/>
  <c r="M29" i="2" s="1"/>
  <c r="M56" i="2"/>
  <c r="M57" i="2" s="1"/>
  <c r="M58" i="2" s="1"/>
  <c r="M59" i="2" s="1"/>
  <c r="I59" i="2"/>
  <c r="M46" i="2"/>
  <c r="M47" i="2" s="1"/>
  <c r="M48" i="2" s="1"/>
  <c r="M49" i="2" s="1"/>
  <c r="M21" i="2"/>
  <c r="M22" i="2" s="1"/>
  <c r="M67" i="2"/>
  <c r="M68" i="2" s="1"/>
  <c r="I96" i="2"/>
  <c r="M16" i="2"/>
  <c r="I105" i="2"/>
  <c r="I49" i="2"/>
  <c r="I87" i="2"/>
  <c r="I79" i="2"/>
  <c r="I68" i="2"/>
  <c r="H16" i="2"/>
  <c r="M105" i="2"/>
  <c r="M96" i="2"/>
  <c r="M87" i="2"/>
  <c r="M79" i="2"/>
  <c r="M88" i="2" s="1"/>
  <c r="I16" i="2"/>
  <c r="I23" i="2" s="1"/>
  <c r="I30" i="2" s="1"/>
  <c r="I36" i="2" s="1"/>
  <c r="L10" i="2"/>
  <c r="L11" i="2" s="1"/>
  <c r="L16" i="2" s="1"/>
  <c r="I60" i="2" l="1"/>
  <c r="I69" i="2" s="1"/>
  <c r="I71" i="2" s="1"/>
  <c r="M23" i="2"/>
  <c r="M30" i="2" s="1"/>
  <c r="M36" i="2" s="1"/>
  <c r="M60" i="2"/>
  <c r="I88" i="2"/>
  <c r="I97" i="2" s="1"/>
  <c r="I106" i="2" s="1"/>
  <c r="I115" i="2" s="1"/>
  <c r="I116" i="2" s="1"/>
  <c r="I117" i="2" s="1"/>
  <c r="I118" i="2" s="1"/>
  <c r="I119" i="2" s="1"/>
  <c r="I120" i="2" s="1"/>
  <c r="I121" i="2" s="1"/>
  <c r="I125" i="2" s="1"/>
  <c r="I128" i="2" s="1"/>
  <c r="I129" i="2" s="1"/>
  <c r="I130" i="2" s="1"/>
  <c r="I133" i="2" s="1"/>
  <c r="I138" i="2" s="1"/>
  <c r="M69" i="2"/>
  <c r="M97" i="2"/>
  <c r="M106" i="2" s="1"/>
  <c r="M115" i="2" s="1"/>
  <c r="M116" i="2" s="1"/>
  <c r="M117" i="2" s="1"/>
  <c r="M118" i="2" s="1"/>
  <c r="M119" i="2" s="1"/>
  <c r="M120" i="2" s="1"/>
  <c r="M121" i="2" s="1"/>
  <c r="M125" i="2" s="1"/>
  <c r="M128" i="2" s="1"/>
  <c r="M129" i="2" s="1"/>
  <c r="M130" i="2" s="1"/>
  <c r="M133" i="2" s="1"/>
  <c r="M138" i="2" s="1"/>
  <c r="M71" i="2" l="1"/>
</calcChain>
</file>

<file path=xl/sharedStrings.xml><?xml version="1.0" encoding="utf-8"?>
<sst xmlns="http://schemas.openxmlformats.org/spreadsheetml/2006/main" count="363" uniqueCount="79">
  <si>
    <t>UNIT SUPPLY</t>
  </si>
  <si>
    <t>MIN</t>
  </si>
  <si>
    <t>MAX</t>
  </si>
  <si>
    <t>BATHROOM EXTRACT</t>
  </si>
  <si>
    <t>KITCHEN EXTRACT</t>
  </si>
  <si>
    <t>HOTEL ROOM</t>
  </si>
  <si>
    <t>B14</t>
  </si>
  <si>
    <t>B19</t>
  </si>
  <si>
    <t>B20</t>
  </si>
  <si>
    <t>B21</t>
  </si>
  <si>
    <t>B23</t>
  </si>
  <si>
    <t>B25</t>
  </si>
  <si>
    <t>B26</t>
  </si>
  <si>
    <t>B27</t>
  </si>
  <si>
    <t>B34</t>
  </si>
  <si>
    <t>G15</t>
  </si>
  <si>
    <t>G18</t>
  </si>
  <si>
    <t>G21</t>
  </si>
  <si>
    <t>G22</t>
  </si>
  <si>
    <t>G24</t>
  </si>
  <si>
    <t>G25</t>
  </si>
  <si>
    <t>G29</t>
  </si>
  <si>
    <t>GUEST AMENITY</t>
  </si>
  <si>
    <t>NO. OF PEOPLE</t>
  </si>
  <si>
    <t>B32</t>
  </si>
  <si>
    <t>CORRIDOR</t>
  </si>
  <si>
    <t>ROOM REF.</t>
  </si>
  <si>
    <t>B30</t>
  </si>
  <si>
    <t>HR</t>
  </si>
  <si>
    <t>STAFF BREAKOUT</t>
  </si>
  <si>
    <t>B33</t>
  </si>
  <si>
    <t>DDA WC</t>
  </si>
  <si>
    <t>B39</t>
  </si>
  <si>
    <t>AREA</t>
  </si>
  <si>
    <t>SUPPLY RUNNING TOTAL</t>
  </si>
  <si>
    <t>EXTRACT RUNNING TOTAL</t>
  </si>
  <si>
    <t>TOTAL EXTRACT</t>
  </si>
  <si>
    <t>SUPPLY VENTILATION (L/s)</t>
  </si>
  <si>
    <t>EXTRACT VENTILATION (L/s)</t>
  </si>
  <si>
    <t>ROOM</t>
  </si>
  <si>
    <t>PLANT</t>
  </si>
  <si>
    <t>G32</t>
  </si>
  <si>
    <t>G27</t>
  </si>
  <si>
    <t>BASEMENT</t>
  </si>
  <si>
    <t>GROUND FLOOR</t>
  </si>
  <si>
    <t>FIRST FLOOR</t>
  </si>
  <si>
    <t>SECOND FLOOR</t>
  </si>
  <si>
    <t>THIRD FLOOR</t>
  </si>
  <si>
    <t>FOURTH FLOOR</t>
  </si>
  <si>
    <t>****</t>
  </si>
  <si>
    <t>B24</t>
  </si>
  <si>
    <t>G23</t>
  </si>
  <si>
    <t>B17</t>
  </si>
  <si>
    <t>STAFF B</t>
  </si>
  <si>
    <t>G19</t>
  </si>
  <si>
    <t>LOB/AMEN</t>
  </si>
  <si>
    <t>G13</t>
  </si>
  <si>
    <t>G14</t>
  </si>
  <si>
    <t>G16</t>
  </si>
  <si>
    <t>G17</t>
  </si>
  <si>
    <t>B22</t>
  </si>
  <si>
    <t>G20</t>
  </si>
  <si>
    <t>GROUND</t>
  </si>
  <si>
    <t>ROOM CONNECTIONS</t>
  </si>
  <si>
    <t>SUPPLY</t>
  </si>
  <si>
    <t>EXTRACT</t>
  </si>
  <si>
    <t>150x100</t>
  </si>
  <si>
    <t>CORRIDORS</t>
  </si>
  <si>
    <t>Ø100</t>
  </si>
  <si>
    <t>SEE INDIVIDUAL CORRIDOR VENT RATES IN SCHEMATIC</t>
  </si>
  <si>
    <t>VOLUME</t>
  </si>
  <si>
    <t>m3/h</t>
  </si>
  <si>
    <t>m3/s</t>
  </si>
  <si>
    <t>l/s</t>
  </si>
  <si>
    <t>Bin Store</t>
  </si>
  <si>
    <t>Bike Store</t>
  </si>
  <si>
    <t>14 Bedford Row - Ventilation Calculations</t>
  </si>
  <si>
    <t>Guestroom Ventilation</t>
  </si>
  <si>
    <t>Non-Guestroom Ventilation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</si>
</sst>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name val="Calibri Light"/>
      <family val="2"/>
      <scheme val="major"/>
    </font>
    <font>
      <b/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168" fontId="0" fillId="0" borderId="1" xfId="0" applyNumberFormat="1" applyBorder="1"/>
    <xf numFmtId="168" fontId="0" fillId="0" borderId="9" xfId="0" applyNumberFormat="1" applyBorder="1"/>
    <xf numFmtId="168" fontId="0" fillId="0" borderId="11" xfId="0" applyNumberFormat="1" applyBorder="1"/>
    <xf numFmtId="168" fontId="0" fillId="0" borderId="1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E1980-41D9-4D79-B8CD-9229CABFD7E2}">
  <dimension ref="A1:M144"/>
  <sheetViews>
    <sheetView tabSelected="1" zoomScaleNormal="100" workbookViewId="0">
      <pane ySplit="4" topLeftCell="A107" activePane="bottomLeft" state="frozen"/>
      <selection pane="bottomLeft" activeCell="C149" sqref="C149"/>
    </sheetView>
  </sheetViews>
  <sheetFormatPr defaultColWidth="9.1796875" defaultRowHeight="14.5" x14ac:dyDescent="0.35"/>
  <cols>
    <col min="1" max="1" width="11" style="2" customWidth="1"/>
    <col min="2" max="2" width="10.81640625" style="2" customWidth="1"/>
    <col min="3" max="3" width="9.1796875" style="2"/>
    <col min="4" max="4" width="7.54296875" style="2" bestFit="1" customWidth="1"/>
    <col min="5" max="5" width="7.54296875" style="2" customWidth="1"/>
    <col min="6" max="7" width="7.7265625" style="2" customWidth="1"/>
    <col min="8" max="8" width="9.54296875" style="2" hidden="1" customWidth="1"/>
    <col min="9" max="9" width="9.54296875" style="2" customWidth="1"/>
    <col min="10" max="11" width="11.81640625" style="2" customWidth="1"/>
    <col min="12" max="12" width="11" style="2" hidden="1" customWidth="1"/>
    <col min="13" max="13" width="10.453125" style="2" customWidth="1"/>
    <col min="14" max="16384" width="9.1796875" style="2"/>
  </cols>
  <sheetData>
    <row r="1" spans="1:13" x14ac:dyDescent="0.35">
      <c r="C1" s="40" t="s">
        <v>76</v>
      </c>
    </row>
    <row r="2" spans="1:13" x14ac:dyDescent="0.35">
      <c r="C2" s="40" t="s">
        <v>78</v>
      </c>
    </row>
    <row r="3" spans="1:13" ht="15" thickBot="1" x14ac:dyDescent="0.4"/>
    <row r="4" spans="1:13" ht="43.5" x14ac:dyDescent="0.35">
      <c r="B4" s="37" t="s">
        <v>39</v>
      </c>
      <c r="C4" s="35" t="s">
        <v>26</v>
      </c>
      <c r="D4" s="35" t="s">
        <v>23</v>
      </c>
      <c r="E4" s="35" t="s">
        <v>33</v>
      </c>
      <c r="F4" s="33" t="s">
        <v>37</v>
      </c>
      <c r="G4" s="33"/>
      <c r="H4" s="5" t="s">
        <v>34</v>
      </c>
      <c r="I4" s="5" t="s">
        <v>34</v>
      </c>
      <c r="J4" s="33" t="s">
        <v>38</v>
      </c>
      <c r="K4" s="33"/>
      <c r="L4" s="5" t="s">
        <v>35</v>
      </c>
      <c r="M4" s="6" t="s">
        <v>35</v>
      </c>
    </row>
    <row r="5" spans="1:13" ht="15" thickBot="1" x14ac:dyDescent="0.4">
      <c r="B5" s="38"/>
      <c r="C5" s="36"/>
      <c r="D5" s="36"/>
      <c r="E5" s="36"/>
      <c r="F5" s="10" t="s">
        <v>1</v>
      </c>
      <c r="G5" s="10" t="s">
        <v>2</v>
      </c>
      <c r="H5" s="10" t="s">
        <v>1</v>
      </c>
      <c r="I5" s="10" t="s">
        <v>2</v>
      </c>
      <c r="J5" s="10" t="s">
        <v>1</v>
      </c>
      <c r="K5" s="10" t="s">
        <v>2</v>
      </c>
      <c r="L5" s="10" t="s">
        <v>1</v>
      </c>
      <c r="M5" s="11" t="s">
        <v>2</v>
      </c>
    </row>
    <row r="6" spans="1:13" ht="29" x14ac:dyDescent="0.35">
      <c r="A6" s="34" t="s">
        <v>43</v>
      </c>
      <c r="B6" s="4" t="s">
        <v>22</v>
      </c>
      <c r="C6" s="5" t="s">
        <v>24</v>
      </c>
      <c r="D6" s="5">
        <v>6</v>
      </c>
      <c r="E6" s="5"/>
      <c r="F6" s="5">
        <f>D6*10</f>
        <v>60</v>
      </c>
      <c r="G6" s="5">
        <f>D6*10</f>
        <v>60</v>
      </c>
      <c r="H6" s="5"/>
      <c r="I6" s="5"/>
      <c r="J6" s="5">
        <f>F6*0.9</f>
        <v>54</v>
      </c>
      <c r="K6" s="5">
        <f>G6*0.9</f>
        <v>54</v>
      </c>
      <c r="L6" s="5"/>
      <c r="M6" s="6"/>
    </row>
    <row r="7" spans="1:13" x14ac:dyDescent="0.35">
      <c r="A7" s="34"/>
      <c r="B7" s="7" t="s">
        <v>25</v>
      </c>
      <c r="C7" s="1" t="s">
        <v>27</v>
      </c>
      <c r="D7" s="1"/>
      <c r="E7" s="1">
        <v>15.1</v>
      </c>
      <c r="F7" s="1">
        <f>E7*0.6</f>
        <v>9.0599999999999987</v>
      </c>
      <c r="G7" s="1">
        <f>E7*0.6</f>
        <v>9.0599999999999987</v>
      </c>
      <c r="H7" s="1">
        <f>F6+F7</f>
        <v>69.06</v>
      </c>
      <c r="I7" s="1">
        <f>G6+G7</f>
        <v>69.06</v>
      </c>
      <c r="J7" s="1"/>
      <c r="K7" s="1"/>
      <c r="L7" s="1">
        <f>J6+J7</f>
        <v>54</v>
      </c>
      <c r="M7" s="8">
        <f>K6+K7</f>
        <v>54</v>
      </c>
    </row>
    <row r="8" spans="1:13" x14ac:dyDescent="0.35">
      <c r="A8" s="34"/>
      <c r="B8" s="7" t="s">
        <v>28</v>
      </c>
      <c r="C8" s="1" t="s">
        <v>14</v>
      </c>
      <c r="D8" s="1"/>
      <c r="E8" s="1"/>
      <c r="F8" s="1">
        <f>VLOOKUP(C8,'HR VENT LOADS'!B6:H70,2,FALSE)</f>
        <v>20</v>
      </c>
      <c r="G8" s="1">
        <f>VLOOKUP(C8,'HR VENT LOADS'!B6:H70,3,FALSE)</f>
        <v>30</v>
      </c>
      <c r="H8" s="1">
        <f>H7+F8</f>
        <v>89.06</v>
      </c>
      <c r="I8" s="1">
        <f>I7+G8</f>
        <v>99.06</v>
      </c>
      <c r="J8" s="1">
        <f>VLOOKUP(C8,'HR VENT LOADS'!B6:J70,8,FALSE)</f>
        <v>21</v>
      </c>
      <c r="K8" s="1">
        <f>VLOOKUP(C8,'HR VENT LOADS'!B6:J70,9,FALSE)</f>
        <v>31</v>
      </c>
      <c r="L8" s="1">
        <f t="shared" ref="L8:M11" si="0">L7+J8</f>
        <v>75</v>
      </c>
      <c r="M8" s="8">
        <f t="shared" si="0"/>
        <v>85</v>
      </c>
    </row>
    <row r="9" spans="1:13" x14ac:dyDescent="0.35">
      <c r="A9" s="34"/>
      <c r="B9" s="7" t="s">
        <v>25</v>
      </c>
      <c r="C9" s="1" t="s">
        <v>27</v>
      </c>
      <c r="D9" s="1"/>
      <c r="E9" s="1">
        <v>15.1</v>
      </c>
      <c r="F9" s="1"/>
      <c r="G9" s="1"/>
      <c r="H9" s="1">
        <f t="shared" ref="H9:I11" si="1">H8+F9</f>
        <v>89.06</v>
      </c>
      <c r="I9" s="1">
        <f t="shared" si="1"/>
        <v>99.06</v>
      </c>
      <c r="J9" s="1">
        <f>E9*0.3</f>
        <v>4.5299999999999994</v>
      </c>
      <c r="K9" s="1">
        <f>E9*0.3</f>
        <v>4.5299999999999994</v>
      </c>
      <c r="L9" s="1">
        <f t="shared" si="0"/>
        <v>79.53</v>
      </c>
      <c r="M9" s="8">
        <f t="shared" si="0"/>
        <v>89.53</v>
      </c>
    </row>
    <row r="10" spans="1:13" ht="29" x14ac:dyDescent="0.35">
      <c r="A10" s="34"/>
      <c r="B10" s="7" t="s">
        <v>29</v>
      </c>
      <c r="C10" s="1" t="s">
        <v>30</v>
      </c>
      <c r="D10" s="1">
        <v>2</v>
      </c>
      <c r="E10" s="1"/>
      <c r="F10" s="1">
        <f>D10*10</f>
        <v>20</v>
      </c>
      <c r="G10" s="1">
        <f>D10*10</f>
        <v>20</v>
      </c>
      <c r="H10" s="1">
        <f t="shared" si="1"/>
        <v>109.06</v>
      </c>
      <c r="I10" s="1">
        <f t="shared" si="1"/>
        <v>119.06</v>
      </c>
      <c r="J10" s="1">
        <f>F10*0.9</f>
        <v>18</v>
      </c>
      <c r="K10" s="1">
        <f>G10*0.9</f>
        <v>18</v>
      </c>
      <c r="L10" s="1">
        <f t="shared" si="0"/>
        <v>97.53</v>
      </c>
      <c r="M10" s="8">
        <f t="shared" si="0"/>
        <v>107.53</v>
      </c>
    </row>
    <row r="11" spans="1:13" ht="15" thickBot="1" x14ac:dyDescent="0.4">
      <c r="A11" s="34"/>
      <c r="B11" s="19" t="s">
        <v>31</v>
      </c>
      <c r="C11" s="3" t="s">
        <v>32</v>
      </c>
      <c r="D11" s="3"/>
      <c r="E11" s="3"/>
      <c r="F11" s="3"/>
      <c r="G11" s="3"/>
      <c r="H11" s="3">
        <f t="shared" si="1"/>
        <v>109.06</v>
      </c>
      <c r="I11" s="3">
        <f t="shared" si="1"/>
        <v>119.06</v>
      </c>
      <c r="J11" s="3">
        <v>8</v>
      </c>
      <c r="K11" s="3">
        <v>8</v>
      </c>
      <c r="L11" s="3">
        <f t="shared" si="0"/>
        <v>105.53</v>
      </c>
      <c r="M11" s="14">
        <f t="shared" si="0"/>
        <v>115.53</v>
      </c>
    </row>
    <row r="12" spans="1:13" x14ac:dyDescent="0.35">
      <c r="A12" s="34" t="s">
        <v>44</v>
      </c>
      <c r="B12" s="4" t="s">
        <v>40</v>
      </c>
      <c r="C12" s="5" t="s">
        <v>41</v>
      </c>
      <c r="D12" s="5"/>
      <c r="E12" s="5">
        <v>15.9</v>
      </c>
      <c r="F12" s="5">
        <f>E12*0.6</f>
        <v>9.5399999999999991</v>
      </c>
      <c r="G12" s="5">
        <f>E12*0.6</f>
        <v>9.5399999999999991</v>
      </c>
      <c r="H12" s="5"/>
      <c r="I12" s="5"/>
      <c r="J12" s="5">
        <f>E12*0.3</f>
        <v>4.7699999999999996</v>
      </c>
      <c r="K12" s="5">
        <f>E12*0.3</f>
        <v>4.7699999999999996</v>
      </c>
      <c r="L12" s="5"/>
      <c r="M12" s="6"/>
    </row>
    <row r="13" spans="1:13" x14ac:dyDescent="0.35">
      <c r="A13" s="34"/>
      <c r="B13" s="7" t="s">
        <v>25</v>
      </c>
      <c r="C13" s="1" t="s">
        <v>42</v>
      </c>
      <c r="D13" s="1"/>
      <c r="E13" s="1">
        <v>5.0999999999999996</v>
      </c>
      <c r="F13" s="1">
        <f>E13*0.6</f>
        <v>3.0599999999999996</v>
      </c>
      <c r="G13" s="1">
        <f>E13*0.6</f>
        <v>3.0599999999999996</v>
      </c>
      <c r="H13" s="1">
        <f>F12+F13</f>
        <v>12.599999999999998</v>
      </c>
      <c r="I13" s="1">
        <f>G12+G13</f>
        <v>12.599999999999998</v>
      </c>
      <c r="J13" s="1"/>
      <c r="K13" s="1"/>
      <c r="L13" s="1">
        <f>J12+J13</f>
        <v>4.7699999999999996</v>
      </c>
      <c r="M13" s="8">
        <f>K12+K13</f>
        <v>4.7699999999999996</v>
      </c>
    </row>
    <row r="14" spans="1:13" x14ac:dyDescent="0.35">
      <c r="A14" s="34"/>
      <c r="B14" s="7" t="s">
        <v>28</v>
      </c>
      <c r="C14" s="1" t="s">
        <v>21</v>
      </c>
      <c r="D14" s="1"/>
      <c r="E14" s="1"/>
      <c r="F14" s="1">
        <f>VLOOKUP(C14,'HR VENT LOADS'!B6:H76,2,FALSE)</f>
        <v>20</v>
      </c>
      <c r="G14" s="1">
        <f>VLOOKUP(C14,'HR VENT LOADS'!B6:H76,3,FALSE)</f>
        <v>30</v>
      </c>
      <c r="H14" s="1">
        <f>H13+F14</f>
        <v>32.599999999999994</v>
      </c>
      <c r="I14" s="1">
        <f>I13+G14</f>
        <v>42.599999999999994</v>
      </c>
      <c r="J14" s="1">
        <f>VLOOKUP(C14,'HR VENT LOADS'!B12:J76,8,FALSE)</f>
        <v>21</v>
      </c>
      <c r="K14" s="1">
        <f>VLOOKUP(C14,'HR VENT LOADS'!B12:J76,9,FALSE)</f>
        <v>31</v>
      </c>
      <c r="L14" s="1">
        <f>L13+J14</f>
        <v>25.77</v>
      </c>
      <c r="M14" s="8">
        <f>M13+K14</f>
        <v>35.769999999999996</v>
      </c>
    </row>
    <row r="15" spans="1:13" ht="15" thickBot="1" x14ac:dyDescent="0.4">
      <c r="A15" s="34"/>
      <c r="B15" s="9" t="s">
        <v>25</v>
      </c>
      <c r="C15" s="10" t="s">
        <v>42</v>
      </c>
      <c r="D15" s="10"/>
      <c r="E15" s="10">
        <v>5.0999999999999996</v>
      </c>
      <c r="F15" s="10"/>
      <c r="G15" s="10"/>
      <c r="H15" s="10">
        <f t="shared" ref="H15" si="2">H14+F15</f>
        <v>32.599999999999994</v>
      </c>
      <c r="I15" s="10">
        <f t="shared" ref="I15" si="3">I14+G15</f>
        <v>42.599999999999994</v>
      </c>
      <c r="J15" s="10">
        <f>E15*0.3</f>
        <v>1.5299999999999998</v>
      </c>
      <c r="K15" s="10">
        <f>E15*0.3</f>
        <v>1.5299999999999998</v>
      </c>
      <c r="L15" s="10">
        <f>L14+J15</f>
        <v>27.3</v>
      </c>
      <c r="M15" s="11">
        <f>M14+K15</f>
        <v>37.299999999999997</v>
      </c>
    </row>
    <row r="16" spans="1:13" ht="15" thickBot="1" x14ac:dyDescent="0.4">
      <c r="B16" s="16"/>
      <c r="C16" s="17"/>
      <c r="D16" s="17"/>
      <c r="E16" s="17"/>
      <c r="F16" s="17"/>
      <c r="G16" s="17"/>
      <c r="H16" s="17">
        <f>H11+H15</f>
        <v>141.66</v>
      </c>
      <c r="I16" s="17">
        <f>I11+I15</f>
        <v>161.66</v>
      </c>
      <c r="J16" s="17"/>
      <c r="K16" s="17"/>
      <c r="L16" s="17">
        <f>L11+L15</f>
        <v>132.83000000000001</v>
      </c>
      <c r="M16" s="18">
        <f>M11+M15</f>
        <v>152.82999999999998</v>
      </c>
    </row>
    <row r="17" spans="1:13" x14ac:dyDescent="0.35">
      <c r="A17" s="34" t="s">
        <v>45</v>
      </c>
      <c r="B17" s="4" t="s">
        <v>28</v>
      </c>
      <c r="C17" s="5">
        <v>123</v>
      </c>
      <c r="D17" s="5"/>
      <c r="E17" s="5"/>
      <c r="F17" s="5">
        <f>VLOOKUP(C17,'HR VENT LOADS'!$B$6:$J$70,2,FALSE)</f>
        <v>30</v>
      </c>
      <c r="G17" s="5">
        <f>VLOOKUP(C17,'HR VENT LOADS'!$B$6:$J$70,3,FALSE)</f>
        <v>45</v>
      </c>
      <c r="H17" s="5"/>
      <c r="I17" s="5"/>
      <c r="J17" s="5">
        <f>VLOOKUP(C17,'HR VENT LOADS'!$B$6:$J$70,8,FALSE)</f>
        <v>21</v>
      </c>
      <c r="K17" s="5">
        <f>VLOOKUP(C17,'HR VENT LOADS'!$B$6:$J$70,9,FALSE)</f>
        <v>46</v>
      </c>
      <c r="L17" s="5"/>
      <c r="M17" s="6"/>
    </row>
    <row r="18" spans="1:13" x14ac:dyDescent="0.35">
      <c r="A18" s="34"/>
      <c r="B18" s="7" t="s">
        <v>25</v>
      </c>
      <c r="C18" s="1">
        <v>119</v>
      </c>
      <c r="D18" s="1"/>
      <c r="E18" s="1">
        <v>8.6999999999999993</v>
      </c>
      <c r="F18" s="1">
        <f>E18*0.6</f>
        <v>5.22</v>
      </c>
      <c r="G18" s="1">
        <f>E18*0.6</f>
        <v>5.22</v>
      </c>
      <c r="H18" s="1"/>
      <c r="I18" s="1">
        <f>G17+G18</f>
        <v>50.22</v>
      </c>
      <c r="J18" s="1"/>
      <c r="K18" s="1"/>
      <c r="L18" s="1"/>
      <c r="M18" s="8">
        <f>K17+K18</f>
        <v>46</v>
      </c>
    </row>
    <row r="19" spans="1:13" x14ac:dyDescent="0.35">
      <c r="A19" s="34"/>
      <c r="B19" s="7" t="s">
        <v>28</v>
      </c>
      <c r="C19" s="1">
        <v>120</v>
      </c>
      <c r="D19" s="1"/>
      <c r="E19" s="1"/>
      <c r="F19" s="1">
        <f>VLOOKUP(C19,'HR VENT LOADS'!$B$6:$J$70,2,FALSE)</f>
        <v>20</v>
      </c>
      <c r="G19" s="1">
        <f>VLOOKUP(C19,'HR VENT LOADS'!$B$6:$J$70,3,FALSE)</f>
        <v>30</v>
      </c>
      <c r="H19" s="1"/>
      <c r="I19" s="1">
        <f>I18+G19</f>
        <v>80.22</v>
      </c>
      <c r="J19" s="1">
        <f>VLOOKUP(C19,'HR VENT LOADS'!$B$6:$J$70,8,FALSE)</f>
        <v>21</v>
      </c>
      <c r="K19" s="1">
        <f>VLOOKUP(C19,'HR VENT LOADS'!$B$6:$J$70,9,FALSE)</f>
        <v>31</v>
      </c>
      <c r="L19" s="1"/>
      <c r="M19" s="8">
        <f>M18+K19</f>
        <v>77</v>
      </c>
    </row>
    <row r="20" spans="1:13" x14ac:dyDescent="0.35">
      <c r="A20" s="34"/>
      <c r="B20" s="7" t="s">
        <v>25</v>
      </c>
      <c r="C20" s="1">
        <v>119</v>
      </c>
      <c r="D20" s="1"/>
      <c r="E20" s="1">
        <v>8.6999999999999993</v>
      </c>
      <c r="F20" s="1"/>
      <c r="G20" s="1"/>
      <c r="H20" s="1"/>
      <c r="I20" s="1">
        <f t="shared" ref="I20:I22" si="4">I19+G20</f>
        <v>80.22</v>
      </c>
      <c r="J20" s="1">
        <f>E20*0.3</f>
        <v>2.61</v>
      </c>
      <c r="K20" s="1">
        <f>E20*0.3</f>
        <v>2.61</v>
      </c>
      <c r="L20" s="1"/>
      <c r="M20" s="8">
        <f>M19+K20</f>
        <v>79.61</v>
      </c>
    </row>
    <row r="21" spans="1:13" x14ac:dyDescent="0.35">
      <c r="A21" s="34"/>
      <c r="B21" s="7" t="s">
        <v>28</v>
      </c>
      <c r="C21" s="1">
        <v>122</v>
      </c>
      <c r="D21" s="1"/>
      <c r="E21" s="1"/>
      <c r="F21" s="1">
        <f>VLOOKUP(C21,'HR VENT LOADS'!$B$6:$J$70,2,FALSE)</f>
        <v>30</v>
      </c>
      <c r="G21" s="1">
        <f>VLOOKUP(C21,'HR VENT LOADS'!$B$6:$J$70,3,FALSE)</f>
        <v>45</v>
      </c>
      <c r="H21" s="1"/>
      <c r="I21" s="1">
        <f t="shared" si="4"/>
        <v>125.22</v>
      </c>
      <c r="J21" s="1">
        <f>VLOOKUP(C21,'HR VENT LOADS'!$B$6:$J$70,8,FALSE)</f>
        <v>21</v>
      </c>
      <c r="K21" s="1">
        <f>VLOOKUP(C21,'HR VENT LOADS'!$B$6:$J$70,9,FALSE)</f>
        <v>46</v>
      </c>
      <c r="L21" s="1"/>
      <c r="M21" s="8">
        <f>M20+K21</f>
        <v>125.61</v>
      </c>
    </row>
    <row r="22" spans="1:13" ht="15" thickBot="1" x14ac:dyDescent="0.4">
      <c r="A22" s="34"/>
      <c r="B22" s="9" t="s">
        <v>28</v>
      </c>
      <c r="C22" s="10">
        <v>121</v>
      </c>
      <c r="D22" s="10"/>
      <c r="E22" s="10"/>
      <c r="F22" s="10">
        <f>VLOOKUP(C22,'HR VENT LOADS'!$B$6:$J$70,2,FALSE)</f>
        <v>20</v>
      </c>
      <c r="G22" s="10">
        <f>VLOOKUP(C22,'HR VENT LOADS'!$B$6:$J$70,3,FALSE)</f>
        <v>30</v>
      </c>
      <c r="H22" s="10"/>
      <c r="I22" s="10">
        <f t="shared" si="4"/>
        <v>155.22</v>
      </c>
      <c r="J22" s="10">
        <f>VLOOKUP(C22,'HR VENT LOADS'!$B$6:$J$70,8,FALSE)</f>
        <v>21</v>
      </c>
      <c r="K22" s="10">
        <f>VLOOKUP(C22,'HR VENT LOADS'!$B$6:$J$70,9,FALSE)</f>
        <v>31</v>
      </c>
      <c r="L22" s="10"/>
      <c r="M22" s="11">
        <f>M21+K22</f>
        <v>156.61000000000001</v>
      </c>
    </row>
    <row r="23" spans="1:13" ht="15" thickBot="1" x14ac:dyDescent="0.4">
      <c r="I23" s="2">
        <f>I16+I22</f>
        <v>316.88</v>
      </c>
      <c r="M23" s="2">
        <f>M16+M22</f>
        <v>309.44</v>
      </c>
    </row>
    <row r="24" spans="1:13" x14ac:dyDescent="0.35">
      <c r="A24" s="34" t="s">
        <v>46</v>
      </c>
      <c r="B24" s="4" t="s">
        <v>28</v>
      </c>
      <c r="C24" s="5">
        <v>224</v>
      </c>
      <c r="D24" s="5"/>
      <c r="E24" s="5"/>
      <c r="F24" s="5">
        <f>VLOOKUP(C24,'HR VENT LOADS'!$B$6:$J$70,2,FALSE)</f>
        <v>30</v>
      </c>
      <c r="G24" s="5">
        <f>VLOOKUP(C24,'HR VENT LOADS'!$B$6:$J$70,3,FALSE)</f>
        <v>45</v>
      </c>
      <c r="H24" s="5"/>
      <c r="I24" s="5"/>
      <c r="J24" s="5">
        <f>VLOOKUP(C24,'HR VENT LOADS'!$B$6:$J$70,8,FALSE)</f>
        <v>21</v>
      </c>
      <c r="K24" s="5">
        <f>VLOOKUP(C24,'HR VENT LOADS'!$B$6:$J$70,9,FALSE)</f>
        <v>46</v>
      </c>
      <c r="L24" s="5"/>
      <c r="M24" s="6"/>
    </row>
    <row r="25" spans="1:13" x14ac:dyDescent="0.35">
      <c r="A25" s="34"/>
      <c r="B25" s="7" t="s">
        <v>25</v>
      </c>
      <c r="C25" s="1">
        <v>220</v>
      </c>
      <c r="D25" s="1"/>
      <c r="E25" s="1">
        <v>8.6999999999999993</v>
      </c>
      <c r="F25" s="1">
        <f>E25*0.6</f>
        <v>5.22</v>
      </c>
      <c r="G25" s="1">
        <f>E25*0.6</f>
        <v>5.22</v>
      </c>
      <c r="H25" s="1"/>
      <c r="I25" s="1">
        <f>G24+G25</f>
        <v>50.22</v>
      </c>
      <c r="J25" s="1"/>
      <c r="K25" s="1"/>
      <c r="L25" s="1"/>
      <c r="M25" s="8">
        <f>K24+K25</f>
        <v>46</v>
      </c>
    </row>
    <row r="26" spans="1:13" x14ac:dyDescent="0.35">
      <c r="A26" s="34"/>
      <c r="B26" s="7" t="s">
        <v>28</v>
      </c>
      <c r="C26" s="1">
        <v>221</v>
      </c>
      <c r="D26" s="1"/>
      <c r="E26" s="1"/>
      <c r="F26" s="1">
        <f>VLOOKUP(C26,'HR VENT LOADS'!$B$6:$J$70,2,FALSE)</f>
        <v>20</v>
      </c>
      <c r="G26" s="1">
        <f>VLOOKUP(C26,'HR VENT LOADS'!$B$6:$J$70,3,FALSE)</f>
        <v>30</v>
      </c>
      <c r="H26" s="1"/>
      <c r="I26" s="1">
        <f>I25+G26</f>
        <v>80.22</v>
      </c>
      <c r="J26" s="1">
        <f>VLOOKUP(C26,'HR VENT LOADS'!$B$6:$J$70,8,FALSE)</f>
        <v>21</v>
      </c>
      <c r="K26" s="1">
        <f>VLOOKUP(C26,'HR VENT LOADS'!$B$6:$J$70,9,FALSE)</f>
        <v>31</v>
      </c>
      <c r="L26" s="1"/>
      <c r="M26" s="8">
        <f>M25+K26</f>
        <v>77</v>
      </c>
    </row>
    <row r="27" spans="1:13" x14ac:dyDescent="0.35">
      <c r="A27" s="34"/>
      <c r="B27" s="7" t="s">
        <v>25</v>
      </c>
      <c r="C27" s="1">
        <v>220</v>
      </c>
      <c r="D27" s="1"/>
      <c r="E27" s="1">
        <v>8.6999999999999993</v>
      </c>
      <c r="F27" s="1"/>
      <c r="G27" s="1"/>
      <c r="H27" s="1"/>
      <c r="I27" s="1">
        <f t="shared" ref="I27:I29" si="5">I26+G27</f>
        <v>80.22</v>
      </c>
      <c r="J27" s="1">
        <f>E27*0.3</f>
        <v>2.61</v>
      </c>
      <c r="K27" s="1">
        <f>E27*0.3</f>
        <v>2.61</v>
      </c>
      <c r="L27" s="1"/>
      <c r="M27" s="8">
        <f>M26+K27</f>
        <v>79.61</v>
      </c>
    </row>
    <row r="28" spans="1:13" x14ac:dyDescent="0.35">
      <c r="A28" s="34"/>
      <c r="B28" s="7" t="s">
        <v>28</v>
      </c>
      <c r="C28" s="1">
        <v>223</v>
      </c>
      <c r="D28" s="1"/>
      <c r="E28" s="1"/>
      <c r="F28" s="1">
        <f>VLOOKUP(C28,'HR VENT LOADS'!$B$6:$J$70,2,FALSE)</f>
        <v>30</v>
      </c>
      <c r="G28" s="1">
        <f>VLOOKUP(C28,'HR VENT LOADS'!$B$6:$J$70,3,FALSE)</f>
        <v>45</v>
      </c>
      <c r="H28" s="1"/>
      <c r="I28" s="1">
        <f t="shared" si="5"/>
        <v>125.22</v>
      </c>
      <c r="J28" s="1">
        <f>VLOOKUP(C28,'HR VENT LOADS'!$B$6:$J$70,8,FALSE)</f>
        <v>21</v>
      </c>
      <c r="K28" s="1">
        <f>VLOOKUP(C28,'HR VENT LOADS'!$B$6:$J$70,9,FALSE)</f>
        <v>46</v>
      </c>
      <c r="L28" s="1"/>
      <c r="M28" s="8">
        <f>M27+K28</f>
        <v>125.61</v>
      </c>
    </row>
    <row r="29" spans="1:13" ht="15" thickBot="1" x14ac:dyDescent="0.4">
      <c r="A29" s="34"/>
      <c r="B29" s="9" t="s">
        <v>28</v>
      </c>
      <c r="C29" s="10">
        <v>222</v>
      </c>
      <c r="D29" s="10"/>
      <c r="E29" s="10"/>
      <c r="F29" s="10">
        <f>VLOOKUP(C29,'HR VENT LOADS'!$B$6:$J$70,2,FALSE)</f>
        <v>20</v>
      </c>
      <c r="G29" s="10">
        <f>VLOOKUP(C29,'HR VENT LOADS'!$B$6:$J$70,3,FALSE)</f>
        <v>30</v>
      </c>
      <c r="H29" s="10"/>
      <c r="I29" s="10">
        <f t="shared" si="5"/>
        <v>155.22</v>
      </c>
      <c r="J29" s="10">
        <f>VLOOKUP(C29,'HR VENT LOADS'!$B$6:$J$70,8,FALSE)</f>
        <v>21</v>
      </c>
      <c r="K29" s="10">
        <f>VLOOKUP(C29,'HR VENT LOADS'!$B$6:$J$70,9,FALSE)</f>
        <v>31</v>
      </c>
      <c r="L29" s="10"/>
      <c r="M29" s="11">
        <f>M28+K29</f>
        <v>156.61000000000001</v>
      </c>
    </row>
    <row r="30" spans="1:13" ht="15" thickBot="1" x14ac:dyDescent="0.4">
      <c r="I30" s="2">
        <f>I23+I29</f>
        <v>472.1</v>
      </c>
      <c r="M30" s="2">
        <f>M23+M29</f>
        <v>466.05</v>
      </c>
    </row>
    <row r="31" spans="1:13" x14ac:dyDescent="0.35">
      <c r="A31" s="34" t="s">
        <v>47</v>
      </c>
      <c r="B31" s="4" t="s">
        <v>28</v>
      </c>
      <c r="C31" s="5">
        <v>324</v>
      </c>
      <c r="D31" s="5"/>
      <c r="E31" s="5"/>
      <c r="F31" s="5">
        <f>VLOOKUP(C31,'HR VENT LOADS'!$B$6:$J$70,2,FALSE)</f>
        <v>30</v>
      </c>
      <c r="G31" s="5">
        <f>VLOOKUP(C31,'HR VENT LOADS'!$B$6:$J$70,3,FALSE)</f>
        <v>45</v>
      </c>
      <c r="H31" s="5"/>
      <c r="I31" s="5"/>
      <c r="J31" s="5">
        <f>VLOOKUP(C31,'HR VENT LOADS'!$B$6:$J$70,8,FALSE)</f>
        <v>21</v>
      </c>
      <c r="K31" s="5">
        <f>VLOOKUP(C31,'HR VENT LOADS'!$B$6:$J$70,9,FALSE)</f>
        <v>46</v>
      </c>
      <c r="L31" s="5"/>
      <c r="M31" s="6"/>
    </row>
    <row r="32" spans="1:13" x14ac:dyDescent="0.35">
      <c r="A32" s="34"/>
      <c r="B32" s="7" t="s">
        <v>25</v>
      </c>
      <c r="C32" s="1">
        <v>321</v>
      </c>
      <c r="D32" s="1"/>
      <c r="E32" s="1">
        <v>8.8000000000000007</v>
      </c>
      <c r="F32" s="1">
        <f>E32*0.6</f>
        <v>5.28</v>
      </c>
      <c r="G32" s="1">
        <f>E32*0.6</f>
        <v>5.28</v>
      </c>
      <c r="H32" s="1"/>
      <c r="I32" s="1">
        <f>G31+G32</f>
        <v>50.28</v>
      </c>
      <c r="J32" s="1"/>
      <c r="K32" s="1"/>
      <c r="L32" s="1"/>
      <c r="M32" s="8">
        <f>K31+K32</f>
        <v>46</v>
      </c>
    </row>
    <row r="33" spans="1:13" x14ac:dyDescent="0.35">
      <c r="A33" s="34"/>
      <c r="B33" s="7" t="s">
        <v>28</v>
      </c>
      <c r="C33" s="1">
        <v>322</v>
      </c>
      <c r="D33" s="1"/>
      <c r="E33" s="1"/>
      <c r="F33" s="1">
        <f>VLOOKUP(C33,'HR VENT LOADS'!$B$6:$J$70,2,FALSE)</f>
        <v>20</v>
      </c>
      <c r="G33" s="1">
        <f>VLOOKUP(C33,'HR VENT LOADS'!$B$6:$J$70,3,FALSE)</f>
        <v>30</v>
      </c>
      <c r="H33" s="1"/>
      <c r="I33" s="1">
        <f>I32+G33</f>
        <v>80.28</v>
      </c>
      <c r="J33" s="1">
        <f>VLOOKUP(C33,'HR VENT LOADS'!$B$6:$J$70,8,FALSE)</f>
        <v>21</v>
      </c>
      <c r="K33" s="1">
        <f>VLOOKUP(C33,'HR VENT LOADS'!$B$6:$J$70,9,FALSE)</f>
        <v>31</v>
      </c>
      <c r="L33" s="1"/>
      <c r="M33" s="8">
        <f>M32+K33</f>
        <v>77</v>
      </c>
    </row>
    <row r="34" spans="1:13" x14ac:dyDescent="0.35">
      <c r="A34" s="34"/>
      <c r="B34" s="7" t="s">
        <v>25</v>
      </c>
      <c r="C34" s="1">
        <v>321</v>
      </c>
      <c r="D34" s="1"/>
      <c r="E34" s="1">
        <v>8.8000000000000007</v>
      </c>
      <c r="F34" s="1"/>
      <c r="G34" s="1"/>
      <c r="H34" s="1"/>
      <c r="I34" s="1">
        <f t="shared" ref="I34:I35" si="6">I33+G34</f>
        <v>80.28</v>
      </c>
      <c r="J34" s="1">
        <f>E34*0.3</f>
        <v>2.64</v>
      </c>
      <c r="K34" s="1">
        <f>E34*0.3</f>
        <v>2.64</v>
      </c>
      <c r="L34" s="1"/>
      <c r="M34" s="8">
        <f>M33+K34</f>
        <v>79.64</v>
      </c>
    </row>
    <row r="35" spans="1:13" ht="15" thickBot="1" x14ac:dyDescent="0.4">
      <c r="A35" s="34"/>
      <c r="B35" s="9" t="s">
        <v>28</v>
      </c>
      <c r="C35" s="10">
        <v>323</v>
      </c>
      <c r="D35" s="10"/>
      <c r="E35" s="10"/>
      <c r="F35" s="10">
        <f>VLOOKUP(C35,'HR VENT LOADS'!$B$6:$J$70,2,FALSE)</f>
        <v>30</v>
      </c>
      <c r="G35" s="10">
        <f>VLOOKUP(C35,'HR VENT LOADS'!$B$6:$J$70,3,FALSE)</f>
        <v>45</v>
      </c>
      <c r="H35" s="10"/>
      <c r="I35" s="10">
        <f t="shared" si="6"/>
        <v>125.28</v>
      </c>
      <c r="J35" s="10">
        <f>VLOOKUP(C35,'HR VENT LOADS'!$B$6:$J$70,8,FALSE)</f>
        <v>21</v>
      </c>
      <c r="K35" s="10">
        <f>VLOOKUP(C35,'HR VENT LOADS'!$B$6:$J$70,9,FALSE)</f>
        <v>46</v>
      </c>
      <c r="L35" s="10"/>
      <c r="M35" s="11">
        <f>M34+K35</f>
        <v>125.64</v>
      </c>
    </row>
    <row r="36" spans="1:13" x14ac:dyDescent="0.35">
      <c r="I36" s="2">
        <f>I30+I35</f>
        <v>597.38</v>
      </c>
      <c r="M36" s="2">
        <f>M30+M35</f>
        <v>591.69000000000005</v>
      </c>
    </row>
    <row r="39" spans="1:13" ht="15" thickBot="1" x14ac:dyDescent="0.4"/>
    <row r="40" spans="1:13" x14ac:dyDescent="0.35">
      <c r="A40" s="34" t="s">
        <v>45</v>
      </c>
      <c r="B40" s="4" t="s">
        <v>28</v>
      </c>
      <c r="C40" s="5">
        <v>131</v>
      </c>
      <c r="D40" s="5"/>
      <c r="E40" s="5"/>
      <c r="F40" s="5">
        <f>VLOOKUP(C40,'HR VENT LOADS'!$B$6:$J$70,2,FALSE)</f>
        <v>20</v>
      </c>
      <c r="G40" s="5">
        <f>VLOOKUP(C40,'HR VENT LOADS'!$B$6:$J$70,3,FALSE)</f>
        <v>20</v>
      </c>
      <c r="H40" s="5"/>
      <c r="I40" s="5"/>
      <c r="J40" s="5">
        <f>VLOOKUP(C40,'HR VENT LOADS'!$B$6:$J$70,8,FALSE)</f>
        <v>21</v>
      </c>
      <c r="K40" s="5">
        <f>VLOOKUP(C40,'HR VENT LOADS'!$B$6:$J$70,9,FALSE)</f>
        <v>21</v>
      </c>
      <c r="L40" s="5"/>
      <c r="M40" s="6"/>
    </row>
    <row r="41" spans="1:13" x14ac:dyDescent="0.35">
      <c r="A41" s="34"/>
      <c r="B41" s="7" t="s">
        <v>28</v>
      </c>
      <c r="C41" s="1">
        <v>130</v>
      </c>
      <c r="D41" s="1"/>
      <c r="E41" s="1"/>
      <c r="F41" s="1">
        <f>VLOOKUP(C41,'HR VENT LOADS'!$B$6:$J$70,2,FALSE)</f>
        <v>20</v>
      </c>
      <c r="G41" s="1">
        <f>VLOOKUP(C41,'HR VENT LOADS'!$B$6:$J$70,3,FALSE)</f>
        <v>30</v>
      </c>
      <c r="H41" s="1"/>
      <c r="I41" s="1">
        <f>G40+G41</f>
        <v>50</v>
      </c>
      <c r="J41" s="1">
        <f>VLOOKUP(C41,'HR VENT LOADS'!$B$6:$J$70,8,FALSE)</f>
        <v>21</v>
      </c>
      <c r="K41" s="1">
        <f>VLOOKUP(C41,'HR VENT LOADS'!$B$6:$J$70,9,FALSE)</f>
        <v>31</v>
      </c>
      <c r="L41" s="1"/>
      <c r="M41" s="8">
        <f>K40+K41</f>
        <v>52</v>
      </c>
    </row>
    <row r="42" spans="1:13" x14ac:dyDescent="0.35">
      <c r="A42" s="34"/>
      <c r="B42" s="7" t="s">
        <v>25</v>
      </c>
      <c r="C42" s="1">
        <v>124</v>
      </c>
      <c r="D42" s="1"/>
      <c r="E42" s="1">
        <v>22.1</v>
      </c>
      <c r="F42" s="1">
        <f>E42*0.6</f>
        <v>13.26</v>
      </c>
      <c r="G42" s="1">
        <f>E42*0.6</f>
        <v>13.26</v>
      </c>
      <c r="H42" s="1"/>
      <c r="I42" s="1">
        <f>I41+G42</f>
        <v>63.26</v>
      </c>
      <c r="J42" s="1"/>
      <c r="K42" s="1"/>
      <c r="L42" s="1"/>
      <c r="M42" s="8">
        <f>M41+K42</f>
        <v>52</v>
      </c>
    </row>
    <row r="43" spans="1:13" ht="15" thickBot="1" x14ac:dyDescent="0.4">
      <c r="A43" s="34"/>
      <c r="B43" s="9" t="s">
        <v>28</v>
      </c>
      <c r="C43" s="10">
        <v>129</v>
      </c>
      <c r="D43" s="10"/>
      <c r="E43" s="10"/>
      <c r="F43" s="10">
        <f>VLOOKUP(C43,'HR VENT LOADS'!$B$6:$J$70,2,FALSE)</f>
        <v>20</v>
      </c>
      <c r="G43" s="10">
        <f>VLOOKUP(C43,'HR VENT LOADS'!$B$6:$J$70,3,FALSE)</f>
        <v>30</v>
      </c>
      <c r="H43" s="10"/>
      <c r="I43" s="10">
        <f t="shared" ref="I43" si="7">I42+G43</f>
        <v>93.259999999999991</v>
      </c>
      <c r="J43" s="10">
        <f>VLOOKUP(C43,'HR VENT LOADS'!$B$6:$J$70,8,FALSE)</f>
        <v>21</v>
      </c>
      <c r="K43" s="10">
        <f>VLOOKUP(C43,'HR VENT LOADS'!$B$6:$J$70,9,FALSE)</f>
        <v>31</v>
      </c>
      <c r="L43" s="10"/>
      <c r="M43" s="11">
        <f>M42+K43</f>
        <v>83</v>
      </c>
    </row>
    <row r="44" spans="1:13" x14ac:dyDescent="0.35">
      <c r="A44" s="34"/>
      <c r="B44" s="4" t="s">
        <v>25</v>
      </c>
      <c r="C44" s="5">
        <v>124</v>
      </c>
      <c r="D44" s="5"/>
      <c r="E44" s="5">
        <v>22.1</v>
      </c>
      <c r="F44" s="5"/>
      <c r="G44" s="5"/>
      <c r="H44" s="5"/>
      <c r="I44" s="5"/>
      <c r="J44" s="5">
        <f>E44*0.3</f>
        <v>6.63</v>
      </c>
      <c r="K44" s="5">
        <f>E44*0.3</f>
        <v>6.63</v>
      </c>
      <c r="L44" s="5"/>
      <c r="M44" s="6"/>
    </row>
    <row r="45" spans="1:13" x14ac:dyDescent="0.35">
      <c r="A45" s="34"/>
      <c r="B45" s="7" t="s">
        <v>28</v>
      </c>
      <c r="C45" s="1">
        <v>126</v>
      </c>
      <c r="D45" s="1"/>
      <c r="E45" s="1"/>
      <c r="F45" s="1">
        <f>VLOOKUP(C45,'HR VENT LOADS'!$B$6:$J$70,2,FALSE)</f>
        <v>20</v>
      </c>
      <c r="G45" s="1">
        <f>VLOOKUP(C45,'HR VENT LOADS'!$B$6:$J$70,3,FALSE)</f>
        <v>20</v>
      </c>
      <c r="H45" s="1"/>
      <c r="I45" s="1">
        <f>G44+G45</f>
        <v>20</v>
      </c>
      <c r="J45" s="1">
        <f>VLOOKUP(C45,'HR VENT LOADS'!$B$6:$J$70,8,FALSE)</f>
        <v>21</v>
      </c>
      <c r="K45" s="1">
        <f>VLOOKUP(C45,'HR VENT LOADS'!$B$6:$J$70,9,FALSE)</f>
        <v>21</v>
      </c>
      <c r="L45" s="1"/>
      <c r="M45" s="8">
        <f>K44+K45</f>
        <v>27.63</v>
      </c>
    </row>
    <row r="46" spans="1:13" x14ac:dyDescent="0.35">
      <c r="A46" s="34"/>
      <c r="B46" s="7" t="s">
        <v>28</v>
      </c>
      <c r="C46" s="1">
        <v>127</v>
      </c>
      <c r="D46" s="1"/>
      <c r="E46" s="1"/>
      <c r="F46" s="1">
        <f>VLOOKUP(C46,'HR VENT LOADS'!$B$6:$J$70,2,FALSE)</f>
        <v>20</v>
      </c>
      <c r="G46" s="1">
        <f>VLOOKUP(C46,'HR VENT LOADS'!$B$6:$J$70,3,FALSE)</f>
        <v>30</v>
      </c>
      <c r="H46" s="1"/>
      <c r="I46" s="1">
        <f>I45+G46</f>
        <v>50</v>
      </c>
      <c r="J46" s="1">
        <f>VLOOKUP(C46,'HR VENT LOADS'!$B$6:$J$70,8,FALSE)</f>
        <v>21</v>
      </c>
      <c r="K46" s="1">
        <f>VLOOKUP(C46,'HR VENT LOADS'!$B$6:$J$70,9,FALSE)</f>
        <v>31</v>
      </c>
      <c r="L46" s="1"/>
      <c r="M46" s="8">
        <f>M45+K46</f>
        <v>58.629999999999995</v>
      </c>
    </row>
    <row r="47" spans="1:13" x14ac:dyDescent="0.35">
      <c r="A47" s="34"/>
      <c r="B47" s="7" t="s">
        <v>28</v>
      </c>
      <c r="C47" s="1">
        <v>128</v>
      </c>
      <c r="D47" s="1"/>
      <c r="E47" s="1"/>
      <c r="F47" s="1">
        <f>VLOOKUP(C47,'HR VENT LOADS'!$B$6:$J$70,2,FALSE)</f>
        <v>20</v>
      </c>
      <c r="G47" s="1">
        <f>VLOOKUP(C47,'HR VENT LOADS'!$B$6:$J$70,3,FALSE)</f>
        <v>30</v>
      </c>
      <c r="H47" s="1"/>
      <c r="I47" s="1">
        <f t="shared" ref="I47:I48" si="8">I46+G47</f>
        <v>80</v>
      </c>
      <c r="J47" s="1">
        <f>VLOOKUP(C47,'HR VENT LOADS'!$B$6:$J$70,8,FALSE)</f>
        <v>21</v>
      </c>
      <c r="K47" s="1">
        <f>VLOOKUP(C47,'HR VENT LOADS'!$B$6:$J$70,9,FALSE)</f>
        <v>31</v>
      </c>
      <c r="L47" s="1"/>
      <c r="M47" s="8">
        <f>M46+K47</f>
        <v>89.63</v>
      </c>
    </row>
    <row r="48" spans="1:13" ht="15" thickBot="1" x14ac:dyDescent="0.4">
      <c r="A48" s="34"/>
      <c r="B48" s="9" t="s">
        <v>28</v>
      </c>
      <c r="C48" s="10">
        <v>125</v>
      </c>
      <c r="D48" s="10"/>
      <c r="E48" s="10"/>
      <c r="F48" s="10">
        <f>VLOOKUP(C48,'HR VENT LOADS'!$B$6:$J$70,2,FALSE)</f>
        <v>20</v>
      </c>
      <c r="G48" s="10">
        <f>VLOOKUP(C48,'HR VENT LOADS'!$B$6:$J$70,3,FALSE)</f>
        <v>20</v>
      </c>
      <c r="H48" s="10"/>
      <c r="I48" s="10">
        <f t="shared" si="8"/>
        <v>100</v>
      </c>
      <c r="J48" s="10">
        <f>VLOOKUP(C48,'HR VENT LOADS'!$B$6:$J$70,8,FALSE)</f>
        <v>21</v>
      </c>
      <c r="K48" s="10">
        <f>VLOOKUP(C48,'HR VENT LOADS'!$B$6:$J$70,9,FALSE)</f>
        <v>21</v>
      </c>
      <c r="L48" s="10"/>
      <c r="M48" s="11">
        <f>M47+K48</f>
        <v>110.63</v>
      </c>
    </row>
    <row r="49" spans="1:13" ht="15" thickBot="1" x14ac:dyDescent="0.4">
      <c r="I49" s="2">
        <f>I43+I48</f>
        <v>193.26</v>
      </c>
      <c r="M49" s="2">
        <f>M43+M48</f>
        <v>193.63</v>
      </c>
    </row>
    <row r="50" spans="1:13" ht="30" customHeight="1" x14ac:dyDescent="0.35">
      <c r="A50" s="34" t="s">
        <v>46</v>
      </c>
      <c r="B50" s="4" t="s">
        <v>28</v>
      </c>
      <c r="C50" s="5">
        <v>233</v>
      </c>
      <c r="D50" s="5"/>
      <c r="E50" s="5"/>
      <c r="F50" s="5">
        <f>VLOOKUP(C50,'HR VENT LOADS'!$B$6:$J$70,2,FALSE)</f>
        <v>20</v>
      </c>
      <c r="G50" s="5">
        <f>VLOOKUP(C50,'HR VENT LOADS'!$B$6:$J$70,3,FALSE)</f>
        <v>20</v>
      </c>
      <c r="H50" s="5"/>
      <c r="I50" s="5"/>
      <c r="J50" s="5">
        <f>VLOOKUP(C50,'HR VENT LOADS'!$B$6:$J$70,8,FALSE)</f>
        <v>21</v>
      </c>
      <c r="K50" s="5">
        <f>VLOOKUP(C50,'HR VENT LOADS'!$B$6:$J$70,9,FALSE)</f>
        <v>21</v>
      </c>
      <c r="L50" s="5"/>
      <c r="M50" s="6"/>
    </row>
    <row r="51" spans="1:13" x14ac:dyDescent="0.35">
      <c r="A51" s="34"/>
      <c r="B51" s="7" t="s">
        <v>28</v>
      </c>
      <c r="C51" s="1">
        <v>232</v>
      </c>
      <c r="D51" s="1"/>
      <c r="E51" s="1"/>
      <c r="F51" s="1">
        <f>VLOOKUP(C51,'HR VENT LOADS'!$B$6:$J$70,2,FALSE)</f>
        <v>20</v>
      </c>
      <c r="G51" s="1">
        <f>VLOOKUP(C51,'HR VENT LOADS'!$B$6:$J$70,3,FALSE)</f>
        <v>30</v>
      </c>
      <c r="H51" s="1"/>
      <c r="I51" s="1">
        <f>G50+G51</f>
        <v>50</v>
      </c>
      <c r="J51" s="1">
        <f>VLOOKUP(C51,'HR VENT LOADS'!$B$6:$J$70,8,FALSE)</f>
        <v>21</v>
      </c>
      <c r="K51" s="1">
        <f>VLOOKUP(C51,'HR VENT LOADS'!$B$6:$J$70,9,FALSE)</f>
        <v>31</v>
      </c>
      <c r="L51" s="1"/>
      <c r="M51" s="8">
        <f>K50+K51</f>
        <v>52</v>
      </c>
    </row>
    <row r="52" spans="1:13" x14ac:dyDescent="0.35">
      <c r="A52" s="34"/>
      <c r="B52" s="7" t="s">
        <v>28</v>
      </c>
      <c r="C52" s="1">
        <v>231</v>
      </c>
      <c r="D52" s="1"/>
      <c r="E52" s="1"/>
      <c r="F52" s="1">
        <f>VLOOKUP(C52,'HR VENT LOADS'!$B$6:$J$70,2,FALSE)</f>
        <v>20</v>
      </c>
      <c r="G52" s="1">
        <f>VLOOKUP(C52,'HR VENT LOADS'!$B$6:$J$70,3,FALSE)</f>
        <v>30</v>
      </c>
      <c r="H52" s="1"/>
      <c r="I52" s="1">
        <f>I51+G52</f>
        <v>80</v>
      </c>
      <c r="J52" s="1">
        <f>VLOOKUP(C52,'HR VENT LOADS'!$B$6:$J$70,8,FALSE)</f>
        <v>21</v>
      </c>
      <c r="K52" s="1">
        <f>VLOOKUP(C52,'HR VENT LOADS'!$B$6:$J$70,9,FALSE)</f>
        <v>31</v>
      </c>
      <c r="L52" s="1"/>
      <c r="M52" s="8">
        <f>M51+K52</f>
        <v>83</v>
      </c>
    </row>
    <row r="53" spans="1:13" ht="15" thickBot="1" x14ac:dyDescent="0.4">
      <c r="A53" s="34"/>
      <c r="B53" s="19" t="s">
        <v>25</v>
      </c>
      <c r="C53" s="3">
        <v>226</v>
      </c>
      <c r="D53" s="3"/>
      <c r="E53" s="3">
        <v>22.1</v>
      </c>
      <c r="F53" s="3">
        <f>E53*0.6</f>
        <v>13.26</v>
      </c>
      <c r="G53" s="3">
        <f>E53*0.6</f>
        <v>13.26</v>
      </c>
      <c r="H53" s="3"/>
      <c r="I53" s="3">
        <f t="shared" ref="I53" si="9">I52+G53</f>
        <v>93.26</v>
      </c>
      <c r="J53" s="3"/>
      <c r="K53" s="3"/>
      <c r="L53" s="3"/>
      <c r="M53" s="14">
        <f>M52+K53</f>
        <v>83</v>
      </c>
    </row>
    <row r="54" spans="1:13" x14ac:dyDescent="0.35">
      <c r="A54" s="34"/>
      <c r="B54" s="4" t="s">
        <v>25</v>
      </c>
      <c r="C54" s="5">
        <v>226</v>
      </c>
      <c r="D54" s="5"/>
      <c r="E54" s="5">
        <v>22.1</v>
      </c>
      <c r="F54" s="5"/>
      <c r="G54" s="5"/>
      <c r="H54" s="5"/>
      <c r="I54" s="5"/>
      <c r="J54" s="5">
        <f>E54*0.3</f>
        <v>6.63</v>
      </c>
      <c r="K54" s="5">
        <f>E54*0.3</f>
        <v>6.63</v>
      </c>
      <c r="L54" s="5"/>
      <c r="M54" s="6"/>
    </row>
    <row r="55" spans="1:13" x14ac:dyDescent="0.35">
      <c r="A55" s="34"/>
      <c r="B55" s="7" t="s">
        <v>28</v>
      </c>
      <c r="C55" s="1">
        <v>228</v>
      </c>
      <c r="D55" s="1"/>
      <c r="E55" s="1"/>
      <c r="F55" s="1">
        <f>VLOOKUP(C55,'HR VENT LOADS'!$B$6:$J$70,2,FALSE)</f>
        <v>20</v>
      </c>
      <c r="G55" s="1">
        <f>VLOOKUP(C55,'HR VENT LOADS'!$B$6:$J$70,3,FALSE)</f>
        <v>30</v>
      </c>
      <c r="H55" s="1"/>
      <c r="I55" s="1">
        <f>G54+G55</f>
        <v>30</v>
      </c>
      <c r="J55" s="1">
        <f>VLOOKUP(C55,'HR VENT LOADS'!$B$6:$J$70,8,FALSE)</f>
        <v>21</v>
      </c>
      <c r="K55" s="1">
        <f>VLOOKUP(C55,'HR VENT LOADS'!$B$6:$J$70,9,FALSE)</f>
        <v>31</v>
      </c>
      <c r="L55" s="1"/>
      <c r="M55" s="8">
        <f>K54+K55</f>
        <v>37.630000000000003</v>
      </c>
    </row>
    <row r="56" spans="1:13" x14ac:dyDescent="0.35">
      <c r="A56" s="34"/>
      <c r="B56" s="7" t="s">
        <v>28</v>
      </c>
      <c r="C56" s="1">
        <v>229</v>
      </c>
      <c r="D56" s="1"/>
      <c r="E56" s="1"/>
      <c r="F56" s="1">
        <f>VLOOKUP(C56,'HR VENT LOADS'!$B$6:$J$70,2,FALSE)</f>
        <v>20</v>
      </c>
      <c r="G56" s="1">
        <f>VLOOKUP(C56,'HR VENT LOADS'!$B$6:$J$70,3,FALSE)</f>
        <v>30</v>
      </c>
      <c r="H56" s="1"/>
      <c r="I56" s="1">
        <f>I55+G56</f>
        <v>60</v>
      </c>
      <c r="J56" s="1">
        <f>VLOOKUP(C56,'HR VENT LOADS'!$B$6:$J$70,8,FALSE)</f>
        <v>21</v>
      </c>
      <c r="K56" s="1">
        <f>VLOOKUP(C56,'HR VENT LOADS'!$B$6:$J$70,9,FALSE)</f>
        <v>31</v>
      </c>
      <c r="L56" s="1"/>
      <c r="M56" s="8">
        <f>M55+K56</f>
        <v>68.63</v>
      </c>
    </row>
    <row r="57" spans="1:13" x14ac:dyDescent="0.35">
      <c r="A57" s="34"/>
      <c r="B57" s="7" t="s">
        <v>28</v>
      </c>
      <c r="C57" s="1">
        <v>230</v>
      </c>
      <c r="D57" s="1"/>
      <c r="E57" s="1"/>
      <c r="F57" s="1">
        <f>VLOOKUP(C57,'HR VENT LOADS'!$B$6:$J$70,2,FALSE)</f>
        <v>20</v>
      </c>
      <c r="G57" s="1">
        <f>VLOOKUP(C57,'HR VENT LOADS'!$B$6:$J$70,3,FALSE)</f>
        <v>30</v>
      </c>
      <c r="H57" s="1"/>
      <c r="I57" s="1">
        <f t="shared" ref="I57:I58" si="10">I56+G57</f>
        <v>90</v>
      </c>
      <c r="J57" s="1">
        <f>VLOOKUP(C57,'HR VENT LOADS'!$B$6:$J$70,8,FALSE)</f>
        <v>21</v>
      </c>
      <c r="K57" s="1">
        <f>VLOOKUP(C57,'HR VENT LOADS'!$B$6:$J$70,9,FALSE)</f>
        <v>31</v>
      </c>
      <c r="L57" s="1"/>
      <c r="M57" s="8">
        <f t="shared" ref="M57:M58" si="11">M56+K57</f>
        <v>99.63</v>
      </c>
    </row>
    <row r="58" spans="1:13" ht="15" thickBot="1" x14ac:dyDescent="0.4">
      <c r="A58" s="34"/>
      <c r="B58" s="9" t="s">
        <v>28</v>
      </c>
      <c r="C58" s="10">
        <v>227</v>
      </c>
      <c r="D58" s="10"/>
      <c r="E58" s="10"/>
      <c r="F58" s="10">
        <f>VLOOKUP(C58,'HR VENT LOADS'!$B$6:$J$70,2,FALSE)</f>
        <v>20</v>
      </c>
      <c r="G58" s="10">
        <f>VLOOKUP(C58,'HR VENT LOADS'!$B$6:$J$70,3,FALSE)</f>
        <v>30</v>
      </c>
      <c r="H58" s="10"/>
      <c r="I58" s="10">
        <f t="shared" si="10"/>
        <v>120</v>
      </c>
      <c r="J58" s="10">
        <f>VLOOKUP(C58,'HR VENT LOADS'!$B$6:$J$70,8,FALSE)</f>
        <v>21</v>
      </c>
      <c r="K58" s="10">
        <f>VLOOKUP(C58,'HR VENT LOADS'!$B$6:$J$70,9,FALSE)</f>
        <v>31</v>
      </c>
      <c r="L58" s="10"/>
      <c r="M58" s="11">
        <f t="shared" si="11"/>
        <v>130.63</v>
      </c>
    </row>
    <row r="59" spans="1:13" x14ac:dyDescent="0.35">
      <c r="I59" s="2">
        <f>I53+I58</f>
        <v>213.26</v>
      </c>
      <c r="M59" s="2">
        <f>M53+M58</f>
        <v>213.63</v>
      </c>
    </row>
    <row r="60" spans="1:13" ht="15" thickBot="1" x14ac:dyDescent="0.4">
      <c r="I60" s="2">
        <f>I49+I59</f>
        <v>406.52</v>
      </c>
      <c r="M60" s="2">
        <f>M49+M59</f>
        <v>407.26</v>
      </c>
    </row>
    <row r="61" spans="1:13" x14ac:dyDescent="0.35">
      <c r="A61" s="34" t="s">
        <v>47</v>
      </c>
      <c r="B61" s="4" t="s">
        <v>28</v>
      </c>
      <c r="C61" s="5">
        <v>329</v>
      </c>
      <c r="D61" s="5"/>
      <c r="E61" s="5"/>
      <c r="F61" s="5">
        <f>VLOOKUP(C61,'HR VENT LOADS'!$B$6:$J$70,2,FALSE)</f>
        <v>20</v>
      </c>
      <c r="G61" s="5">
        <f>VLOOKUP(C61,'HR VENT LOADS'!$B$6:$J$70,3,FALSE)</f>
        <v>20</v>
      </c>
      <c r="H61" s="5"/>
      <c r="I61" s="5"/>
      <c r="J61" s="5">
        <f>VLOOKUP(C61,'HR VENT LOADS'!$B$6:$J$70,8,FALSE)</f>
        <v>21</v>
      </c>
      <c r="K61" s="5">
        <f>VLOOKUP(C61,'HR VENT LOADS'!$B$6:$J$70,9,FALSE)</f>
        <v>21</v>
      </c>
      <c r="L61" s="5"/>
      <c r="M61" s="6"/>
    </row>
    <row r="62" spans="1:13" x14ac:dyDescent="0.35">
      <c r="A62" s="34"/>
      <c r="B62" s="7" t="s">
        <v>28</v>
      </c>
      <c r="C62" s="1">
        <v>328</v>
      </c>
      <c r="D62" s="1"/>
      <c r="E62" s="1"/>
      <c r="F62" s="1">
        <f>VLOOKUP(C62,'HR VENT LOADS'!$B$6:$J$70,2,FALSE)</f>
        <v>30</v>
      </c>
      <c r="G62" s="1">
        <f>VLOOKUP(C62,'HR VENT LOADS'!$B$6:$J$70,3,FALSE)</f>
        <v>45</v>
      </c>
      <c r="H62" s="1"/>
      <c r="I62" s="1">
        <f>G61+G62</f>
        <v>65</v>
      </c>
      <c r="J62" s="1">
        <f>VLOOKUP(C62,'HR VENT LOADS'!$B$6:$J$70,8,FALSE)</f>
        <v>21</v>
      </c>
      <c r="K62" s="1">
        <f>VLOOKUP(C62,'HR VENT LOADS'!$B$6:$J$70,9,FALSE)</f>
        <v>46</v>
      </c>
      <c r="L62" s="1"/>
      <c r="M62" s="8">
        <f>K61+K62</f>
        <v>67</v>
      </c>
    </row>
    <row r="63" spans="1:13" ht="15" thickBot="1" x14ac:dyDescent="0.4">
      <c r="A63" s="34"/>
      <c r="B63" s="9" t="s">
        <v>25</v>
      </c>
      <c r="C63" s="10">
        <v>320</v>
      </c>
      <c r="D63" s="10"/>
      <c r="E63" s="10">
        <v>20.3</v>
      </c>
      <c r="F63" s="10">
        <f>E63*0.6</f>
        <v>12.18</v>
      </c>
      <c r="G63" s="10">
        <f>E63*0.6</f>
        <v>12.18</v>
      </c>
      <c r="H63" s="10"/>
      <c r="I63" s="10">
        <f>I62+G63</f>
        <v>77.180000000000007</v>
      </c>
      <c r="J63" s="10"/>
      <c r="K63" s="10"/>
      <c r="L63" s="10"/>
      <c r="M63" s="11">
        <f>M62+K63</f>
        <v>67</v>
      </c>
    </row>
    <row r="64" spans="1:13" x14ac:dyDescent="0.35">
      <c r="A64" s="34"/>
      <c r="B64" s="4" t="s">
        <v>25</v>
      </c>
      <c r="C64" s="5">
        <v>320</v>
      </c>
      <c r="D64" s="5"/>
      <c r="E64" s="5">
        <v>20.3</v>
      </c>
      <c r="F64" s="5"/>
      <c r="G64" s="5"/>
      <c r="H64" s="5"/>
      <c r="I64" s="5"/>
      <c r="J64" s="5">
        <f>E64*0.3</f>
        <v>6.09</v>
      </c>
      <c r="K64" s="5">
        <f>E64*0.3</f>
        <v>6.09</v>
      </c>
      <c r="L64" s="5"/>
      <c r="M64" s="6"/>
    </row>
    <row r="65" spans="1:13" x14ac:dyDescent="0.35">
      <c r="A65" s="34"/>
      <c r="B65" s="7" t="s">
        <v>28</v>
      </c>
      <c r="C65" s="1">
        <v>326</v>
      </c>
      <c r="D65" s="1"/>
      <c r="E65" s="1"/>
      <c r="F65" s="1">
        <f>VLOOKUP(C65,'HR VENT LOADS'!$B$6:$J$70,2,FALSE)</f>
        <v>20</v>
      </c>
      <c r="G65" s="1">
        <f>VLOOKUP(C65,'HR VENT LOADS'!$B$6:$J$70,3,FALSE)</f>
        <v>30</v>
      </c>
      <c r="H65" s="1"/>
      <c r="I65" s="1">
        <f>G64+G65</f>
        <v>30</v>
      </c>
      <c r="J65" s="1">
        <f>VLOOKUP(C65,'HR VENT LOADS'!$B$6:$J$70,8,FALSE)</f>
        <v>21</v>
      </c>
      <c r="K65" s="1">
        <f>VLOOKUP(C65,'HR VENT LOADS'!$B$6:$J$70,9,FALSE)</f>
        <v>31</v>
      </c>
      <c r="L65" s="1"/>
      <c r="M65" s="8">
        <f>K64+K65</f>
        <v>37.090000000000003</v>
      </c>
    </row>
    <row r="66" spans="1:13" x14ac:dyDescent="0.35">
      <c r="A66" s="34"/>
      <c r="B66" s="7" t="s">
        <v>28</v>
      </c>
      <c r="C66" s="1">
        <v>327</v>
      </c>
      <c r="D66" s="1"/>
      <c r="E66" s="1"/>
      <c r="F66" s="1">
        <f>VLOOKUP(C66,'HR VENT LOADS'!$B$6:$J$70,2,FALSE)</f>
        <v>30</v>
      </c>
      <c r="G66" s="1">
        <f>VLOOKUP(C66,'HR VENT LOADS'!$B$6:$J$70,3,FALSE)</f>
        <v>45</v>
      </c>
      <c r="H66" s="1"/>
      <c r="I66" s="1">
        <f>I65+G66</f>
        <v>75</v>
      </c>
      <c r="J66" s="1">
        <f>VLOOKUP(C66,'HR VENT LOADS'!$B$6:$J$70,8,FALSE)</f>
        <v>21</v>
      </c>
      <c r="K66" s="1">
        <f>VLOOKUP(C66,'HR VENT LOADS'!$B$6:$J$70,9,FALSE)</f>
        <v>46</v>
      </c>
      <c r="L66" s="1"/>
      <c r="M66" s="8">
        <f>M65+K66</f>
        <v>83.09</v>
      </c>
    </row>
    <row r="67" spans="1:13" ht="15" thickBot="1" x14ac:dyDescent="0.4">
      <c r="A67" s="34"/>
      <c r="B67" s="9" t="s">
        <v>28</v>
      </c>
      <c r="C67" s="10">
        <v>325</v>
      </c>
      <c r="D67" s="10"/>
      <c r="E67" s="10"/>
      <c r="F67" s="10">
        <f>VLOOKUP(C67,'HR VENT LOADS'!$B$6:$J$70,2,FALSE)</f>
        <v>20</v>
      </c>
      <c r="G67" s="10">
        <f>VLOOKUP(C67,'HR VENT LOADS'!$B$6:$J$70,3,FALSE)</f>
        <v>30</v>
      </c>
      <c r="H67" s="10"/>
      <c r="I67" s="10">
        <f>I66+G67</f>
        <v>105</v>
      </c>
      <c r="J67" s="10">
        <f>VLOOKUP(C67,'HR VENT LOADS'!$B$6:$J$70,8,FALSE)</f>
        <v>21</v>
      </c>
      <c r="K67" s="10">
        <f>VLOOKUP(C67,'HR VENT LOADS'!$B$6:$J$70,9,FALSE)</f>
        <v>31</v>
      </c>
      <c r="L67" s="10"/>
      <c r="M67" s="11">
        <f>M66+K67</f>
        <v>114.09</v>
      </c>
    </row>
    <row r="68" spans="1:13" x14ac:dyDescent="0.35">
      <c r="I68" s="2">
        <f>I63+I67</f>
        <v>182.18</v>
      </c>
      <c r="M68" s="2">
        <f>M63+M67</f>
        <v>181.09</v>
      </c>
    </row>
    <row r="69" spans="1:13" x14ac:dyDescent="0.35">
      <c r="I69" s="2">
        <f>I60+I68</f>
        <v>588.70000000000005</v>
      </c>
      <c r="M69" s="2">
        <f>M60+M68</f>
        <v>588.35</v>
      </c>
    </row>
    <row r="71" spans="1:13" x14ac:dyDescent="0.35">
      <c r="I71" s="2">
        <f>I36+I69</f>
        <v>1186.08</v>
      </c>
      <c r="M71" s="2">
        <f>M36+M69</f>
        <v>1180.04</v>
      </c>
    </row>
    <row r="72" spans="1:13" ht="15" thickBot="1" x14ac:dyDescent="0.4"/>
    <row r="73" spans="1:13" x14ac:dyDescent="0.35">
      <c r="A73" s="39" t="s">
        <v>48</v>
      </c>
      <c r="B73" s="4" t="s">
        <v>28</v>
      </c>
      <c r="C73" s="5">
        <v>414</v>
      </c>
      <c r="D73" s="5"/>
      <c r="E73" s="5"/>
      <c r="F73" s="5">
        <f>VLOOKUP(C73,'HR VENT LOADS'!$B$6:$J$70,2,FALSE)</f>
        <v>20</v>
      </c>
      <c r="G73" s="5">
        <f>VLOOKUP(C73,'HR VENT LOADS'!$B$6:$J$70,3,FALSE)</f>
        <v>20</v>
      </c>
      <c r="H73" s="5"/>
      <c r="I73" s="5"/>
      <c r="J73" s="5">
        <f>VLOOKUP(C73,'HR VENT LOADS'!$B$6:$J$70,8,FALSE)</f>
        <v>21</v>
      </c>
      <c r="K73" s="5">
        <f>VLOOKUP(C73,'HR VENT LOADS'!$B$6:$J$70,9,FALSE)</f>
        <v>21</v>
      </c>
      <c r="L73" s="5"/>
      <c r="M73" s="6"/>
    </row>
    <row r="74" spans="1:13" x14ac:dyDescent="0.35">
      <c r="A74" s="39"/>
      <c r="B74" s="7" t="s">
        <v>28</v>
      </c>
      <c r="C74" s="1">
        <v>415</v>
      </c>
      <c r="D74" s="1"/>
      <c r="E74" s="1"/>
      <c r="F74" s="1">
        <f>VLOOKUP(C74,'HR VENT LOADS'!$B$6:$J$70,2,FALSE)</f>
        <v>20</v>
      </c>
      <c r="G74" s="1">
        <f>VLOOKUP(C74,'HR VENT LOADS'!$B$6:$J$70,3,FALSE)</f>
        <v>30</v>
      </c>
      <c r="H74" s="1"/>
      <c r="I74" s="1">
        <f>G73+G74</f>
        <v>50</v>
      </c>
      <c r="J74" s="1">
        <f>VLOOKUP(C74,'HR VENT LOADS'!$B$6:$J$70,8,FALSE)</f>
        <v>21</v>
      </c>
      <c r="K74" s="1">
        <f>VLOOKUP(C74,'HR VENT LOADS'!$B$6:$J$70,9,FALSE)</f>
        <v>31</v>
      </c>
      <c r="L74" s="1"/>
      <c r="M74" s="8">
        <f>K73+K74</f>
        <v>52</v>
      </c>
    </row>
    <row r="75" spans="1:13" ht="15" thickBot="1" x14ac:dyDescent="0.4">
      <c r="A75" s="39"/>
      <c r="B75" s="9" t="s">
        <v>25</v>
      </c>
      <c r="C75" s="10" t="s">
        <v>49</v>
      </c>
      <c r="D75" s="10"/>
      <c r="E75" s="10">
        <v>14.2</v>
      </c>
      <c r="F75" s="10"/>
      <c r="G75" s="10"/>
      <c r="H75" s="10"/>
      <c r="I75" s="10">
        <f>I74+G75</f>
        <v>50</v>
      </c>
      <c r="J75" s="10">
        <f>E75*0.3</f>
        <v>4.26</v>
      </c>
      <c r="K75" s="10">
        <f>E75*0.3</f>
        <v>4.26</v>
      </c>
      <c r="L75" s="10"/>
      <c r="M75" s="11">
        <f>M74+K75</f>
        <v>56.26</v>
      </c>
    </row>
    <row r="76" spans="1:13" x14ac:dyDescent="0.35">
      <c r="A76" s="34"/>
      <c r="B76" s="20" t="s">
        <v>25</v>
      </c>
      <c r="C76" s="15" t="s">
        <v>49</v>
      </c>
      <c r="D76" s="15"/>
      <c r="E76" s="15">
        <v>14.2</v>
      </c>
      <c r="F76" s="21">
        <f>E76*0.6</f>
        <v>8.52</v>
      </c>
      <c r="G76" s="21">
        <f>E76*0.6</f>
        <v>8.52</v>
      </c>
      <c r="H76" s="15"/>
      <c r="I76" s="15"/>
      <c r="J76" s="15"/>
      <c r="K76" s="15"/>
      <c r="L76" s="15"/>
      <c r="M76" s="22"/>
    </row>
    <row r="77" spans="1:13" x14ac:dyDescent="0.35">
      <c r="A77" s="34"/>
      <c r="B77" s="7" t="s">
        <v>28</v>
      </c>
      <c r="C77" s="1">
        <v>416</v>
      </c>
      <c r="D77" s="1"/>
      <c r="E77" s="1"/>
      <c r="F77" s="1">
        <f>VLOOKUP(C77,'HR VENT LOADS'!$B$6:$J$70,2,FALSE)</f>
        <v>20</v>
      </c>
      <c r="G77" s="1">
        <f>VLOOKUP(C77,'HR VENT LOADS'!$B$6:$J$70,3,FALSE)</f>
        <v>20</v>
      </c>
      <c r="H77" s="1"/>
      <c r="I77" s="1">
        <f>G76+G77</f>
        <v>28.52</v>
      </c>
      <c r="J77" s="1">
        <f>VLOOKUP(C77,'HR VENT LOADS'!$B$6:$J$70,8,FALSE)</f>
        <v>21</v>
      </c>
      <c r="K77" s="1">
        <f>VLOOKUP(C77,'HR VENT LOADS'!$B$6:$J$70,9,FALSE)</f>
        <v>21</v>
      </c>
      <c r="L77" s="1"/>
      <c r="M77" s="8">
        <f>K76+K77</f>
        <v>21</v>
      </c>
    </row>
    <row r="78" spans="1:13" ht="15" thickBot="1" x14ac:dyDescent="0.4">
      <c r="A78" s="34"/>
      <c r="B78" s="9" t="s">
        <v>28</v>
      </c>
      <c r="C78" s="10">
        <v>417</v>
      </c>
      <c r="D78" s="10"/>
      <c r="E78" s="10"/>
      <c r="F78" s="10">
        <f>VLOOKUP(C78,'HR VENT LOADS'!$B$6:$J$70,2,FALSE)</f>
        <v>20</v>
      </c>
      <c r="G78" s="10">
        <f>VLOOKUP(C78,'HR VENT LOADS'!$B$6:$J$70,3,FALSE)</f>
        <v>30</v>
      </c>
      <c r="H78" s="10"/>
      <c r="I78" s="10">
        <f>I77+G78</f>
        <v>58.519999999999996</v>
      </c>
      <c r="J78" s="10">
        <f>VLOOKUP(C78,'HR VENT LOADS'!$B$6:$J$70,8,FALSE)</f>
        <v>21</v>
      </c>
      <c r="K78" s="10">
        <f>VLOOKUP(C78,'HR VENT LOADS'!$B$6:$J$70,9,FALSE)</f>
        <v>31</v>
      </c>
      <c r="L78" s="10"/>
      <c r="M78" s="11">
        <f>M77+K78</f>
        <v>52</v>
      </c>
    </row>
    <row r="79" spans="1:13" ht="15" thickBot="1" x14ac:dyDescent="0.4">
      <c r="I79" s="2">
        <f>I75+I78</f>
        <v>108.52</v>
      </c>
      <c r="M79" s="2">
        <f>M75+M78</f>
        <v>108.25999999999999</v>
      </c>
    </row>
    <row r="80" spans="1:13" x14ac:dyDescent="0.35">
      <c r="A80" s="34" t="s">
        <v>47</v>
      </c>
      <c r="B80" s="4" t="s">
        <v>28</v>
      </c>
      <c r="C80" s="5">
        <v>314</v>
      </c>
      <c r="D80" s="5"/>
      <c r="E80" s="5"/>
      <c r="F80" s="5">
        <f>VLOOKUP(C80,'HR VENT LOADS'!$B$6:$J$70,2,FALSE)</f>
        <v>20</v>
      </c>
      <c r="G80" s="5">
        <f>VLOOKUP(C80,'HR VENT LOADS'!$B$6:$J$70,3,FALSE)</f>
        <v>30</v>
      </c>
      <c r="H80" s="5"/>
      <c r="I80" s="5"/>
      <c r="J80" s="5">
        <f>VLOOKUP(C80,'HR VENT LOADS'!$B$6:$J$70,8,FALSE)</f>
        <v>21</v>
      </c>
      <c r="K80" s="5">
        <f>VLOOKUP(C80,'HR VENT LOADS'!$B$6:$J$70,9,FALSE)</f>
        <v>31</v>
      </c>
      <c r="L80" s="5"/>
      <c r="M80" s="6"/>
    </row>
    <row r="81" spans="1:13" x14ac:dyDescent="0.35">
      <c r="A81" s="34"/>
      <c r="B81" s="7" t="s">
        <v>25</v>
      </c>
      <c r="C81" s="1">
        <v>313</v>
      </c>
      <c r="D81" s="1"/>
      <c r="E81" s="1">
        <v>12</v>
      </c>
      <c r="F81" s="1"/>
      <c r="G81" s="1"/>
      <c r="H81" s="1"/>
      <c r="I81" s="1">
        <f>G80+G81</f>
        <v>30</v>
      </c>
      <c r="J81" s="1">
        <f>E81*0.3</f>
        <v>3.5999999999999996</v>
      </c>
      <c r="K81" s="1">
        <f>E81*0.3</f>
        <v>3.5999999999999996</v>
      </c>
      <c r="L81" s="1"/>
      <c r="M81" s="8">
        <f>K80+K81</f>
        <v>34.6</v>
      </c>
    </row>
    <row r="82" spans="1:13" ht="15" thickBot="1" x14ac:dyDescent="0.4">
      <c r="A82" s="34"/>
      <c r="B82" s="19" t="s">
        <v>28</v>
      </c>
      <c r="C82" s="3">
        <v>315</v>
      </c>
      <c r="D82" s="3"/>
      <c r="E82" s="3"/>
      <c r="F82" s="3">
        <f>VLOOKUP(C82,'HR VENT LOADS'!$B$6:$J$70,2,FALSE)</f>
        <v>20</v>
      </c>
      <c r="G82" s="3">
        <f>VLOOKUP(C82,'HR VENT LOADS'!$B$6:$J$70,3,FALSE)</f>
        <v>30</v>
      </c>
      <c r="H82" s="3"/>
      <c r="I82" s="3">
        <f>I81+G82</f>
        <v>60</v>
      </c>
      <c r="J82" s="3">
        <f>VLOOKUP(C82,'HR VENT LOADS'!$B$6:$J$70,8,FALSE)</f>
        <v>21</v>
      </c>
      <c r="K82" s="3">
        <f>VLOOKUP(C82,'HR VENT LOADS'!$B$6:$J$70,9,FALSE)</f>
        <v>31</v>
      </c>
      <c r="L82" s="3"/>
      <c r="M82" s="14">
        <f>M81+K82</f>
        <v>65.599999999999994</v>
      </c>
    </row>
    <row r="83" spans="1:13" x14ac:dyDescent="0.35">
      <c r="A83" s="34"/>
      <c r="B83" s="4" t="s">
        <v>28</v>
      </c>
      <c r="C83" s="5">
        <v>318</v>
      </c>
      <c r="D83" s="5"/>
      <c r="E83" s="5"/>
      <c r="F83" s="5">
        <f>VLOOKUP(C83,'HR VENT LOADS'!$B$6:$J$70,2,FALSE)</f>
        <v>20</v>
      </c>
      <c r="G83" s="5">
        <f>VLOOKUP(C83,'HR VENT LOADS'!$B$6:$J$70,3,FALSE)</f>
        <v>30</v>
      </c>
      <c r="H83" s="5"/>
      <c r="I83" s="5"/>
      <c r="J83" s="5">
        <f>VLOOKUP(C83,'HR VENT LOADS'!$B$6:$J$70,8,FALSE)</f>
        <v>21</v>
      </c>
      <c r="K83" s="5">
        <f>VLOOKUP(C83,'HR VENT LOADS'!$B$6:$J$70,9,FALSE)</f>
        <v>31</v>
      </c>
      <c r="L83" s="5"/>
      <c r="M83" s="6"/>
    </row>
    <row r="84" spans="1:13" x14ac:dyDescent="0.35">
      <c r="A84" s="34"/>
      <c r="B84" s="7" t="s">
        <v>28</v>
      </c>
      <c r="C84" s="1">
        <v>319</v>
      </c>
      <c r="D84" s="1"/>
      <c r="E84" s="1"/>
      <c r="F84" s="1">
        <f>VLOOKUP(C84,'HR VENT LOADS'!$B$6:$J$70,2,FALSE)</f>
        <v>30</v>
      </c>
      <c r="G84" s="1">
        <f>VLOOKUP(C84,'HR VENT LOADS'!$B$6:$J$70,3,FALSE)</f>
        <v>45</v>
      </c>
      <c r="H84" s="1"/>
      <c r="I84" s="1">
        <f>G83+G84</f>
        <v>75</v>
      </c>
      <c r="J84" s="1">
        <f>VLOOKUP(C84,'HR VENT LOADS'!$B$6:$J$70,8,FALSE)</f>
        <v>21</v>
      </c>
      <c r="K84" s="1">
        <f>VLOOKUP(C84,'HR VENT LOADS'!$B$6:$J$70,9,FALSE)</f>
        <v>46</v>
      </c>
      <c r="L84" s="1"/>
      <c r="M84" s="8">
        <f>K83+K84</f>
        <v>77</v>
      </c>
    </row>
    <row r="85" spans="1:13" x14ac:dyDescent="0.35">
      <c r="A85" s="34"/>
      <c r="B85" s="7" t="s">
        <v>28</v>
      </c>
      <c r="C85" s="1">
        <v>316</v>
      </c>
      <c r="D85" s="1"/>
      <c r="E85" s="1"/>
      <c r="F85" s="1">
        <f>VLOOKUP(C85,'HR VENT LOADS'!$B$6:$J$70,2,FALSE)</f>
        <v>20</v>
      </c>
      <c r="G85" s="1">
        <f>VLOOKUP(C85,'HR VENT LOADS'!$B$6:$J$70,3,FALSE)</f>
        <v>30</v>
      </c>
      <c r="H85" s="1"/>
      <c r="I85" s="1">
        <f>I84+G85</f>
        <v>105</v>
      </c>
      <c r="J85" s="1">
        <f>VLOOKUP(C85,'HR VENT LOADS'!$B$6:$J$70,8,FALSE)</f>
        <v>21</v>
      </c>
      <c r="K85" s="1">
        <f>VLOOKUP(C85,'HR VENT LOADS'!$B$6:$J$70,9,FALSE)</f>
        <v>31</v>
      </c>
      <c r="L85" s="1"/>
      <c r="M85" s="8">
        <f>M84+K85</f>
        <v>108</v>
      </c>
    </row>
    <row r="86" spans="1:13" ht="15" thickBot="1" x14ac:dyDescent="0.4">
      <c r="A86" s="34"/>
      <c r="B86" s="9" t="s">
        <v>25</v>
      </c>
      <c r="C86" s="10">
        <v>313</v>
      </c>
      <c r="D86" s="10"/>
      <c r="E86" s="10">
        <v>12</v>
      </c>
      <c r="F86" s="10">
        <f>E86*0.6</f>
        <v>7.1999999999999993</v>
      </c>
      <c r="G86" s="10">
        <f>E86*0.6</f>
        <v>7.1999999999999993</v>
      </c>
      <c r="H86" s="10"/>
      <c r="I86" s="10">
        <f>I85+G86</f>
        <v>112.2</v>
      </c>
      <c r="J86" s="10"/>
      <c r="K86" s="10"/>
      <c r="L86" s="10"/>
      <c r="M86" s="11">
        <f>M85+K86</f>
        <v>108</v>
      </c>
    </row>
    <row r="87" spans="1:13" x14ac:dyDescent="0.35">
      <c r="I87" s="2">
        <f>I82+I86</f>
        <v>172.2</v>
      </c>
      <c r="M87" s="2">
        <f>M82+M86</f>
        <v>173.6</v>
      </c>
    </row>
    <row r="88" spans="1:13" ht="15" thickBot="1" x14ac:dyDescent="0.4">
      <c r="I88" s="2">
        <f>I79+I87</f>
        <v>280.71999999999997</v>
      </c>
      <c r="M88" s="2">
        <f>M79+M87</f>
        <v>281.86</v>
      </c>
    </row>
    <row r="89" spans="1:13" x14ac:dyDescent="0.35">
      <c r="A89" s="34" t="s">
        <v>46</v>
      </c>
      <c r="B89" s="4" t="s">
        <v>28</v>
      </c>
      <c r="C89" s="5">
        <v>214</v>
      </c>
      <c r="D89" s="5"/>
      <c r="E89" s="5"/>
      <c r="F89" s="5">
        <f>VLOOKUP(C89,'HR VENT LOADS'!$B$6:$J$70,2,FALSE)</f>
        <v>20</v>
      </c>
      <c r="G89" s="5">
        <f>VLOOKUP(C89,'HR VENT LOADS'!$B$6:$J$70,3,FALSE)</f>
        <v>30</v>
      </c>
      <c r="H89" s="5"/>
      <c r="I89" s="5"/>
      <c r="J89" s="5">
        <f>VLOOKUP(C89,'HR VENT LOADS'!$B$6:$J$70,8,FALSE)</f>
        <v>21</v>
      </c>
      <c r="K89" s="5">
        <f>VLOOKUP(C89,'HR VENT LOADS'!$B$6:$J$70,9,FALSE)</f>
        <v>31</v>
      </c>
      <c r="L89" s="5"/>
      <c r="M89" s="6"/>
    </row>
    <row r="90" spans="1:13" x14ac:dyDescent="0.35">
      <c r="A90" s="34"/>
      <c r="B90" s="7" t="s">
        <v>25</v>
      </c>
      <c r="C90" s="1">
        <v>213</v>
      </c>
      <c r="D90" s="1"/>
      <c r="E90" s="1">
        <v>12.6</v>
      </c>
      <c r="F90" s="1"/>
      <c r="G90" s="1"/>
      <c r="H90" s="1"/>
      <c r="I90" s="1">
        <f>G89+G90</f>
        <v>30</v>
      </c>
      <c r="J90" s="1">
        <f>E90*0.3</f>
        <v>3.78</v>
      </c>
      <c r="K90" s="1">
        <f>E90*0.3</f>
        <v>3.78</v>
      </c>
      <c r="L90" s="1"/>
      <c r="M90" s="8">
        <f>K89+K90</f>
        <v>34.78</v>
      </c>
    </row>
    <row r="91" spans="1:13" ht="15" thickBot="1" x14ac:dyDescent="0.4">
      <c r="A91" s="34"/>
      <c r="B91" s="19" t="s">
        <v>28</v>
      </c>
      <c r="C91" s="3">
        <v>215</v>
      </c>
      <c r="D91" s="3"/>
      <c r="E91" s="3"/>
      <c r="F91" s="3">
        <f>VLOOKUP(C91,'HR VENT LOADS'!$B$6:$J$70,2,FALSE)</f>
        <v>20</v>
      </c>
      <c r="G91" s="3">
        <f>VLOOKUP(C91,'HR VENT LOADS'!$B$6:$J$70,3,FALSE)</f>
        <v>30</v>
      </c>
      <c r="H91" s="3"/>
      <c r="I91" s="3">
        <f>I90+G91</f>
        <v>60</v>
      </c>
      <c r="J91" s="3">
        <f>VLOOKUP(C91,'HR VENT LOADS'!$B$6:$J$70,8,FALSE)</f>
        <v>21</v>
      </c>
      <c r="K91" s="3">
        <f>VLOOKUP(C91,'HR VENT LOADS'!$B$6:$J$70,9,FALSE)</f>
        <v>31</v>
      </c>
      <c r="L91" s="3"/>
      <c r="M91" s="14">
        <f>M90+K91</f>
        <v>65.78</v>
      </c>
    </row>
    <row r="92" spans="1:13" x14ac:dyDescent="0.35">
      <c r="A92" s="34"/>
      <c r="B92" s="4" t="s">
        <v>28</v>
      </c>
      <c r="C92" s="5">
        <v>217</v>
      </c>
      <c r="D92" s="5"/>
      <c r="E92" s="5"/>
      <c r="F92" s="5">
        <f>VLOOKUP(C92,'HR VENT LOADS'!$B$6:$J$70,2,FALSE)</f>
        <v>30</v>
      </c>
      <c r="G92" s="5">
        <f>VLOOKUP(C92,'HR VENT LOADS'!$B$6:$J$70,3,FALSE)</f>
        <v>45</v>
      </c>
      <c r="H92" s="5"/>
      <c r="I92" s="5"/>
      <c r="J92" s="5">
        <f>VLOOKUP(C92,'HR VENT LOADS'!$B$6:$J$70,8,FALSE)</f>
        <v>21</v>
      </c>
      <c r="K92" s="5">
        <f>VLOOKUP(C92,'HR VENT LOADS'!$B$6:$J$70,9,FALSE)</f>
        <v>46</v>
      </c>
      <c r="L92" s="5"/>
      <c r="M92" s="6"/>
    </row>
    <row r="93" spans="1:13" x14ac:dyDescent="0.35">
      <c r="A93" s="34"/>
      <c r="B93" s="7" t="s">
        <v>28</v>
      </c>
      <c r="C93" s="1">
        <v>218</v>
      </c>
      <c r="D93" s="1"/>
      <c r="E93" s="1"/>
      <c r="F93" s="1">
        <f>VLOOKUP(C93,'HR VENT LOADS'!$B$6:$J$70,2,FALSE)</f>
        <v>30</v>
      </c>
      <c r="G93" s="1">
        <f>VLOOKUP(C93,'HR VENT LOADS'!$B$6:$J$70,3,FALSE)</f>
        <v>45</v>
      </c>
      <c r="H93" s="1"/>
      <c r="I93" s="1">
        <f>G92+G93</f>
        <v>90</v>
      </c>
      <c r="J93" s="1">
        <f>VLOOKUP(C93,'HR VENT LOADS'!$B$6:$J$70,8,FALSE)</f>
        <v>21</v>
      </c>
      <c r="K93" s="1">
        <f>VLOOKUP(C93,'HR VENT LOADS'!$B$6:$J$70,9,FALSE)</f>
        <v>46</v>
      </c>
      <c r="L93" s="1"/>
      <c r="M93" s="8">
        <f>K92+K93</f>
        <v>92</v>
      </c>
    </row>
    <row r="94" spans="1:13" x14ac:dyDescent="0.35">
      <c r="A94" s="34"/>
      <c r="B94" s="7" t="s">
        <v>28</v>
      </c>
      <c r="C94" s="1">
        <v>216</v>
      </c>
      <c r="D94" s="1"/>
      <c r="E94" s="1"/>
      <c r="F94" s="1">
        <f>VLOOKUP(C94,'HR VENT LOADS'!$B$6:$J$70,2,FALSE)</f>
        <v>20</v>
      </c>
      <c r="G94" s="1">
        <f>VLOOKUP(C94,'HR VENT LOADS'!$B$6:$J$70,3,FALSE)</f>
        <v>30</v>
      </c>
      <c r="H94" s="1"/>
      <c r="I94" s="1">
        <f>I93+G94</f>
        <v>120</v>
      </c>
      <c r="J94" s="1">
        <f>VLOOKUP(C94,'HR VENT LOADS'!$B$6:$J$70,8,FALSE)</f>
        <v>21</v>
      </c>
      <c r="K94" s="1">
        <f>VLOOKUP(C94,'HR VENT LOADS'!$B$6:$J$70,9,FALSE)</f>
        <v>31</v>
      </c>
      <c r="L94" s="1"/>
      <c r="M94" s="8">
        <f>M93+K94</f>
        <v>123</v>
      </c>
    </row>
    <row r="95" spans="1:13" ht="15" thickBot="1" x14ac:dyDescent="0.4">
      <c r="A95" s="34"/>
      <c r="B95" s="9" t="s">
        <v>25</v>
      </c>
      <c r="C95" s="10">
        <v>213</v>
      </c>
      <c r="D95" s="10"/>
      <c r="E95" s="10">
        <v>12.6</v>
      </c>
      <c r="F95" s="10">
        <f>E95*0.6</f>
        <v>7.56</v>
      </c>
      <c r="G95" s="10">
        <f>E95*0.6</f>
        <v>7.56</v>
      </c>
      <c r="H95" s="10"/>
      <c r="I95" s="10">
        <f>I94+G95</f>
        <v>127.56</v>
      </c>
      <c r="J95" s="10"/>
      <c r="K95" s="10"/>
      <c r="L95" s="10"/>
      <c r="M95" s="11">
        <f>M94+K95</f>
        <v>123</v>
      </c>
    </row>
    <row r="96" spans="1:13" x14ac:dyDescent="0.35">
      <c r="I96" s="2">
        <f>I91+I95</f>
        <v>187.56</v>
      </c>
      <c r="M96" s="2">
        <f>M91+M95</f>
        <v>188.78</v>
      </c>
    </row>
    <row r="97" spans="1:13" ht="15" thickBot="1" x14ac:dyDescent="0.4">
      <c r="I97" s="2">
        <f>I88+I96</f>
        <v>468.28</v>
      </c>
      <c r="M97" s="2">
        <f>M88+M96</f>
        <v>470.64</v>
      </c>
    </row>
    <row r="98" spans="1:13" x14ac:dyDescent="0.35">
      <c r="A98" s="34" t="s">
        <v>45</v>
      </c>
      <c r="B98" s="4" t="s">
        <v>28</v>
      </c>
      <c r="C98" s="5">
        <v>114</v>
      </c>
      <c r="D98" s="5"/>
      <c r="E98" s="5"/>
      <c r="F98" s="5">
        <f>VLOOKUP(C98,'HR VENT LOADS'!$B$6:$J$70,2,FALSE)</f>
        <v>20</v>
      </c>
      <c r="G98" s="5">
        <f>VLOOKUP(C98,'HR VENT LOADS'!$B$6:$J$70,3,FALSE)</f>
        <v>30</v>
      </c>
      <c r="H98" s="5"/>
      <c r="I98" s="5"/>
      <c r="J98" s="5">
        <f>VLOOKUP(C98,'HR VENT LOADS'!$B$6:$J$70,8,FALSE)</f>
        <v>21</v>
      </c>
      <c r="K98" s="5">
        <f>VLOOKUP(C98,'HR VENT LOADS'!$B$6:$J$70,9,FALSE)</f>
        <v>31</v>
      </c>
      <c r="L98" s="5"/>
      <c r="M98" s="6"/>
    </row>
    <row r="99" spans="1:13" x14ac:dyDescent="0.35">
      <c r="A99" s="34"/>
      <c r="B99" s="7" t="s">
        <v>25</v>
      </c>
      <c r="C99" s="1">
        <v>113</v>
      </c>
      <c r="D99" s="1"/>
      <c r="E99" s="1">
        <v>21.7</v>
      </c>
      <c r="F99" s="1"/>
      <c r="G99" s="1"/>
      <c r="H99" s="1"/>
      <c r="I99" s="1">
        <f>G98+G99</f>
        <v>30</v>
      </c>
      <c r="J99" s="1">
        <f>E99*0.3</f>
        <v>6.51</v>
      </c>
      <c r="K99" s="1">
        <f>E99*0.3</f>
        <v>6.51</v>
      </c>
      <c r="L99" s="1"/>
      <c r="M99" s="8">
        <f>K98+K99</f>
        <v>37.51</v>
      </c>
    </row>
    <row r="100" spans="1:13" ht="15" thickBot="1" x14ac:dyDescent="0.4">
      <c r="A100" s="34"/>
      <c r="B100" s="19" t="s">
        <v>28</v>
      </c>
      <c r="C100" s="3">
        <v>115</v>
      </c>
      <c r="D100" s="3"/>
      <c r="E100" s="3"/>
      <c r="F100" s="3">
        <f>VLOOKUP(C100,'HR VENT LOADS'!$B$6:$J$70,2,FALSE)</f>
        <v>20</v>
      </c>
      <c r="G100" s="3">
        <f>VLOOKUP(C100,'HR VENT LOADS'!$B$6:$J$70,3,FALSE)</f>
        <v>30</v>
      </c>
      <c r="H100" s="3"/>
      <c r="I100" s="3">
        <f>I99+G100</f>
        <v>60</v>
      </c>
      <c r="J100" s="3">
        <f>VLOOKUP(C100,'HR VENT LOADS'!$B$6:$J$70,8,FALSE)</f>
        <v>21</v>
      </c>
      <c r="K100" s="3">
        <f>VLOOKUP(C100,'HR VENT LOADS'!$B$6:$J$70,9,FALSE)</f>
        <v>31</v>
      </c>
      <c r="L100" s="3"/>
      <c r="M100" s="14">
        <f>M99+K100</f>
        <v>68.509999999999991</v>
      </c>
    </row>
    <row r="101" spans="1:13" x14ac:dyDescent="0.35">
      <c r="A101" s="34"/>
      <c r="B101" s="4" t="s">
        <v>25</v>
      </c>
      <c r="C101" s="5">
        <v>113</v>
      </c>
      <c r="D101" s="5"/>
      <c r="E101" s="5">
        <v>21.7</v>
      </c>
      <c r="F101" s="5">
        <f>E101*0.6</f>
        <v>13.02</v>
      </c>
      <c r="G101" s="5">
        <f>E101*0.6</f>
        <v>13.02</v>
      </c>
      <c r="H101" s="5"/>
      <c r="I101" s="5"/>
      <c r="J101" s="5"/>
      <c r="K101" s="5"/>
      <c r="L101" s="5"/>
      <c r="M101" s="6"/>
    </row>
    <row r="102" spans="1:13" x14ac:dyDescent="0.35">
      <c r="A102" s="34"/>
      <c r="B102" s="7" t="s">
        <v>28</v>
      </c>
      <c r="C102" s="1">
        <v>117</v>
      </c>
      <c r="D102" s="1"/>
      <c r="E102" s="1"/>
      <c r="F102" s="1">
        <f>VLOOKUP(C102,'HR VENT LOADS'!$B$6:$J$70,2,FALSE)</f>
        <v>20</v>
      </c>
      <c r="G102" s="1">
        <f>VLOOKUP(C102,'HR VENT LOADS'!$B$6:$J$70,3,FALSE)</f>
        <v>30</v>
      </c>
      <c r="H102" s="1"/>
      <c r="I102" s="1">
        <f>G101+G102</f>
        <v>43.019999999999996</v>
      </c>
      <c r="J102" s="1">
        <f>VLOOKUP(C102,'HR VENT LOADS'!$B$6:$J$70,8,FALSE)</f>
        <v>21</v>
      </c>
      <c r="K102" s="1">
        <f>VLOOKUP(C102,'HR VENT LOADS'!$B$6:$J$70,9,FALSE)</f>
        <v>31</v>
      </c>
      <c r="L102" s="1"/>
      <c r="M102" s="8">
        <f>K101+K102</f>
        <v>31</v>
      </c>
    </row>
    <row r="103" spans="1:13" x14ac:dyDescent="0.35">
      <c r="A103" s="34"/>
      <c r="B103" s="7" t="s">
        <v>28</v>
      </c>
      <c r="C103" s="1">
        <v>118</v>
      </c>
      <c r="D103" s="1"/>
      <c r="E103" s="1"/>
      <c r="F103" s="1">
        <f>VLOOKUP(C103,'HR VENT LOADS'!$B$6:$J$70,2,FALSE)</f>
        <v>30</v>
      </c>
      <c r="G103" s="1">
        <f>VLOOKUP(C103,'HR VENT LOADS'!$B$6:$J$70,3,FALSE)</f>
        <v>45</v>
      </c>
      <c r="H103" s="1"/>
      <c r="I103" s="1">
        <f>I102+G103</f>
        <v>88.02</v>
      </c>
      <c r="J103" s="1">
        <f>VLOOKUP(C103,'HR VENT LOADS'!$B$6:$J$70,8,FALSE)</f>
        <v>21</v>
      </c>
      <c r="K103" s="1">
        <f>VLOOKUP(C103,'HR VENT LOADS'!$B$6:$J$70,9,FALSE)</f>
        <v>46</v>
      </c>
      <c r="L103" s="1"/>
      <c r="M103" s="8">
        <f>M102+K103</f>
        <v>77</v>
      </c>
    </row>
    <row r="104" spans="1:13" ht="15" thickBot="1" x14ac:dyDescent="0.4">
      <c r="A104" s="34"/>
      <c r="B104" s="9" t="s">
        <v>28</v>
      </c>
      <c r="C104" s="10">
        <v>116</v>
      </c>
      <c r="D104" s="10"/>
      <c r="E104" s="10"/>
      <c r="F104" s="10">
        <f>VLOOKUP(C104,'HR VENT LOADS'!$B$6:$J$70,2,FALSE)</f>
        <v>20</v>
      </c>
      <c r="G104" s="10">
        <f>VLOOKUP(C104,'HR VENT LOADS'!$B$6:$J$70,3,FALSE)</f>
        <v>30</v>
      </c>
      <c r="H104" s="10"/>
      <c r="I104" s="10">
        <f>I103+G104</f>
        <v>118.02</v>
      </c>
      <c r="J104" s="10">
        <f>VLOOKUP(C104,'HR VENT LOADS'!$B$6:$J$70,8,FALSE)</f>
        <v>21</v>
      </c>
      <c r="K104" s="10">
        <f>VLOOKUP(C104,'HR VENT LOADS'!$B$6:$J$70,9,FALSE)</f>
        <v>31</v>
      </c>
      <c r="L104" s="10"/>
      <c r="M104" s="11">
        <f>M103+K104</f>
        <v>108</v>
      </c>
    </row>
    <row r="105" spans="1:13" x14ac:dyDescent="0.35">
      <c r="I105" s="2">
        <f>I100+I104</f>
        <v>178.01999999999998</v>
      </c>
      <c r="M105" s="2">
        <f>M100+M104</f>
        <v>176.51</v>
      </c>
    </row>
    <row r="106" spans="1:13" ht="15" thickBot="1" x14ac:dyDescent="0.4">
      <c r="I106" s="2">
        <f>I97+I105</f>
        <v>646.29999999999995</v>
      </c>
      <c r="M106" s="2">
        <f>M97+M105</f>
        <v>647.15</v>
      </c>
    </row>
    <row r="107" spans="1:13" x14ac:dyDescent="0.35">
      <c r="A107" s="39" t="s">
        <v>43</v>
      </c>
      <c r="B107" s="4" t="s">
        <v>28</v>
      </c>
      <c r="C107" s="5" t="s">
        <v>9</v>
      </c>
      <c r="D107" s="5"/>
      <c r="E107" s="5"/>
      <c r="F107" s="5">
        <f>VLOOKUP(C107,'HR VENT LOADS'!$B$6:$J$70,2,FALSE)</f>
        <v>20</v>
      </c>
      <c r="G107" s="5">
        <f>VLOOKUP(C107,'HR VENT LOADS'!$B$6:$J$70,3,FALSE)</f>
        <v>30</v>
      </c>
      <c r="H107" s="5"/>
      <c r="I107" s="5"/>
      <c r="J107" s="5">
        <f>VLOOKUP(C107,'HR VENT LOADS'!$B$6:$J$70,8,FALSE)</f>
        <v>21</v>
      </c>
      <c r="K107" s="5">
        <f>VLOOKUP(C107,'HR VENT LOADS'!$B$6:$J$70,9,FALSE)</f>
        <v>31</v>
      </c>
      <c r="L107" s="5"/>
      <c r="M107" s="6"/>
    </row>
    <row r="108" spans="1:13" x14ac:dyDescent="0.35">
      <c r="A108" s="39"/>
      <c r="B108" s="7" t="s">
        <v>28</v>
      </c>
      <c r="C108" s="1" t="s">
        <v>6</v>
      </c>
      <c r="D108" s="1"/>
      <c r="E108" s="1"/>
      <c r="F108" s="1">
        <f>VLOOKUP(C108,'HR VENT LOADS'!$B$6:$J$70,2,FALSE)</f>
        <v>20</v>
      </c>
      <c r="G108" s="1">
        <f>VLOOKUP(C108,'HR VENT LOADS'!$B$6:$J$70,3,FALSE)</f>
        <v>30</v>
      </c>
      <c r="H108" s="1"/>
      <c r="I108" s="1">
        <f>G107+G108</f>
        <v>60</v>
      </c>
      <c r="J108" s="1">
        <f>VLOOKUP(C108,'HR VENT LOADS'!$B$6:$J$70,8,FALSE)</f>
        <v>21</v>
      </c>
      <c r="K108" s="1">
        <f>VLOOKUP(C108,'HR VENT LOADS'!$B$6:$J$70,9,FALSE)</f>
        <v>31</v>
      </c>
      <c r="L108" s="1"/>
      <c r="M108" s="8">
        <f>K107+K108</f>
        <v>62</v>
      </c>
    </row>
    <row r="109" spans="1:13" x14ac:dyDescent="0.35">
      <c r="A109" s="39"/>
      <c r="B109" s="7" t="s">
        <v>25</v>
      </c>
      <c r="C109" s="1" t="s">
        <v>52</v>
      </c>
      <c r="D109" s="1"/>
      <c r="E109" s="1">
        <v>17.3</v>
      </c>
      <c r="F109" s="1"/>
      <c r="G109" s="1"/>
      <c r="H109" s="1"/>
      <c r="I109" s="1">
        <f>G109+I108</f>
        <v>60</v>
      </c>
      <c r="J109" s="1">
        <f>E109*0.3</f>
        <v>5.19</v>
      </c>
      <c r="K109" s="1">
        <f>E109*0.3</f>
        <v>5.19</v>
      </c>
      <c r="L109" s="1"/>
      <c r="M109" s="8">
        <f>K109+M108</f>
        <v>67.19</v>
      </c>
    </row>
    <row r="110" spans="1:13" x14ac:dyDescent="0.35">
      <c r="A110" s="39"/>
      <c r="B110" s="7" t="s">
        <v>28</v>
      </c>
      <c r="C110" s="1" t="s">
        <v>8</v>
      </c>
      <c r="D110" s="1"/>
      <c r="E110" s="1"/>
      <c r="F110" s="1">
        <f>VLOOKUP(C110,'HR VENT LOADS'!$B$6:$J$70,2,FALSE)</f>
        <v>20</v>
      </c>
      <c r="G110" s="1">
        <f>VLOOKUP(C110,'HR VENT LOADS'!$B$6:$J$70,3,FALSE)</f>
        <v>30</v>
      </c>
      <c r="H110" s="1"/>
      <c r="I110" s="1">
        <f>I109+G110</f>
        <v>90</v>
      </c>
      <c r="J110" s="1">
        <f>VLOOKUP(C110,'HR VENT LOADS'!$B$6:$J$70,8,FALSE)</f>
        <v>21</v>
      </c>
      <c r="K110" s="1">
        <f>VLOOKUP(C110,'HR VENT LOADS'!$B$6:$J$70,9,FALSE)</f>
        <v>31</v>
      </c>
      <c r="L110" s="1"/>
      <c r="M110" s="8">
        <f>M109+K110</f>
        <v>98.19</v>
      </c>
    </row>
    <row r="111" spans="1:13" x14ac:dyDescent="0.35">
      <c r="A111" s="39"/>
      <c r="B111" s="7" t="s">
        <v>53</v>
      </c>
      <c r="C111" s="1" t="s">
        <v>30</v>
      </c>
      <c r="D111" s="1">
        <v>2</v>
      </c>
      <c r="E111" s="1"/>
      <c r="F111" s="1">
        <f>D111*10</f>
        <v>20</v>
      </c>
      <c r="G111" s="1">
        <f>D111*10</f>
        <v>20</v>
      </c>
      <c r="H111" s="1">
        <f t="shared" ref="H111" si="12">H110+F111</f>
        <v>20</v>
      </c>
      <c r="I111" s="1">
        <f t="shared" ref="I111" si="13">I110+G111</f>
        <v>110</v>
      </c>
      <c r="J111" s="1">
        <f>F111*0.9</f>
        <v>18</v>
      </c>
      <c r="K111" s="1">
        <f>G111*0.9</f>
        <v>18</v>
      </c>
      <c r="L111" s="1">
        <f>L110+J111</f>
        <v>18</v>
      </c>
      <c r="M111" s="8">
        <f>M110+K111</f>
        <v>116.19</v>
      </c>
    </row>
    <row r="112" spans="1:13" x14ac:dyDescent="0.35">
      <c r="A112" s="39"/>
      <c r="B112" s="7" t="s">
        <v>28</v>
      </c>
      <c r="C112" s="1" t="s">
        <v>7</v>
      </c>
      <c r="D112" s="1"/>
      <c r="E112" s="1"/>
      <c r="F112" s="1">
        <f>VLOOKUP(C112,'HR VENT LOADS'!$B$6:$J$70,2,FALSE)</f>
        <v>20</v>
      </c>
      <c r="G112" s="1">
        <f>VLOOKUP(C112,'HR VENT LOADS'!$B$6:$J$70,3,FALSE)</f>
        <v>30</v>
      </c>
      <c r="H112" s="1"/>
      <c r="I112" s="1">
        <f>I111+G112</f>
        <v>140</v>
      </c>
      <c r="J112" s="1">
        <f>VLOOKUP(C112,'HR VENT LOADS'!$B$6:$J$70,8,FALSE)</f>
        <v>21</v>
      </c>
      <c r="K112" s="1">
        <f>VLOOKUP(C112,'HR VENT LOADS'!$B$6:$J$70,9,FALSE)</f>
        <v>31</v>
      </c>
      <c r="L112" s="1"/>
      <c r="M112" s="8">
        <f>M111+K112</f>
        <v>147.19</v>
      </c>
    </row>
    <row r="113" spans="1:13" ht="15" thickBot="1" x14ac:dyDescent="0.4">
      <c r="A113" s="39"/>
      <c r="B113" s="19" t="s">
        <v>25</v>
      </c>
      <c r="C113" s="3" t="s">
        <v>52</v>
      </c>
      <c r="D113" s="3"/>
      <c r="E113" s="3">
        <v>17.3</v>
      </c>
      <c r="F113" s="3">
        <f>E113*0.6</f>
        <v>10.38</v>
      </c>
      <c r="G113" s="3">
        <f>E113*0.6</f>
        <v>10.38</v>
      </c>
      <c r="H113" s="3"/>
      <c r="I113" s="3">
        <f>I112+G113</f>
        <v>150.38</v>
      </c>
      <c r="J113" s="3"/>
      <c r="K113" s="3"/>
      <c r="L113" s="3"/>
      <c r="M113" s="14">
        <f>M112+K113</f>
        <v>147.19</v>
      </c>
    </row>
    <row r="114" spans="1:13" ht="15" thickBot="1" x14ac:dyDescent="0.4">
      <c r="A114" s="34" t="s">
        <v>44</v>
      </c>
      <c r="B114" s="12" t="s">
        <v>31</v>
      </c>
      <c r="C114" s="13" t="s">
        <v>54</v>
      </c>
      <c r="D114" s="13"/>
      <c r="E114" s="13"/>
      <c r="F114" s="13"/>
      <c r="G114" s="13"/>
      <c r="H114" s="13">
        <f t="shared" ref="H114" si="14">H113+F114</f>
        <v>0</v>
      </c>
      <c r="I114" s="13">
        <f t="shared" ref="I114" si="15">I113+G114</f>
        <v>150.38</v>
      </c>
      <c r="J114" s="13">
        <v>8</v>
      </c>
      <c r="K114" s="13">
        <v>8</v>
      </c>
      <c r="L114" s="13">
        <f>L113+J114</f>
        <v>8</v>
      </c>
      <c r="M114" s="23">
        <f>M113+K114</f>
        <v>155.19</v>
      </c>
    </row>
    <row r="115" spans="1:13" ht="15" thickBot="1" x14ac:dyDescent="0.4">
      <c r="A115" s="34"/>
      <c r="B115" s="12" t="s">
        <v>28</v>
      </c>
      <c r="C115" s="13" t="s">
        <v>15</v>
      </c>
      <c r="D115" s="13"/>
      <c r="E115" s="13"/>
      <c r="F115" s="13">
        <f>VLOOKUP(C115,'HR VENT LOADS'!$B$6:$J$70,2,FALSE)</f>
        <v>30</v>
      </c>
      <c r="G115" s="13">
        <f>VLOOKUP(C115,'HR VENT LOADS'!$B$6:$J$70,3,FALSE)</f>
        <v>45</v>
      </c>
      <c r="H115" s="13"/>
      <c r="I115" s="13">
        <f>G115+I106</f>
        <v>691.3</v>
      </c>
      <c r="J115" s="13">
        <f>VLOOKUP(C115,'HR VENT LOADS'!$B$6:$J$70,8,FALSE)</f>
        <v>21</v>
      </c>
      <c r="K115" s="13">
        <f>VLOOKUP(C115,'HR VENT LOADS'!$B$6:$J$70,9,FALSE)</f>
        <v>46</v>
      </c>
      <c r="L115" s="13"/>
      <c r="M115" s="23">
        <f>K115+M106</f>
        <v>693.15</v>
      </c>
    </row>
    <row r="116" spans="1:13" x14ac:dyDescent="0.35">
      <c r="A116" s="34"/>
      <c r="B116" s="4" t="s">
        <v>25</v>
      </c>
      <c r="C116" s="5" t="s">
        <v>57</v>
      </c>
      <c r="D116" s="5"/>
      <c r="E116" s="5">
        <v>5.8</v>
      </c>
      <c r="F116" s="5"/>
      <c r="G116" s="5"/>
      <c r="H116" s="5"/>
      <c r="I116" s="5">
        <f>G116+I115</f>
        <v>691.3</v>
      </c>
      <c r="J116" s="5">
        <f>E116*0.3</f>
        <v>1.74</v>
      </c>
      <c r="K116" s="5">
        <f>E116*0.3</f>
        <v>1.74</v>
      </c>
      <c r="L116" s="5"/>
      <c r="M116" s="6">
        <f>K116+M115</f>
        <v>694.89</v>
      </c>
    </row>
    <row r="117" spans="1:13" x14ac:dyDescent="0.35">
      <c r="A117" s="34"/>
      <c r="B117" s="7" t="s">
        <v>55</v>
      </c>
      <c r="C117" s="1" t="s">
        <v>56</v>
      </c>
      <c r="D117" s="1">
        <v>4</v>
      </c>
      <c r="E117" s="1"/>
      <c r="F117" s="1">
        <f>D117*10</f>
        <v>40</v>
      </c>
      <c r="G117" s="1">
        <f>D117*10</f>
        <v>40</v>
      </c>
      <c r="H117" s="1">
        <f t="shared" ref="H117" si="16">H116+F117</f>
        <v>40</v>
      </c>
      <c r="I117" s="1">
        <f t="shared" ref="I117:I119" si="17">G117+I116</f>
        <v>731.3</v>
      </c>
      <c r="J117" s="1">
        <f>F117*0.9</f>
        <v>36</v>
      </c>
      <c r="K117" s="1">
        <f>G117*0.9</f>
        <v>36</v>
      </c>
      <c r="L117" s="1">
        <f>L116+J117</f>
        <v>36</v>
      </c>
      <c r="M117" s="8">
        <f t="shared" ref="M117:M120" si="18">K117+M116</f>
        <v>730.89</v>
      </c>
    </row>
    <row r="118" spans="1:13" x14ac:dyDescent="0.35">
      <c r="A118" s="34"/>
      <c r="B118" s="7" t="s">
        <v>25</v>
      </c>
      <c r="C118" s="1" t="s">
        <v>58</v>
      </c>
      <c r="D118" s="1"/>
      <c r="E118" s="1">
        <v>5.8</v>
      </c>
      <c r="F118" s="1">
        <f>E118*0.6</f>
        <v>3.48</v>
      </c>
      <c r="G118" s="1">
        <f>E118*0.6</f>
        <v>3.48</v>
      </c>
      <c r="H118" s="1"/>
      <c r="I118" s="1">
        <f t="shared" si="17"/>
        <v>734.78</v>
      </c>
      <c r="J118" s="1"/>
      <c r="K118" s="1"/>
      <c r="L118" s="1"/>
      <c r="M118" s="8">
        <f t="shared" si="18"/>
        <v>730.89</v>
      </c>
    </row>
    <row r="119" spans="1:13" x14ac:dyDescent="0.35">
      <c r="A119" s="34"/>
      <c r="B119" s="7" t="s">
        <v>25</v>
      </c>
      <c r="C119" s="1" t="s">
        <v>59</v>
      </c>
      <c r="D119" s="1"/>
      <c r="E119" s="1">
        <v>25.8</v>
      </c>
      <c r="F119" s="1"/>
      <c r="G119" s="1"/>
      <c r="H119" s="1"/>
      <c r="I119" s="1">
        <f t="shared" si="17"/>
        <v>734.78</v>
      </c>
      <c r="J119" s="1">
        <f>E119*0.3</f>
        <v>7.74</v>
      </c>
      <c r="K119" s="1">
        <f>E119*0.3</f>
        <v>7.74</v>
      </c>
      <c r="L119" s="1"/>
      <c r="M119" s="8">
        <f t="shared" si="18"/>
        <v>738.63</v>
      </c>
    </row>
    <row r="120" spans="1:13" ht="15" thickBot="1" x14ac:dyDescent="0.4">
      <c r="A120" s="34"/>
      <c r="B120" s="9" t="s">
        <v>28</v>
      </c>
      <c r="C120" s="10" t="s">
        <v>16</v>
      </c>
      <c r="D120" s="10"/>
      <c r="E120" s="10"/>
      <c r="F120" s="10">
        <f>VLOOKUP(C120,'HR VENT LOADS'!$B$6:$J$70,2,FALSE)</f>
        <v>30</v>
      </c>
      <c r="G120" s="10">
        <f>VLOOKUP(C120,'HR VENT LOADS'!$B$6:$J$70,3,FALSE)</f>
        <v>45</v>
      </c>
      <c r="H120" s="10"/>
      <c r="I120" s="10">
        <f>G120+I119</f>
        <v>779.78</v>
      </c>
      <c r="J120" s="10">
        <f>VLOOKUP(C120,'HR VENT LOADS'!$B$6:$J$70,8,FALSE)</f>
        <v>21</v>
      </c>
      <c r="K120" s="10">
        <f>VLOOKUP(C120,'HR VENT LOADS'!$B$6:$J$70,9,FALSE)</f>
        <v>46</v>
      </c>
      <c r="L120" s="10"/>
      <c r="M120" s="11">
        <f t="shared" si="18"/>
        <v>784.63</v>
      </c>
    </row>
    <row r="121" spans="1:13" ht="15" thickBot="1" x14ac:dyDescent="0.4">
      <c r="I121" s="2">
        <f>I120+I114</f>
        <v>930.16</v>
      </c>
      <c r="M121" s="2">
        <f>M120+M114</f>
        <v>939.81999999999994</v>
      </c>
    </row>
    <row r="122" spans="1:13" ht="15" thickBot="1" x14ac:dyDescent="0.4">
      <c r="A122" s="34" t="s">
        <v>43</v>
      </c>
      <c r="B122" s="4" t="s">
        <v>28</v>
      </c>
      <c r="C122" s="5" t="s">
        <v>10</v>
      </c>
      <c r="D122" s="5"/>
      <c r="E122" s="5"/>
      <c r="F122" s="5">
        <f>VLOOKUP(C122,'HR VENT LOADS'!$B$6:$J$70,2,FALSE)</f>
        <v>20</v>
      </c>
      <c r="G122" s="5">
        <f>VLOOKUP(C122,'HR VENT LOADS'!$B$6:$J$70,3,FALSE)</f>
        <v>20</v>
      </c>
      <c r="H122" s="5"/>
      <c r="I122" s="5"/>
      <c r="J122" s="5">
        <f>VLOOKUP(C122,'HR VENT LOADS'!$B$6:$J$70,8,FALSE)</f>
        <v>21</v>
      </c>
      <c r="K122" s="5">
        <f>VLOOKUP(C122,'HR VENT LOADS'!$B$6:$J$70,9,FALSE)</f>
        <v>21</v>
      </c>
      <c r="L122" s="5"/>
      <c r="M122" s="6"/>
    </row>
    <row r="123" spans="1:13" ht="15" thickBot="1" x14ac:dyDescent="0.4">
      <c r="A123" s="34"/>
      <c r="B123" s="19" t="s">
        <v>25</v>
      </c>
      <c r="C123" s="3" t="s">
        <v>60</v>
      </c>
      <c r="D123" s="3"/>
      <c r="E123" s="3">
        <v>21.7</v>
      </c>
      <c r="F123" s="10"/>
      <c r="G123" s="10"/>
      <c r="H123" s="3"/>
      <c r="I123" s="3">
        <f>G122+G123</f>
        <v>20</v>
      </c>
      <c r="J123" s="5">
        <f>E123*0.3</f>
        <v>6.51</v>
      </c>
      <c r="K123" s="5">
        <f>E123*0.3</f>
        <v>6.51</v>
      </c>
      <c r="L123" s="3"/>
      <c r="M123" s="14">
        <f>K122+K123</f>
        <v>27.509999999999998</v>
      </c>
    </row>
    <row r="124" spans="1:13" ht="29" x14ac:dyDescent="0.35">
      <c r="A124" s="2" t="s">
        <v>44</v>
      </c>
      <c r="B124" s="4" t="s">
        <v>28</v>
      </c>
      <c r="C124" s="5" t="s">
        <v>17</v>
      </c>
      <c r="D124" s="5"/>
      <c r="E124" s="5"/>
      <c r="F124" s="5">
        <f>VLOOKUP(C124,'HR VENT LOADS'!$B$6:$J$70,2,FALSE)</f>
        <v>20</v>
      </c>
      <c r="G124" s="5">
        <f>VLOOKUP(C124,'HR VENT LOADS'!$B$6:$J$70,3,FALSE)</f>
        <v>20</v>
      </c>
      <c r="H124" s="5"/>
      <c r="I124" s="5">
        <f>G124+I123</f>
        <v>40</v>
      </c>
      <c r="J124" s="5">
        <f>VLOOKUP(C124,'HR VENT LOADS'!$B$6:$J$70,8,FALSE)</f>
        <v>21</v>
      </c>
      <c r="K124" s="5">
        <f>VLOOKUP(C124,'HR VENT LOADS'!$B$6:$J$70,9,FALSE)</f>
        <v>21</v>
      </c>
      <c r="L124" s="5"/>
      <c r="M124" s="5">
        <f>K124+M123</f>
        <v>48.51</v>
      </c>
    </row>
    <row r="125" spans="1:13" ht="15" thickBot="1" x14ac:dyDescent="0.4">
      <c r="I125" s="2">
        <f>I124+I121</f>
        <v>970.16</v>
      </c>
      <c r="M125" s="2">
        <f>M124+M121</f>
        <v>988.32999999999993</v>
      </c>
    </row>
    <row r="126" spans="1:13" x14ac:dyDescent="0.35">
      <c r="A126" s="2" t="s">
        <v>43</v>
      </c>
      <c r="B126" s="4" t="s">
        <v>28</v>
      </c>
      <c r="C126" s="5" t="s">
        <v>11</v>
      </c>
      <c r="D126" s="5"/>
      <c r="E126" s="5"/>
      <c r="F126" s="5">
        <f>VLOOKUP(C126,'HR VENT LOADS'!$B$6:$J$70,2,FALSE)</f>
        <v>20</v>
      </c>
      <c r="G126" s="5">
        <f>VLOOKUP(C126,'HR VENT LOADS'!$B$6:$J$70,3,FALSE)</f>
        <v>20</v>
      </c>
      <c r="H126" s="5"/>
      <c r="I126" s="5"/>
      <c r="J126" s="5">
        <f>VLOOKUP(C126,'HR VENT LOADS'!$B$6:$J$70,8,FALSE)</f>
        <v>21</v>
      </c>
      <c r="K126" s="5">
        <f>VLOOKUP(C126,'HR VENT LOADS'!$B$6:$J$70,9,FALSE)</f>
        <v>21</v>
      </c>
      <c r="L126" s="5"/>
      <c r="M126" s="6"/>
    </row>
    <row r="127" spans="1:13" ht="15" thickBot="1" x14ac:dyDescent="0.4">
      <c r="A127" s="2" t="s">
        <v>62</v>
      </c>
      <c r="B127" s="9" t="s">
        <v>28</v>
      </c>
      <c r="C127" s="10" t="s">
        <v>18</v>
      </c>
      <c r="D127" s="10"/>
      <c r="E127" s="10"/>
      <c r="F127" s="10">
        <f>VLOOKUP(C127,'HR VENT LOADS'!$B$6:$J$70,2,FALSE)</f>
        <v>20</v>
      </c>
      <c r="G127" s="10">
        <f>VLOOKUP(C127,'HR VENT LOADS'!$B$6:$J$70,3,FALSE)</f>
        <v>20</v>
      </c>
      <c r="H127" s="10"/>
      <c r="I127" s="10">
        <f>G126+G127</f>
        <v>40</v>
      </c>
      <c r="J127" s="10">
        <f>VLOOKUP(C127,'HR VENT LOADS'!$B$6:$J$70,8,FALSE)</f>
        <v>21</v>
      </c>
      <c r="K127" s="10">
        <f>VLOOKUP(C127,'HR VENT LOADS'!$B$6:$J$70,9,FALSE)</f>
        <v>21</v>
      </c>
      <c r="L127" s="10"/>
      <c r="M127" s="11">
        <f>K126+K127</f>
        <v>42</v>
      </c>
    </row>
    <row r="128" spans="1:13" ht="15" thickBot="1" x14ac:dyDescent="0.4">
      <c r="I128" s="2">
        <f>I127+I125</f>
        <v>1010.16</v>
      </c>
      <c r="M128" s="2">
        <f>M127+M125</f>
        <v>1030.33</v>
      </c>
    </row>
    <row r="129" spans="1:13" ht="15" thickBot="1" x14ac:dyDescent="0.4">
      <c r="A129" s="34" t="s">
        <v>44</v>
      </c>
      <c r="B129" s="4" t="s">
        <v>25</v>
      </c>
      <c r="C129" s="5" t="s">
        <v>61</v>
      </c>
      <c r="D129" s="5"/>
      <c r="E129" s="5">
        <v>25.8</v>
      </c>
      <c r="F129" s="5">
        <f>E129*0.6</f>
        <v>15.48</v>
      </c>
      <c r="G129" s="5">
        <f>E129*0.6</f>
        <v>15.48</v>
      </c>
      <c r="H129" s="5"/>
      <c r="I129" s="5">
        <f>G129+I128</f>
        <v>1025.6399999999999</v>
      </c>
      <c r="J129" s="5"/>
      <c r="K129" s="5"/>
      <c r="L129" s="5"/>
      <c r="M129" s="5">
        <f>K129+M128</f>
        <v>1030.33</v>
      </c>
    </row>
    <row r="130" spans="1:13" ht="15" thickBot="1" x14ac:dyDescent="0.4">
      <c r="A130" s="34"/>
      <c r="B130" s="19" t="s">
        <v>25</v>
      </c>
      <c r="C130" s="3" t="s">
        <v>51</v>
      </c>
      <c r="D130" s="3"/>
      <c r="E130" s="3">
        <v>8.9</v>
      </c>
      <c r="F130" s="3"/>
      <c r="G130" s="3"/>
      <c r="H130" s="3"/>
      <c r="I130" s="5">
        <f>G130+I129</f>
        <v>1025.6399999999999</v>
      </c>
      <c r="J130" s="5">
        <f>E130*0.3</f>
        <v>2.67</v>
      </c>
      <c r="K130" s="5">
        <f>E130*0.3</f>
        <v>2.67</v>
      </c>
      <c r="L130" s="3"/>
      <c r="M130" s="5">
        <f>K130+M129</f>
        <v>1033</v>
      </c>
    </row>
    <row r="131" spans="1:13" x14ac:dyDescent="0.35">
      <c r="A131" s="2" t="s">
        <v>43</v>
      </c>
      <c r="B131" s="4" t="s">
        <v>28</v>
      </c>
      <c r="C131" s="5" t="s">
        <v>12</v>
      </c>
      <c r="D131" s="5"/>
      <c r="E131" s="5"/>
      <c r="F131" s="5">
        <f>VLOOKUP(C131,'HR VENT LOADS'!$B$6:$J$70,2,FALSE)</f>
        <v>20</v>
      </c>
      <c r="G131" s="5">
        <f>VLOOKUP(C131,'HR VENT LOADS'!$B$6:$J$70,3,FALSE)</f>
        <v>20</v>
      </c>
      <c r="H131" s="5"/>
      <c r="I131" s="5"/>
      <c r="J131" s="5">
        <f>VLOOKUP(C131,'HR VENT LOADS'!$B$6:$J$70,8,FALSE)</f>
        <v>21</v>
      </c>
      <c r="K131" s="5">
        <f>VLOOKUP(C131,'HR VENT LOADS'!$B$6:$J$70,9,FALSE)</f>
        <v>21</v>
      </c>
      <c r="L131" s="5"/>
      <c r="M131" s="6"/>
    </row>
    <row r="132" spans="1:13" ht="15" thickBot="1" x14ac:dyDescent="0.4">
      <c r="A132" s="2" t="s">
        <v>62</v>
      </c>
      <c r="B132" s="9" t="s">
        <v>28</v>
      </c>
      <c r="C132" s="10" t="s">
        <v>19</v>
      </c>
      <c r="D132" s="10"/>
      <c r="E132" s="10"/>
      <c r="F132" s="10">
        <f>VLOOKUP(C132,'HR VENT LOADS'!$B$6:$J$70,2,FALSE)</f>
        <v>20</v>
      </c>
      <c r="G132" s="10">
        <f>VLOOKUP(C132,'HR VENT LOADS'!$B$6:$J$70,3,FALSE)</f>
        <v>20</v>
      </c>
      <c r="H132" s="10"/>
      <c r="I132" s="10">
        <f>G131+G132</f>
        <v>40</v>
      </c>
      <c r="J132" s="10">
        <f>VLOOKUP(C132,'HR VENT LOADS'!$B$6:$J$70,8,FALSE)</f>
        <v>21</v>
      </c>
      <c r="K132" s="10">
        <f>VLOOKUP(C132,'HR VENT LOADS'!$B$6:$J$70,9,FALSE)</f>
        <v>21</v>
      </c>
      <c r="L132" s="10"/>
      <c r="M132" s="11">
        <f>K131+K132</f>
        <v>42</v>
      </c>
    </row>
    <row r="133" spans="1:13" ht="15" thickBot="1" x14ac:dyDescent="0.4">
      <c r="B133" s="24"/>
      <c r="C133" s="21"/>
      <c r="D133" s="21"/>
      <c r="E133" s="21"/>
      <c r="F133" s="21"/>
      <c r="G133" s="21"/>
      <c r="H133" s="21"/>
      <c r="I133" s="21">
        <f>I132+I130</f>
        <v>1065.6399999999999</v>
      </c>
      <c r="J133" s="21"/>
      <c r="K133" s="21"/>
      <c r="L133" s="21"/>
      <c r="M133" s="21">
        <f>M132+M130</f>
        <v>1075</v>
      </c>
    </row>
    <row r="134" spans="1:13" x14ac:dyDescent="0.35">
      <c r="A134" s="34" t="s">
        <v>43</v>
      </c>
      <c r="B134" s="4" t="s">
        <v>28</v>
      </c>
      <c r="C134" s="5" t="s">
        <v>13</v>
      </c>
      <c r="D134" s="5"/>
      <c r="E134" s="5"/>
      <c r="F134" s="5">
        <f>VLOOKUP(C134,'HR VENT LOADS'!$B$6:$J$70,2,FALSE)</f>
        <v>20</v>
      </c>
      <c r="G134" s="5">
        <f>VLOOKUP(C134,'HR VENT LOADS'!$B$6:$J$70,3,FALSE)</f>
        <v>20</v>
      </c>
      <c r="H134" s="5"/>
      <c r="I134" s="5"/>
      <c r="J134" s="5">
        <f>VLOOKUP(C134,'HR VENT LOADS'!$B$6:$J$70,8,FALSE)</f>
        <v>21</v>
      </c>
      <c r="K134" s="5">
        <f>VLOOKUP(C134,'HR VENT LOADS'!$B$6:$J$70,9,FALSE)</f>
        <v>21</v>
      </c>
      <c r="L134" s="5"/>
      <c r="M134" s="6"/>
    </row>
    <row r="135" spans="1:13" ht="15" thickBot="1" x14ac:dyDescent="0.4">
      <c r="A135" s="34"/>
      <c r="B135" s="19" t="s">
        <v>25</v>
      </c>
      <c r="C135" s="3" t="s">
        <v>50</v>
      </c>
      <c r="D135" s="3"/>
      <c r="E135" s="3">
        <v>21.7</v>
      </c>
      <c r="F135" s="10">
        <f>E135*0.6</f>
        <v>13.02</v>
      </c>
      <c r="G135" s="10">
        <f>E135*0.6</f>
        <v>13.02</v>
      </c>
      <c r="H135" s="3"/>
      <c r="I135" s="3">
        <f>G134+G135</f>
        <v>33.019999999999996</v>
      </c>
      <c r="J135" s="3"/>
      <c r="K135" s="3"/>
      <c r="L135" s="3"/>
      <c r="M135" s="14">
        <f>K134+K135</f>
        <v>21</v>
      </c>
    </row>
    <row r="136" spans="1:13" ht="30.75" customHeight="1" x14ac:dyDescent="0.35">
      <c r="A136" s="34" t="s">
        <v>44</v>
      </c>
      <c r="B136" s="4" t="s">
        <v>28</v>
      </c>
      <c r="C136" s="5" t="s">
        <v>20</v>
      </c>
      <c r="D136" s="5"/>
      <c r="E136" s="5"/>
      <c r="F136" s="5">
        <f>VLOOKUP(C136,'HR VENT LOADS'!$B$6:$J$70,2,FALSE)</f>
        <v>20</v>
      </c>
      <c r="G136" s="5">
        <f>VLOOKUP(C136,'HR VENT LOADS'!$B$6:$J$70,3,FALSE)</f>
        <v>30</v>
      </c>
      <c r="H136" s="5"/>
      <c r="I136" s="5">
        <f>G136+I135</f>
        <v>63.019999999999996</v>
      </c>
      <c r="J136" s="5">
        <f>VLOOKUP(C136,'HR VENT LOADS'!$B$6:$J$70,8,FALSE)</f>
        <v>21</v>
      </c>
      <c r="K136" s="5">
        <f>VLOOKUP(C136,'HR VENT LOADS'!$B$6:$J$70,9,FALSE)</f>
        <v>31</v>
      </c>
      <c r="L136" s="5"/>
      <c r="M136" s="5">
        <f>K136+M135</f>
        <v>52</v>
      </c>
    </row>
    <row r="137" spans="1:13" ht="15" thickBot="1" x14ac:dyDescent="0.4">
      <c r="A137" s="34"/>
      <c r="B137" s="9" t="s">
        <v>25</v>
      </c>
      <c r="C137" s="10" t="s">
        <v>51</v>
      </c>
      <c r="D137" s="10"/>
      <c r="E137" s="10">
        <v>8.9</v>
      </c>
      <c r="F137" s="10">
        <f>E137*0.6</f>
        <v>5.34</v>
      </c>
      <c r="G137" s="10">
        <f>E137*0.6</f>
        <v>5.34</v>
      </c>
      <c r="H137" s="10"/>
      <c r="I137" s="10">
        <f>G137+I136</f>
        <v>68.36</v>
      </c>
      <c r="J137" s="10"/>
      <c r="K137" s="10"/>
      <c r="L137" s="10"/>
      <c r="M137" s="10">
        <f>K137+M136</f>
        <v>52</v>
      </c>
    </row>
    <row r="138" spans="1:13" x14ac:dyDescent="0.35">
      <c r="I138" s="2">
        <f>I137+I133</f>
        <v>1133.9999999999998</v>
      </c>
      <c r="M138" s="2">
        <f>M137+M133</f>
        <v>1127</v>
      </c>
    </row>
    <row r="141" spans="1:13" ht="15" thickBot="1" x14ac:dyDescent="0.4"/>
    <row r="142" spans="1:13" x14ac:dyDescent="0.35">
      <c r="B142" s="42"/>
      <c r="C142" s="43" t="s">
        <v>33</v>
      </c>
      <c r="D142" s="43" t="s">
        <v>70</v>
      </c>
      <c r="E142" s="43" t="s">
        <v>71</v>
      </c>
      <c r="F142" s="43" t="s">
        <v>72</v>
      </c>
      <c r="G142" s="44" t="s">
        <v>73</v>
      </c>
    </row>
    <row r="143" spans="1:13" x14ac:dyDescent="0.35">
      <c r="B143" s="45" t="s">
        <v>74</v>
      </c>
      <c r="C143" s="41">
        <v>27.1</v>
      </c>
      <c r="D143" s="41">
        <f>C143*2.5</f>
        <v>67.75</v>
      </c>
      <c r="E143" s="41">
        <f>D143*10</f>
        <v>677.5</v>
      </c>
      <c r="F143" s="48">
        <f>E143/3600</f>
        <v>0.18819444444444444</v>
      </c>
      <c r="G143" s="49">
        <f>F143*1000</f>
        <v>188.19444444444443</v>
      </c>
    </row>
    <row r="144" spans="1:13" ht="15" thickBot="1" x14ac:dyDescent="0.4">
      <c r="B144" s="46" t="s">
        <v>75</v>
      </c>
      <c r="C144" s="47">
        <v>34</v>
      </c>
      <c r="D144" s="47">
        <f>C144*2.5</f>
        <v>85</v>
      </c>
      <c r="E144" s="47">
        <f>D144*1</f>
        <v>85</v>
      </c>
      <c r="F144" s="50">
        <f>E144/3600</f>
        <v>2.361111111111111E-2</v>
      </c>
      <c r="G144" s="51">
        <f>F144*1000</f>
        <v>23.611111111111111</v>
      </c>
    </row>
  </sheetData>
  <mergeCells count="24">
    <mergeCell ref="A129:A130"/>
    <mergeCell ref="A136:A137"/>
    <mergeCell ref="A73:A78"/>
    <mergeCell ref="A89:A95"/>
    <mergeCell ref="A80:A86"/>
    <mergeCell ref="A98:A104"/>
    <mergeCell ref="A134:A135"/>
    <mergeCell ref="A107:A113"/>
    <mergeCell ref="A114:A120"/>
    <mergeCell ref="A122:A123"/>
    <mergeCell ref="F4:G4"/>
    <mergeCell ref="J4:K4"/>
    <mergeCell ref="A61:A67"/>
    <mergeCell ref="E4:E5"/>
    <mergeCell ref="D4:D5"/>
    <mergeCell ref="C4:C5"/>
    <mergeCell ref="B4:B5"/>
    <mergeCell ref="A6:A11"/>
    <mergeCell ref="A12:A15"/>
    <mergeCell ref="A17:A22"/>
    <mergeCell ref="A24:A29"/>
    <mergeCell ref="A31:A35"/>
    <mergeCell ref="A40:A48"/>
    <mergeCell ref="A50:A5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2FEE6-8535-4A85-8CC1-3E2626B54729}">
  <dimension ref="B1:L71"/>
  <sheetViews>
    <sheetView workbookViewId="0">
      <selection activeCell="D1" sqref="D1:D2"/>
    </sheetView>
  </sheetViews>
  <sheetFormatPr defaultColWidth="9.1796875" defaultRowHeight="14.5" x14ac:dyDescent="0.35"/>
  <cols>
    <col min="1" max="1" width="9.1796875" style="25"/>
    <col min="2" max="2" width="11" style="26" customWidth="1"/>
    <col min="3" max="10" width="5.7265625" style="25" customWidth="1"/>
    <col min="11" max="12" width="8.7265625" style="25" customWidth="1"/>
    <col min="13" max="16384" width="9.1796875" style="25"/>
  </cols>
  <sheetData>
    <row r="1" spans="2:12" x14ac:dyDescent="0.35">
      <c r="D1" s="40" t="s">
        <v>76</v>
      </c>
    </row>
    <row r="2" spans="2:12" x14ac:dyDescent="0.35">
      <c r="D2" s="40" t="s">
        <v>77</v>
      </c>
    </row>
    <row r="4" spans="2:12" ht="29.25" customHeight="1" x14ac:dyDescent="0.35">
      <c r="B4" s="29" t="s">
        <v>5</v>
      </c>
      <c r="C4" s="29" t="s">
        <v>0</v>
      </c>
      <c r="D4" s="29"/>
      <c r="E4" s="29" t="s">
        <v>3</v>
      </c>
      <c r="F4" s="29"/>
      <c r="G4" s="29" t="s">
        <v>4</v>
      </c>
      <c r="H4" s="29"/>
      <c r="I4" s="29" t="s">
        <v>36</v>
      </c>
      <c r="J4" s="29"/>
      <c r="K4" s="29" t="s">
        <v>63</v>
      </c>
      <c r="L4" s="29"/>
    </row>
    <row r="5" spans="2:12" x14ac:dyDescent="0.35">
      <c r="B5" s="29"/>
      <c r="C5" s="28" t="s">
        <v>1</v>
      </c>
      <c r="D5" s="28" t="s">
        <v>2</v>
      </c>
      <c r="E5" s="28" t="s">
        <v>1</v>
      </c>
      <c r="F5" s="28" t="s">
        <v>2</v>
      </c>
      <c r="G5" s="28" t="s">
        <v>1</v>
      </c>
      <c r="H5" s="28" t="s">
        <v>2</v>
      </c>
      <c r="I5" s="28" t="s">
        <v>1</v>
      </c>
      <c r="J5" s="28" t="s">
        <v>2</v>
      </c>
      <c r="K5" s="28" t="s">
        <v>64</v>
      </c>
      <c r="L5" s="28" t="s">
        <v>65</v>
      </c>
    </row>
    <row r="6" spans="2:12" x14ac:dyDescent="0.35">
      <c r="B6" s="27">
        <v>114</v>
      </c>
      <c r="C6" s="28">
        <v>20</v>
      </c>
      <c r="D6" s="28">
        <v>30</v>
      </c>
      <c r="E6" s="28">
        <v>8</v>
      </c>
      <c r="F6" s="28">
        <f>ROUNDUP(D6*0.38,0)</f>
        <v>12</v>
      </c>
      <c r="G6" s="28">
        <v>13</v>
      </c>
      <c r="H6" s="28">
        <f>ROUNDUP(D6*0.62,0)</f>
        <v>19</v>
      </c>
      <c r="I6" s="28">
        <f>E6+G6</f>
        <v>21</v>
      </c>
      <c r="J6" s="28">
        <f>F6+H6</f>
        <v>31</v>
      </c>
      <c r="K6" s="28" t="s">
        <v>66</v>
      </c>
      <c r="L6" s="28" t="s">
        <v>66</v>
      </c>
    </row>
    <row r="7" spans="2:12" x14ac:dyDescent="0.35">
      <c r="B7" s="27">
        <v>115</v>
      </c>
      <c r="C7" s="28">
        <v>20</v>
      </c>
      <c r="D7" s="28">
        <v>30</v>
      </c>
      <c r="E7" s="28">
        <v>8</v>
      </c>
      <c r="F7" s="28">
        <f t="shared" ref="F7:F70" si="0">ROUNDUP(D7*0.38,0)</f>
        <v>12</v>
      </c>
      <c r="G7" s="28">
        <v>13</v>
      </c>
      <c r="H7" s="28">
        <f t="shared" ref="H7:H70" si="1">ROUNDUP(D7*0.62,0)</f>
        <v>19</v>
      </c>
      <c r="I7" s="28">
        <f t="shared" ref="I7:I70" si="2">E7+G7</f>
        <v>21</v>
      </c>
      <c r="J7" s="28">
        <f t="shared" ref="J7:J70" si="3">F7+H7</f>
        <v>31</v>
      </c>
      <c r="K7" s="28" t="s">
        <v>66</v>
      </c>
      <c r="L7" s="28" t="s">
        <v>66</v>
      </c>
    </row>
    <row r="8" spans="2:12" x14ac:dyDescent="0.35">
      <c r="B8" s="27">
        <v>116</v>
      </c>
      <c r="C8" s="28">
        <v>20</v>
      </c>
      <c r="D8" s="28">
        <v>30</v>
      </c>
      <c r="E8" s="28">
        <v>8</v>
      </c>
      <c r="F8" s="28">
        <f t="shared" si="0"/>
        <v>12</v>
      </c>
      <c r="G8" s="28">
        <v>13</v>
      </c>
      <c r="H8" s="28">
        <f t="shared" si="1"/>
        <v>19</v>
      </c>
      <c r="I8" s="28">
        <f t="shared" si="2"/>
        <v>21</v>
      </c>
      <c r="J8" s="28">
        <f t="shared" si="3"/>
        <v>31</v>
      </c>
      <c r="K8" s="28" t="s">
        <v>66</v>
      </c>
      <c r="L8" s="28" t="s">
        <v>66</v>
      </c>
    </row>
    <row r="9" spans="2:12" x14ac:dyDescent="0.35">
      <c r="B9" s="27">
        <v>117</v>
      </c>
      <c r="C9" s="28">
        <v>20</v>
      </c>
      <c r="D9" s="28">
        <v>30</v>
      </c>
      <c r="E9" s="28">
        <v>8</v>
      </c>
      <c r="F9" s="28">
        <f t="shared" si="0"/>
        <v>12</v>
      </c>
      <c r="G9" s="28">
        <v>13</v>
      </c>
      <c r="H9" s="28">
        <f t="shared" si="1"/>
        <v>19</v>
      </c>
      <c r="I9" s="28">
        <f t="shared" si="2"/>
        <v>21</v>
      </c>
      <c r="J9" s="28">
        <f t="shared" si="3"/>
        <v>31</v>
      </c>
      <c r="K9" s="28" t="s">
        <v>66</v>
      </c>
      <c r="L9" s="28" t="s">
        <v>66</v>
      </c>
    </row>
    <row r="10" spans="2:12" x14ac:dyDescent="0.35">
      <c r="B10" s="27">
        <v>118</v>
      </c>
      <c r="C10" s="28">
        <v>30</v>
      </c>
      <c r="D10" s="28">
        <v>45</v>
      </c>
      <c r="E10" s="28">
        <v>8</v>
      </c>
      <c r="F10" s="28">
        <f t="shared" si="0"/>
        <v>18</v>
      </c>
      <c r="G10" s="28">
        <v>13</v>
      </c>
      <c r="H10" s="28">
        <f t="shared" si="1"/>
        <v>28</v>
      </c>
      <c r="I10" s="28">
        <f t="shared" si="2"/>
        <v>21</v>
      </c>
      <c r="J10" s="28">
        <f t="shared" si="3"/>
        <v>46</v>
      </c>
      <c r="K10" s="28" t="s">
        <v>66</v>
      </c>
      <c r="L10" s="28" t="s">
        <v>66</v>
      </c>
    </row>
    <row r="11" spans="2:12" x14ac:dyDescent="0.35">
      <c r="B11" s="27">
        <v>120</v>
      </c>
      <c r="C11" s="28">
        <v>20</v>
      </c>
      <c r="D11" s="28">
        <v>30</v>
      </c>
      <c r="E11" s="28">
        <v>8</v>
      </c>
      <c r="F11" s="28">
        <f t="shared" si="0"/>
        <v>12</v>
      </c>
      <c r="G11" s="28">
        <v>13</v>
      </c>
      <c r="H11" s="28">
        <f t="shared" si="1"/>
        <v>19</v>
      </c>
      <c r="I11" s="28">
        <f t="shared" si="2"/>
        <v>21</v>
      </c>
      <c r="J11" s="28">
        <f t="shared" si="3"/>
        <v>31</v>
      </c>
      <c r="K11" s="28" t="s">
        <v>66</v>
      </c>
      <c r="L11" s="28" t="s">
        <v>66</v>
      </c>
    </row>
    <row r="12" spans="2:12" x14ac:dyDescent="0.35">
      <c r="B12" s="27">
        <v>121</v>
      </c>
      <c r="C12" s="28">
        <v>20</v>
      </c>
      <c r="D12" s="28">
        <v>30</v>
      </c>
      <c r="E12" s="28">
        <v>8</v>
      </c>
      <c r="F12" s="28">
        <f t="shared" si="0"/>
        <v>12</v>
      </c>
      <c r="G12" s="28">
        <v>13</v>
      </c>
      <c r="H12" s="28">
        <f t="shared" si="1"/>
        <v>19</v>
      </c>
      <c r="I12" s="28">
        <f t="shared" si="2"/>
        <v>21</v>
      </c>
      <c r="J12" s="28">
        <f t="shared" si="3"/>
        <v>31</v>
      </c>
      <c r="K12" s="28" t="s">
        <v>66</v>
      </c>
      <c r="L12" s="28" t="s">
        <v>66</v>
      </c>
    </row>
    <row r="13" spans="2:12" x14ac:dyDescent="0.35">
      <c r="B13" s="27">
        <v>122</v>
      </c>
      <c r="C13" s="28">
        <v>30</v>
      </c>
      <c r="D13" s="28">
        <v>45</v>
      </c>
      <c r="E13" s="28">
        <v>8</v>
      </c>
      <c r="F13" s="28">
        <f t="shared" si="0"/>
        <v>18</v>
      </c>
      <c r="G13" s="28">
        <v>13</v>
      </c>
      <c r="H13" s="28">
        <f t="shared" si="1"/>
        <v>28</v>
      </c>
      <c r="I13" s="28">
        <f t="shared" si="2"/>
        <v>21</v>
      </c>
      <c r="J13" s="28">
        <f t="shared" si="3"/>
        <v>46</v>
      </c>
      <c r="K13" s="28" t="s">
        <v>66</v>
      </c>
      <c r="L13" s="28" t="s">
        <v>66</v>
      </c>
    </row>
    <row r="14" spans="2:12" x14ac:dyDescent="0.35">
      <c r="B14" s="27">
        <v>123</v>
      </c>
      <c r="C14" s="28">
        <v>30</v>
      </c>
      <c r="D14" s="28">
        <v>45</v>
      </c>
      <c r="E14" s="28">
        <v>8</v>
      </c>
      <c r="F14" s="28">
        <f t="shared" si="0"/>
        <v>18</v>
      </c>
      <c r="G14" s="28">
        <v>13</v>
      </c>
      <c r="H14" s="28">
        <f t="shared" si="1"/>
        <v>28</v>
      </c>
      <c r="I14" s="28">
        <f t="shared" si="2"/>
        <v>21</v>
      </c>
      <c r="J14" s="28">
        <f t="shared" si="3"/>
        <v>46</v>
      </c>
      <c r="K14" s="28" t="s">
        <v>66</v>
      </c>
      <c r="L14" s="28" t="s">
        <v>66</v>
      </c>
    </row>
    <row r="15" spans="2:12" x14ac:dyDescent="0.35">
      <c r="B15" s="27">
        <v>125</v>
      </c>
      <c r="C15" s="28">
        <v>20</v>
      </c>
      <c r="D15" s="28">
        <v>20</v>
      </c>
      <c r="E15" s="28">
        <v>8</v>
      </c>
      <c r="F15" s="28">
        <f t="shared" si="0"/>
        <v>8</v>
      </c>
      <c r="G15" s="28">
        <v>13</v>
      </c>
      <c r="H15" s="28">
        <f t="shared" si="1"/>
        <v>13</v>
      </c>
      <c r="I15" s="28">
        <f t="shared" si="2"/>
        <v>21</v>
      </c>
      <c r="J15" s="28">
        <f t="shared" si="3"/>
        <v>21</v>
      </c>
      <c r="K15" s="28" t="s">
        <v>66</v>
      </c>
      <c r="L15" s="28" t="s">
        <v>66</v>
      </c>
    </row>
    <row r="16" spans="2:12" x14ac:dyDescent="0.35">
      <c r="B16" s="27">
        <v>126</v>
      </c>
      <c r="C16" s="28">
        <v>20</v>
      </c>
      <c r="D16" s="28">
        <v>20</v>
      </c>
      <c r="E16" s="28">
        <v>8</v>
      </c>
      <c r="F16" s="28">
        <f t="shared" si="0"/>
        <v>8</v>
      </c>
      <c r="G16" s="28">
        <v>13</v>
      </c>
      <c r="H16" s="28">
        <f t="shared" si="1"/>
        <v>13</v>
      </c>
      <c r="I16" s="28">
        <f t="shared" si="2"/>
        <v>21</v>
      </c>
      <c r="J16" s="28">
        <f t="shared" si="3"/>
        <v>21</v>
      </c>
      <c r="K16" s="28" t="s">
        <v>66</v>
      </c>
      <c r="L16" s="28" t="s">
        <v>66</v>
      </c>
    </row>
    <row r="17" spans="2:12" x14ac:dyDescent="0.35">
      <c r="B17" s="27">
        <v>127</v>
      </c>
      <c r="C17" s="28">
        <v>20</v>
      </c>
      <c r="D17" s="28">
        <v>30</v>
      </c>
      <c r="E17" s="28">
        <v>8</v>
      </c>
      <c r="F17" s="28">
        <f t="shared" si="0"/>
        <v>12</v>
      </c>
      <c r="G17" s="28">
        <v>13</v>
      </c>
      <c r="H17" s="28">
        <f t="shared" si="1"/>
        <v>19</v>
      </c>
      <c r="I17" s="28">
        <f t="shared" si="2"/>
        <v>21</v>
      </c>
      <c r="J17" s="28">
        <f t="shared" si="3"/>
        <v>31</v>
      </c>
      <c r="K17" s="28" t="s">
        <v>66</v>
      </c>
      <c r="L17" s="28" t="s">
        <v>66</v>
      </c>
    </row>
    <row r="18" spans="2:12" x14ac:dyDescent="0.35">
      <c r="B18" s="27">
        <v>128</v>
      </c>
      <c r="C18" s="28">
        <v>20</v>
      </c>
      <c r="D18" s="28">
        <v>30</v>
      </c>
      <c r="E18" s="28">
        <v>8</v>
      </c>
      <c r="F18" s="28">
        <f t="shared" si="0"/>
        <v>12</v>
      </c>
      <c r="G18" s="28">
        <v>13</v>
      </c>
      <c r="H18" s="28">
        <f t="shared" si="1"/>
        <v>19</v>
      </c>
      <c r="I18" s="28">
        <f t="shared" si="2"/>
        <v>21</v>
      </c>
      <c r="J18" s="28">
        <f t="shared" si="3"/>
        <v>31</v>
      </c>
      <c r="K18" s="28" t="s">
        <v>66</v>
      </c>
      <c r="L18" s="28" t="s">
        <v>66</v>
      </c>
    </row>
    <row r="19" spans="2:12" x14ac:dyDescent="0.35">
      <c r="B19" s="27">
        <v>129</v>
      </c>
      <c r="C19" s="28">
        <v>20</v>
      </c>
      <c r="D19" s="28">
        <v>30</v>
      </c>
      <c r="E19" s="28">
        <v>8</v>
      </c>
      <c r="F19" s="28">
        <f t="shared" si="0"/>
        <v>12</v>
      </c>
      <c r="G19" s="28">
        <v>13</v>
      </c>
      <c r="H19" s="28">
        <f t="shared" si="1"/>
        <v>19</v>
      </c>
      <c r="I19" s="28">
        <f t="shared" si="2"/>
        <v>21</v>
      </c>
      <c r="J19" s="28">
        <f t="shared" si="3"/>
        <v>31</v>
      </c>
      <c r="K19" s="28" t="s">
        <v>66</v>
      </c>
      <c r="L19" s="28" t="s">
        <v>66</v>
      </c>
    </row>
    <row r="20" spans="2:12" x14ac:dyDescent="0.35">
      <c r="B20" s="27">
        <v>130</v>
      </c>
      <c r="C20" s="28">
        <v>20</v>
      </c>
      <c r="D20" s="28">
        <v>30</v>
      </c>
      <c r="E20" s="28">
        <v>8</v>
      </c>
      <c r="F20" s="28">
        <f t="shared" si="0"/>
        <v>12</v>
      </c>
      <c r="G20" s="28">
        <v>13</v>
      </c>
      <c r="H20" s="28">
        <f t="shared" si="1"/>
        <v>19</v>
      </c>
      <c r="I20" s="28">
        <f t="shared" si="2"/>
        <v>21</v>
      </c>
      <c r="J20" s="28">
        <f t="shared" si="3"/>
        <v>31</v>
      </c>
      <c r="K20" s="28" t="s">
        <v>66</v>
      </c>
      <c r="L20" s="28" t="s">
        <v>66</v>
      </c>
    </row>
    <row r="21" spans="2:12" x14ac:dyDescent="0.35">
      <c r="B21" s="27">
        <v>131</v>
      </c>
      <c r="C21" s="28">
        <v>20</v>
      </c>
      <c r="D21" s="28">
        <v>20</v>
      </c>
      <c r="E21" s="28">
        <v>8</v>
      </c>
      <c r="F21" s="28">
        <f t="shared" si="0"/>
        <v>8</v>
      </c>
      <c r="G21" s="28">
        <v>13</v>
      </c>
      <c r="H21" s="28">
        <f t="shared" si="1"/>
        <v>13</v>
      </c>
      <c r="I21" s="28">
        <f t="shared" si="2"/>
        <v>21</v>
      </c>
      <c r="J21" s="28">
        <f t="shared" si="3"/>
        <v>21</v>
      </c>
      <c r="K21" s="28" t="s">
        <v>66</v>
      </c>
      <c r="L21" s="28" t="s">
        <v>66</v>
      </c>
    </row>
    <row r="22" spans="2:12" x14ac:dyDescent="0.35">
      <c r="B22" s="27">
        <v>214</v>
      </c>
      <c r="C22" s="28">
        <v>20</v>
      </c>
      <c r="D22" s="28">
        <v>30</v>
      </c>
      <c r="E22" s="28">
        <v>8</v>
      </c>
      <c r="F22" s="28">
        <f t="shared" si="0"/>
        <v>12</v>
      </c>
      <c r="G22" s="28">
        <v>13</v>
      </c>
      <c r="H22" s="28">
        <f t="shared" si="1"/>
        <v>19</v>
      </c>
      <c r="I22" s="28">
        <f t="shared" si="2"/>
        <v>21</v>
      </c>
      <c r="J22" s="28">
        <f t="shared" si="3"/>
        <v>31</v>
      </c>
      <c r="K22" s="28" t="s">
        <v>66</v>
      </c>
      <c r="L22" s="28" t="s">
        <v>66</v>
      </c>
    </row>
    <row r="23" spans="2:12" x14ac:dyDescent="0.35">
      <c r="B23" s="27">
        <v>215</v>
      </c>
      <c r="C23" s="28">
        <v>20</v>
      </c>
      <c r="D23" s="28">
        <v>30</v>
      </c>
      <c r="E23" s="28">
        <v>8</v>
      </c>
      <c r="F23" s="28">
        <f t="shared" si="0"/>
        <v>12</v>
      </c>
      <c r="G23" s="28">
        <v>13</v>
      </c>
      <c r="H23" s="28">
        <f t="shared" si="1"/>
        <v>19</v>
      </c>
      <c r="I23" s="28">
        <f t="shared" si="2"/>
        <v>21</v>
      </c>
      <c r="J23" s="28">
        <f t="shared" si="3"/>
        <v>31</v>
      </c>
      <c r="K23" s="28" t="s">
        <v>66</v>
      </c>
      <c r="L23" s="28" t="s">
        <v>66</v>
      </c>
    </row>
    <row r="24" spans="2:12" x14ac:dyDescent="0.35">
      <c r="B24" s="27">
        <v>216</v>
      </c>
      <c r="C24" s="28">
        <v>20</v>
      </c>
      <c r="D24" s="28">
        <v>30</v>
      </c>
      <c r="E24" s="28">
        <v>8</v>
      </c>
      <c r="F24" s="28">
        <f t="shared" si="0"/>
        <v>12</v>
      </c>
      <c r="G24" s="28">
        <v>13</v>
      </c>
      <c r="H24" s="28">
        <f t="shared" si="1"/>
        <v>19</v>
      </c>
      <c r="I24" s="28">
        <f t="shared" si="2"/>
        <v>21</v>
      </c>
      <c r="J24" s="28">
        <f t="shared" si="3"/>
        <v>31</v>
      </c>
      <c r="K24" s="28" t="s">
        <v>66</v>
      </c>
      <c r="L24" s="28" t="s">
        <v>66</v>
      </c>
    </row>
    <row r="25" spans="2:12" x14ac:dyDescent="0.35">
      <c r="B25" s="27">
        <v>217</v>
      </c>
      <c r="C25" s="28">
        <v>30</v>
      </c>
      <c r="D25" s="28">
        <v>45</v>
      </c>
      <c r="E25" s="28">
        <v>8</v>
      </c>
      <c r="F25" s="28">
        <f t="shared" si="0"/>
        <v>18</v>
      </c>
      <c r="G25" s="28">
        <v>13</v>
      </c>
      <c r="H25" s="28">
        <f t="shared" si="1"/>
        <v>28</v>
      </c>
      <c r="I25" s="28">
        <f t="shared" si="2"/>
        <v>21</v>
      </c>
      <c r="J25" s="28">
        <f t="shared" si="3"/>
        <v>46</v>
      </c>
      <c r="K25" s="28" t="s">
        <v>66</v>
      </c>
      <c r="L25" s="28" t="s">
        <v>66</v>
      </c>
    </row>
    <row r="26" spans="2:12" x14ac:dyDescent="0.35">
      <c r="B26" s="27">
        <v>218</v>
      </c>
      <c r="C26" s="28">
        <v>30</v>
      </c>
      <c r="D26" s="28">
        <v>45</v>
      </c>
      <c r="E26" s="28">
        <v>8</v>
      </c>
      <c r="F26" s="28">
        <f t="shared" si="0"/>
        <v>18</v>
      </c>
      <c r="G26" s="28">
        <v>13</v>
      </c>
      <c r="H26" s="28">
        <f t="shared" si="1"/>
        <v>28</v>
      </c>
      <c r="I26" s="28">
        <f t="shared" si="2"/>
        <v>21</v>
      </c>
      <c r="J26" s="28">
        <f t="shared" si="3"/>
        <v>46</v>
      </c>
      <c r="K26" s="28" t="s">
        <v>66</v>
      </c>
      <c r="L26" s="28" t="s">
        <v>66</v>
      </c>
    </row>
    <row r="27" spans="2:12" x14ac:dyDescent="0.35">
      <c r="B27" s="27">
        <v>221</v>
      </c>
      <c r="C27" s="28">
        <v>20</v>
      </c>
      <c r="D27" s="28">
        <v>30</v>
      </c>
      <c r="E27" s="28">
        <v>8</v>
      </c>
      <c r="F27" s="28">
        <f t="shared" si="0"/>
        <v>12</v>
      </c>
      <c r="G27" s="28">
        <v>13</v>
      </c>
      <c r="H27" s="28">
        <f t="shared" si="1"/>
        <v>19</v>
      </c>
      <c r="I27" s="28">
        <f t="shared" si="2"/>
        <v>21</v>
      </c>
      <c r="J27" s="28">
        <f t="shared" si="3"/>
        <v>31</v>
      </c>
      <c r="K27" s="28" t="s">
        <v>66</v>
      </c>
      <c r="L27" s="28" t="s">
        <v>66</v>
      </c>
    </row>
    <row r="28" spans="2:12" x14ac:dyDescent="0.35">
      <c r="B28" s="27">
        <v>222</v>
      </c>
      <c r="C28" s="28">
        <v>20</v>
      </c>
      <c r="D28" s="28">
        <v>30</v>
      </c>
      <c r="E28" s="28">
        <v>8</v>
      </c>
      <c r="F28" s="28">
        <f t="shared" si="0"/>
        <v>12</v>
      </c>
      <c r="G28" s="28">
        <v>13</v>
      </c>
      <c r="H28" s="28">
        <f t="shared" si="1"/>
        <v>19</v>
      </c>
      <c r="I28" s="28">
        <f t="shared" si="2"/>
        <v>21</v>
      </c>
      <c r="J28" s="28">
        <f t="shared" si="3"/>
        <v>31</v>
      </c>
      <c r="K28" s="28" t="s">
        <v>66</v>
      </c>
      <c r="L28" s="28" t="s">
        <v>66</v>
      </c>
    </row>
    <row r="29" spans="2:12" x14ac:dyDescent="0.35">
      <c r="B29" s="27">
        <v>223</v>
      </c>
      <c r="C29" s="28">
        <v>30</v>
      </c>
      <c r="D29" s="28">
        <v>45</v>
      </c>
      <c r="E29" s="28">
        <v>8</v>
      </c>
      <c r="F29" s="28">
        <f t="shared" si="0"/>
        <v>18</v>
      </c>
      <c r="G29" s="28">
        <v>13</v>
      </c>
      <c r="H29" s="28">
        <f t="shared" si="1"/>
        <v>28</v>
      </c>
      <c r="I29" s="28">
        <f t="shared" si="2"/>
        <v>21</v>
      </c>
      <c r="J29" s="28">
        <f t="shared" si="3"/>
        <v>46</v>
      </c>
      <c r="K29" s="28" t="s">
        <v>66</v>
      </c>
      <c r="L29" s="28" t="s">
        <v>66</v>
      </c>
    </row>
    <row r="30" spans="2:12" x14ac:dyDescent="0.35">
      <c r="B30" s="27">
        <v>224</v>
      </c>
      <c r="C30" s="28">
        <v>30</v>
      </c>
      <c r="D30" s="28">
        <v>45</v>
      </c>
      <c r="E30" s="28">
        <v>8</v>
      </c>
      <c r="F30" s="28">
        <f t="shared" si="0"/>
        <v>18</v>
      </c>
      <c r="G30" s="28">
        <v>13</v>
      </c>
      <c r="H30" s="28">
        <f t="shared" si="1"/>
        <v>28</v>
      </c>
      <c r="I30" s="28">
        <f t="shared" si="2"/>
        <v>21</v>
      </c>
      <c r="J30" s="28">
        <f t="shared" si="3"/>
        <v>46</v>
      </c>
      <c r="K30" s="28" t="s">
        <v>66</v>
      </c>
      <c r="L30" s="28" t="s">
        <v>66</v>
      </c>
    </row>
    <row r="31" spans="2:12" x14ac:dyDescent="0.35">
      <c r="B31" s="27">
        <v>227</v>
      </c>
      <c r="C31" s="28">
        <v>20</v>
      </c>
      <c r="D31" s="28">
        <v>30</v>
      </c>
      <c r="E31" s="28">
        <v>8</v>
      </c>
      <c r="F31" s="28">
        <f t="shared" si="0"/>
        <v>12</v>
      </c>
      <c r="G31" s="28">
        <v>13</v>
      </c>
      <c r="H31" s="28">
        <f t="shared" si="1"/>
        <v>19</v>
      </c>
      <c r="I31" s="28">
        <f t="shared" si="2"/>
        <v>21</v>
      </c>
      <c r="J31" s="28">
        <f t="shared" si="3"/>
        <v>31</v>
      </c>
      <c r="K31" s="28" t="s">
        <v>66</v>
      </c>
      <c r="L31" s="28" t="s">
        <v>66</v>
      </c>
    </row>
    <row r="32" spans="2:12" x14ac:dyDescent="0.35">
      <c r="B32" s="27">
        <v>228</v>
      </c>
      <c r="C32" s="28">
        <v>20</v>
      </c>
      <c r="D32" s="28">
        <v>30</v>
      </c>
      <c r="E32" s="28">
        <v>8</v>
      </c>
      <c r="F32" s="28">
        <f t="shared" si="0"/>
        <v>12</v>
      </c>
      <c r="G32" s="28">
        <v>13</v>
      </c>
      <c r="H32" s="28">
        <f t="shared" si="1"/>
        <v>19</v>
      </c>
      <c r="I32" s="28">
        <f t="shared" si="2"/>
        <v>21</v>
      </c>
      <c r="J32" s="28">
        <f t="shared" si="3"/>
        <v>31</v>
      </c>
      <c r="K32" s="28" t="s">
        <v>66</v>
      </c>
      <c r="L32" s="28" t="s">
        <v>66</v>
      </c>
    </row>
    <row r="33" spans="2:12" x14ac:dyDescent="0.35">
      <c r="B33" s="27">
        <v>229</v>
      </c>
      <c r="C33" s="28">
        <v>20</v>
      </c>
      <c r="D33" s="28">
        <v>30</v>
      </c>
      <c r="E33" s="28">
        <v>8</v>
      </c>
      <c r="F33" s="28">
        <f t="shared" si="0"/>
        <v>12</v>
      </c>
      <c r="G33" s="28">
        <v>13</v>
      </c>
      <c r="H33" s="28">
        <f t="shared" si="1"/>
        <v>19</v>
      </c>
      <c r="I33" s="28">
        <f t="shared" si="2"/>
        <v>21</v>
      </c>
      <c r="J33" s="28">
        <f t="shared" si="3"/>
        <v>31</v>
      </c>
      <c r="K33" s="28" t="s">
        <v>66</v>
      </c>
      <c r="L33" s="28" t="s">
        <v>66</v>
      </c>
    </row>
    <row r="34" spans="2:12" x14ac:dyDescent="0.35">
      <c r="B34" s="27">
        <v>230</v>
      </c>
      <c r="C34" s="28">
        <v>20</v>
      </c>
      <c r="D34" s="28">
        <v>30</v>
      </c>
      <c r="E34" s="28">
        <v>8</v>
      </c>
      <c r="F34" s="28">
        <f t="shared" si="0"/>
        <v>12</v>
      </c>
      <c r="G34" s="28">
        <v>13</v>
      </c>
      <c r="H34" s="28">
        <f t="shared" si="1"/>
        <v>19</v>
      </c>
      <c r="I34" s="28">
        <f t="shared" si="2"/>
        <v>21</v>
      </c>
      <c r="J34" s="28">
        <f t="shared" si="3"/>
        <v>31</v>
      </c>
      <c r="K34" s="28" t="s">
        <v>66</v>
      </c>
      <c r="L34" s="28" t="s">
        <v>66</v>
      </c>
    </row>
    <row r="35" spans="2:12" x14ac:dyDescent="0.35">
      <c r="B35" s="27">
        <v>231</v>
      </c>
      <c r="C35" s="28">
        <v>20</v>
      </c>
      <c r="D35" s="28">
        <v>30</v>
      </c>
      <c r="E35" s="28">
        <v>8</v>
      </c>
      <c r="F35" s="28">
        <f t="shared" si="0"/>
        <v>12</v>
      </c>
      <c r="G35" s="28">
        <v>13</v>
      </c>
      <c r="H35" s="28">
        <f t="shared" si="1"/>
        <v>19</v>
      </c>
      <c r="I35" s="28">
        <f t="shared" si="2"/>
        <v>21</v>
      </c>
      <c r="J35" s="28">
        <f t="shared" si="3"/>
        <v>31</v>
      </c>
      <c r="K35" s="28" t="s">
        <v>66</v>
      </c>
      <c r="L35" s="28" t="s">
        <v>66</v>
      </c>
    </row>
    <row r="36" spans="2:12" x14ac:dyDescent="0.35">
      <c r="B36" s="27">
        <v>232</v>
      </c>
      <c r="C36" s="28">
        <v>20</v>
      </c>
      <c r="D36" s="28">
        <v>30</v>
      </c>
      <c r="E36" s="28">
        <v>8</v>
      </c>
      <c r="F36" s="28">
        <f t="shared" si="0"/>
        <v>12</v>
      </c>
      <c r="G36" s="28">
        <v>13</v>
      </c>
      <c r="H36" s="28">
        <f t="shared" si="1"/>
        <v>19</v>
      </c>
      <c r="I36" s="28">
        <f t="shared" si="2"/>
        <v>21</v>
      </c>
      <c r="J36" s="28">
        <f t="shared" si="3"/>
        <v>31</v>
      </c>
      <c r="K36" s="28" t="s">
        <v>66</v>
      </c>
      <c r="L36" s="28" t="s">
        <v>66</v>
      </c>
    </row>
    <row r="37" spans="2:12" x14ac:dyDescent="0.35">
      <c r="B37" s="27">
        <v>233</v>
      </c>
      <c r="C37" s="28">
        <v>20</v>
      </c>
      <c r="D37" s="28">
        <v>20</v>
      </c>
      <c r="E37" s="28">
        <v>8</v>
      </c>
      <c r="F37" s="28">
        <f t="shared" si="0"/>
        <v>8</v>
      </c>
      <c r="G37" s="28">
        <v>13</v>
      </c>
      <c r="H37" s="28">
        <f t="shared" si="1"/>
        <v>13</v>
      </c>
      <c r="I37" s="28">
        <f t="shared" si="2"/>
        <v>21</v>
      </c>
      <c r="J37" s="28">
        <f t="shared" si="3"/>
        <v>21</v>
      </c>
      <c r="K37" s="28" t="s">
        <v>66</v>
      </c>
      <c r="L37" s="28" t="s">
        <v>66</v>
      </c>
    </row>
    <row r="38" spans="2:12" x14ac:dyDescent="0.35">
      <c r="B38" s="27">
        <v>314</v>
      </c>
      <c r="C38" s="28">
        <v>20</v>
      </c>
      <c r="D38" s="28">
        <v>30</v>
      </c>
      <c r="E38" s="28">
        <v>8</v>
      </c>
      <c r="F38" s="28">
        <f t="shared" si="0"/>
        <v>12</v>
      </c>
      <c r="G38" s="28">
        <v>13</v>
      </c>
      <c r="H38" s="28">
        <f t="shared" si="1"/>
        <v>19</v>
      </c>
      <c r="I38" s="28">
        <f t="shared" si="2"/>
        <v>21</v>
      </c>
      <c r="J38" s="28">
        <f t="shared" si="3"/>
        <v>31</v>
      </c>
      <c r="K38" s="28" t="s">
        <v>66</v>
      </c>
      <c r="L38" s="28" t="s">
        <v>66</v>
      </c>
    </row>
    <row r="39" spans="2:12" x14ac:dyDescent="0.35">
      <c r="B39" s="27">
        <v>315</v>
      </c>
      <c r="C39" s="28">
        <v>20</v>
      </c>
      <c r="D39" s="28">
        <v>30</v>
      </c>
      <c r="E39" s="28">
        <v>8</v>
      </c>
      <c r="F39" s="28">
        <f t="shared" si="0"/>
        <v>12</v>
      </c>
      <c r="G39" s="28">
        <v>13</v>
      </c>
      <c r="H39" s="28">
        <f t="shared" si="1"/>
        <v>19</v>
      </c>
      <c r="I39" s="28">
        <f t="shared" si="2"/>
        <v>21</v>
      </c>
      <c r="J39" s="28">
        <f t="shared" si="3"/>
        <v>31</v>
      </c>
      <c r="K39" s="28" t="s">
        <v>66</v>
      </c>
      <c r="L39" s="28" t="s">
        <v>66</v>
      </c>
    </row>
    <row r="40" spans="2:12" x14ac:dyDescent="0.35">
      <c r="B40" s="27">
        <v>316</v>
      </c>
      <c r="C40" s="28">
        <v>20</v>
      </c>
      <c r="D40" s="28">
        <v>30</v>
      </c>
      <c r="E40" s="28">
        <v>8</v>
      </c>
      <c r="F40" s="28">
        <f t="shared" si="0"/>
        <v>12</v>
      </c>
      <c r="G40" s="28">
        <v>13</v>
      </c>
      <c r="H40" s="28">
        <f t="shared" si="1"/>
        <v>19</v>
      </c>
      <c r="I40" s="28">
        <f t="shared" si="2"/>
        <v>21</v>
      </c>
      <c r="J40" s="28">
        <f t="shared" si="3"/>
        <v>31</v>
      </c>
      <c r="K40" s="28" t="s">
        <v>66</v>
      </c>
      <c r="L40" s="28" t="s">
        <v>66</v>
      </c>
    </row>
    <row r="41" spans="2:12" x14ac:dyDescent="0.35">
      <c r="B41" s="27">
        <v>318</v>
      </c>
      <c r="C41" s="28">
        <v>20</v>
      </c>
      <c r="D41" s="28">
        <v>30</v>
      </c>
      <c r="E41" s="28">
        <v>8</v>
      </c>
      <c r="F41" s="28">
        <f t="shared" si="0"/>
        <v>12</v>
      </c>
      <c r="G41" s="28">
        <v>13</v>
      </c>
      <c r="H41" s="28">
        <f t="shared" si="1"/>
        <v>19</v>
      </c>
      <c r="I41" s="28">
        <f t="shared" si="2"/>
        <v>21</v>
      </c>
      <c r="J41" s="28">
        <f t="shared" si="3"/>
        <v>31</v>
      </c>
      <c r="K41" s="28" t="s">
        <v>66</v>
      </c>
      <c r="L41" s="28" t="s">
        <v>66</v>
      </c>
    </row>
    <row r="42" spans="2:12" x14ac:dyDescent="0.35">
      <c r="B42" s="27">
        <v>319</v>
      </c>
      <c r="C42" s="28">
        <v>30</v>
      </c>
      <c r="D42" s="28">
        <v>45</v>
      </c>
      <c r="E42" s="28">
        <v>8</v>
      </c>
      <c r="F42" s="28">
        <f t="shared" si="0"/>
        <v>18</v>
      </c>
      <c r="G42" s="28">
        <v>13</v>
      </c>
      <c r="H42" s="28">
        <f t="shared" si="1"/>
        <v>28</v>
      </c>
      <c r="I42" s="28">
        <f t="shared" si="2"/>
        <v>21</v>
      </c>
      <c r="J42" s="28">
        <f t="shared" si="3"/>
        <v>46</v>
      </c>
      <c r="K42" s="28" t="s">
        <v>66</v>
      </c>
      <c r="L42" s="28" t="s">
        <v>66</v>
      </c>
    </row>
    <row r="43" spans="2:12" x14ac:dyDescent="0.35">
      <c r="B43" s="27">
        <v>322</v>
      </c>
      <c r="C43" s="28">
        <v>20</v>
      </c>
      <c r="D43" s="28">
        <v>30</v>
      </c>
      <c r="E43" s="28">
        <v>8</v>
      </c>
      <c r="F43" s="28">
        <f t="shared" si="0"/>
        <v>12</v>
      </c>
      <c r="G43" s="28">
        <v>13</v>
      </c>
      <c r="H43" s="28">
        <f t="shared" si="1"/>
        <v>19</v>
      </c>
      <c r="I43" s="28">
        <f t="shared" si="2"/>
        <v>21</v>
      </c>
      <c r="J43" s="28">
        <f t="shared" si="3"/>
        <v>31</v>
      </c>
      <c r="K43" s="28" t="s">
        <v>66</v>
      </c>
      <c r="L43" s="28" t="s">
        <v>66</v>
      </c>
    </row>
    <row r="44" spans="2:12" x14ac:dyDescent="0.35">
      <c r="B44" s="27">
        <v>323</v>
      </c>
      <c r="C44" s="28">
        <v>30</v>
      </c>
      <c r="D44" s="28">
        <v>45</v>
      </c>
      <c r="E44" s="28">
        <v>8</v>
      </c>
      <c r="F44" s="28">
        <f t="shared" si="0"/>
        <v>18</v>
      </c>
      <c r="G44" s="28">
        <v>13</v>
      </c>
      <c r="H44" s="28">
        <f t="shared" si="1"/>
        <v>28</v>
      </c>
      <c r="I44" s="28">
        <f t="shared" si="2"/>
        <v>21</v>
      </c>
      <c r="J44" s="28">
        <f t="shared" si="3"/>
        <v>46</v>
      </c>
      <c r="K44" s="28" t="s">
        <v>66</v>
      </c>
      <c r="L44" s="28" t="s">
        <v>66</v>
      </c>
    </row>
    <row r="45" spans="2:12" x14ac:dyDescent="0.35">
      <c r="B45" s="27">
        <v>324</v>
      </c>
      <c r="C45" s="28">
        <v>30</v>
      </c>
      <c r="D45" s="28">
        <v>45</v>
      </c>
      <c r="E45" s="28">
        <v>8</v>
      </c>
      <c r="F45" s="28">
        <f t="shared" si="0"/>
        <v>18</v>
      </c>
      <c r="G45" s="28">
        <v>13</v>
      </c>
      <c r="H45" s="28">
        <f t="shared" si="1"/>
        <v>28</v>
      </c>
      <c r="I45" s="28">
        <f t="shared" si="2"/>
        <v>21</v>
      </c>
      <c r="J45" s="28">
        <f t="shared" si="3"/>
        <v>46</v>
      </c>
      <c r="K45" s="28" t="s">
        <v>66</v>
      </c>
      <c r="L45" s="28" t="s">
        <v>66</v>
      </c>
    </row>
    <row r="46" spans="2:12" x14ac:dyDescent="0.35">
      <c r="B46" s="27">
        <v>325</v>
      </c>
      <c r="C46" s="28">
        <v>20</v>
      </c>
      <c r="D46" s="28">
        <v>30</v>
      </c>
      <c r="E46" s="28">
        <v>8</v>
      </c>
      <c r="F46" s="28">
        <f t="shared" si="0"/>
        <v>12</v>
      </c>
      <c r="G46" s="28">
        <v>13</v>
      </c>
      <c r="H46" s="28">
        <f t="shared" si="1"/>
        <v>19</v>
      </c>
      <c r="I46" s="28">
        <f t="shared" si="2"/>
        <v>21</v>
      </c>
      <c r="J46" s="28">
        <f t="shared" si="3"/>
        <v>31</v>
      </c>
      <c r="K46" s="28" t="s">
        <v>66</v>
      </c>
      <c r="L46" s="28" t="s">
        <v>66</v>
      </c>
    </row>
    <row r="47" spans="2:12" x14ac:dyDescent="0.35">
      <c r="B47" s="27">
        <v>326</v>
      </c>
      <c r="C47" s="28">
        <v>20</v>
      </c>
      <c r="D47" s="28">
        <v>30</v>
      </c>
      <c r="E47" s="28">
        <v>8</v>
      </c>
      <c r="F47" s="28">
        <f t="shared" si="0"/>
        <v>12</v>
      </c>
      <c r="G47" s="28">
        <v>13</v>
      </c>
      <c r="H47" s="28">
        <f t="shared" si="1"/>
        <v>19</v>
      </c>
      <c r="I47" s="28">
        <f t="shared" si="2"/>
        <v>21</v>
      </c>
      <c r="J47" s="28">
        <f t="shared" si="3"/>
        <v>31</v>
      </c>
      <c r="K47" s="28" t="s">
        <v>66</v>
      </c>
      <c r="L47" s="28" t="s">
        <v>66</v>
      </c>
    </row>
    <row r="48" spans="2:12" x14ac:dyDescent="0.35">
      <c r="B48" s="27">
        <v>327</v>
      </c>
      <c r="C48" s="28">
        <v>30</v>
      </c>
      <c r="D48" s="28">
        <v>45</v>
      </c>
      <c r="E48" s="28">
        <v>8</v>
      </c>
      <c r="F48" s="28">
        <f t="shared" si="0"/>
        <v>18</v>
      </c>
      <c r="G48" s="28">
        <v>13</v>
      </c>
      <c r="H48" s="28">
        <f t="shared" si="1"/>
        <v>28</v>
      </c>
      <c r="I48" s="28">
        <f t="shared" si="2"/>
        <v>21</v>
      </c>
      <c r="J48" s="28">
        <f t="shared" si="3"/>
        <v>46</v>
      </c>
      <c r="K48" s="28" t="s">
        <v>66</v>
      </c>
      <c r="L48" s="28" t="s">
        <v>66</v>
      </c>
    </row>
    <row r="49" spans="2:12" x14ac:dyDescent="0.35">
      <c r="B49" s="27">
        <v>328</v>
      </c>
      <c r="C49" s="28">
        <v>30</v>
      </c>
      <c r="D49" s="28">
        <v>45</v>
      </c>
      <c r="E49" s="28">
        <v>8</v>
      </c>
      <c r="F49" s="28">
        <f t="shared" si="0"/>
        <v>18</v>
      </c>
      <c r="G49" s="28">
        <v>13</v>
      </c>
      <c r="H49" s="28">
        <f t="shared" si="1"/>
        <v>28</v>
      </c>
      <c r="I49" s="28">
        <f t="shared" si="2"/>
        <v>21</v>
      </c>
      <c r="J49" s="28">
        <f t="shared" si="3"/>
        <v>46</v>
      </c>
      <c r="K49" s="28" t="s">
        <v>66</v>
      </c>
      <c r="L49" s="28" t="s">
        <v>66</v>
      </c>
    </row>
    <row r="50" spans="2:12" x14ac:dyDescent="0.35">
      <c r="B50" s="27">
        <v>329</v>
      </c>
      <c r="C50" s="28">
        <v>20</v>
      </c>
      <c r="D50" s="28">
        <v>20</v>
      </c>
      <c r="E50" s="28">
        <v>8</v>
      </c>
      <c r="F50" s="28">
        <f t="shared" si="0"/>
        <v>8</v>
      </c>
      <c r="G50" s="28">
        <v>13</v>
      </c>
      <c r="H50" s="28">
        <f t="shared" si="1"/>
        <v>13</v>
      </c>
      <c r="I50" s="28">
        <f t="shared" si="2"/>
        <v>21</v>
      </c>
      <c r="J50" s="28">
        <f t="shared" si="3"/>
        <v>21</v>
      </c>
      <c r="K50" s="28" t="s">
        <v>66</v>
      </c>
      <c r="L50" s="28" t="s">
        <v>66</v>
      </c>
    </row>
    <row r="51" spans="2:12" x14ac:dyDescent="0.35">
      <c r="B51" s="27">
        <v>414</v>
      </c>
      <c r="C51" s="28">
        <v>20</v>
      </c>
      <c r="D51" s="28">
        <v>20</v>
      </c>
      <c r="E51" s="28">
        <v>8</v>
      </c>
      <c r="F51" s="28">
        <f t="shared" si="0"/>
        <v>8</v>
      </c>
      <c r="G51" s="28">
        <v>13</v>
      </c>
      <c r="H51" s="28">
        <f t="shared" si="1"/>
        <v>13</v>
      </c>
      <c r="I51" s="28">
        <f t="shared" si="2"/>
        <v>21</v>
      </c>
      <c r="J51" s="28">
        <f t="shared" si="3"/>
        <v>21</v>
      </c>
      <c r="K51" s="28" t="s">
        <v>66</v>
      </c>
      <c r="L51" s="28" t="s">
        <v>66</v>
      </c>
    </row>
    <row r="52" spans="2:12" x14ac:dyDescent="0.35">
      <c r="B52" s="27">
        <v>415</v>
      </c>
      <c r="C52" s="28">
        <v>20</v>
      </c>
      <c r="D52" s="28">
        <v>30</v>
      </c>
      <c r="E52" s="28">
        <v>8</v>
      </c>
      <c r="F52" s="28">
        <f t="shared" si="0"/>
        <v>12</v>
      </c>
      <c r="G52" s="28">
        <v>13</v>
      </c>
      <c r="H52" s="28">
        <f t="shared" si="1"/>
        <v>19</v>
      </c>
      <c r="I52" s="28">
        <f t="shared" si="2"/>
        <v>21</v>
      </c>
      <c r="J52" s="28">
        <f t="shared" si="3"/>
        <v>31</v>
      </c>
      <c r="K52" s="28" t="s">
        <v>66</v>
      </c>
      <c r="L52" s="28" t="s">
        <v>66</v>
      </c>
    </row>
    <row r="53" spans="2:12" x14ac:dyDescent="0.35">
      <c r="B53" s="27">
        <v>416</v>
      </c>
      <c r="C53" s="28">
        <v>20</v>
      </c>
      <c r="D53" s="28">
        <v>20</v>
      </c>
      <c r="E53" s="28">
        <v>8</v>
      </c>
      <c r="F53" s="28">
        <f t="shared" si="0"/>
        <v>8</v>
      </c>
      <c r="G53" s="28">
        <v>13</v>
      </c>
      <c r="H53" s="28">
        <f t="shared" si="1"/>
        <v>13</v>
      </c>
      <c r="I53" s="28">
        <f t="shared" si="2"/>
        <v>21</v>
      </c>
      <c r="J53" s="28">
        <f t="shared" si="3"/>
        <v>21</v>
      </c>
      <c r="K53" s="28" t="s">
        <v>66</v>
      </c>
      <c r="L53" s="28" t="s">
        <v>66</v>
      </c>
    </row>
    <row r="54" spans="2:12" x14ac:dyDescent="0.35">
      <c r="B54" s="27">
        <v>417</v>
      </c>
      <c r="C54" s="28">
        <v>20</v>
      </c>
      <c r="D54" s="28">
        <v>30</v>
      </c>
      <c r="E54" s="28">
        <v>8</v>
      </c>
      <c r="F54" s="28">
        <f t="shared" si="0"/>
        <v>12</v>
      </c>
      <c r="G54" s="28">
        <v>13</v>
      </c>
      <c r="H54" s="28">
        <f t="shared" si="1"/>
        <v>19</v>
      </c>
      <c r="I54" s="28">
        <f t="shared" si="2"/>
        <v>21</v>
      </c>
      <c r="J54" s="28">
        <f t="shared" si="3"/>
        <v>31</v>
      </c>
      <c r="K54" s="28" t="s">
        <v>66</v>
      </c>
      <c r="L54" s="28" t="s">
        <v>66</v>
      </c>
    </row>
    <row r="55" spans="2:12" x14ac:dyDescent="0.35">
      <c r="B55" s="27" t="s">
        <v>6</v>
      </c>
      <c r="C55" s="28">
        <v>20</v>
      </c>
      <c r="D55" s="28">
        <v>30</v>
      </c>
      <c r="E55" s="28">
        <v>8</v>
      </c>
      <c r="F55" s="28">
        <f t="shared" si="0"/>
        <v>12</v>
      </c>
      <c r="G55" s="28">
        <v>13</v>
      </c>
      <c r="H55" s="28">
        <f t="shared" si="1"/>
        <v>19</v>
      </c>
      <c r="I55" s="28">
        <f t="shared" si="2"/>
        <v>21</v>
      </c>
      <c r="J55" s="28">
        <f t="shared" si="3"/>
        <v>31</v>
      </c>
      <c r="K55" s="28" t="s">
        <v>66</v>
      </c>
      <c r="L55" s="28" t="s">
        <v>66</v>
      </c>
    </row>
    <row r="56" spans="2:12" x14ac:dyDescent="0.35">
      <c r="B56" s="27" t="s">
        <v>7</v>
      </c>
      <c r="C56" s="28">
        <v>20</v>
      </c>
      <c r="D56" s="28">
        <v>30</v>
      </c>
      <c r="E56" s="28">
        <v>8</v>
      </c>
      <c r="F56" s="28">
        <f t="shared" si="0"/>
        <v>12</v>
      </c>
      <c r="G56" s="28">
        <v>13</v>
      </c>
      <c r="H56" s="28">
        <f t="shared" si="1"/>
        <v>19</v>
      </c>
      <c r="I56" s="28">
        <f t="shared" si="2"/>
        <v>21</v>
      </c>
      <c r="J56" s="28">
        <f t="shared" si="3"/>
        <v>31</v>
      </c>
      <c r="K56" s="28" t="s">
        <v>66</v>
      </c>
      <c r="L56" s="28" t="s">
        <v>66</v>
      </c>
    </row>
    <row r="57" spans="2:12" x14ac:dyDescent="0.35">
      <c r="B57" s="27" t="s">
        <v>8</v>
      </c>
      <c r="C57" s="28">
        <v>20</v>
      </c>
      <c r="D57" s="28">
        <v>30</v>
      </c>
      <c r="E57" s="28">
        <v>8</v>
      </c>
      <c r="F57" s="28">
        <f t="shared" si="0"/>
        <v>12</v>
      </c>
      <c r="G57" s="28">
        <v>13</v>
      </c>
      <c r="H57" s="28">
        <f t="shared" si="1"/>
        <v>19</v>
      </c>
      <c r="I57" s="28">
        <f t="shared" si="2"/>
        <v>21</v>
      </c>
      <c r="J57" s="28">
        <f t="shared" si="3"/>
        <v>31</v>
      </c>
      <c r="K57" s="28" t="s">
        <v>66</v>
      </c>
      <c r="L57" s="28" t="s">
        <v>66</v>
      </c>
    </row>
    <row r="58" spans="2:12" x14ac:dyDescent="0.35">
      <c r="B58" s="27" t="s">
        <v>9</v>
      </c>
      <c r="C58" s="28">
        <v>20</v>
      </c>
      <c r="D58" s="28">
        <v>30</v>
      </c>
      <c r="E58" s="28">
        <v>8</v>
      </c>
      <c r="F58" s="28">
        <f t="shared" si="0"/>
        <v>12</v>
      </c>
      <c r="G58" s="28">
        <v>13</v>
      </c>
      <c r="H58" s="28">
        <f t="shared" si="1"/>
        <v>19</v>
      </c>
      <c r="I58" s="28">
        <f t="shared" si="2"/>
        <v>21</v>
      </c>
      <c r="J58" s="28">
        <f t="shared" si="3"/>
        <v>31</v>
      </c>
      <c r="K58" s="28" t="s">
        <v>66</v>
      </c>
      <c r="L58" s="28" t="s">
        <v>66</v>
      </c>
    </row>
    <row r="59" spans="2:12" x14ac:dyDescent="0.35">
      <c r="B59" s="27" t="s">
        <v>10</v>
      </c>
      <c r="C59" s="28">
        <v>20</v>
      </c>
      <c r="D59" s="28">
        <v>20</v>
      </c>
      <c r="E59" s="28">
        <v>8</v>
      </c>
      <c r="F59" s="28">
        <f t="shared" si="0"/>
        <v>8</v>
      </c>
      <c r="G59" s="28">
        <v>13</v>
      </c>
      <c r="H59" s="28">
        <f t="shared" si="1"/>
        <v>13</v>
      </c>
      <c r="I59" s="28">
        <f t="shared" si="2"/>
        <v>21</v>
      </c>
      <c r="J59" s="28">
        <f t="shared" si="3"/>
        <v>21</v>
      </c>
      <c r="K59" s="28" t="s">
        <v>66</v>
      </c>
      <c r="L59" s="28" t="s">
        <v>66</v>
      </c>
    </row>
    <row r="60" spans="2:12" x14ac:dyDescent="0.35">
      <c r="B60" s="27" t="s">
        <v>11</v>
      </c>
      <c r="C60" s="28">
        <v>20</v>
      </c>
      <c r="D60" s="28">
        <v>20</v>
      </c>
      <c r="E60" s="28">
        <v>8</v>
      </c>
      <c r="F60" s="28">
        <f t="shared" si="0"/>
        <v>8</v>
      </c>
      <c r="G60" s="28">
        <v>13</v>
      </c>
      <c r="H60" s="28">
        <f t="shared" si="1"/>
        <v>13</v>
      </c>
      <c r="I60" s="28">
        <f t="shared" si="2"/>
        <v>21</v>
      </c>
      <c r="J60" s="28">
        <f t="shared" si="3"/>
        <v>21</v>
      </c>
      <c r="K60" s="28" t="s">
        <v>66</v>
      </c>
      <c r="L60" s="28" t="s">
        <v>66</v>
      </c>
    </row>
    <row r="61" spans="2:12" x14ac:dyDescent="0.35">
      <c r="B61" s="27" t="s">
        <v>12</v>
      </c>
      <c r="C61" s="28">
        <v>20</v>
      </c>
      <c r="D61" s="28">
        <v>20</v>
      </c>
      <c r="E61" s="28">
        <v>8</v>
      </c>
      <c r="F61" s="28">
        <f t="shared" si="0"/>
        <v>8</v>
      </c>
      <c r="G61" s="28">
        <v>13</v>
      </c>
      <c r="H61" s="28">
        <f t="shared" si="1"/>
        <v>13</v>
      </c>
      <c r="I61" s="28">
        <f t="shared" si="2"/>
        <v>21</v>
      </c>
      <c r="J61" s="28">
        <f t="shared" si="3"/>
        <v>21</v>
      </c>
      <c r="K61" s="28" t="s">
        <v>66</v>
      </c>
      <c r="L61" s="28" t="s">
        <v>66</v>
      </c>
    </row>
    <row r="62" spans="2:12" x14ac:dyDescent="0.35">
      <c r="B62" s="27" t="s">
        <v>13</v>
      </c>
      <c r="C62" s="28">
        <v>20</v>
      </c>
      <c r="D62" s="28">
        <v>20</v>
      </c>
      <c r="E62" s="28">
        <v>8</v>
      </c>
      <c r="F62" s="28">
        <f t="shared" si="0"/>
        <v>8</v>
      </c>
      <c r="G62" s="28">
        <v>13</v>
      </c>
      <c r="H62" s="28">
        <f t="shared" si="1"/>
        <v>13</v>
      </c>
      <c r="I62" s="28">
        <f t="shared" si="2"/>
        <v>21</v>
      </c>
      <c r="J62" s="28">
        <f t="shared" si="3"/>
        <v>21</v>
      </c>
      <c r="K62" s="28" t="s">
        <v>66</v>
      </c>
      <c r="L62" s="28" t="s">
        <v>66</v>
      </c>
    </row>
    <row r="63" spans="2:12" x14ac:dyDescent="0.35">
      <c r="B63" s="27" t="s">
        <v>14</v>
      </c>
      <c r="C63" s="28">
        <v>20</v>
      </c>
      <c r="D63" s="28">
        <v>30</v>
      </c>
      <c r="E63" s="28">
        <v>8</v>
      </c>
      <c r="F63" s="28">
        <f t="shared" si="0"/>
        <v>12</v>
      </c>
      <c r="G63" s="28">
        <v>13</v>
      </c>
      <c r="H63" s="28">
        <f t="shared" si="1"/>
        <v>19</v>
      </c>
      <c r="I63" s="28">
        <f t="shared" si="2"/>
        <v>21</v>
      </c>
      <c r="J63" s="28">
        <f t="shared" si="3"/>
        <v>31</v>
      </c>
      <c r="K63" s="28" t="s">
        <v>66</v>
      </c>
      <c r="L63" s="28" t="s">
        <v>66</v>
      </c>
    </row>
    <row r="64" spans="2:12" x14ac:dyDescent="0.35">
      <c r="B64" s="27" t="s">
        <v>15</v>
      </c>
      <c r="C64" s="28">
        <v>30</v>
      </c>
      <c r="D64" s="28">
        <v>45</v>
      </c>
      <c r="E64" s="28">
        <v>8</v>
      </c>
      <c r="F64" s="28">
        <f t="shared" si="0"/>
        <v>18</v>
      </c>
      <c r="G64" s="28">
        <v>13</v>
      </c>
      <c r="H64" s="28">
        <f t="shared" si="1"/>
        <v>28</v>
      </c>
      <c r="I64" s="28">
        <f t="shared" si="2"/>
        <v>21</v>
      </c>
      <c r="J64" s="28">
        <f t="shared" si="3"/>
        <v>46</v>
      </c>
      <c r="K64" s="28" t="s">
        <v>66</v>
      </c>
      <c r="L64" s="28" t="s">
        <v>66</v>
      </c>
    </row>
    <row r="65" spans="2:12" x14ac:dyDescent="0.35">
      <c r="B65" s="27" t="s">
        <v>16</v>
      </c>
      <c r="C65" s="28">
        <v>30</v>
      </c>
      <c r="D65" s="28">
        <v>45</v>
      </c>
      <c r="E65" s="28">
        <v>8</v>
      </c>
      <c r="F65" s="28">
        <f t="shared" si="0"/>
        <v>18</v>
      </c>
      <c r="G65" s="28">
        <v>13</v>
      </c>
      <c r="H65" s="28">
        <f t="shared" si="1"/>
        <v>28</v>
      </c>
      <c r="I65" s="28">
        <f t="shared" si="2"/>
        <v>21</v>
      </c>
      <c r="J65" s="28">
        <f t="shared" si="3"/>
        <v>46</v>
      </c>
      <c r="K65" s="28" t="s">
        <v>66</v>
      </c>
      <c r="L65" s="28" t="s">
        <v>66</v>
      </c>
    </row>
    <row r="66" spans="2:12" x14ac:dyDescent="0.35">
      <c r="B66" s="27" t="s">
        <v>17</v>
      </c>
      <c r="C66" s="28">
        <v>20</v>
      </c>
      <c r="D66" s="28">
        <v>20</v>
      </c>
      <c r="E66" s="28">
        <v>8</v>
      </c>
      <c r="F66" s="28">
        <f t="shared" si="0"/>
        <v>8</v>
      </c>
      <c r="G66" s="28">
        <v>13</v>
      </c>
      <c r="H66" s="28">
        <f t="shared" si="1"/>
        <v>13</v>
      </c>
      <c r="I66" s="28">
        <f t="shared" si="2"/>
        <v>21</v>
      </c>
      <c r="J66" s="28">
        <f t="shared" si="3"/>
        <v>21</v>
      </c>
      <c r="K66" s="28" t="s">
        <v>66</v>
      </c>
      <c r="L66" s="28" t="s">
        <v>66</v>
      </c>
    </row>
    <row r="67" spans="2:12" x14ac:dyDescent="0.35">
      <c r="B67" s="27" t="s">
        <v>18</v>
      </c>
      <c r="C67" s="28">
        <v>20</v>
      </c>
      <c r="D67" s="28">
        <v>20</v>
      </c>
      <c r="E67" s="28">
        <v>8</v>
      </c>
      <c r="F67" s="28">
        <f t="shared" si="0"/>
        <v>8</v>
      </c>
      <c r="G67" s="28">
        <v>13</v>
      </c>
      <c r="H67" s="28">
        <f t="shared" si="1"/>
        <v>13</v>
      </c>
      <c r="I67" s="28">
        <f t="shared" si="2"/>
        <v>21</v>
      </c>
      <c r="J67" s="28">
        <f t="shared" si="3"/>
        <v>21</v>
      </c>
      <c r="K67" s="28" t="s">
        <v>66</v>
      </c>
      <c r="L67" s="28" t="s">
        <v>66</v>
      </c>
    </row>
    <row r="68" spans="2:12" x14ac:dyDescent="0.35">
      <c r="B68" s="27" t="s">
        <v>19</v>
      </c>
      <c r="C68" s="28">
        <v>20</v>
      </c>
      <c r="D68" s="28">
        <v>20</v>
      </c>
      <c r="E68" s="28">
        <v>8</v>
      </c>
      <c r="F68" s="28">
        <f t="shared" si="0"/>
        <v>8</v>
      </c>
      <c r="G68" s="28">
        <v>13</v>
      </c>
      <c r="H68" s="28">
        <f t="shared" si="1"/>
        <v>13</v>
      </c>
      <c r="I68" s="28">
        <f t="shared" si="2"/>
        <v>21</v>
      </c>
      <c r="J68" s="28">
        <f t="shared" si="3"/>
        <v>21</v>
      </c>
      <c r="K68" s="28" t="s">
        <v>66</v>
      </c>
      <c r="L68" s="28" t="s">
        <v>66</v>
      </c>
    </row>
    <row r="69" spans="2:12" x14ac:dyDescent="0.35">
      <c r="B69" s="27" t="s">
        <v>20</v>
      </c>
      <c r="C69" s="28">
        <v>20</v>
      </c>
      <c r="D69" s="28">
        <v>30</v>
      </c>
      <c r="E69" s="28">
        <v>8</v>
      </c>
      <c r="F69" s="28">
        <f t="shared" si="0"/>
        <v>12</v>
      </c>
      <c r="G69" s="28">
        <v>13</v>
      </c>
      <c r="H69" s="28">
        <f t="shared" si="1"/>
        <v>19</v>
      </c>
      <c r="I69" s="28">
        <f t="shared" si="2"/>
        <v>21</v>
      </c>
      <c r="J69" s="28">
        <f t="shared" si="3"/>
        <v>31</v>
      </c>
      <c r="K69" s="28" t="s">
        <v>66</v>
      </c>
      <c r="L69" s="28" t="s">
        <v>66</v>
      </c>
    </row>
    <row r="70" spans="2:12" x14ac:dyDescent="0.35">
      <c r="B70" s="27" t="s">
        <v>21</v>
      </c>
      <c r="C70" s="28">
        <v>20</v>
      </c>
      <c r="D70" s="28">
        <v>30</v>
      </c>
      <c r="E70" s="28">
        <v>8</v>
      </c>
      <c r="F70" s="28">
        <f t="shared" si="0"/>
        <v>12</v>
      </c>
      <c r="G70" s="28">
        <v>13</v>
      </c>
      <c r="H70" s="28">
        <f t="shared" si="1"/>
        <v>19</v>
      </c>
      <c r="I70" s="28">
        <f t="shared" si="2"/>
        <v>21</v>
      </c>
      <c r="J70" s="28">
        <f t="shared" si="3"/>
        <v>31</v>
      </c>
      <c r="K70" s="28" t="s">
        <v>66</v>
      </c>
      <c r="L70" s="28" t="s">
        <v>66</v>
      </c>
    </row>
    <row r="71" spans="2:12" x14ac:dyDescent="0.35">
      <c r="B71" s="27" t="s">
        <v>67</v>
      </c>
      <c r="C71" s="30" t="s">
        <v>69</v>
      </c>
      <c r="D71" s="31"/>
      <c r="E71" s="31"/>
      <c r="F71" s="31"/>
      <c r="G71" s="31"/>
      <c r="H71" s="31"/>
      <c r="I71" s="31"/>
      <c r="J71" s="32"/>
      <c r="K71" s="28" t="s">
        <v>68</v>
      </c>
      <c r="L71" s="28" t="s">
        <v>68</v>
      </c>
    </row>
  </sheetData>
  <mergeCells count="7">
    <mergeCell ref="B4:B5"/>
    <mergeCell ref="I4:J4"/>
    <mergeCell ref="K4:L4"/>
    <mergeCell ref="C71:J71"/>
    <mergeCell ref="C4:D4"/>
    <mergeCell ref="E4:F4"/>
    <mergeCell ref="G4:H4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CBC18-4986-4287-B55B-6823799057BC}">
  <dimension ref="A1"/>
  <sheetViews>
    <sheetView workbookViewId="0">
      <selection activeCell="B3" sqref="B3:G5"/>
    </sheetView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VENT SUM</vt:lpstr>
      <vt:lpstr>HR VENT LOADS</vt:lpstr>
      <vt:lpstr>BIN AND BIKE VENTS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Hannah Dembina</dc:creator>
  <cp:lastModifiedBy>Joe Ward</cp:lastModifiedBy>
  <dcterms:created xsi:type="dcterms:W3CDTF">2024-11-26T17:04:20Z</dcterms:created>
  <dcterms:modified xsi:type="dcterms:W3CDTF">2025-03-20T14:42:58Z</dcterms:modified>
</cp:coreProperties>
</file>