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RF-ProjectsWWLON\70026-JamestownRd\Incoming\Documents\20241004 - Revised WLCA (3)\"/>
    </mc:Choice>
  </mc:AlternateContent>
  <xr:revisionPtr revIDLastSave="0" documentId="13_ncr:1_{B47BAC1F-114D-4026-86CE-C65799662CF1}" xr6:coauthVersionLast="47" xr6:coauthVersionMax="47" xr10:uidLastSave="{00000000-0000-0000-0000-000000000000}"/>
  <bookViews>
    <workbookView xWindow="315" yWindow="90" windowWidth="26835" windowHeight="14760" activeTab="4" xr2:uid="{00000000-000D-0000-FFFF-FFFF00000000}"/>
  </bookViews>
  <sheets>
    <sheet name="Updates" sheetId="14" r:id="rId1"/>
    <sheet name="Introduction" sheetId="8" r:id="rId2"/>
    <sheet name="Pre-app information" sheetId="6" state="hidden" r:id="rId3"/>
    <sheet name="Outline planning stage" sheetId="10" state="hidden" r:id="rId4"/>
    <sheet name="Detailed planning stage" sheetId="11" r:id="rId5"/>
    <sheet name="Post-construction result" sheetId="9" state="hidden"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4" i="11" l="1"/>
  <c r="I55" i="11"/>
  <c r="I56" i="11"/>
  <c r="I57" i="11"/>
  <c r="I58" i="11"/>
  <c r="I59" i="11"/>
  <c r="I60" i="11"/>
  <c r="I61" i="11"/>
  <c r="I53" i="11"/>
  <c r="S100" i="9" l="1"/>
  <c r="D190" i="11" l="1"/>
  <c r="E26" i="11"/>
  <c r="E25" i="11"/>
  <c r="D26" i="11"/>
  <c r="D25" i="11"/>
  <c r="C26" i="11"/>
  <c r="C25" i="11"/>
  <c r="E44" i="9"/>
  <c r="E43" i="9"/>
  <c r="D44" i="9"/>
  <c r="D43" i="9"/>
  <c r="C44" i="9"/>
  <c r="C43" i="9"/>
  <c r="D26" i="10"/>
  <c r="C26" i="10"/>
  <c r="E26" i="10"/>
  <c r="E25" i="10"/>
  <c r="D25" i="10"/>
  <c r="C25" i="10"/>
  <c r="S83" i="10"/>
  <c r="N121" i="9" l="1"/>
  <c r="O121" i="9"/>
  <c r="F219" i="11" l="1"/>
  <c r="I104" i="10"/>
  <c r="F104" i="10"/>
  <c r="S205" i="11"/>
  <c r="F121" i="9" l="1"/>
  <c r="S103" i="10"/>
  <c r="S120" i="9"/>
  <c r="T219" i="11"/>
  <c r="S218" i="11"/>
  <c r="O219" i="11"/>
  <c r="G219" i="11"/>
  <c r="D76" i="10" l="1"/>
  <c r="I76" i="10"/>
  <c r="H76" i="10"/>
  <c r="I190" i="11"/>
  <c r="H190" i="11"/>
  <c r="I92" i="9"/>
  <c r="H92" i="9"/>
  <c r="D92" i="9"/>
  <c r="S214" i="11" l="1"/>
  <c r="S217" i="11"/>
  <c r="S216" i="11"/>
  <c r="S215" i="11"/>
  <c r="S212" i="11"/>
  <c r="L121" i="9" l="1"/>
  <c r="S101" i="9" l="1"/>
  <c r="S102" i="9"/>
  <c r="S103" i="9"/>
  <c r="S104" i="9"/>
  <c r="S105" i="9"/>
  <c r="S106" i="9"/>
  <c r="S107" i="9"/>
  <c r="S108" i="9"/>
  <c r="S109" i="9"/>
  <c r="S110" i="9"/>
  <c r="S111" i="9"/>
  <c r="S112" i="9"/>
  <c r="S113" i="9"/>
  <c r="S114" i="9"/>
  <c r="S115" i="9"/>
  <c r="S116" i="9"/>
  <c r="S117" i="9"/>
  <c r="S118" i="9"/>
  <c r="S119" i="9"/>
  <c r="I93" i="9"/>
  <c r="H93" i="9"/>
  <c r="D93" i="9"/>
  <c r="I191" i="11"/>
  <c r="H191" i="11"/>
  <c r="D191"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99" i="11"/>
  <c r="S200" i="11"/>
  <c r="S201" i="11"/>
  <c r="S202" i="11"/>
  <c r="S204" i="11"/>
  <c r="S206" i="11"/>
  <c r="S207" i="11"/>
  <c r="S208" i="11"/>
  <c r="S209" i="11"/>
  <c r="S210" i="11"/>
  <c r="S211" i="11"/>
  <c r="S213" i="11"/>
  <c r="S198" i="11"/>
  <c r="P219" i="11"/>
  <c r="Q219" i="11"/>
  <c r="Q220" i="11" s="1"/>
  <c r="R219" i="11"/>
  <c r="R220" i="11" s="1"/>
  <c r="N219" i="11"/>
  <c r="N220" i="11" s="1"/>
  <c r="L219" i="11"/>
  <c r="J219" i="11"/>
  <c r="J220" i="11" s="1"/>
  <c r="I219" i="11"/>
  <c r="I220" i="11" s="1"/>
  <c r="H219" i="11"/>
  <c r="F220" i="11"/>
  <c r="E219" i="11"/>
  <c r="E220" i="11" s="1"/>
  <c r="D40" i="9" l="1"/>
  <c r="D41" i="9" s="1"/>
  <c r="E22" i="10"/>
  <c r="E23" i="10" s="1"/>
  <c r="D105" i="10"/>
  <c r="C23" i="10"/>
  <c r="D22" i="10"/>
  <c r="D23" i="10" s="1"/>
  <c r="D122" i="9"/>
  <c r="C40" i="9"/>
  <c r="C41" i="9" s="1"/>
  <c r="E40" i="9"/>
  <c r="E41" i="9" s="1"/>
  <c r="P220" i="11"/>
  <c r="H22" i="11"/>
  <c r="H34" i="9" s="1"/>
  <c r="H220" i="11"/>
  <c r="S104" i="10"/>
  <c r="S105" i="10" s="1"/>
  <c r="S121" i="9"/>
  <c r="S122" i="9" s="1"/>
  <c r="O122" i="9"/>
  <c r="H40" i="9"/>
  <c r="H41" i="9" s="1"/>
  <c r="G122" i="9"/>
  <c r="F40" i="9"/>
  <c r="F41" i="9" s="1"/>
  <c r="T122" i="9"/>
  <c r="I40" i="9"/>
  <c r="I41" i="9" s="1"/>
  <c r="G22" i="11"/>
  <c r="G34" i="9" s="1"/>
  <c r="G220" i="11"/>
  <c r="T220" i="11"/>
  <c r="I22" i="11"/>
  <c r="I34" i="9" s="1"/>
  <c r="O105" i="10"/>
  <c r="G105" i="10"/>
  <c r="F22" i="10"/>
  <c r="F23" i="10" s="1"/>
  <c r="T105" i="10"/>
  <c r="C105" i="10"/>
  <c r="K105" i="10"/>
  <c r="L105" i="10"/>
  <c r="G23" i="10"/>
  <c r="O220" i="11"/>
  <c r="L220" i="11"/>
  <c r="C122" i="9"/>
  <c r="N122" i="9"/>
  <c r="J122" i="9"/>
  <c r="I23" i="10"/>
  <c r="H22" i="10"/>
  <c r="H23" i="10" s="1"/>
  <c r="I23" i="11" l="1"/>
  <c r="I35" i="9" s="1"/>
  <c r="H23" i="11"/>
  <c r="H35" i="9" s="1"/>
  <c r="G23" i="11"/>
  <c r="G35" i="9" s="1"/>
  <c r="I77" i="10"/>
  <c r="H77" i="10"/>
  <c r="D77" i="10"/>
  <c r="D219" i="11" l="1"/>
  <c r="C22" i="11" s="1"/>
  <c r="C219" i="11"/>
  <c r="C34" i="9" l="1"/>
  <c r="C220" i="11"/>
  <c r="D220" i="11"/>
  <c r="C23" i="11" l="1"/>
  <c r="C35" i="9" s="1"/>
  <c r="K219" i="11"/>
  <c r="D22" i="11" s="1"/>
  <c r="S203" i="11"/>
  <c r="S219" i="11" s="1"/>
  <c r="D23" i="11" l="1"/>
  <c r="D35" i="9" s="1"/>
  <c r="D34" i="9"/>
  <c r="F22" i="11"/>
  <c r="E22" i="11"/>
  <c r="E34" i="9" s="1"/>
  <c r="K220" i="11"/>
  <c r="S220" i="11"/>
  <c r="F23" i="11" l="1"/>
  <c r="F35" i="9" s="1"/>
  <c r="F34" i="9"/>
  <c r="E23" i="11"/>
  <c r="E35" i="9" s="1"/>
</calcChain>
</file>

<file path=xl/sharedStrings.xml><?xml version="1.0" encoding="utf-8"?>
<sst xmlns="http://schemas.openxmlformats.org/spreadsheetml/2006/main" count="1070" uniqueCount="414">
  <si>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</si>
  <si>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</si>
  <si>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</si>
  <si>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</si>
  <si>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</si>
  <si>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</si>
  <si>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</si>
  <si>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</si>
  <si>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</si>
  <si>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</si>
  <si>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</si>
  <si>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</si>
  <si>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</si>
  <si>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</si>
  <si>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</si>
  <si>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</si>
  <si>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</si>
  <si>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</si>
  <si>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</si>
  <si>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</si>
  <si>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</si>
  <si>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</si>
  <si>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</si>
  <si>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</si>
  <si>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</si>
  <si>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</si>
  <si>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</si>
  <si>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</si>
  <si>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</si>
  <si>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</si>
  <si>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</si>
  <si>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</si>
  <si>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</si>
  <si>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</si>
  <si>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</si>
  <si>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</si>
  <si>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</si>
  <si>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</si>
  <si>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</si>
  <si>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</si>
  <si>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</si>
  <si>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</si>
  <si>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</si>
  <si>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</si>
  <si>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</si>
  <si>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</si>
  <si>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</si>
  <si>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</si>
  <si>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</si>
  <si>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</si>
  <si>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</si>
  <si>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</si>
  <si>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</si>
  <si>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</si>
  <si>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</si>
  <si>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</si>
  <si>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</si>
  <si>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</si>
  <si>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</si>
  <si>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</si>
  <si>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</si>
  <si>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</si>
  <si>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</si>
  <si>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</si>
  <si>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</si>
  <si>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</si>
  <si>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</si>
  <si>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</si>
  <si>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</si>
  <si>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</si>
  <si>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</si>
  <si>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</si>
  <si>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</si>
  <si>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</si>
  <si>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</si>
  <si>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</si>
  <si>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</si>
  <si>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</si>
  <si>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</si>
  <si>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</si>
  <si>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</si>
  <si>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</si>
  <si>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</si>
  <si>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</si>
  <si>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</si>
  <si>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</si>
  <si>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</si>
  <si>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</si>
  <si>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</si>
  <si>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</si>
  <si>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</si>
  <si>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</si>
  <si>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</si>
  <si>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</si>
  <si>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</si>
  <si>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</si>
  <si>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</si>
  <si>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</si>
  <si>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</si>
  <si>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</si>
  <si>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</si>
  <si>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</si>
  <si>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</si>
  <si>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</si>
  <si>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</si>
  <si>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</si>
  <si>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</si>
  <si>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</si>
  <si>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</si>
  <si>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</si>
  <si>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</si>
  <si>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</si>
  <si>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</si>
  <si>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</si>
  <si>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</si>
  <si>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</si>
  <si>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</si>
  <si>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</si>
  <si>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</si>
  <si>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</si>
  <si>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</si>
  <si>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</si>
  <si>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</si>
  <si>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</si>
  <si>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</si>
  <si>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</si>
  <si>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</si>
  <si>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</si>
  <si>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</si>
  <si>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</si>
  <si>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</si>
  <si>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</si>
  <si>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</si>
  <si>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</si>
  <si>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</si>
  <si>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</si>
  <si>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</si>
  <si>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</si>
  <si>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</si>
  <si>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</si>
  <si>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</si>
  <si>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</si>
  <si>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</si>
  <si>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</si>
  <si>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</si>
  <si>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</si>
  <si>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</si>
  <si>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</si>
  <si>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</si>
  <si>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</si>
  <si>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</si>
  <si>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</si>
  <si>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</si>
  <si>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</si>
  <si>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</si>
  <si>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</si>
  <si>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</si>
  <si>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</si>
  <si>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</si>
  <si>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</si>
  <si>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</si>
  <si>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</si>
  <si>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</si>
  <si>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</si>
  <si>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</si>
  <si>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</si>
  <si>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</si>
  <si>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</si>
  <si>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</si>
  <si>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</si>
  <si>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</si>
  <si>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</si>
  <si>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</si>
  <si>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</si>
  <si>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</si>
  <si>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</si>
  <si>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</si>
  <si>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</si>
  <si>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</si>
  <si>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</si>
  <si>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</si>
  <si>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</si>
  <si>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</si>
  <si>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</si>
  <si>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</si>
  <si>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</si>
  <si>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</si>
  <si>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</si>
  <si>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</si>
  <si>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</si>
  <si>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</si>
  <si>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</si>
  <si>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</si>
  <si>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</si>
  <si>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</si>
  <si>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</si>
  <si>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</si>
  <si>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</si>
  <si>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</si>
  <si>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</si>
  <si>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</si>
  <si>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</si>
  <si>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</si>
  <si>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</si>
  <si>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</si>
  <si>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</si>
  <si>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</si>
  <si>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</si>
  <si>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</si>
  <si>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</si>
  <si>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</si>
  <si>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</si>
  <si>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</si>
  <si>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</si>
  <si>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</si>
  <si>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</si>
  <si>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</si>
  <si>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</si>
  <si>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</si>
  <si>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</si>
  <si>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</si>
  <si>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</si>
  <si>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</si>
  <si>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</si>
  <si>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</si>
  <si>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</si>
  <si>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</si>
  <si>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</si>
  <si>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</si>
  <si>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</si>
  <si>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</si>
  <si>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</si>
  <si>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</si>
  <si>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</si>
  <si>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</si>
  <si>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</si>
  <si>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</si>
  <si>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</si>
  <si>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</si>
  <si>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</si>
  <si>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</si>
  <si>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</si>
  <si>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</si>
  <si>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</si>
  <si>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</si>
  <si>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</si>
  <si>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</si>
  <si>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</si>
  <si>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</si>
  <si>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</si>
  <si>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</si>
  <si>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</si>
  <si>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</si>
  <si>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</si>
  <si>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</si>
  <si>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</si>
  <si>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</si>
  <si>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</si>
  <si>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</si>
  <si>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</si>
  <si>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</si>
  <si>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</si>
  <si>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</si>
  <si>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</si>
  <si>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</si>
  <si>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</si>
  <si>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</si>
  <si>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</si>
  <si>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</si>
  <si>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</si>
  <si>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</si>
  <si>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</si>
  <si>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</si>
  <si>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</si>
  <si>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</si>
  <si>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</si>
  <si>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</si>
  <si>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</si>
  <si>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</si>
  <si>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</si>
  <si>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</si>
  <si>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</si>
  <si>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</si>
  <si>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</si>
  <si>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</si>
  <si>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</si>
  <si>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</si>
  <si>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</si>
  <si>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</si>
  <si>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</si>
  <si>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</si>
  <si>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</si>
  <si>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</si>
  <si>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</si>
  <si>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</si>
  <si>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</si>
  <si>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</si>
  <si>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</si>
  <si>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xml:space="preserve">refer to WLC statement </t>
  </si>
  <si>
    <t>WW</t>
  </si>
  <si>
    <t xml:space="preserve">RIBA 2030 </t>
  </si>
  <si>
    <t>Oneclick LCA</t>
  </si>
  <si>
    <t>Oneclick database</t>
  </si>
  <si>
    <t>Y</t>
  </si>
  <si>
    <t xml:space="preserve">Internal QA and design team review </t>
  </si>
  <si>
    <t>30% GGBS for substructure concrete has been specified by the structural engineer</t>
  </si>
  <si>
    <t>Structural Optimisation</t>
  </si>
  <si>
    <t xml:space="preserve">Prefabricated façade system to reduce waste </t>
  </si>
  <si>
    <t xml:space="preserve">Concrete (inc. foundations) </t>
  </si>
  <si>
    <t xml:space="preserve">Brick/ceramics tiles </t>
  </si>
  <si>
    <t xml:space="preserve">offsite recycling </t>
  </si>
  <si>
    <t>Ready-mix concrete</t>
  </si>
  <si>
    <t>Stone wool insulation</t>
  </si>
  <si>
    <t>Jamestown road</t>
  </si>
  <si>
    <t xml:space="preserve">Other Products (Fixtures &amp; Fittings, inc. carpet) </t>
  </si>
  <si>
    <t>Insulation</t>
  </si>
  <si>
    <t xml:space="preserve">Carpet (Tiles) </t>
  </si>
  <si>
    <t xml:space="preserve">Glass </t>
  </si>
  <si>
    <t>Plasterboard (gypsum based)</t>
  </si>
  <si>
    <t>Timber</t>
  </si>
  <si>
    <t>Metal</t>
  </si>
  <si>
    <t>Carbon steel reinforcing bar (rebar)</t>
  </si>
  <si>
    <t>Concrete blocks with paint finish</t>
  </si>
  <si>
    <t>Excavation works</t>
  </si>
  <si>
    <t>Insulation board</t>
  </si>
  <si>
    <t>60 yr</t>
  </si>
  <si>
    <t>Ready-mix concrete, for precast products</t>
  </si>
  <si>
    <t>Structural steel</t>
  </si>
  <si>
    <t>Wooden formwork</t>
  </si>
  <si>
    <t>Aggregate</t>
  </si>
  <si>
    <t>Precast concrete pavers</t>
  </si>
  <si>
    <t>Topsoil</t>
  </si>
  <si>
    <t>Waterproofing membrane</t>
  </si>
  <si>
    <t>Carbon steel reinforcing bar</t>
  </si>
  <si>
    <t>Cement board</t>
  </si>
  <si>
    <t>Gypsum plasterboard</t>
  </si>
  <si>
    <t>Precast concrete slabs</t>
  </si>
  <si>
    <t>Red brick</t>
  </si>
  <si>
    <t>Structural steel profiles</t>
  </si>
  <si>
    <t>Aluminium frame window double glazed</t>
  </si>
  <si>
    <t>Aluminium framed rooflight</t>
  </si>
  <si>
    <t>Aluminium framed curtain wall system</t>
  </si>
  <si>
    <t>Emulsion matt paint</t>
  </si>
  <si>
    <t>Wool insulation</t>
  </si>
  <si>
    <t>Gypsum plaster board</t>
  </si>
  <si>
    <t>Precast concrete block</t>
  </si>
  <si>
    <t>20-30 yr</t>
  </si>
  <si>
    <t>10 yr</t>
  </si>
  <si>
    <t>&gt;20 yr</t>
  </si>
  <si>
    <t>incl in finishes</t>
  </si>
  <si>
    <t>Adhesives, for tiles</t>
  </si>
  <si>
    <t>Ceramic tiles and plates</t>
  </si>
  <si>
    <t>Crumb rubber underlays</t>
  </si>
  <si>
    <t>Doors with wooden frame</t>
  </si>
  <si>
    <t>DPL laminate flooring</t>
  </si>
  <si>
    <t>Finish plaster</t>
  </si>
  <si>
    <t>Prefabricated bathroom module</t>
  </si>
  <si>
    <t xml:space="preserve">Steel door </t>
  </si>
  <si>
    <t>Suspended ceiling</t>
  </si>
  <si>
    <t>Tufted carpet tile</t>
  </si>
  <si>
    <t>10 to 25 yrs</t>
  </si>
  <si>
    <t>Desk</t>
  </si>
  <si>
    <t>Kitchen</t>
  </si>
  <si>
    <t>Bed</t>
  </si>
  <si>
    <t>Wardrobe</t>
  </si>
  <si>
    <t>Acrylic bathtub</t>
  </si>
  <si>
    <t>Adaptator RJ45 female/female 180° (Hager SE)</t>
  </si>
  <si>
    <t>Air conditioning unit</t>
  </si>
  <si>
    <t>Ceramic bathroom washbasin</t>
  </si>
  <si>
    <t>Communication cable</t>
  </si>
  <si>
    <t>Copper data cable</t>
  </si>
  <si>
    <t>Copper pipes</t>
  </si>
  <si>
    <t>Corrugated plastic pipes</t>
  </si>
  <si>
    <t>Diesel generator</t>
  </si>
  <si>
    <t>Electrical junction box</t>
  </si>
  <si>
    <t>Electricity distribution system</t>
  </si>
  <si>
    <t>Elevator for residential buildings</t>
  </si>
  <si>
    <t>Galvanised steel cable tray</t>
  </si>
  <si>
    <t>Galvanized steel ventilation ducts</t>
  </si>
  <si>
    <t>Indicator lights</t>
  </si>
  <si>
    <t>Keycard reader</t>
  </si>
  <si>
    <t>LAN cable</t>
  </si>
  <si>
    <t>Low voltage cable</t>
  </si>
  <si>
    <t>Monitoring equipements</t>
  </si>
  <si>
    <t>Monocrystalline photovoltaic modules</t>
  </si>
  <si>
    <t>Output device</t>
  </si>
  <si>
    <t>Programmable microprocessor controllers</t>
  </si>
  <si>
    <t>Push button</t>
  </si>
  <si>
    <t>Radiator</t>
  </si>
  <si>
    <t>Router</t>
  </si>
  <si>
    <t>Semi-frameless shower enclosure</t>
  </si>
  <si>
    <t>Smoke detector</t>
  </si>
  <si>
    <t>Vitreous ceramic sanitaryware</t>
  </si>
  <si>
    <t>Wall mounted switchboards</t>
  </si>
  <si>
    <t>20-35 yr</t>
  </si>
  <si>
    <t>Aggregates</t>
  </si>
  <si>
    <t>Resin bound paving system</t>
  </si>
  <si>
    <t>30 yr</t>
  </si>
  <si>
    <t>R32</t>
  </si>
  <si>
    <t/>
  </si>
  <si>
    <t>inc. in C1</t>
  </si>
  <si>
    <t xml:space="preserve">Carbon emission factor in Oneclick used </t>
  </si>
  <si>
    <t xml:space="preserve">0% existing </t>
  </si>
  <si>
    <t xml:space="preserve">Higher GGBS content or other cement replacement materials </t>
  </si>
  <si>
    <t>Low carbon reinforcement</t>
  </si>
  <si>
    <t xml:space="preserve">Local sourcing of materials </t>
  </si>
  <si>
    <t>High recycled content in metals</t>
  </si>
  <si>
    <t>First, the site itself bears little historical significance. The area has undergone various transformations but unlike neighbouring buildings, this site bears minimal historical weight. Further, the industrial style that once defined this area now clashes with the evolving character of the site’s surroundings. The buildings’ architectural merit faces limitations in the context of contemporary use. Today, the focus leans toward creating vibrant social hubs rather than preserving industrial relics.While the upper floors of the buildings will be demolished, it is proposed to retain the existing basement walls to use as a temporary formwork to construct a larger and slightly deeper basement.</t>
  </si>
  <si>
    <t>retain the existing basement walls to use as a temporary formwork to construct a larger and slightly deeper basement.</t>
  </si>
  <si>
    <t>Precast concrete stairs</t>
  </si>
  <si>
    <t>R774</t>
  </si>
  <si>
    <t>R454C</t>
  </si>
  <si>
    <t xml:space="preserve">onsite recycling </t>
  </si>
  <si>
    <t xml:space="preserve">Value for module B-C should include sequested carbon and  this will make the B-C value to be less than 200 Kg Co2e/m2, lower than the baseline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</si>
</sst>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trike/>
      <sz val="10"/>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1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1" xfId="0" applyFill="1" applyBorder="1" applyAlignment="1" applyProtection="1">
      <alignment horizontal="left" vertical="center" wrapText="1"/>
      <protection locked="0"/>
    </xf>
    <xf numFmtId="0" fontId="26" fillId="0" borderId="0" xfId="0" applyFont="1" applyAlignment="1">
      <alignment horizontal="left" vertical="center"/>
    </xf>
    <xf numFmtId="0" fontId="0" fillId="0" borderId="0" xfId="0" applyAlignment="1">
      <alignment horizontal="left"/>
    </xf>
    <xf numFmtId="0" fontId="14" fillId="0" borderId="0" xfId="0" applyFont="1" applyAlignment="1">
      <alignment horizontal="left"/>
    </xf>
    <xf numFmtId="0" fontId="1" fillId="3" borderId="4" xfId="0" applyFont="1" applyFill="1" applyBorder="1" applyAlignment="1">
      <alignment horizontal="left" vertical="center"/>
    </xf>
    <xf numFmtId="0" fontId="15" fillId="3" borderId="1" xfId="0" applyFont="1" applyFill="1" applyBorder="1" applyAlignment="1">
      <alignment horizontal="left" vertical="center" wrapText="1"/>
    </xf>
    <xf numFmtId="0" fontId="10" fillId="2" borderId="18"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6" fillId="0" borderId="1" xfId="0" applyFont="1" applyBorder="1" applyAlignment="1">
      <alignment horizontal="left" vertical="center" wrapText="1"/>
    </xf>
    <xf numFmtId="166" fontId="12" fillId="9" borderId="1" xfId="0" applyNumberFormat="1" applyFont="1" applyFill="1" applyBorder="1" applyAlignment="1" applyProtection="1">
      <alignment horizontal="left" vertical="center" wrapText="1"/>
      <protection locked="0"/>
    </xf>
    <xf numFmtId="166" fontId="11" fillId="9" borderId="1" xfId="0" applyNumberFormat="1" applyFont="1" applyFill="1" applyBorder="1" applyAlignment="1" applyProtection="1">
      <alignment horizontal="left" vertical="center" wrapText="1"/>
      <protection locked="0"/>
    </xf>
    <xf numFmtId="166" fontId="6" fillId="12" borderId="1" xfId="0" applyNumberFormat="1" applyFont="1" applyFill="1" applyBorder="1" applyAlignment="1">
      <alignment horizontal="left" vertical="center" wrapText="1"/>
    </xf>
    <xf numFmtId="165" fontId="6" fillId="12" borderId="1" xfId="0" applyNumberFormat="1" applyFont="1" applyFill="1" applyBorder="1" applyAlignment="1">
      <alignment horizontal="left" vertical="center" wrapText="1"/>
    </xf>
    <xf numFmtId="0" fontId="0" fillId="0" borderId="0" xfId="0" applyAlignment="1">
      <alignment horizontal="left" vertical="center"/>
    </xf>
    <xf numFmtId="0" fontId="44" fillId="9" borderId="3" xfId="0" applyFont="1" applyFill="1" applyBorder="1" applyAlignment="1" applyProtection="1">
      <alignment horizontal="center" vertical="center"/>
      <protection locked="0"/>
    </xf>
    <xf numFmtId="164" fontId="44" fillId="9" borderId="1" xfId="0" applyNumberFormat="1" applyFont="1" applyFill="1" applyBorder="1" applyAlignment="1" applyProtection="1">
      <alignment horizontal="center" vertical="center"/>
      <protection locked="0"/>
    </xf>
    <xf numFmtId="0" fontId="44" fillId="9" borderId="3" xfId="0" applyFont="1" applyFill="1" applyBorder="1" applyAlignment="1" applyProtection="1">
      <alignment horizontal="left" vertical="center" wrapText="1"/>
      <protection locked="0"/>
    </xf>
    <xf numFmtId="0" fontId="44" fillId="9" borderId="7" xfId="0" applyFont="1" applyFill="1" applyBorder="1" applyAlignment="1" applyProtection="1">
      <alignment horizontal="center" vertical="center" wrapText="1"/>
      <protection locked="0"/>
    </xf>
    <xf numFmtId="1" fontId="0" fillId="12" borderId="1" xfId="0" applyNumberFormat="1" applyFill="1" applyBorder="1" applyAlignment="1">
      <alignment horizontal="center" vertical="center"/>
    </xf>
    <xf numFmtId="0" fontId="4" fillId="9" borderId="41" xfId="0" applyFont="1" applyFill="1" applyBorder="1" applyAlignment="1" applyProtection="1">
      <alignment horizontal="center" vertical="center" wrapText="1"/>
      <protection locked="0"/>
    </xf>
    <xf numFmtId="9" fontId="4" fillId="9" borderId="3" xfId="0" applyNumberFormat="1" applyFont="1" applyFill="1" applyBorder="1" applyAlignment="1" applyProtection="1">
      <alignment horizontal="center" vertical="center"/>
      <protection locked="0"/>
    </xf>
    <xf numFmtId="9" fontId="4" fillId="9" borderId="41" xfId="0" applyNumberFormat="1"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4" fillId="9" borderId="3"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44" fillId="0" borderId="27"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9" borderId="3" xfId="0" applyFont="1" applyFill="1" applyBorder="1" applyAlignment="1" applyProtection="1">
      <alignment horizontal="center" vertical="center" wrapText="1"/>
      <protection locked="0"/>
    </xf>
    <xf numFmtId="0" fontId="44" fillId="9" borderId="7" xfId="0" applyFont="1" applyFill="1" applyBorder="1" applyAlignment="1" applyProtection="1">
      <alignment horizontal="center" vertical="center" wrapText="1"/>
      <protection locked="0"/>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885825</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200025</xdr:rowOff>
        </xdr:from>
        <xdr:to>
          <xdr:col>3</xdr:col>
          <xdr:colOff>1800225</xdr:colOff>
          <xdr:row>17</xdr:row>
          <xdr:rowOff>142875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1047750</xdr:colOff>
          <xdr:row>17</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1019175</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352425</xdr:rowOff>
        </xdr:from>
        <xdr:to>
          <xdr:col>3</xdr:col>
          <xdr:colOff>1400175</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352425</xdr:rowOff>
        </xdr:from>
        <xdr:to>
          <xdr:col>4</xdr:col>
          <xdr:colOff>866775</xdr:colOff>
          <xdr:row>18</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6" customWidth="1"/>
  </cols>
  <sheetData>
    <row r="3" spans="2:3" x14ac:dyDescent="0.2">
      <c r="B3" s="50" t="s">
        <v>0</v>
      </c>
    </row>
    <row r="5" spans="2:3" x14ac:dyDescent="0.2">
      <c r="B5" s="181" t="s">
        <v>1</v>
      </c>
      <c r="C5" s="182" t="s">
        <v>2</v>
      </c>
    </row>
    <row r="6" spans="2:3" ht="25.5" x14ac:dyDescent="0.2">
      <c r="B6" s="206" t="s">
        <v>3</v>
      </c>
      <c r="C6" s="183" t="s">
        <v>4</v>
      </c>
    </row>
    <row r="7" spans="2:3" x14ac:dyDescent="0.2">
      <c r="B7" s="207"/>
      <c r="C7" s="179" t="s">
        <v>5</v>
      </c>
    </row>
    <row r="8" spans="2:3" x14ac:dyDescent="0.2">
      <c r="B8" s="208" t="s">
        <v>6</v>
      </c>
      <c r="C8" s="179" t="s">
        <v>7</v>
      </c>
    </row>
    <row r="9" spans="2:3" ht="25.5" x14ac:dyDescent="0.2">
      <c r="B9" s="208"/>
      <c r="C9" s="179" t="s">
        <v>8</v>
      </c>
    </row>
    <row r="10" spans="2:3" x14ac:dyDescent="0.2">
      <c r="B10" s="208"/>
      <c r="C10" s="179" t="s">
        <v>9</v>
      </c>
    </row>
    <row r="11" spans="2:3" ht="25.5" x14ac:dyDescent="0.2">
      <c r="B11" s="208"/>
      <c r="C11" s="179" t="s">
        <v>10</v>
      </c>
    </row>
    <row r="12" spans="2:3" ht="25.5" x14ac:dyDescent="0.2">
      <c r="B12" s="208"/>
      <c r="C12" s="179" t="s">
        <v>11</v>
      </c>
    </row>
    <row r="13" spans="2:3" x14ac:dyDescent="0.2">
      <c r="B13" s="208"/>
      <c r="C13" s="179" t="s">
        <v>12</v>
      </c>
    </row>
    <row r="14" spans="2:3" x14ac:dyDescent="0.2">
      <c r="B14" s="208"/>
      <c r="C14" s="179" t="s">
        <v>13</v>
      </c>
    </row>
    <row r="15" spans="2:3" ht="25.5" x14ac:dyDescent="0.2">
      <c r="B15" s="208"/>
      <c r="C15" s="179" t="s">
        <v>14</v>
      </c>
    </row>
    <row r="16" spans="2:3" ht="25.5" x14ac:dyDescent="0.2">
      <c r="B16" s="208"/>
      <c r="C16" s="179" t="s">
        <v>15</v>
      </c>
    </row>
    <row r="17" spans="2:3" ht="25.5" x14ac:dyDescent="0.2">
      <c r="B17" s="208"/>
      <c r="C17" s="179" t="s">
        <v>16</v>
      </c>
    </row>
    <row r="18" spans="2:3" x14ac:dyDescent="0.2">
      <c r="B18" s="208"/>
      <c r="C18" s="179" t="s">
        <v>17</v>
      </c>
    </row>
    <row r="19" spans="2:3" ht="27.75" customHeight="1" x14ac:dyDescent="0.2">
      <c r="B19" s="209"/>
      <c r="C19" s="180" t="s">
        <v>18</v>
      </c>
    </row>
    <row r="20" spans="2:3" ht="19.5" customHeight="1" x14ac:dyDescent="0.2">
      <c r="B20" s="207" t="s">
        <v>19</v>
      </c>
      <c r="C20" s="179" t="s">
        <v>20</v>
      </c>
    </row>
    <row r="21" spans="2:3" ht="26.25" customHeight="1" x14ac:dyDescent="0.2">
      <c r="B21" s="207"/>
      <c r="C21" s="179"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election activeCell="F36" sqref="F36"/>
    </sheetView>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10" t="s">
        <v>24</v>
      </c>
      <c r="B5" s="210"/>
      <c r="C5" s="210"/>
      <c r="D5" s="210"/>
      <c r="E5" s="210"/>
      <c r="F5" s="210"/>
      <c r="G5" s="210"/>
      <c r="H5" s="210"/>
      <c r="I5" s="210"/>
      <c r="J5" s="210"/>
      <c r="K5" s="210"/>
      <c r="L5" s="210"/>
    </row>
    <row r="6" spans="1:12" ht="12.75" customHeight="1" x14ac:dyDescent="0.2">
      <c r="A6" s="210"/>
      <c r="B6" s="210"/>
      <c r="C6" s="210"/>
      <c r="D6" s="210"/>
      <c r="E6" s="210"/>
      <c r="F6" s="210"/>
      <c r="G6" s="210"/>
      <c r="H6" s="210"/>
      <c r="I6" s="210"/>
      <c r="J6" s="210"/>
      <c r="K6" s="210"/>
      <c r="L6" s="210"/>
    </row>
    <row r="7" spans="1:12" ht="12.75" customHeight="1" x14ac:dyDescent="0.2">
      <c r="A7" s="210"/>
      <c r="B7" s="210"/>
      <c r="C7" s="210"/>
      <c r="D7" s="210"/>
      <c r="E7" s="210"/>
      <c r="F7" s="210"/>
      <c r="G7" s="210"/>
      <c r="H7" s="210"/>
      <c r="I7" s="210"/>
      <c r="J7" s="210"/>
      <c r="K7" s="210"/>
      <c r="L7" s="210"/>
    </row>
    <row r="8" spans="1:12" ht="34.5" customHeight="1" x14ac:dyDescent="0.2">
      <c r="A8" s="212" t="s">
        <v>25</v>
      </c>
      <c r="B8" s="212"/>
      <c r="C8" s="212"/>
      <c r="D8" s="212"/>
      <c r="E8" s="212"/>
      <c r="F8" s="212"/>
      <c r="G8" s="212"/>
      <c r="H8" s="212"/>
      <c r="I8" s="212"/>
      <c r="J8" s="212"/>
      <c r="K8" s="212"/>
      <c r="L8" s="212"/>
    </row>
    <row r="9" spans="1:12" ht="15" customHeight="1" x14ac:dyDescent="0.2">
      <c r="A9" s="210" t="s">
        <v>26</v>
      </c>
      <c r="B9" s="210"/>
      <c r="C9" s="210"/>
      <c r="D9" s="210"/>
      <c r="E9" s="210"/>
      <c r="F9" s="210"/>
      <c r="G9" s="210"/>
      <c r="H9" s="210"/>
      <c r="I9" s="210"/>
      <c r="J9" s="210"/>
      <c r="K9" s="210"/>
      <c r="L9" s="210"/>
    </row>
    <row r="10" spans="1:12" ht="33" customHeight="1" x14ac:dyDescent="0.2">
      <c r="A10" s="210"/>
      <c r="B10" s="210"/>
      <c r="C10" s="210"/>
      <c r="D10" s="210"/>
      <c r="E10" s="210"/>
      <c r="F10" s="210"/>
      <c r="G10" s="210"/>
      <c r="H10" s="210"/>
      <c r="I10" s="210"/>
      <c r="J10" s="210"/>
      <c r="K10" s="210"/>
      <c r="L10" s="210"/>
    </row>
    <row r="11" spans="1:12" ht="15" customHeight="1" x14ac:dyDescent="0.2">
      <c r="A11" s="101" t="s">
        <v>27</v>
      </c>
      <c r="B11" s="100"/>
      <c r="C11" s="100"/>
      <c r="D11" s="98"/>
      <c r="E11" s="98"/>
      <c r="F11" s="98"/>
      <c r="G11" s="98"/>
      <c r="H11" s="98"/>
      <c r="I11" s="98"/>
      <c r="J11" s="98"/>
      <c r="K11" s="98"/>
      <c r="L11" s="98"/>
    </row>
    <row r="12" spans="1:12" x14ac:dyDescent="0.2">
      <c r="A12" s="210" t="s">
        <v>28</v>
      </c>
      <c r="B12" s="210"/>
      <c r="C12" s="210"/>
      <c r="D12" s="210"/>
      <c r="E12" s="210"/>
      <c r="F12" s="210"/>
      <c r="G12" s="210"/>
      <c r="H12" s="210"/>
      <c r="I12" s="210"/>
      <c r="J12" s="210"/>
      <c r="K12" s="210"/>
      <c r="L12" s="210"/>
    </row>
    <row r="13" spans="1:12" ht="35.25" customHeight="1" x14ac:dyDescent="0.2">
      <c r="A13" s="210"/>
      <c r="B13" s="210"/>
      <c r="C13" s="210"/>
      <c r="D13" s="210"/>
      <c r="E13" s="210"/>
      <c r="F13" s="210"/>
      <c r="G13" s="210"/>
      <c r="H13" s="210"/>
      <c r="I13" s="210"/>
      <c r="J13" s="210"/>
      <c r="K13" s="210"/>
      <c r="L13" s="210"/>
    </row>
    <row r="14" spans="1:12" x14ac:dyDescent="0.2">
      <c r="A14" s="101" t="s">
        <v>29</v>
      </c>
      <c r="B14" s="98"/>
      <c r="C14" s="98"/>
      <c r="D14" s="98"/>
      <c r="E14" s="98"/>
      <c r="F14" s="98"/>
      <c r="G14" s="98"/>
      <c r="H14" s="98"/>
      <c r="I14" s="98"/>
      <c r="J14" s="98"/>
      <c r="K14" s="98"/>
      <c r="L14" s="98"/>
    </row>
    <row r="15" spans="1:12" x14ac:dyDescent="0.2">
      <c r="A15" s="210" t="s">
        <v>30</v>
      </c>
      <c r="B15" s="210"/>
      <c r="C15" s="210"/>
      <c r="D15" s="210"/>
      <c r="E15" s="210"/>
      <c r="F15" s="210"/>
      <c r="G15" s="210"/>
      <c r="H15" s="210"/>
      <c r="I15" s="210"/>
      <c r="J15" s="210"/>
      <c r="K15" s="210"/>
      <c r="L15" s="210"/>
    </row>
    <row r="16" spans="1:12" ht="35.25" customHeight="1" x14ac:dyDescent="0.2">
      <c r="A16" s="210"/>
      <c r="B16" s="210"/>
      <c r="C16" s="210"/>
      <c r="D16" s="210"/>
      <c r="E16" s="210"/>
      <c r="F16" s="210"/>
      <c r="G16" s="210"/>
      <c r="H16" s="210"/>
      <c r="I16" s="210"/>
      <c r="J16" s="210"/>
      <c r="K16" s="210"/>
      <c r="L16" s="210"/>
    </row>
    <row r="17" spans="1:12" x14ac:dyDescent="0.2">
      <c r="A17" s="101" t="s">
        <v>31</v>
      </c>
      <c r="B17" s="98"/>
      <c r="C17" s="98"/>
      <c r="D17" s="98"/>
      <c r="E17" s="98"/>
      <c r="F17" s="98"/>
      <c r="G17" s="98"/>
      <c r="H17" s="98"/>
      <c r="I17" s="98"/>
      <c r="J17" s="98"/>
      <c r="K17" s="98"/>
      <c r="L17" s="98"/>
    </row>
    <row r="18" spans="1:12" x14ac:dyDescent="0.2">
      <c r="A18" s="210" t="s">
        <v>32</v>
      </c>
      <c r="B18" s="210"/>
      <c r="C18" s="210"/>
      <c r="D18" s="210"/>
      <c r="E18" s="210"/>
      <c r="F18" s="210"/>
      <c r="G18" s="210"/>
      <c r="H18" s="210"/>
      <c r="I18" s="210"/>
      <c r="J18" s="210"/>
      <c r="K18" s="210"/>
      <c r="L18" s="210"/>
    </row>
    <row r="19" spans="1:12" ht="20.25" customHeight="1" x14ac:dyDescent="0.2">
      <c r="A19" s="210"/>
      <c r="B19" s="210"/>
      <c r="C19" s="210"/>
      <c r="D19" s="210"/>
      <c r="E19" s="210"/>
      <c r="F19" s="210"/>
      <c r="G19" s="210"/>
      <c r="H19" s="210"/>
      <c r="I19" s="210"/>
      <c r="J19" s="210"/>
      <c r="K19" s="210"/>
      <c r="L19" s="210"/>
    </row>
    <row r="20" spans="1:12" ht="16.5" customHeight="1" x14ac:dyDescent="0.2">
      <c r="A20" s="210"/>
      <c r="B20" s="210"/>
      <c r="C20" s="210"/>
      <c r="D20" s="210"/>
      <c r="E20" s="210"/>
      <c r="F20" s="210"/>
      <c r="G20" s="210"/>
      <c r="H20" s="210"/>
      <c r="I20" s="210"/>
      <c r="J20" s="210"/>
      <c r="K20" s="210"/>
      <c r="L20" s="210"/>
    </row>
    <row r="21" spans="1:12" ht="14.25" customHeight="1" x14ac:dyDescent="0.2">
      <c r="A21" s="211" t="s">
        <v>33</v>
      </c>
      <c r="B21" s="211"/>
      <c r="C21" s="211"/>
      <c r="D21" s="211"/>
      <c r="E21" s="211"/>
      <c r="F21" s="211"/>
      <c r="G21" s="211"/>
      <c r="H21" s="211"/>
      <c r="I21" s="211"/>
      <c r="J21" s="211"/>
      <c r="K21" s="211"/>
      <c r="L21" s="211"/>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210" t="s">
        <v>35</v>
      </c>
      <c r="B25" s="210"/>
      <c r="C25" s="210"/>
      <c r="D25" s="210"/>
      <c r="E25" s="210"/>
      <c r="F25" s="210"/>
      <c r="G25" s="210"/>
      <c r="H25" s="210"/>
      <c r="I25" s="210"/>
      <c r="J25" s="210"/>
      <c r="K25" s="210"/>
      <c r="L25" s="210"/>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5" customWidth="1"/>
    <col min="2" max="2" width="47.140625" customWidth="1"/>
    <col min="3" max="4" width="26.28515625" style="48" customWidth="1"/>
    <col min="5" max="5" width="38.140625" style="48" customWidth="1"/>
    <col min="6" max="6" width="47" style="48"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30" t="s">
        <v>36</v>
      </c>
      <c r="B1" s="231"/>
      <c r="C1" s="241"/>
      <c r="D1" s="241"/>
      <c r="E1" s="241"/>
      <c r="F1" s="241"/>
    </row>
    <row r="2" spans="1:8" ht="15.75" customHeight="1" x14ac:dyDescent="0.2">
      <c r="A2" s="228" t="s">
        <v>37</v>
      </c>
      <c r="B2" s="229"/>
      <c r="C2" s="217"/>
      <c r="D2" s="217"/>
      <c r="E2" s="217"/>
      <c r="F2" s="217"/>
    </row>
    <row r="3" spans="1:8" ht="15.75" customHeight="1" x14ac:dyDescent="0.2">
      <c r="A3" s="229" t="s">
        <v>38</v>
      </c>
      <c r="B3" s="232"/>
      <c r="C3" s="217"/>
      <c r="D3" s="217"/>
      <c r="E3" s="217"/>
      <c r="F3" s="217"/>
    </row>
    <row r="4" spans="1:8" ht="15.75" customHeight="1" x14ac:dyDescent="0.2">
      <c r="A4" s="228" t="s">
        <v>39</v>
      </c>
      <c r="B4" s="229"/>
      <c r="C4" s="217"/>
      <c r="D4" s="217"/>
      <c r="E4" s="217"/>
      <c r="F4" s="217"/>
    </row>
    <row r="5" spans="1:8" ht="15.75" customHeight="1" x14ac:dyDescent="0.2">
      <c r="A5" s="228" t="s">
        <v>40</v>
      </c>
      <c r="B5" s="229"/>
      <c r="C5" s="217"/>
      <c r="D5" s="217"/>
      <c r="E5" s="217"/>
      <c r="F5" s="217"/>
    </row>
    <row r="6" spans="1:8" ht="15.75" customHeight="1" x14ac:dyDescent="0.2">
      <c r="A6" s="228" t="s">
        <v>41</v>
      </c>
      <c r="B6" s="229"/>
      <c r="C6" s="217"/>
      <c r="D6" s="217"/>
      <c r="E6" s="217"/>
      <c r="F6" s="217"/>
    </row>
    <row r="7" spans="1:8" s="43" customFormat="1" ht="15.75" customHeight="1" x14ac:dyDescent="0.2">
      <c r="A7" s="228" t="s">
        <v>42</v>
      </c>
      <c r="B7" s="229"/>
      <c r="C7" s="217"/>
      <c r="D7" s="217"/>
      <c r="E7" s="217"/>
      <c r="F7" s="217"/>
    </row>
    <row r="8" spans="1:8" s="43" customFormat="1" ht="15.75" customHeight="1" x14ac:dyDescent="0.2">
      <c r="A8" s="228" t="s">
        <v>43</v>
      </c>
      <c r="B8" s="229"/>
      <c r="C8" s="218"/>
      <c r="D8" s="218"/>
      <c r="E8" s="218"/>
      <c r="F8" s="218"/>
      <c r="G8" s="44"/>
    </row>
    <row r="9" spans="1:8" s="43" customFormat="1" ht="15.75" customHeight="1" x14ac:dyDescent="0.2">
      <c r="A9" s="44"/>
      <c r="B9" s="44"/>
      <c r="C9" s="44"/>
      <c r="D9" s="44"/>
      <c r="E9" s="44"/>
      <c r="F9" s="44"/>
      <c r="G9" s="44"/>
    </row>
    <row r="10" spans="1:8" s="46" customFormat="1" ht="42.75" customHeight="1" x14ac:dyDescent="0.2">
      <c r="A10" s="219" t="s">
        <v>44</v>
      </c>
      <c r="B10" s="219" t="s">
        <v>45</v>
      </c>
      <c r="C10" s="220" t="s">
        <v>46</v>
      </c>
      <c r="D10" s="221"/>
      <c r="E10" s="215" t="s">
        <v>47</v>
      </c>
      <c r="F10" s="216"/>
      <c r="G10"/>
    </row>
    <row r="11" spans="1:8" ht="55.5" customHeight="1" x14ac:dyDescent="0.2">
      <c r="A11" s="235">
        <v>1</v>
      </c>
      <c r="B11" s="233" t="s">
        <v>48</v>
      </c>
      <c r="C11" s="237" t="s">
        <v>49</v>
      </c>
      <c r="D11" s="238"/>
      <c r="E11" s="160" t="s">
        <v>50</v>
      </c>
      <c r="F11" s="162" t="s">
        <v>51</v>
      </c>
      <c r="H11" s="163"/>
    </row>
    <row r="12" spans="1:8" ht="44.25" customHeight="1" x14ac:dyDescent="0.2">
      <c r="A12" s="236"/>
      <c r="B12" s="234"/>
      <c r="C12" s="239"/>
      <c r="D12" s="240"/>
      <c r="E12" s="160" t="s">
        <v>52</v>
      </c>
      <c r="F12" s="162" t="s">
        <v>53</v>
      </c>
      <c r="H12" s="163"/>
    </row>
    <row r="13" spans="1:8" ht="54" customHeight="1" x14ac:dyDescent="0.2">
      <c r="A13" s="236"/>
      <c r="B13" s="234"/>
      <c r="C13" s="239"/>
      <c r="D13" s="240"/>
      <c r="E13" s="161" t="s">
        <v>54</v>
      </c>
      <c r="F13" s="164" t="s">
        <v>55</v>
      </c>
      <c r="H13" s="163"/>
    </row>
    <row r="14" spans="1:8" ht="38.25" customHeight="1" x14ac:dyDescent="0.2">
      <c r="A14" s="42">
        <v>2</v>
      </c>
      <c r="B14" s="47" t="s">
        <v>56</v>
      </c>
      <c r="C14" s="223" t="s">
        <v>57</v>
      </c>
      <c r="D14" s="224"/>
      <c r="E14" s="213"/>
      <c r="F14" s="213"/>
    </row>
    <row r="15" spans="1:8" ht="68.25" customHeight="1" x14ac:dyDescent="0.2">
      <c r="A15" s="42">
        <v>3</v>
      </c>
      <c r="B15" s="47" t="s">
        <v>58</v>
      </c>
      <c r="C15" s="223" t="s">
        <v>59</v>
      </c>
      <c r="D15" s="224"/>
      <c r="E15" s="213"/>
      <c r="F15" s="213"/>
    </row>
    <row r="16" spans="1:8" ht="39.75" customHeight="1" x14ac:dyDescent="0.2">
      <c r="A16" s="42">
        <v>4</v>
      </c>
      <c r="B16" s="47" t="s">
        <v>60</v>
      </c>
      <c r="C16" s="223" t="s">
        <v>61</v>
      </c>
      <c r="D16" s="224"/>
      <c r="E16" s="213"/>
      <c r="F16" s="213"/>
    </row>
    <row r="17" spans="1:6" ht="54" customHeight="1" x14ac:dyDescent="0.2">
      <c r="A17" s="42">
        <v>5</v>
      </c>
      <c r="B17" s="47" t="s">
        <v>62</v>
      </c>
      <c r="C17" s="223" t="s">
        <v>63</v>
      </c>
      <c r="D17" s="224"/>
      <c r="E17" s="213"/>
      <c r="F17" s="213"/>
    </row>
    <row r="18" spans="1:6" ht="51" customHeight="1" x14ac:dyDescent="0.2">
      <c r="A18" s="42">
        <v>6</v>
      </c>
      <c r="B18" s="47" t="s">
        <v>64</v>
      </c>
      <c r="C18" s="223" t="s">
        <v>65</v>
      </c>
      <c r="D18" s="224"/>
      <c r="E18" s="213"/>
      <c r="F18" s="213"/>
    </row>
    <row r="19" spans="1:6" ht="67.5" customHeight="1" x14ac:dyDescent="0.2">
      <c r="A19" s="42">
        <v>7</v>
      </c>
      <c r="B19" s="47" t="s">
        <v>66</v>
      </c>
      <c r="C19" s="223" t="s">
        <v>67</v>
      </c>
      <c r="D19" s="224"/>
      <c r="E19" s="213"/>
      <c r="F19" s="213"/>
    </row>
    <row r="20" spans="1:6" ht="63" customHeight="1" x14ac:dyDescent="0.2">
      <c r="A20" s="42">
        <v>8</v>
      </c>
      <c r="B20" s="47" t="s">
        <v>68</v>
      </c>
      <c r="C20" s="223" t="s">
        <v>69</v>
      </c>
      <c r="D20" s="224"/>
      <c r="E20" s="213"/>
      <c r="F20" s="213"/>
    </row>
    <row r="21" spans="1:6" ht="85.5" customHeight="1" x14ac:dyDescent="0.2">
      <c r="A21" s="42">
        <v>9</v>
      </c>
      <c r="B21" s="47" t="s">
        <v>70</v>
      </c>
      <c r="C21" s="223" t="s">
        <v>71</v>
      </c>
      <c r="D21" s="224"/>
      <c r="E21" s="213"/>
      <c r="F21" s="213"/>
    </row>
    <row r="22" spans="1:6" ht="49.5" customHeight="1" x14ac:dyDescent="0.2">
      <c r="A22" s="42">
        <v>10</v>
      </c>
      <c r="B22" s="47" t="s">
        <v>72</v>
      </c>
      <c r="C22" s="223" t="s">
        <v>73</v>
      </c>
      <c r="D22" s="224"/>
      <c r="E22" s="213"/>
      <c r="F22" s="213"/>
    </row>
    <row r="23" spans="1:6" ht="85.5" customHeight="1" x14ac:dyDescent="0.2">
      <c r="A23" s="42">
        <v>11</v>
      </c>
      <c r="B23" s="47" t="s">
        <v>74</v>
      </c>
      <c r="C23" s="223" t="s">
        <v>75</v>
      </c>
      <c r="D23" s="224"/>
      <c r="E23" s="213"/>
      <c r="F23" s="213"/>
    </row>
    <row r="24" spans="1:6" ht="54.75" customHeight="1" x14ac:dyDescent="0.2">
      <c r="A24" s="42">
        <v>12</v>
      </c>
      <c r="B24" s="47" t="s">
        <v>76</v>
      </c>
      <c r="C24" s="223" t="s">
        <v>77</v>
      </c>
      <c r="D24" s="224"/>
      <c r="E24" s="213"/>
      <c r="F24" s="213"/>
    </row>
    <row r="25" spans="1:6" ht="78" customHeight="1" x14ac:dyDescent="0.2">
      <c r="A25" s="42">
        <v>13</v>
      </c>
      <c r="B25" s="47" t="s">
        <v>78</v>
      </c>
      <c r="C25" s="223" t="s">
        <v>79</v>
      </c>
      <c r="D25" s="224"/>
      <c r="E25" s="213"/>
      <c r="F25" s="213"/>
    </row>
    <row r="26" spans="1:6" ht="81" customHeight="1" x14ac:dyDescent="0.2">
      <c r="A26" s="42">
        <v>14</v>
      </c>
      <c r="B26" s="47" t="s">
        <v>80</v>
      </c>
      <c r="C26" s="223" t="s">
        <v>81</v>
      </c>
      <c r="D26" s="224"/>
      <c r="E26" s="213"/>
      <c r="F26" s="213"/>
    </row>
    <row r="27" spans="1:6" ht="81" customHeight="1" x14ac:dyDescent="0.2">
      <c r="A27" s="42">
        <v>15</v>
      </c>
      <c r="B27" s="47" t="s">
        <v>82</v>
      </c>
      <c r="C27" s="224" t="s">
        <v>83</v>
      </c>
      <c r="D27" s="227"/>
      <c r="E27" s="214"/>
      <c r="F27" s="214"/>
    </row>
    <row r="28" spans="1:6" ht="70.5" customHeight="1" x14ac:dyDescent="0.2">
      <c r="A28" s="42">
        <v>16</v>
      </c>
      <c r="B28" s="165" t="s">
        <v>84</v>
      </c>
      <c r="C28" s="225" t="s">
        <v>85</v>
      </c>
      <c r="D28" s="226"/>
      <c r="E28" s="213"/>
      <c r="F28" s="213"/>
    </row>
    <row r="29" spans="1:6" x14ac:dyDescent="0.2">
      <c r="B29" s="222"/>
      <c r="C29" s="222"/>
      <c r="D29" s="222"/>
      <c r="E29" s="222"/>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40625" defaultRowHeight="12.75" x14ac:dyDescent="0.2"/>
  <cols>
    <col min="1" max="1" width="14.28515625" style="45" customWidth="1"/>
    <col min="2" max="2" width="66.5703125" customWidth="1"/>
    <col min="3" max="3" width="30.140625" style="48" customWidth="1"/>
    <col min="4" max="4" width="30" style="48" customWidth="1"/>
    <col min="5" max="5" width="35.5703125" style="48" customWidth="1"/>
    <col min="6" max="6" width="27" style="48"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5" customWidth="1"/>
    <col min="16" max="18" width="11" style="45" customWidth="1"/>
    <col min="19" max="19" width="14.85546875" customWidth="1"/>
    <col min="20" max="20" width="29.140625" customWidth="1"/>
    <col min="26" max="26" width="46" bestFit="1" customWidth="1"/>
    <col min="27" max="27" width="126.42578125" customWidth="1"/>
  </cols>
  <sheetData>
    <row r="1" spans="1:19" x14ac:dyDescent="0.2">
      <c r="A1" s="293" t="s">
        <v>36</v>
      </c>
      <c r="B1" s="294"/>
      <c r="C1" s="295"/>
      <c r="D1" s="295"/>
      <c r="E1" s="295"/>
      <c r="F1" s="296"/>
      <c r="G1" s="166"/>
    </row>
    <row r="2" spans="1:19" x14ac:dyDescent="0.2">
      <c r="A2" s="228" t="s">
        <v>37</v>
      </c>
      <c r="B2" s="228"/>
      <c r="C2" s="273"/>
      <c r="D2" s="273"/>
      <c r="E2" s="273"/>
      <c r="F2" s="273"/>
      <c r="G2" s="166"/>
      <c r="H2" s="259" t="s">
        <v>86</v>
      </c>
      <c r="I2" s="260"/>
      <c r="J2" s="261"/>
      <c r="K2" s="50"/>
    </row>
    <row r="3" spans="1:19" x14ac:dyDescent="0.2">
      <c r="A3" s="229" t="s">
        <v>38</v>
      </c>
      <c r="B3" s="278"/>
      <c r="C3" s="273"/>
      <c r="D3" s="273"/>
      <c r="E3" s="273"/>
      <c r="F3" s="273"/>
      <c r="G3" s="166"/>
      <c r="H3" s="124"/>
      <c r="I3" s="257" t="s">
        <v>87</v>
      </c>
      <c r="J3" s="258"/>
      <c r="K3" s="46"/>
    </row>
    <row r="4" spans="1:19" x14ac:dyDescent="0.2">
      <c r="A4" s="228" t="s">
        <v>88</v>
      </c>
      <c r="B4" s="228"/>
      <c r="C4" s="273"/>
      <c r="D4" s="273"/>
      <c r="E4" s="273"/>
      <c r="F4" s="273"/>
      <c r="G4" s="166"/>
      <c r="H4" s="39"/>
      <c r="I4" s="257" t="s">
        <v>89</v>
      </c>
      <c r="J4" s="258"/>
      <c r="K4" s="46"/>
    </row>
    <row r="5" spans="1:19" ht="21" customHeight="1" x14ac:dyDescent="0.2">
      <c r="A5" s="228" t="s">
        <v>40</v>
      </c>
      <c r="B5" s="228"/>
      <c r="C5" s="270"/>
      <c r="D5" s="273"/>
      <c r="E5" s="273"/>
      <c r="F5" s="273"/>
      <c r="G5" s="166"/>
      <c r="H5" s="143"/>
      <c r="I5" s="257" t="s">
        <v>90</v>
      </c>
      <c r="J5" s="258"/>
    </row>
    <row r="6" spans="1:19" ht="14.25" x14ac:dyDescent="0.2">
      <c r="A6" s="228" t="s">
        <v>41</v>
      </c>
      <c r="B6" s="228"/>
      <c r="C6" s="273"/>
      <c r="D6" s="273"/>
      <c r="E6" s="273"/>
      <c r="F6" s="273"/>
      <c r="G6" s="166"/>
    </row>
    <row r="7" spans="1:19" x14ac:dyDescent="0.2">
      <c r="A7"/>
      <c r="C7"/>
      <c r="D7"/>
      <c r="E7"/>
      <c r="F7"/>
      <c r="G7" s="166"/>
    </row>
    <row r="8" spans="1:19" ht="15" customHeight="1" x14ac:dyDescent="0.2">
      <c r="A8" s="293" t="s">
        <v>91</v>
      </c>
      <c r="B8" s="294"/>
      <c r="C8" s="295"/>
      <c r="D8" s="295"/>
      <c r="E8" s="295"/>
      <c r="F8" s="296"/>
      <c r="G8" s="166"/>
      <c r="H8" s="166"/>
    </row>
    <row r="9" spans="1:19" s="43" customFormat="1" x14ac:dyDescent="0.2">
      <c r="A9" s="228" t="s">
        <v>42</v>
      </c>
      <c r="B9" s="228"/>
      <c r="C9" s="273"/>
      <c r="D9" s="273"/>
      <c r="E9" s="273"/>
      <c r="F9" s="273"/>
      <c r="O9" s="49"/>
      <c r="P9" s="49"/>
      <c r="Q9" s="49"/>
      <c r="R9" s="49"/>
    </row>
    <row r="10" spans="1:19" s="43" customFormat="1" x14ac:dyDescent="0.2">
      <c r="A10" s="228" t="s">
        <v>92</v>
      </c>
      <c r="B10" s="228"/>
      <c r="C10" s="277"/>
      <c r="D10" s="273"/>
      <c r="E10" s="273"/>
      <c r="F10" s="273"/>
      <c r="G10" s="44"/>
      <c r="O10" s="49"/>
      <c r="P10" s="49"/>
      <c r="Q10" s="49"/>
      <c r="R10" s="49"/>
    </row>
    <row r="11" spans="1:19" x14ac:dyDescent="0.2">
      <c r="A11" s="103"/>
      <c r="B11" s="104" t="s">
        <v>93</v>
      </c>
      <c r="C11" s="105" t="s">
        <v>94</v>
      </c>
      <c r="D11" s="106"/>
      <c r="E11" s="106"/>
      <c r="F11" s="107"/>
      <c r="G11" s="50"/>
    </row>
    <row r="12" spans="1:19" ht="64.5" customHeight="1" x14ac:dyDescent="0.2">
      <c r="A12" s="229" t="s">
        <v>95</v>
      </c>
      <c r="B12" s="278"/>
      <c r="C12" s="266" t="s">
        <v>96</v>
      </c>
      <c r="D12" s="267"/>
      <c r="E12" s="267"/>
      <c r="F12" s="268"/>
      <c r="G12" s="167"/>
      <c r="H12" s="166"/>
      <c r="I12" s="166"/>
    </row>
    <row r="13" spans="1:19" ht="39" customHeight="1" x14ac:dyDescent="0.2">
      <c r="A13" s="228" t="s">
        <v>97</v>
      </c>
      <c r="B13" s="228"/>
      <c r="C13" s="270"/>
      <c r="D13" s="270"/>
      <c r="E13" s="270"/>
      <c r="F13" s="270"/>
      <c r="G13" s="168"/>
      <c r="H13" s="166"/>
      <c r="I13" s="166"/>
    </row>
    <row r="14" spans="1:19" ht="20.25" customHeight="1" x14ac:dyDescent="0.2">
      <c r="A14" s="229" t="s">
        <v>98</v>
      </c>
      <c r="B14" s="278"/>
      <c r="C14" s="299" t="s">
        <v>99</v>
      </c>
      <c r="D14" s="300"/>
      <c r="E14" s="300"/>
      <c r="F14" s="301"/>
      <c r="G14" s="167"/>
      <c r="H14" s="166"/>
      <c r="I14" s="166"/>
    </row>
    <row r="15" spans="1:19" ht="35.25" customHeight="1" x14ac:dyDescent="0.2">
      <c r="A15" s="269" t="s">
        <v>100</v>
      </c>
      <c r="B15" s="269"/>
      <c r="C15" s="270" t="s">
        <v>101</v>
      </c>
      <c r="D15" s="270"/>
      <c r="E15" s="270"/>
      <c r="F15" s="270"/>
      <c r="G15" s="167"/>
      <c r="H15" s="167"/>
      <c r="I15" s="167"/>
      <c r="J15" s="167"/>
      <c r="K15" s="167"/>
      <c r="L15" s="167"/>
      <c r="M15" s="166"/>
      <c r="N15" s="166"/>
      <c r="O15" s="169"/>
      <c r="P15" s="169"/>
      <c r="Q15" s="169"/>
      <c r="R15" s="169"/>
      <c r="S15" s="166"/>
    </row>
    <row r="16" spans="1:19" ht="27.75" customHeight="1" x14ac:dyDescent="0.2">
      <c r="A16" s="269" t="s">
        <v>102</v>
      </c>
      <c r="B16" s="269"/>
      <c r="C16" s="270"/>
      <c r="D16" s="270"/>
      <c r="E16" s="270"/>
      <c r="F16" s="270"/>
      <c r="G16" s="167"/>
      <c r="H16" s="167"/>
      <c r="I16" s="166"/>
      <c r="J16" s="166"/>
      <c r="K16" s="166"/>
      <c r="L16" s="166"/>
      <c r="M16" s="166"/>
      <c r="N16" s="166"/>
      <c r="O16" s="169"/>
      <c r="P16" s="169"/>
      <c r="Q16" s="169"/>
      <c r="R16" s="169"/>
      <c r="S16" s="166"/>
    </row>
    <row r="17" spans="1:19" ht="27.75" customHeight="1" x14ac:dyDescent="0.2">
      <c r="A17" s="262" t="s">
        <v>103</v>
      </c>
      <c r="B17" s="263"/>
      <c r="C17" s="266" t="s">
        <v>104</v>
      </c>
      <c r="D17" s="267"/>
      <c r="E17" s="267"/>
      <c r="F17" s="268"/>
      <c r="G17" s="167"/>
      <c r="H17" s="167"/>
      <c r="I17" s="166"/>
      <c r="J17" s="166"/>
      <c r="K17" s="166"/>
      <c r="L17" s="166"/>
      <c r="M17" s="166"/>
      <c r="N17" s="166"/>
      <c r="O17" s="169"/>
      <c r="P17" s="169"/>
      <c r="Q17" s="169"/>
      <c r="R17" s="169"/>
      <c r="S17" s="166"/>
    </row>
    <row r="18" spans="1:19" ht="27.75" customHeight="1" x14ac:dyDescent="0.2">
      <c r="A18" s="264"/>
      <c r="B18" s="265"/>
      <c r="C18" s="266" t="s">
        <v>105</v>
      </c>
      <c r="D18" s="267"/>
      <c r="E18" s="267"/>
      <c r="F18" s="268"/>
      <c r="G18" s="167"/>
      <c r="H18" s="167"/>
      <c r="I18" s="166"/>
    </row>
    <row r="19" spans="1:19" x14ac:dyDescent="0.2">
      <c r="A19" s="51"/>
      <c r="B19" s="51"/>
      <c r="C19" s="51"/>
      <c r="D19" s="51"/>
      <c r="E19" s="51"/>
      <c r="F19" s="51"/>
      <c r="G19" s="51"/>
    </row>
    <row r="20" spans="1:19" ht="52.5" customHeight="1" x14ac:dyDescent="0.2">
      <c r="A20" s="302" t="s">
        <v>106</v>
      </c>
      <c r="B20" s="303"/>
      <c r="C20" s="303"/>
      <c r="D20" s="303"/>
      <c r="E20" s="303"/>
      <c r="F20" s="303"/>
      <c r="G20" s="303"/>
      <c r="H20" s="303"/>
      <c r="I20" s="303"/>
    </row>
    <row r="21" spans="1:19" s="46" customFormat="1" ht="33.75" customHeight="1" x14ac:dyDescent="0.2">
      <c r="A21" s="279"/>
      <c r="B21" s="280"/>
      <c r="C21" s="175" t="s">
        <v>107</v>
      </c>
      <c r="D21" s="135" t="s">
        <v>108</v>
      </c>
      <c r="E21" s="135" t="s">
        <v>109</v>
      </c>
      <c r="F21" s="53" t="s">
        <v>110</v>
      </c>
      <c r="G21" s="53" t="s">
        <v>111</v>
      </c>
      <c r="H21" s="53" t="s">
        <v>112</v>
      </c>
      <c r="I21" s="53" t="s">
        <v>113</v>
      </c>
      <c r="J21"/>
      <c r="K21"/>
      <c r="L21"/>
      <c r="M21"/>
      <c r="N21"/>
      <c r="O21" s="45"/>
      <c r="P21" s="45"/>
      <c r="Q21" s="45"/>
      <c r="R21" s="48"/>
    </row>
    <row r="22" spans="1:19" s="46" customFormat="1" ht="33.75" customHeight="1" x14ac:dyDescent="0.2">
      <c r="A22" s="274" t="s">
        <v>114</v>
      </c>
      <c r="B22" s="275"/>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5"/>
      <c r="P22" s="45"/>
      <c r="Q22" s="45"/>
      <c r="R22" s="48"/>
    </row>
    <row r="23" spans="1:19" ht="33.75" customHeight="1" x14ac:dyDescent="0.2">
      <c r="A23" s="297" t="s">
        <v>115</v>
      </c>
      <c r="B23" s="298"/>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x14ac:dyDescent="0.2">
      <c r="A24" s="274" t="s">
        <v>116</v>
      </c>
      <c r="B24" s="275"/>
      <c r="C24" s="281" t="s">
        <v>117</v>
      </c>
      <c r="D24" s="282"/>
      <c r="E24" s="283"/>
      <c r="F24" s="284"/>
      <c r="G24" s="285"/>
      <c r="H24" s="285"/>
      <c r="I24" s="286"/>
    </row>
    <row r="25" spans="1:19" ht="33.75" customHeight="1" x14ac:dyDescent="0.2">
      <c r="A25" s="274" t="s">
        <v>118</v>
      </c>
      <c r="B25" s="275"/>
      <c r="C25" s="136" t="str">
        <f>VLOOKUP($C$24,'WLC benchmarks'!$B$10:$E$13,2, TRUE)</f>
        <v>&lt;850</v>
      </c>
      <c r="D25" s="136" t="str">
        <f>VLOOKUP($C$24,'WLC benchmarks'!$B$10:$E$13,3, TRUE)</f>
        <v>&lt;350</v>
      </c>
      <c r="E25" s="136" t="str">
        <f>VLOOKUP($C$24,'WLC benchmarks'!$B$10:$E$13,4, TRUE)</f>
        <v>&lt;1200</v>
      </c>
      <c r="F25" s="287"/>
      <c r="G25" s="288"/>
      <c r="H25" s="288"/>
      <c r="I25" s="289"/>
      <c r="J25" s="166"/>
      <c r="K25" s="167"/>
    </row>
    <row r="26" spans="1:19" ht="33.75" customHeight="1" x14ac:dyDescent="0.2">
      <c r="A26" s="274" t="s">
        <v>119</v>
      </c>
      <c r="B26" s="275"/>
      <c r="C26" s="136" t="str">
        <f>VLOOKUP($C$24,'WLC benchmarks'!$B$16:$E$19,2, TRUE)</f>
        <v>&lt;500</v>
      </c>
      <c r="D26" s="136" t="str">
        <f>VLOOKUP($C$24,'WLC benchmarks'!$B$16:$E$19,3, TRUE)</f>
        <v>&lt;300</v>
      </c>
      <c r="E26" s="136" t="str">
        <f>VLOOKUP($C$24,'WLC benchmarks'!$B$16:$E$19,4, TRUE)</f>
        <v>&lt;800</v>
      </c>
      <c r="F26" s="290"/>
      <c r="G26" s="291"/>
      <c r="H26" s="291"/>
      <c r="I26" s="292"/>
    </row>
    <row r="27" spans="1:19" ht="69" customHeight="1" x14ac:dyDescent="0.2">
      <c r="A27" s="274" t="s">
        <v>120</v>
      </c>
      <c r="B27" s="275"/>
      <c r="C27" s="270" t="s">
        <v>121</v>
      </c>
      <c r="D27" s="270"/>
      <c r="E27" s="270"/>
      <c r="F27" s="270"/>
      <c r="G27" s="270"/>
      <c r="H27" s="270"/>
      <c r="I27" s="270"/>
    </row>
    <row r="28" spans="1:19" ht="15.75" customHeight="1" x14ac:dyDescent="0.2">
      <c r="A28" s="55"/>
      <c r="B28" s="55"/>
      <c r="C28" s="45"/>
      <c r="D28" s="45"/>
      <c r="E28" s="45"/>
      <c r="F28" s="45"/>
      <c r="G28" s="51"/>
    </row>
    <row r="29" spans="1:19" ht="15.75" customHeight="1" x14ac:dyDescent="0.2">
      <c r="A29" s="276" t="s">
        <v>122</v>
      </c>
      <c r="B29" s="276"/>
      <c r="C29" s="276"/>
      <c r="D29" s="276"/>
      <c r="E29" s="276"/>
      <c r="F29" s="276"/>
      <c r="G29" s="166"/>
    </row>
    <row r="30" spans="1:19" ht="27.75" customHeight="1" x14ac:dyDescent="0.2">
      <c r="A30" s="349" t="s">
        <v>50</v>
      </c>
      <c r="B30" s="349"/>
      <c r="C30" s="350" t="s">
        <v>123</v>
      </c>
      <c r="D30" s="351"/>
      <c r="E30" s="351"/>
      <c r="F30" s="352"/>
      <c r="G30" s="51"/>
    </row>
    <row r="31" spans="1:19" ht="27" customHeight="1" x14ac:dyDescent="0.2">
      <c r="A31" s="269" t="s">
        <v>124</v>
      </c>
      <c r="B31" s="269"/>
      <c r="C31" s="273" t="s">
        <v>53</v>
      </c>
      <c r="D31" s="273"/>
      <c r="E31" s="273"/>
      <c r="F31" s="273"/>
      <c r="G31" s="51"/>
    </row>
    <row r="32" spans="1:19" ht="27" customHeight="1" x14ac:dyDescent="0.2">
      <c r="A32" s="269" t="s">
        <v>54</v>
      </c>
      <c r="B32" s="269"/>
      <c r="C32" s="273" t="s">
        <v>55</v>
      </c>
      <c r="D32" s="273"/>
      <c r="E32" s="273"/>
      <c r="F32" s="273"/>
      <c r="G32" s="51"/>
    </row>
    <row r="33" spans="1:48" ht="15.75" customHeight="1" x14ac:dyDescent="0.2">
      <c r="A33" s="55"/>
      <c r="B33" s="55"/>
      <c r="C33" s="45"/>
      <c r="D33" s="45"/>
      <c r="E33" s="45"/>
      <c r="F33" s="45"/>
      <c r="G33" s="51"/>
    </row>
    <row r="34" spans="1:48" ht="33" customHeight="1" x14ac:dyDescent="0.2">
      <c r="A34" s="303" t="s">
        <v>125</v>
      </c>
      <c r="B34" s="347"/>
      <c r="C34" s="272" t="s">
        <v>126</v>
      </c>
      <c r="D34" s="272"/>
      <c r="E34" s="272"/>
      <c r="F34" s="58" t="s">
        <v>127</v>
      </c>
      <c r="G34" s="51"/>
      <c r="H34" s="56"/>
      <c r="I34" s="56"/>
      <c r="J34" s="54"/>
      <c r="K34" s="54"/>
      <c r="L34" s="54"/>
      <c r="M34" s="54"/>
      <c r="N34" s="57"/>
      <c r="O34" s="54"/>
      <c r="P34" s="54"/>
      <c r="Q34" s="54"/>
    </row>
    <row r="35" spans="1:48" ht="24.75" customHeight="1" x14ac:dyDescent="0.2">
      <c r="A35" s="303"/>
      <c r="B35" s="347"/>
      <c r="C35" s="270" t="s">
        <v>128</v>
      </c>
      <c r="D35" s="270"/>
      <c r="E35" s="270"/>
      <c r="F35" s="39"/>
      <c r="G35" s="51"/>
      <c r="H35" s="56"/>
      <c r="I35" s="56"/>
      <c r="J35" s="59"/>
      <c r="K35" s="59"/>
      <c r="L35" s="59"/>
      <c r="M35" s="59"/>
      <c r="N35" s="57"/>
      <c r="O35" s="54"/>
      <c r="P35" s="54"/>
      <c r="Q35" s="54"/>
    </row>
    <row r="36" spans="1:48" ht="12.75" customHeight="1" x14ac:dyDescent="0.2">
      <c r="A36" s="303"/>
      <c r="B36" s="347"/>
      <c r="C36" s="271"/>
      <c r="D36" s="271"/>
      <c r="E36" s="271"/>
      <c r="F36" s="39"/>
      <c r="G36" s="51"/>
      <c r="H36" s="56"/>
      <c r="I36" s="56"/>
      <c r="J36" s="54"/>
      <c r="K36" s="54"/>
      <c r="L36" s="54"/>
      <c r="M36" s="54"/>
      <c r="N36" s="57"/>
      <c r="O36" s="54"/>
      <c r="P36" s="54"/>
      <c r="Q36" s="54"/>
    </row>
    <row r="37" spans="1:48" ht="12.75" customHeight="1" x14ac:dyDescent="0.2">
      <c r="A37" s="303"/>
      <c r="B37" s="347"/>
      <c r="C37" s="271"/>
      <c r="D37" s="271"/>
      <c r="E37" s="271"/>
      <c r="F37" s="39"/>
      <c r="G37" s="51"/>
      <c r="H37" s="56"/>
      <c r="I37" s="56"/>
      <c r="J37" s="54"/>
      <c r="K37" s="54"/>
      <c r="L37" s="54"/>
      <c r="M37" s="54"/>
      <c r="N37" s="57"/>
      <c r="O37" s="54"/>
      <c r="P37" s="54"/>
      <c r="Q37" s="54"/>
    </row>
    <row r="38" spans="1:48" s="46" customFormat="1" x14ac:dyDescent="0.2">
      <c r="A38" s="380"/>
      <c r="B38" s="381"/>
      <c r="C38" s="273"/>
      <c r="D38" s="273"/>
      <c r="E38" s="273"/>
      <c r="F38" s="39"/>
      <c r="G38" s="51"/>
      <c r="H38" s="56"/>
      <c r="I38" s="56"/>
      <c r="J38" s="59"/>
      <c r="K38" s="59"/>
      <c r="L38" s="59"/>
      <c r="M38" s="59"/>
      <c r="N38" s="57"/>
      <c r="O38" s="54"/>
      <c r="P38" s="54"/>
      <c r="Q38" s="54"/>
      <c r="R38" s="48"/>
    </row>
    <row r="39" spans="1:48" s="63" customFormat="1" x14ac:dyDescent="0.2">
      <c r="A39" s="60"/>
      <c r="B39" s="60"/>
      <c r="C39" s="61"/>
      <c r="D39" s="61"/>
      <c r="E39" s="61"/>
      <c r="F39" s="62"/>
      <c r="G39" s="51"/>
      <c r="O39" s="61"/>
      <c r="P39" s="61"/>
      <c r="Q39" s="61"/>
      <c r="R39" s="61"/>
    </row>
    <row r="40" spans="1:48" s="46" customFormat="1" ht="27.75" x14ac:dyDescent="0.2">
      <c r="A40" s="303" t="s">
        <v>129</v>
      </c>
      <c r="B40" s="347"/>
      <c r="C40" s="272" t="s">
        <v>130</v>
      </c>
      <c r="D40" s="272"/>
      <c r="E40" s="272"/>
      <c r="F40" s="58" t="s">
        <v>131</v>
      </c>
      <c r="G40" s="51"/>
      <c r="O40" s="48"/>
      <c r="P40" s="48"/>
      <c r="Q40" s="48"/>
      <c r="R40" s="48"/>
    </row>
    <row r="41" spans="1:48" s="46" customFormat="1" ht="12.75" customHeight="1" x14ac:dyDescent="0.2">
      <c r="A41" s="303"/>
      <c r="B41" s="347"/>
      <c r="C41" s="273" t="s">
        <v>132</v>
      </c>
      <c r="D41" s="273"/>
      <c r="E41" s="273"/>
      <c r="F41" s="12"/>
      <c r="G41" s="51"/>
      <c r="O41" s="48"/>
      <c r="P41" s="48"/>
      <c r="Q41" s="48"/>
      <c r="R41" s="48"/>
    </row>
    <row r="42" spans="1:48" x14ac:dyDescent="0.2">
      <c r="A42" s="303"/>
      <c r="B42" s="347"/>
      <c r="C42" s="271"/>
      <c r="D42" s="271"/>
      <c r="E42" s="271"/>
      <c r="F42" s="12"/>
    </row>
    <row r="43" spans="1:48" x14ac:dyDescent="0.2">
      <c r="A43" s="303"/>
      <c r="B43" s="347"/>
      <c r="C43" s="383"/>
      <c r="D43" s="384"/>
      <c r="E43" s="385"/>
      <c r="F43" s="12"/>
      <c r="J43" s="46"/>
      <c r="K43" s="46"/>
      <c r="L43" s="46"/>
    </row>
    <row r="44" spans="1:48" x14ac:dyDescent="0.2">
      <c r="A44" s="303"/>
      <c r="B44" s="347"/>
      <c r="C44" s="383"/>
      <c r="D44" s="384"/>
      <c r="E44" s="385"/>
      <c r="F44" s="12"/>
      <c r="J44" s="46"/>
      <c r="K44" s="46"/>
      <c r="L44" s="46"/>
    </row>
    <row r="45" spans="1:48" x14ac:dyDescent="0.2">
      <c r="B45" s="373"/>
      <c r="C45" s="373"/>
      <c r="D45" s="373"/>
      <c r="E45" s="373"/>
      <c r="F45" s="373"/>
    </row>
    <row r="46" spans="1:48" s="52" customFormat="1" x14ac:dyDescent="0.2">
      <c r="A46"/>
      <c r="B46" s="222"/>
      <c r="C46" s="222"/>
      <c r="D46" s="222"/>
      <c r="E46" s="222"/>
      <c r="F46" s="222"/>
      <c r="G46"/>
      <c r="H46"/>
      <c r="I46"/>
      <c r="J46"/>
      <c r="K46"/>
      <c r="L46"/>
      <c r="M46" s="166"/>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
      <c r="A47" s="374" t="s">
        <v>133</v>
      </c>
      <c r="B47" s="374"/>
      <c r="C47" s="242" t="s">
        <v>134</v>
      </c>
      <c r="D47" s="382"/>
      <c r="E47" s="246" t="s">
        <v>135</v>
      </c>
      <c r="F47" s="393" t="s">
        <v>136</v>
      </c>
      <c r="G47" s="394"/>
      <c r="H47" s="242" t="s">
        <v>137</v>
      </c>
      <c r="I47" s="243"/>
      <c r="J47" s="166"/>
      <c r="K47" s="166"/>
      <c r="L47" s="166"/>
      <c r="M47" s="166"/>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
      <c r="A48" s="244" t="s">
        <v>138</v>
      </c>
      <c r="B48" s="245"/>
      <c r="C48" s="64" t="s">
        <v>139</v>
      </c>
      <c r="D48" s="64" t="s">
        <v>140</v>
      </c>
      <c r="E48" s="247"/>
      <c r="F48" s="395"/>
      <c r="G48" s="39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1" x14ac:dyDescent="0.2">
      <c r="A49" s="386" t="s">
        <v>143</v>
      </c>
      <c r="B49" s="387"/>
      <c r="C49" s="65" t="s">
        <v>144</v>
      </c>
      <c r="D49" s="66" t="s">
        <v>145</v>
      </c>
      <c r="E49" s="390" t="s">
        <v>146</v>
      </c>
      <c r="F49" s="375" t="s">
        <v>147</v>
      </c>
      <c r="G49" s="376"/>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
      <c r="A50" s="388"/>
      <c r="B50" s="389"/>
      <c r="C50" s="67" t="s">
        <v>150</v>
      </c>
      <c r="D50" s="66" t="s">
        <v>151</v>
      </c>
      <c r="E50" s="391"/>
      <c r="F50" s="248"/>
      <c r="G50" s="37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
      <c r="A51" s="388"/>
      <c r="B51" s="389"/>
      <c r="C51" s="67" t="s">
        <v>154</v>
      </c>
      <c r="D51" s="68" t="s">
        <v>155</v>
      </c>
      <c r="E51" s="392"/>
      <c r="F51" s="378"/>
      <c r="G51" s="37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
      <c r="A52" s="69">
        <v>0.1</v>
      </c>
      <c r="B52" s="70" t="s">
        <v>156</v>
      </c>
      <c r="C52" s="10"/>
      <c r="D52" s="10"/>
      <c r="E52" s="254"/>
      <c r="F52" s="252"/>
      <c r="G52" s="253"/>
      <c r="H52" s="11"/>
      <c r="I52" s="11"/>
      <c r="J52" s="250" t="s">
        <v>157</v>
      </c>
      <c r="K52" s="251"/>
      <c r="L52" s="251"/>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
      <c r="A53" s="71">
        <v>0.2</v>
      </c>
      <c r="B53" s="72" t="s">
        <v>158</v>
      </c>
      <c r="C53" s="10"/>
      <c r="D53" s="10"/>
      <c r="E53" s="255"/>
      <c r="F53" s="252"/>
      <c r="G53" s="253"/>
      <c r="H53" s="11"/>
      <c r="I53" s="11"/>
      <c r="J53" s="248"/>
      <c r="K53" s="249"/>
      <c r="L53" s="249"/>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
      <c r="A54" s="71">
        <v>0.3</v>
      </c>
      <c r="B54" s="72" t="s">
        <v>159</v>
      </c>
      <c r="C54" s="10"/>
      <c r="D54" s="10"/>
      <c r="E54" s="255"/>
      <c r="F54" s="252"/>
      <c r="G54" s="253"/>
      <c r="H54" s="11"/>
      <c r="I54" s="11"/>
      <c r="J54" s="248"/>
      <c r="K54" s="249"/>
      <c r="L54" s="249"/>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
      <c r="A55" s="71">
        <v>0.4</v>
      </c>
      <c r="B55" s="72" t="s">
        <v>160</v>
      </c>
      <c r="C55" s="10"/>
      <c r="D55" s="10"/>
      <c r="E55" s="256"/>
      <c r="F55" s="252"/>
      <c r="G55" s="253"/>
      <c r="H55" s="11"/>
      <c r="I55" s="11"/>
      <c r="J55" s="248"/>
      <c r="K55" s="249"/>
      <c r="L55" s="249"/>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
      <c r="A56" s="71">
        <v>1</v>
      </c>
      <c r="B56" s="72" t="s">
        <v>161</v>
      </c>
      <c r="C56" s="10"/>
      <c r="D56" s="10"/>
      <c r="E56" s="9"/>
      <c r="F56" s="252"/>
      <c r="G56" s="253"/>
      <c r="H56" s="11"/>
      <c r="I56" s="11"/>
      <c r="J56" s="248"/>
      <c r="K56" s="249"/>
      <c r="L56" s="249"/>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
      <c r="A57" s="73">
        <v>2.1</v>
      </c>
      <c r="B57" s="72" t="s">
        <v>162</v>
      </c>
      <c r="C57" s="10"/>
      <c r="D57" s="10"/>
      <c r="E57" s="9"/>
      <c r="F57" s="252"/>
      <c r="G57" s="253"/>
      <c r="H57" s="11"/>
      <c r="I57" s="11"/>
      <c r="J57" s="248"/>
      <c r="K57" s="249"/>
      <c r="L57" s="249"/>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
      <c r="A58" s="71">
        <v>2.2000000000000002</v>
      </c>
      <c r="B58" s="72" t="s">
        <v>163</v>
      </c>
      <c r="C58" s="10"/>
      <c r="D58" s="10"/>
      <c r="E58" s="9"/>
      <c r="F58" s="252"/>
      <c r="G58" s="253"/>
      <c r="H58" s="11"/>
      <c r="I58" s="11"/>
      <c r="J58" s="248"/>
      <c r="K58" s="249"/>
      <c r="L58" s="249"/>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
      <c r="A59" s="71">
        <v>2.2999999999999998</v>
      </c>
      <c r="B59" s="72" t="s">
        <v>164</v>
      </c>
      <c r="C59" s="10"/>
      <c r="D59" s="10"/>
      <c r="E59" s="9"/>
      <c r="F59" s="252"/>
      <c r="G59" s="253"/>
      <c r="H59" s="11"/>
      <c r="I59" s="11"/>
      <c r="J59" s="248"/>
      <c r="K59" s="249"/>
      <c r="L59" s="249"/>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
      <c r="A60" s="71">
        <v>2.4</v>
      </c>
      <c r="B60" s="72" t="s">
        <v>165</v>
      </c>
      <c r="C60" s="10"/>
      <c r="D60" s="10"/>
      <c r="E60" s="9"/>
      <c r="F60" s="252"/>
      <c r="G60" s="253"/>
      <c r="H60" s="11"/>
      <c r="I60" s="11"/>
      <c r="J60" s="248"/>
      <c r="K60" s="249"/>
      <c r="L60" s="249"/>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
      <c r="A61" s="71">
        <v>2.5</v>
      </c>
      <c r="B61" s="72" t="s">
        <v>166</v>
      </c>
      <c r="C61" s="10"/>
      <c r="D61" s="10"/>
      <c r="E61" s="9"/>
      <c r="F61" s="252"/>
      <c r="G61" s="253"/>
      <c r="H61" s="11"/>
      <c r="I61" s="11"/>
      <c r="J61" s="248"/>
      <c r="K61" s="249"/>
      <c r="L61" s="249"/>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
      <c r="A62" s="71">
        <v>2.6</v>
      </c>
      <c r="B62" s="72" t="s">
        <v>167</v>
      </c>
      <c r="C62" s="10"/>
      <c r="D62" s="10"/>
      <c r="E62" s="9"/>
      <c r="F62" s="252"/>
      <c r="G62" s="253"/>
      <c r="H62" s="11"/>
      <c r="I62" s="11"/>
      <c r="J62" s="248"/>
      <c r="K62" s="249"/>
      <c r="L62" s="249"/>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
      <c r="A63" s="71">
        <v>2.7</v>
      </c>
      <c r="B63" s="72" t="s">
        <v>168</v>
      </c>
      <c r="C63" s="10"/>
      <c r="D63" s="10"/>
      <c r="E63" s="9"/>
      <c r="F63" s="252"/>
      <c r="G63" s="253"/>
      <c r="H63" s="11"/>
      <c r="I63" s="11"/>
      <c r="J63" s="248"/>
      <c r="K63" s="249"/>
      <c r="L63" s="249"/>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
      <c r="A64" s="71">
        <v>2.8</v>
      </c>
      <c r="B64" s="72" t="s">
        <v>169</v>
      </c>
      <c r="C64" s="10"/>
      <c r="D64" s="10"/>
      <c r="E64" s="9"/>
      <c r="F64" s="252"/>
      <c r="G64" s="253"/>
      <c r="H64" s="11"/>
      <c r="I64" s="11"/>
      <c r="J64" s="248"/>
      <c r="K64" s="249"/>
      <c r="L64" s="249"/>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
      <c r="A65" s="71">
        <v>3</v>
      </c>
      <c r="B65" s="72" t="s">
        <v>170</v>
      </c>
      <c r="C65" s="10"/>
      <c r="D65" s="10"/>
      <c r="E65" s="9"/>
      <c r="F65" s="108"/>
      <c r="G65" s="109"/>
      <c r="H65" s="11"/>
      <c r="I65" s="11"/>
      <c r="J65" s="248"/>
      <c r="K65" s="249"/>
      <c r="L65" s="249"/>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
      <c r="A66" s="71">
        <v>4</v>
      </c>
      <c r="B66" s="72" t="s">
        <v>171</v>
      </c>
      <c r="C66" s="10"/>
      <c r="D66" s="10"/>
      <c r="E66" s="9"/>
      <c r="F66" s="108"/>
      <c r="G66" s="109"/>
      <c r="H66" s="11"/>
      <c r="I66" s="11"/>
      <c r="J66" s="248"/>
      <c r="K66" s="249"/>
      <c r="L66" s="249"/>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
      <c r="A67" s="71">
        <v>5</v>
      </c>
      <c r="B67" s="72" t="s">
        <v>172</v>
      </c>
      <c r="C67" s="10"/>
      <c r="D67" s="10"/>
      <c r="E67" s="9"/>
      <c r="F67" s="108"/>
      <c r="G67" s="109"/>
      <c r="H67" s="11"/>
      <c r="I67" s="11"/>
      <c r="J67" s="248"/>
      <c r="K67" s="249"/>
      <c r="L67" s="249"/>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
      <c r="A68" s="71">
        <v>6</v>
      </c>
      <c r="B68" s="72" t="s">
        <v>173</v>
      </c>
      <c r="C68" s="10"/>
      <c r="D68" s="10"/>
      <c r="E68" s="9"/>
      <c r="F68" s="108"/>
      <c r="G68" s="109"/>
      <c r="H68" s="11"/>
      <c r="I68" s="11"/>
      <c r="J68" s="248"/>
      <c r="K68" s="249"/>
      <c r="L68" s="249"/>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
      <c r="A69" s="71">
        <v>7</v>
      </c>
      <c r="B69" s="72" t="s">
        <v>174</v>
      </c>
      <c r="C69" s="10"/>
      <c r="D69" s="10"/>
      <c r="E69" s="9"/>
      <c r="F69" s="108"/>
      <c r="G69" s="109"/>
      <c r="H69" s="11"/>
      <c r="I69" s="11"/>
      <c r="J69" s="248"/>
      <c r="K69" s="249"/>
      <c r="L69" s="249"/>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
      <c r="A70" s="71">
        <v>8</v>
      </c>
      <c r="B70" s="72" t="s">
        <v>175</v>
      </c>
      <c r="C70" s="10"/>
      <c r="D70" s="10"/>
      <c r="E70" s="9"/>
      <c r="F70" s="108"/>
      <c r="G70" s="109"/>
      <c r="H70" s="11"/>
      <c r="I70" s="11"/>
      <c r="J70" s="248"/>
      <c r="K70" s="249"/>
      <c r="L70" s="249"/>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
      <c r="A71" s="71"/>
      <c r="B71" s="72"/>
      <c r="C71" s="10"/>
      <c r="D71" s="10"/>
      <c r="E71" s="9"/>
      <c r="F71" s="323"/>
      <c r="G71" s="324"/>
      <c r="H71" s="11"/>
      <c r="I71" s="11"/>
      <c r="J71" s="248"/>
      <c r="K71" s="249"/>
      <c r="L71" s="249"/>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
      <c r="A72" s="343" t="s">
        <v>176</v>
      </c>
      <c r="B72" s="344"/>
      <c r="C72" s="64" t="s">
        <v>177</v>
      </c>
      <c r="D72" s="64" t="s">
        <v>178</v>
      </c>
      <c r="E72" s="159" t="s">
        <v>179</v>
      </c>
      <c r="F72" s="176" t="s">
        <v>180</v>
      </c>
      <c r="G72" s="176" t="s">
        <v>181</v>
      </c>
      <c r="H72" s="345"/>
      <c r="I72" s="345"/>
      <c r="J72" s="248"/>
      <c r="K72" s="249"/>
      <c r="L72" s="249"/>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
      <c r="A73" s="71" t="s">
        <v>182</v>
      </c>
      <c r="B73" s="72" t="s">
        <v>183</v>
      </c>
      <c r="C73" s="9"/>
      <c r="D73" s="9"/>
      <c r="E73" s="9"/>
      <c r="F73" s="156"/>
      <c r="G73" s="156"/>
      <c r="H73" s="365"/>
      <c r="I73" s="366"/>
      <c r="J73" s="250" t="s">
        <v>184</v>
      </c>
      <c r="K73" s="251"/>
      <c r="L73" s="251"/>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
      <c r="A74" s="71" t="s">
        <v>185</v>
      </c>
      <c r="B74" s="72" t="s">
        <v>186</v>
      </c>
      <c r="C74" s="9"/>
      <c r="D74" s="9"/>
      <c r="E74" s="9"/>
      <c r="F74" s="156"/>
      <c r="G74" s="156"/>
      <c r="H74" s="157"/>
      <c r="I74" s="132"/>
      <c r="J74" s="248"/>
      <c r="K74" s="249"/>
      <c r="L74" s="249"/>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
      <c r="A75" s="71" t="s">
        <v>187</v>
      </c>
      <c r="B75" s="72" t="s">
        <v>188</v>
      </c>
      <c r="C75" s="148"/>
      <c r="D75" s="148"/>
      <c r="E75" s="148"/>
      <c r="F75" s="156"/>
      <c r="G75" s="156"/>
      <c r="H75" s="371"/>
      <c r="I75" s="372"/>
      <c r="J75" s="248"/>
      <c r="K75" s="249"/>
      <c r="L75" s="249"/>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
      <c r="C76" s="149" t="s">
        <v>189</v>
      </c>
      <c r="D76" s="150">
        <f>SUM(D52:D71)+SUM(D73:D75)</f>
        <v>0</v>
      </c>
      <c r="E76" s="348"/>
      <c r="F76" s="370"/>
      <c r="G76" s="370"/>
      <c r="H76" s="151">
        <f>SUM(H52:H71)</f>
        <v>0</v>
      </c>
      <c r="I76" s="151">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
      <c r="A77" s="55"/>
      <c r="B77" s="55"/>
      <c r="C77" s="152" t="s">
        <v>190</v>
      </c>
      <c r="D77" s="153" t="e">
        <f>D76/$C$6</f>
        <v>#DIV/0!</v>
      </c>
      <c r="E77" s="348"/>
      <c r="F77" s="348"/>
      <c r="G77" s="348"/>
      <c r="H77" s="154" t="e">
        <f t="shared" ref="H77:I77" si="1">H76/$C$6</f>
        <v>#DIV/0!</v>
      </c>
      <c r="I77" s="154" t="e">
        <f t="shared" si="1"/>
        <v>#DIV/0!</v>
      </c>
      <c r="J77" s="340"/>
      <c r="K77" s="340"/>
      <c r="L77" s="340"/>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9" t="s">
        <v>191</v>
      </c>
      <c r="B79" s="310"/>
      <c r="C79" s="315" t="s">
        <v>192</v>
      </c>
      <c r="D79" s="315" t="s">
        <v>193</v>
      </c>
      <c r="E79" s="317" t="s">
        <v>194</v>
      </c>
      <c r="F79" s="318"/>
      <c r="G79" s="321" t="s">
        <v>195</v>
      </c>
      <c r="H79" s="321"/>
      <c r="I79" s="321"/>
      <c r="J79" s="321"/>
      <c r="K79" s="321"/>
      <c r="L79" s="321"/>
      <c r="M79" s="321"/>
      <c r="N79" s="321"/>
      <c r="O79" s="317" t="s">
        <v>196</v>
      </c>
      <c r="P79" s="321"/>
      <c r="Q79" s="321"/>
      <c r="R79" s="318"/>
      <c r="S79" s="367" t="s">
        <v>197</v>
      </c>
      <c r="T79" s="318" t="s">
        <v>198</v>
      </c>
    </row>
    <row r="80" spans="1:48" ht="39.4" customHeight="1" x14ac:dyDescent="0.2">
      <c r="A80" s="311"/>
      <c r="B80" s="312"/>
      <c r="C80" s="341"/>
      <c r="D80" s="316"/>
      <c r="E80" s="319"/>
      <c r="F80" s="320"/>
      <c r="G80" s="322"/>
      <c r="H80" s="322"/>
      <c r="I80" s="322"/>
      <c r="J80" s="322"/>
      <c r="K80" s="322"/>
      <c r="L80" s="322"/>
      <c r="M80" s="322"/>
      <c r="N80" s="322"/>
      <c r="O80" s="319"/>
      <c r="P80" s="322"/>
      <c r="Q80" s="322"/>
      <c r="R80" s="320"/>
      <c r="S80" s="368"/>
      <c r="T80" s="320"/>
    </row>
    <row r="81" spans="1:20" ht="24.75" customHeight="1" x14ac:dyDescent="0.2">
      <c r="A81" s="313"/>
      <c r="B81" s="314"/>
      <c r="C81" s="341"/>
      <c r="D81" s="362" t="s">
        <v>199</v>
      </c>
      <c r="E81" s="363"/>
      <c r="F81" s="364"/>
      <c r="G81" s="362" t="s">
        <v>200</v>
      </c>
      <c r="H81" s="363"/>
      <c r="I81" s="363"/>
      <c r="J81" s="363"/>
      <c r="K81" s="363"/>
      <c r="L81" s="363"/>
      <c r="M81" s="363"/>
      <c r="N81" s="364"/>
      <c r="O81" s="362" t="s">
        <v>201</v>
      </c>
      <c r="P81" s="363"/>
      <c r="Q81" s="363"/>
      <c r="R81" s="364"/>
      <c r="S81" s="368"/>
      <c r="T81" s="318" t="s">
        <v>113</v>
      </c>
    </row>
    <row r="82" spans="1:20" ht="27" customHeight="1" x14ac:dyDescent="0.2">
      <c r="A82" s="77" t="s">
        <v>138</v>
      </c>
      <c r="B82" s="78"/>
      <c r="C82" s="342"/>
      <c r="D82" s="79" t="s">
        <v>202</v>
      </c>
      <c r="E82" s="79" t="s">
        <v>203</v>
      </c>
      <c r="F82" s="79" t="s">
        <v>204</v>
      </c>
      <c r="G82" s="79" t="s">
        <v>205</v>
      </c>
      <c r="H82" s="79" t="s">
        <v>206</v>
      </c>
      <c r="I82" s="79" t="s">
        <v>207</v>
      </c>
      <c r="J82" s="79" t="s">
        <v>208</v>
      </c>
      <c r="K82" s="79" t="s">
        <v>209</v>
      </c>
      <c r="L82" s="362" t="s">
        <v>210</v>
      </c>
      <c r="M82" s="364"/>
      <c r="N82" s="79" t="s">
        <v>211</v>
      </c>
      <c r="O82" s="79" t="s">
        <v>212</v>
      </c>
      <c r="P82" s="79" t="s">
        <v>213</v>
      </c>
      <c r="Q82" s="79" t="s">
        <v>214</v>
      </c>
      <c r="R82" s="79" t="s">
        <v>215</v>
      </c>
      <c r="S82" s="369"/>
      <c r="T82" s="320"/>
    </row>
    <row r="83" spans="1:20" ht="30" customHeight="1" x14ac:dyDescent="0.2">
      <c r="A83" s="80">
        <v>0.1</v>
      </c>
      <c r="B83" s="72" t="s">
        <v>156</v>
      </c>
      <c r="C83" s="325"/>
      <c r="D83" s="326"/>
      <c r="E83" s="326"/>
      <c r="F83" s="326"/>
      <c r="G83" s="326"/>
      <c r="H83" s="326"/>
      <c r="I83" s="326"/>
      <c r="J83" s="326"/>
      <c r="K83" s="326"/>
      <c r="L83" s="326"/>
      <c r="M83" s="326"/>
      <c r="N83" s="327"/>
      <c r="O83" s="21" t="s">
        <v>216</v>
      </c>
      <c r="P83" s="21"/>
      <c r="Q83" s="21"/>
      <c r="R83" s="21"/>
      <c r="S83" s="123">
        <f>SUM(C83:R83)</f>
        <v>0</v>
      </c>
      <c r="T83" s="23"/>
    </row>
    <row r="84" spans="1:20" ht="30" customHeight="1" x14ac:dyDescent="0.2">
      <c r="A84" s="71">
        <v>0.2</v>
      </c>
      <c r="B84" s="72" t="s">
        <v>158</v>
      </c>
      <c r="C84" s="328"/>
      <c r="D84" s="329"/>
      <c r="E84" s="329"/>
      <c r="F84" s="329"/>
      <c r="G84" s="329"/>
      <c r="H84" s="329"/>
      <c r="I84" s="329"/>
      <c r="J84" s="329"/>
      <c r="K84" s="329"/>
      <c r="L84" s="329"/>
      <c r="M84" s="329"/>
      <c r="N84" s="330"/>
      <c r="O84" s="21" t="s">
        <v>216</v>
      </c>
      <c r="P84" s="21"/>
      <c r="Q84" s="21"/>
      <c r="R84" s="21"/>
      <c r="S84" s="123">
        <f t="shared" ref="S84:S101" si="2">SUM(C84:R84)</f>
        <v>0</v>
      </c>
      <c r="T84" s="23"/>
    </row>
    <row r="85" spans="1:20" ht="30" customHeight="1" x14ac:dyDescent="0.2">
      <c r="A85" s="71">
        <v>0.3</v>
      </c>
      <c r="B85" s="72" t="s">
        <v>159</v>
      </c>
      <c r="C85" s="21"/>
      <c r="D85" s="21"/>
      <c r="E85" s="22"/>
      <c r="F85" s="21"/>
      <c r="G85" s="21"/>
      <c r="H85" s="21"/>
      <c r="I85" s="21"/>
      <c r="J85" s="21"/>
      <c r="K85" s="21"/>
      <c r="L85" s="331"/>
      <c r="M85" s="332"/>
      <c r="N85" s="333"/>
      <c r="O85" s="21" t="s">
        <v>216</v>
      </c>
      <c r="P85" s="21"/>
      <c r="Q85" s="21"/>
      <c r="R85" s="21"/>
      <c r="S85" s="123">
        <f t="shared" si="2"/>
        <v>0</v>
      </c>
      <c r="T85" s="23"/>
    </row>
    <row r="86" spans="1:20" ht="30" customHeight="1" x14ac:dyDescent="0.2">
      <c r="A86" s="71">
        <v>0.4</v>
      </c>
      <c r="B86" s="72" t="s">
        <v>160</v>
      </c>
      <c r="C86" s="21"/>
      <c r="D86" s="21"/>
      <c r="E86" s="22"/>
      <c r="F86" s="21"/>
      <c r="G86" s="21"/>
      <c r="H86" s="21"/>
      <c r="I86" s="21"/>
      <c r="J86" s="21"/>
      <c r="K86" s="21"/>
      <c r="L86" s="334"/>
      <c r="M86" s="335"/>
      <c r="N86" s="336"/>
      <c r="O86" s="21" t="s">
        <v>216</v>
      </c>
      <c r="P86" s="21"/>
      <c r="Q86" s="21"/>
      <c r="R86" s="21"/>
      <c r="S86" s="123">
        <f t="shared" si="2"/>
        <v>0</v>
      </c>
      <c r="T86" s="23"/>
    </row>
    <row r="87" spans="1:20" ht="30" customHeight="1" x14ac:dyDescent="0.2">
      <c r="A87" s="71">
        <v>0.5</v>
      </c>
      <c r="B87" s="72" t="s">
        <v>217</v>
      </c>
      <c r="C87" s="21"/>
      <c r="D87" s="21"/>
      <c r="E87" s="22"/>
      <c r="F87" s="21"/>
      <c r="G87" s="21"/>
      <c r="H87" s="21"/>
      <c r="I87" s="21"/>
      <c r="J87" s="21"/>
      <c r="K87" s="21"/>
      <c r="L87" s="334"/>
      <c r="M87" s="335"/>
      <c r="N87" s="336"/>
      <c r="O87" s="21" t="s">
        <v>216</v>
      </c>
      <c r="P87" s="21"/>
      <c r="Q87" s="21"/>
      <c r="R87" s="21"/>
      <c r="S87" s="123">
        <f t="shared" si="2"/>
        <v>0</v>
      </c>
      <c r="T87" s="23"/>
    </row>
    <row r="88" spans="1:20" ht="30" customHeight="1" x14ac:dyDescent="0.2">
      <c r="A88" s="71">
        <v>1</v>
      </c>
      <c r="B88" s="78" t="s">
        <v>161</v>
      </c>
      <c r="C88" s="21"/>
      <c r="D88" s="21"/>
      <c r="E88" s="22"/>
      <c r="F88" s="21"/>
      <c r="G88" s="21"/>
      <c r="H88" s="21"/>
      <c r="I88" s="21"/>
      <c r="J88" s="21"/>
      <c r="K88" s="21"/>
      <c r="L88" s="334"/>
      <c r="M88" s="335"/>
      <c r="N88" s="336"/>
      <c r="O88" s="21" t="s">
        <v>216</v>
      </c>
      <c r="P88" s="21"/>
      <c r="Q88" s="21"/>
      <c r="R88" s="21"/>
      <c r="S88" s="123">
        <f t="shared" si="2"/>
        <v>0</v>
      </c>
      <c r="T88" s="23"/>
    </row>
    <row r="89" spans="1:20" ht="30" customHeight="1" x14ac:dyDescent="0.2">
      <c r="A89" s="71">
        <v>2.1</v>
      </c>
      <c r="B89" s="72" t="s">
        <v>162</v>
      </c>
      <c r="C89" s="21"/>
      <c r="D89" s="21"/>
      <c r="E89" s="21"/>
      <c r="F89" s="21"/>
      <c r="G89" s="21"/>
      <c r="H89" s="21"/>
      <c r="I89" s="21"/>
      <c r="J89" s="21"/>
      <c r="K89" s="21"/>
      <c r="L89" s="334"/>
      <c r="M89" s="335"/>
      <c r="N89" s="336"/>
      <c r="O89" s="21" t="s">
        <v>216</v>
      </c>
      <c r="P89" s="21"/>
      <c r="Q89" s="21"/>
      <c r="R89" s="21"/>
      <c r="S89" s="123">
        <f t="shared" si="2"/>
        <v>0</v>
      </c>
      <c r="T89" s="23"/>
    </row>
    <row r="90" spans="1:20" ht="30" customHeight="1" x14ac:dyDescent="0.2">
      <c r="A90" s="71">
        <v>2.2000000000000002</v>
      </c>
      <c r="B90" s="72" t="s">
        <v>163</v>
      </c>
      <c r="C90" s="21"/>
      <c r="D90" s="21"/>
      <c r="E90" s="22"/>
      <c r="F90" s="21"/>
      <c r="G90" s="21"/>
      <c r="H90" s="21"/>
      <c r="I90" s="21"/>
      <c r="J90" s="21"/>
      <c r="K90" s="21"/>
      <c r="L90" s="334"/>
      <c r="M90" s="335"/>
      <c r="N90" s="336"/>
      <c r="O90" s="21" t="s">
        <v>216</v>
      </c>
      <c r="P90" s="21"/>
      <c r="Q90" s="21"/>
      <c r="R90" s="21"/>
      <c r="S90" s="123">
        <f t="shared" si="2"/>
        <v>0</v>
      </c>
      <c r="T90" s="23"/>
    </row>
    <row r="91" spans="1:20" ht="30" customHeight="1" x14ac:dyDescent="0.2">
      <c r="A91" s="71">
        <v>2.2999999999999998</v>
      </c>
      <c r="B91" s="72" t="s">
        <v>164</v>
      </c>
      <c r="C91" s="21"/>
      <c r="D91" s="21"/>
      <c r="E91" s="22"/>
      <c r="F91" s="21"/>
      <c r="G91" s="21"/>
      <c r="H91" s="21"/>
      <c r="I91" s="21"/>
      <c r="J91" s="21"/>
      <c r="K91" s="21"/>
      <c r="L91" s="334"/>
      <c r="M91" s="335"/>
      <c r="N91" s="336"/>
      <c r="O91" s="21" t="s">
        <v>216</v>
      </c>
      <c r="P91" s="21"/>
      <c r="Q91" s="21"/>
      <c r="R91" s="21"/>
      <c r="S91" s="123">
        <f t="shared" si="2"/>
        <v>0</v>
      </c>
      <c r="T91" s="23"/>
    </row>
    <row r="92" spans="1:20" ht="30" customHeight="1" x14ac:dyDescent="0.2">
      <c r="A92" s="71">
        <v>2.4</v>
      </c>
      <c r="B92" s="72" t="s">
        <v>165</v>
      </c>
      <c r="C92" s="21"/>
      <c r="D92" s="21"/>
      <c r="E92" s="22"/>
      <c r="F92" s="21"/>
      <c r="G92" s="21"/>
      <c r="H92" s="21"/>
      <c r="I92" s="21"/>
      <c r="J92" s="21"/>
      <c r="K92" s="21"/>
      <c r="L92" s="334"/>
      <c r="M92" s="335"/>
      <c r="N92" s="336"/>
      <c r="O92" s="21" t="s">
        <v>216</v>
      </c>
      <c r="P92" s="21"/>
      <c r="Q92" s="21"/>
      <c r="R92" s="21"/>
      <c r="S92" s="123">
        <f t="shared" si="2"/>
        <v>0</v>
      </c>
      <c r="T92" s="23"/>
    </row>
    <row r="93" spans="1:20" ht="30" customHeight="1" x14ac:dyDescent="0.2">
      <c r="A93" s="71">
        <v>2.5</v>
      </c>
      <c r="B93" s="72" t="s">
        <v>166</v>
      </c>
      <c r="C93" s="21"/>
      <c r="D93" s="21"/>
      <c r="E93" s="22"/>
      <c r="F93" s="21"/>
      <c r="G93" s="21"/>
      <c r="H93" s="21"/>
      <c r="I93" s="21"/>
      <c r="J93" s="21"/>
      <c r="K93" s="21"/>
      <c r="L93" s="334"/>
      <c r="M93" s="335"/>
      <c r="N93" s="336"/>
      <c r="O93" s="21" t="s">
        <v>216</v>
      </c>
      <c r="P93" s="21"/>
      <c r="Q93" s="21"/>
      <c r="R93" s="21"/>
      <c r="S93" s="123">
        <f t="shared" si="2"/>
        <v>0</v>
      </c>
      <c r="T93" s="23"/>
    </row>
    <row r="94" spans="1:20" ht="30" customHeight="1" x14ac:dyDescent="0.2">
      <c r="A94" s="71">
        <v>2.6</v>
      </c>
      <c r="B94" s="72" t="s">
        <v>167</v>
      </c>
      <c r="C94" s="21"/>
      <c r="D94" s="21"/>
      <c r="E94" s="22"/>
      <c r="F94" s="21"/>
      <c r="G94" s="21"/>
      <c r="H94" s="21"/>
      <c r="I94" s="21"/>
      <c r="J94" s="21"/>
      <c r="K94" s="21"/>
      <c r="L94" s="334"/>
      <c r="M94" s="335"/>
      <c r="N94" s="336"/>
      <c r="O94" s="21" t="s">
        <v>216</v>
      </c>
      <c r="P94" s="21"/>
      <c r="Q94" s="21"/>
      <c r="R94" s="21"/>
      <c r="S94" s="123">
        <f t="shared" si="2"/>
        <v>0</v>
      </c>
      <c r="T94" s="23"/>
    </row>
    <row r="95" spans="1:20" ht="30" customHeight="1" x14ac:dyDescent="0.2">
      <c r="A95" s="71">
        <v>2.7</v>
      </c>
      <c r="B95" s="72" t="s">
        <v>168</v>
      </c>
      <c r="C95" s="21"/>
      <c r="D95" s="21"/>
      <c r="E95" s="22"/>
      <c r="F95" s="21"/>
      <c r="G95" s="21"/>
      <c r="H95" s="21"/>
      <c r="I95" s="21"/>
      <c r="J95" s="21"/>
      <c r="K95" s="21"/>
      <c r="L95" s="334"/>
      <c r="M95" s="335"/>
      <c r="N95" s="336"/>
      <c r="O95" s="21" t="s">
        <v>216</v>
      </c>
      <c r="P95" s="21"/>
      <c r="Q95" s="21"/>
      <c r="R95" s="21"/>
      <c r="S95" s="123">
        <f t="shared" si="2"/>
        <v>0</v>
      </c>
      <c r="T95" s="23"/>
    </row>
    <row r="96" spans="1:20" ht="30" customHeight="1" x14ac:dyDescent="0.2">
      <c r="A96" s="71">
        <v>2.8</v>
      </c>
      <c r="B96" s="72" t="s">
        <v>169</v>
      </c>
      <c r="C96" s="21"/>
      <c r="D96" s="21"/>
      <c r="E96" s="22"/>
      <c r="F96" s="21"/>
      <c r="G96" s="21"/>
      <c r="H96" s="21"/>
      <c r="I96" s="21"/>
      <c r="J96" s="21"/>
      <c r="K96" s="21"/>
      <c r="L96" s="334"/>
      <c r="M96" s="335"/>
      <c r="N96" s="336"/>
      <c r="O96" s="21" t="s">
        <v>216</v>
      </c>
      <c r="P96" s="21"/>
      <c r="Q96" s="21"/>
      <c r="R96" s="21"/>
      <c r="S96" s="123">
        <f t="shared" si="2"/>
        <v>0</v>
      </c>
      <c r="T96" s="23"/>
    </row>
    <row r="97" spans="1:47" ht="30" customHeight="1" x14ac:dyDescent="0.2">
      <c r="A97" s="71">
        <v>3</v>
      </c>
      <c r="B97" s="72" t="s">
        <v>170</v>
      </c>
      <c r="C97" s="21"/>
      <c r="D97" s="21"/>
      <c r="E97" s="22"/>
      <c r="F97" s="21"/>
      <c r="G97" s="21"/>
      <c r="H97" s="21"/>
      <c r="I97" s="21"/>
      <c r="J97" s="21"/>
      <c r="K97" s="21"/>
      <c r="L97" s="334"/>
      <c r="M97" s="335"/>
      <c r="N97" s="336"/>
      <c r="O97" s="21" t="s">
        <v>216</v>
      </c>
      <c r="P97" s="21"/>
      <c r="Q97" s="21"/>
      <c r="R97" s="21"/>
      <c r="S97" s="123">
        <f t="shared" si="2"/>
        <v>0</v>
      </c>
      <c r="T97" s="23"/>
    </row>
    <row r="98" spans="1:47" ht="30" customHeight="1" x14ac:dyDescent="0.2">
      <c r="A98" s="71">
        <v>4</v>
      </c>
      <c r="B98" s="72" t="s">
        <v>218</v>
      </c>
      <c r="C98" s="21"/>
      <c r="D98" s="21"/>
      <c r="E98" s="22"/>
      <c r="F98" s="21"/>
      <c r="G98" s="21"/>
      <c r="H98" s="21"/>
      <c r="I98" s="21"/>
      <c r="J98" s="21"/>
      <c r="K98" s="21"/>
      <c r="L98" s="337"/>
      <c r="M98" s="338"/>
      <c r="N98" s="339"/>
      <c r="O98" s="21" t="s">
        <v>216</v>
      </c>
      <c r="P98" s="21"/>
      <c r="Q98" s="21"/>
      <c r="R98" s="21"/>
      <c r="S98" s="123">
        <f t="shared" si="2"/>
        <v>0</v>
      </c>
      <c r="T98" s="23"/>
    </row>
    <row r="99" spans="1:47" ht="30" customHeight="1" x14ac:dyDescent="0.2">
      <c r="A99" s="71">
        <v>5</v>
      </c>
      <c r="B99" s="72"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x14ac:dyDescent="0.2">
      <c r="A100" s="71">
        <v>6</v>
      </c>
      <c r="B100" s="72" t="s">
        <v>173</v>
      </c>
      <c r="C100" s="21"/>
      <c r="D100" s="21"/>
      <c r="E100" s="22"/>
      <c r="F100" s="21"/>
      <c r="G100" s="21"/>
      <c r="H100" s="21"/>
      <c r="I100" s="21"/>
      <c r="J100" s="21"/>
      <c r="K100" s="21"/>
      <c r="L100" s="331"/>
      <c r="M100" s="332"/>
      <c r="N100" s="333"/>
      <c r="O100" s="21" t="s">
        <v>216</v>
      </c>
      <c r="P100" s="21"/>
      <c r="Q100" s="21"/>
      <c r="R100" s="21"/>
      <c r="S100" s="123">
        <f t="shared" si="2"/>
        <v>0</v>
      </c>
      <c r="T100" s="23"/>
    </row>
    <row r="101" spans="1:47" ht="30" customHeight="1" x14ac:dyDescent="0.2">
      <c r="A101" s="71">
        <v>7</v>
      </c>
      <c r="B101" s="72" t="s">
        <v>174</v>
      </c>
      <c r="C101" s="21"/>
      <c r="D101" s="21"/>
      <c r="E101" s="22"/>
      <c r="F101" s="21"/>
      <c r="G101" s="21"/>
      <c r="H101" s="21"/>
      <c r="I101" s="21"/>
      <c r="J101" s="21"/>
      <c r="K101" s="21"/>
      <c r="L101" s="334"/>
      <c r="M101" s="335"/>
      <c r="N101" s="336"/>
      <c r="O101" s="21" t="s">
        <v>216</v>
      </c>
      <c r="P101" s="21"/>
      <c r="Q101" s="21"/>
      <c r="R101" s="21"/>
      <c r="S101" s="123">
        <f t="shared" si="2"/>
        <v>0</v>
      </c>
      <c r="T101" s="23"/>
    </row>
    <row r="102" spans="1:47" ht="30" customHeight="1" x14ac:dyDescent="0.2">
      <c r="A102" s="71">
        <v>8</v>
      </c>
      <c r="B102" s="72" t="s">
        <v>175</v>
      </c>
      <c r="C102" s="21"/>
      <c r="D102" s="21"/>
      <c r="E102" s="22"/>
      <c r="F102" s="21"/>
      <c r="G102" s="21"/>
      <c r="H102" s="21"/>
      <c r="I102" s="21"/>
      <c r="J102" s="21"/>
      <c r="K102" s="21"/>
      <c r="L102" s="337"/>
      <c r="M102" s="338"/>
      <c r="N102" s="339"/>
      <c r="O102" s="21" t="s">
        <v>216</v>
      </c>
      <c r="P102" s="21"/>
      <c r="Q102" s="21"/>
      <c r="R102" s="21"/>
      <c r="S102" s="123">
        <f>SUM(C102:R102)</f>
        <v>0</v>
      </c>
      <c r="T102" s="23"/>
    </row>
    <row r="103" spans="1:47" ht="30" customHeight="1" x14ac:dyDescent="0.2">
      <c r="A103" s="307" t="s">
        <v>222</v>
      </c>
      <c r="B103" s="308"/>
      <c r="C103" s="304"/>
      <c r="D103" s="305"/>
      <c r="E103" s="306"/>
      <c r="F103" s="24"/>
      <c r="G103" s="353"/>
      <c r="H103" s="354"/>
      <c r="I103" s="354"/>
      <c r="J103" s="354"/>
      <c r="K103" s="354"/>
      <c r="L103" s="354"/>
      <c r="M103" s="354"/>
      <c r="N103" s="354"/>
      <c r="O103" s="354"/>
      <c r="P103" s="354"/>
      <c r="Q103" s="354"/>
      <c r="R103" s="355"/>
      <c r="S103" s="117">
        <f>F103</f>
        <v>0</v>
      </c>
      <c r="T103" s="134"/>
    </row>
    <row r="104" spans="1:47" ht="27" customHeight="1" x14ac:dyDescent="0.2">
      <c r="A104" s="297" t="s">
        <v>114</v>
      </c>
      <c r="B104" s="298"/>
      <c r="C104" s="146">
        <f>SUM(C85:C102)</f>
        <v>0</v>
      </c>
      <c r="D104" s="146">
        <f t="shared" ref="D104:K104" si="3">SUM(D85:D102)</f>
        <v>0</v>
      </c>
      <c r="E104" s="147">
        <f t="shared" si="3"/>
        <v>0</v>
      </c>
      <c r="F104" s="146">
        <f>SUM(F85:F103)</f>
        <v>0</v>
      </c>
      <c r="G104" s="146">
        <f t="shared" si="3"/>
        <v>0</v>
      </c>
      <c r="H104" s="146">
        <f t="shared" si="3"/>
        <v>0</v>
      </c>
      <c r="I104" s="146">
        <f>SUM(I85:I102)</f>
        <v>0</v>
      </c>
      <c r="J104" s="146">
        <f t="shared" si="3"/>
        <v>0</v>
      </c>
      <c r="K104" s="146">
        <f t="shared" si="3"/>
        <v>0</v>
      </c>
      <c r="L104" s="356" t="e">
        <f>L99+M99</f>
        <v>#VALUE!</v>
      </c>
      <c r="M104" s="357"/>
      <c r="N104" s="146" t="str">
        <f>N99</f>
        <v>Operational Water</v>
      </c>
      <c r="O104" s="146">
        <f>SUM(O83:O102)</f>
        <v>0</v>
      </c>
      <c r="P104" s="146">
        <f t="shared" ref="P104:T104" si="4">SUM(P83:P102)</f>
        <v>0</v>
      </c>
      <c r="Q104" s="146">
        <f t="shared" si="4"/>
        <v>0</v>
      </c>
      <c r="R104" s="146">
        <f t="shared" si="4"/>
        <v>0</v>
      </c>
      <c r="S104" s="146">
        <f>SUM(S83:S103)</f>
        <v>0</v>
      </c>
      <c r="T104" s="146">
        <f t="shared" si="4"/>
        <v>0</v>
      </c>
    </row>
    <row r="105" spans="1:47" ht="27" customHeight="1" x14ac:dyDescent="0.2">
      <c r="A105" s="358" t="s">
        <v>115</v>
      </c>
      <c r="B105" s="359"/>
      <c r="C105" s="145" t="e">
        <f t="shared" ref="C105:K105" si="5">C104/$C$6</f>
        <v>#DIV/0!</v>
      </c>
      <c r="D105" s="145" t="e">
        <f t="shared" si="5"/>
        <v>#DIV/0!</v>
      </c>
      <c r="E105" s="145" t="e">
        <f t="shared" si="5"/>
        <v>#DIV/0!</v>
      </c>
      <c r="F105" s="145" t="e">
        <f t="shared" si="5"/>
        <v>#DIV/0!</v>
      </c>
      <c r="G105" s="145" t="e">
        <f t="shared" si="5"/>
        <v>#DIV/0!</v>
      </c>
      <c r="H105" s="145" t="e">
        <f t="shared" si="5"/>
        <v>#DIV/0!</v>
      </c>
      <c r="I105" s="145" t="e">
        <f t="shared" si="5"/>
        <v>#DIV/0!</v>
      </c>
      <c r="J105" s="145" t="e">
        <f t="shared" si="5"/>
        <v>#DIV/0!</v>
      </c>
      <c r="K105" s="145" t="e">
        <f t="shared" si="5"/>
        <v>#DIV/0!</v>
      </c>
      <c r="L105" s="360" t="e">
        <f>L104/$C$6</f>
        <v>#VALUE!</v>
      </c>
      <c r="M105" s="361"/>
      <c r="N105" s="145" t="e">
        <f t="shared" ref="N105:T105" si="6">N104/$C$6</f>
        <v>#VALUE!</v>
      </c>
      <c r="O105" s="145" t="e">
        <f t="shared" si="6"/>
        <v>#DIV/0!</v>
      </c>
      <c r="P105" s="145" t="e">
        <f t="shared" si="6"/>
        <v>#DIV/0!</v>
      </c>
      <c r="Q105" s="145" t="e">
        <f t="shared" si="6"/>
        <v>#DIV/0!</v>
      </c>
      <c r="R105" s="145" t="e">
        <f t="shared" si="6"/>
        <v>#DIV/0!</v>
      </c>
      <c r="S105" s="145" t="e">
        <f t="shared" si="6"/>
        <v>#DIV/0!</v>
      </c>
      <c r="T105" s="145" t="e">
        <f t="shared" si="6"/>
        <v>#DIV/0!</v>
      </c>
    </row>
    <row r="106" spans="1:47" x14ac:dyDescent="0.2">
      <c r="A106" s="346" t="s">
        <v>223</v>
      </c>
      <c r="B106" s="346"/>
      <c r="C106" s="346"/>
      <c r="D106" s="346"/>
      <c r="E106" s="346"/>
      <c r="F106" s="346"/>
      <c r="G106" s="346"/>
      <c r="H106" s="346"/>
      <c r="I106" s="346"/>
      <c r="J106" s="346"/>
      <c r="K106" s="346"/>
      <c r="L106" s="346"/>
      <c r="M106" s="346"/>
      <c r="N106" s="346"/>
      <c r="O106" s="346"/>
      <c r="P106" s="346"/>
      <c r="Q106" s="346"/>
      <c r="R106" s="346"/>
      <c r="S106" s="346"/>
      <c r="T106" s="346"/>
    </row>
    <row r="107" spans="1:47" x14ac:dyDescent="0.2">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
      <c r="A108" s="133"/>
      <c r="B108" s="133"/>
      <c r="C108" s="133"/>
      <c r="D108" s="133"/>
      <c r="E108" s="133"/>
      <c r="F108" s="133"/>
      <c r="G108" s="133"/>
      <c r="H108" s="133"/>
      <c r="I108" s="133"/>
      <c r="J108" s="133"/>
      <c r="K108" s="133"/>
      <c r="L108" s="133"/>
      <c r="M108" s="133"/>
      <c r="N108" s="133"/>
      <c r="O108" s="133"/>
      <c r="P108" s="133"/>
      <c r="Q108" s="144"/>
      <c r="R108" s="144"/>
      <c r="S108" s="144"/>
      <c r="T108" s="14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
      <c r="A109" s="133"/>
      <c r="B109" s="133"/>
      <c r="C109" s="133"/>
      <c r="D109" s="133"/>
      <c r="E109" s="133"/>
      <c r="F109" s="133"/>
      <c r="G109" s="133"/>
      <c r="H109" s="133"/>
      <c r="I109" s="133"/>
      <c r="J109" s="133"/>
      <c r="K109" s="133"/>
      <c r="L109" s="133"/>
      <c r="M109" s="133"/>
      <c r="N109" s="133"/>
      <c r="O109" s="133"/>
      <c r="P109" s="133"/>
      <c r="Q109" s="144"/>
      <c r="R109" s="144"/>
      <c r="S109" s="144"/>
      <c r="T109" s="144"/>
      <c r="U109" s="84"/>
      <c r="V109" s="84"/>
    </row>
    <row r="110" spans="1:47" ht="35.25" customHeight="1" x14ac:dyDescent="0.2">
      <c r="A110" s="133"/>
      <c r="B110" s="133"/>
      <c r="C110" s="133"/>
      <c r="D110" s="133"/>
      <c r="E110" s="133"/>
      <c r="F110" s="133"/>
      <c r="G110" s="133"/>
      <c r="H110" s="133"/>
      <c r="I110" s="133"/>
      <c r="J110" s="133"/>
      <c r="K110" s="133"/>
      <c r="L110" s="133"/>
      <c r="M110" s="133"/>
      <c r="N110" s="133"/>
      <c r="O110" s="133"/>
      <c r="P110" s="133"/>
      <c r="Q110" s="144"/>
      <c r="R110" s="144"/>
      <c r="S110" s="144"/>
      <c r="T110" s="144"/>
      <c r="U110" s="84"/>
      <c r="V110" s="84"/>
    </row>
    <row r="111" spans="1:47" ht="12.7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84"/>
      <c r="V111" s="84"/>
    </row>
    <row r="112" spans="1:47" ht="26.6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84"/>
      <c r="V112" s="84"/>
    </row>
    <row r="113" spans="1:22" ht="25.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84"/>
      <c r="V113" s="84"/>
    </row>
    <row r="114" spans="1:22" ht="29.6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84"/>
      <c r="V114" s="84"/>
    </row>
    <row r="115" spans="1:22" ht="29.2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84"/>
      <c r="V115" s="84"/>
    </row>
    <row r="116" spans="1:22" ht="33"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84"/>
      <c r="V116" s="84"/>
    </row>
    <row r="117" spans="1:22" ht="33"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84"/>
      <c r="V117" s="84"/>
    </row>
    <row r="118" spans="1:22" ht="33.4"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84"/>
      <c r="V118" s="84"/>
    </row>
    <row r="119" spans="1:22" ht="29.6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84"/>
      <c r="V119" s="84"/>
    </row>
    <row r="120" spans="1:22" ht="34.9"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84"/>
      <c r="V120" s="84"/>
    </row>
    <row r="121" spans="1:22" ht="28.9"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84"/>
      <c r="V121" s="84"/>
    </row>
    <row r="122" spans="1:22" ht="31.9"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84"/>
      <c r="V122" s="84"/>
    </row>
    <row r="123" spans="1:22" ht="33"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84"/>
      <c r="V123" s="84"/>
    </row>
    <row r="124" spans="1:22" ht="34.1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84"/>
      <c r="V124" s="84"/>
    </row>
    <row r="125" spans="1:22" ht="30.4"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84"/>
      <c r="V125" s="84"/>
    </row>
    <row r="126" spans="1:22" ht="32.6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84"/>
      <c r="V126" s="84"/>
    </row>
    <row r="127" spans="1:22" ht="31.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84"/>
      <c r="V127" s="84"/>
    </row>
    <row r="128" spans="1:22" ht="38.2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84"/>
      <c r="V128" s="84"/>
    </row>
    <row r="129" spans="1:22" ht="24.7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84"/>
      <c r="V129" s="84"/>
    </row>
    <row r="130" spans="1:22" ht="23.25"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84"/>
      <c r="V130" s="84"/>
    </row>
    <row r="131" spans="1:22" ht="31.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84"/>
      <c r="V131" s="84"/>
    </row>
    <row r="132" spans="1:22" ht="25.9"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84"/>
      <c r="V132" s="84"/>
    </row>
    <row r="133" spans="1:22" ht="33"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84"/>
      <c r="V133" s="84"/>
    </row>
    <row r="134" spans="1:22" ht="37.9"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84"/>
      <c r="V134" s="84"/>
    </row>
    <row r="135" spans="1:22" ht="37.9"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84"/>
      <c r="V135" s="84"/>
    </row>
    <row r="136" spans="1:22" ht="23.25"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84"/>
      <c r="V136" s="84"/>
    </row>
    <row r="137" spans="1:22" ht="12.7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84"/>
      <c r="V137" s="84"/>
    </row>
    <row r="138" spans="1:22" ht="23.25"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84"/>
      <c r="V138" s="84"/>
    </row>
    <row r="139" spans="1:22" ht="23.25"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84"/>
      <c r="V139" s="84"/>
    </row>
    <row r="140" spans="1:22" ht="23.25"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84"/>
      <c r="V140" s="84"/>
    </row>
    <row r="141" spans="1:22" ht="23.25"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885825</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200025</xdr:rowOff>
                  </from>
                  <to>
                    <xdr:col>3</xdr:col>
                    <xdr:colOff>1800225</xdr:colOff>
                    <xdr:row>17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58"/>
  <sheetViews>
    <sheetView showGridLines="0" tabSelected="1" topLeftCell="A195" zoomScale="80" zoomScaleNormal="80" workbookViewId="0">
      <selection activeCell="O220" sqref="O220:Q220"/>
    </sheetView>
  </sheetViews>
  <sheetFormatPr defaultColWidth="9.140625" defaultRowHeight="12.75" x14ac:dyDescent="0.2"/>
  <cols>
    <col min="1" max="1" width="14.28515625" style="45" customWidth="1"/>
    <col min="2" max="2" width="31.85546875" customWidth="1"/>
    <col min="3" max="3" width="31.140625" style="48" customWidth="1"/>
    <col min="4" max="4" width="22.28515625" style="48" customWidth="1"/>
    <col min="5" max="5" width="41.140625" style="48" customWidth="1"/>
    <col min="6" max="6" width="20.42578125" style="197" customWidth="1"/>
    <col min="7" max="7" width="17"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18.85546875" customWidth="1"/>
    <col min="16" max="17" width="18.42578125" customWidth="1"/>
    <col min="18" max="18" width="19.28515625" customWidth="1"/>
    <col min="19" max="19" width="23.85546875" customWidth="1"/>
    <col min="20" max="20" width="26.42578125" customWidth="1"/>
    <col min="26" max="26" width="46" bestFit="1" customWidth="1"/>
    <col min="27" max="27" width="126.42578125" customWidth="1"/>
  </cols>
  <sheetData>
    <row r="1" spans="1:11" x14ac:dyDescent="0.2">
      <c r="A1" s="424" t="s">
        <v>36</v>
      </c>
      <c r="B1" s="424"/>
      <c r="C1" s="425"/>
      <c r="D1" s="425"/>
      <c r="E1" s="425"/>
      <c r="F1" s="425"/>
    </row>
    <row r="2" spans="1:11" x14ac:dyDescent="0.2">
      <c r="A2" s="228" t="s">
        <v>37</v>
      </c>
      <c r="B2" s="228"/>
      <c r="C2" s="273" t="s">
        <v>313</v>
      </c>
      <c r="D2" s="273"/>
      <c r="E2" s="273"/>
      <c r="F2" s="273"/>
      <c r="H2" s="403" t="s">
        <v>86</v>
      </c>
      <c r="I2" s="403"/>
      <c r="J2" s="403"/>
      <c r="K2" s="50"/>
    </row>
    <row r="3" spans="1:11" x14ac:dyDescent="0.2">
      <c r="A3" s="229" t="s">
        <v>38</v>
      </c>
      <c r="B3" s="278"/>
      <c r="C3" s="273"/>
      <c r="D3" s="273"/>
      <c r="E3" s="273"/>
      <c r="F3" s="273"/>
      <c r="H3" s="124"/>
      <c r="I3" s="257" t="s">
        <v>87</v>
      </c>
      <c r="J3" s="258"/>
      <c r="K3" s="46"/>
    </row>
    <row r="4" spans="1:11" x14ac:dyDescent="0.2">
      <c r="A4" s="228" t="s">
        <v>88</v>
      </c>
      <c r="B4" s="228"/>
      <c r="C4" s="273" t="s">
        <v>117</v>
      </c>
      <c r="D4" s="273"/>
      <c r="E4" s="273"/>
      <c r="F4" s="273"/>
      <c r="H4" s="155"/>
      <c r="I4" s="401" t="s">
        <v>89</v>
      </c>
      <c r="J4" s="402"/>
      <c r="K4" s="46"/>
    </row>
    <row r="5" spans="1:11" ht="35.25" customHeight="1" x14ac:dyDescent="0.2">
      <c r="A5" s="228" t="s">
        <v>40</v>
      </c>
      <c r="B5" s="228"/>
      <c r="C5" s="273" t="s">
        <v>298</v>
      </c>
      <c r="D5" s="273"/>
      <c r="E5" s="273"/>
      <c r="F5" s="273"/>
      <c r="H5" s="143"/>
      <c r="I5" s="399" t="s">
        <v>90</v>
      </c>
      <c r="J5" s="400"/>
    </row>
    <row r="6" spans="1:11" ht="14.25" x14ac:dyDescent="0.2">
      <c r="A6" s="228" t="s">
        <v>41</v>
      </c>
      <c r="B6" s="228"/>
      <c r="C6" s="273">
        <v>9879</v>
      </c>
      <c r="D6" s="273"/>
      <c r="E6" s="273"/>
      <c r="F6" s="273"/>
    </row>
    <row r="7" spans="1:11" x14ac:dyDescent="0.2">
      <c r="A7"/>
      <c r="C7"/>
      <c r="D7"/>
      <c r="E7"/>
      <c r="F7" s="186"/>
    </row>
    <row r="8" spans="1:11" ht="22.5" customHeight="1" x14ac:dyDescent="0.2">
      <c r="A8" s="453" t="s">
        <v>91</v>
      </c>
      <c r="B8" s="454"/>
      <c r="C8" s="454"/>
      <c r="D8" s="454"/>
      <c r="E8" s="454"/>
      <c r="F8" s="455"/>
    </row>
    <row r="9" spans="1:11" s="43" customFormat="1" x14ac:dyDescent="0.2">
      <c r="A9" s="228" t="s">
        <v>42</v>
      </c>
      <c r="B9" s="228"/>
      <c r="C9" s="273" t="s">
        <v>299</v>
      </c>
      <c r="D9" s="273"/>
      <c r="E9" s="273"/>
      <c r="F9" s="273"/>
    </row>
    <row r="10" spans="1:11" s="43" customFormat="1" x14ac:dyDescent="0.2">
      <c r="A10" s="228" t="s">
        <v>92</v>
      </c>
      <c r="B10" s="228"/>
      <c r="C10" s="426">
        <v>45555</v>
      </c>
      <c r="D10" s="426"/>
      <c r="E10" s="426"/>
      <c r="F10" s="426"/>
      <c r="G10" s="44"/>
    </row>
    <row r="11" spans="1:11" x14ac:dyDescent="0.2">
      <c r="A11" s="103"/>
      <c r="B11" s="104" t="s">
        <v>93</v>
      </c>
      <c r="C11" s="105" t="s">
        <v>300</v>
      </c>
      <c r="D11" s="106"/>
      <c r="E11" s="106"/>
      <c r="F11" s="107"/>
      <c r="G11" s="50"/>
    </row>
    <row r="12" spans="1:11" ht="64.5" customHeight="1" x14ac:dyDescent="0.2">
      <c r="A12" s="229" t="s">
        <v>95</v>
      </c>
      <c r="B12" s="278"/>
      <c r="C12" s="266" t="s">
        <v>96</v>
      </c>
      <c r="D12" s="267"/>
      <c r="E12" s="267"/>
      <c r="F12" s="268"/>
      <c r="G12" s="50"/>
    </row>
    <row r="13" spans="1:11" ht="39" customHeight="1" x14ac:dyDescent="0.2">
      <c r="A13" s="228" t="s">
        <v>97</v>
      </c>
      <c r="B13" s="228"/>
      <c r="C13" s="270" t="s">
        <v>301</v>
      </c>
      <c r="D13" s="270"/>
      <c r="E13" s="270"/>
      <c r="F13" s="270"/>
      <c r="G13" s="51"/>
    </row>
    <row r="14" spans="1:11" ht="39.75" customHeight="1" x14ac:dyDescent="0.2">
      <c r="A14" s="229" t="s">
        <v>225</v>
      </c>
      <c r="B14" s="278"/>
      <c r="C14" s="299" t="s">
        <v>302</v>
      </c>
      <c r="D14" s="300"/>
      <c r="E14" s="300"/>
      <c r="F14" s="301"/>
      <c r="G14" s="51"/>
    </row>
    <row r="15" spans="1:11" ht="39.75" customHeight="1" x14ac:dyDescent="0.2">
      <c r="A15" s="269" t="s">
        <v>100</v>
      </c>
      <c r="B15" s="269"/>
      <c r="C15" s="270" t="s">
        <v>303</v>
      </c>
      <c r="D15" s="270"/>
      <c r="E15" s="270"/>
      <c r="F15" s="270"/>
      <c r="G15" s="51"/>
    </row>
    <row r="16" spans="1:11" ht="39.75" customHeight="1" x14ac:dyDescent="0.2">
      <c r="A16" s="269" t="s">
        <v>227</v>
      </c>
      <c r="B16" s="269"/>
      <c r="C16" s="270" t="s">
        <v>304</v>
      </c>
      <c r="D16" s="270"/>
      <c r="E16" s="270"/>
      <c r="F16" s="270"/>
      <c r="G16" s="51"/>
    </row>
    <row r="17" spans="1:17" ht="39.75" customHeight="1" x14ac:dyDescent="0.2">
      <c r="A17" s="262" t="s">
        <v>103</v>
      </c>
      <c r="B17" s="263"/>
      <c r="C17" s="266" t="s">
        <v>104</v>
      </c>
      <c r="D17" s="267"/>
      <c r="E17" s="267"/>
      <c r="F17" s="268"/>
      <c r="G17" s="51"/>
    </row>
    <row r="18" spans="1:17" ht="39.75" customHeight="1" x14ac:dyDescent="0.2">
      <c r="A18" s="264"/>
      <c r="B18" s="265"/>
      <c r="C18" s="266" t="s">
        <v>105</v>
      </c>
      <c r="D18" s="267"/>
      <c r="E18" s="267"/>
      <c r="F18" s="268"/>
      <c r="G18" s="51"/>
    </row>
    <row r="19" spans="1:17" ht="16.149999999999999" customHeight="1" x14ac:dyDescent="0.2">
      <c r="A19" s="51"/>
      <c r="B19" s="51"/>
      <c r="C19" s="51"/>
      <c r="D19" s="51"/>
      <c r="E19" s="51"/>
      <c r="F19" s="187"/>
      <c r="G19" s="51"/>
    </row>
    <row r="20" spans="1:17" ht="40.15" customHeight="1" x14ac:dyDescent="0.2">
      <c r="A20" s="302" t="s">
        <v>228</v>
      </c>
      <c r="B20" s="303"/>
      <c r="C20" s="303"/>
      <c r="D20" s="303"/>
      <c r="E20" s="303"/>
      <c r="F20" s="303"/>
      <c r="G20" s="303"/>
      <c r="H20" s="303"/>
      <c r="I20" s="303"/>
    </row>
    <row r="21" spans="1:17" s="46" customFormat="1" ht="33.75" customHeight="1" x14ac:dyDescent="0.2">
      <c r="A21" s="279"/>
      <c r="B21" s="280"/>
      <c r="C21" s="135" t="s">
        <v>107</v>
      </c>
      <c r="D21" s="135" t="s">
        <v>108</v>
      </c>
      <c r="E21" s="135" t="s">
        <v>229</v>
      </c>
      <c r="F21" s="188" t="s">
        <v>110</v>
      </c>
      <c r="G21" s="86" t="s">
        <v>111</v>
      </c>
      <c r="H21" s="86" t="s">
        <v>112</v>
      </c>
      <c r="I21" s="86" t="s">
        <v>113</v>
      </c>
      <c r="K21"/>
      <c r="L21"/>
      <c r="M21"/>
      <c r="N21"/>
      <c r="O21"/>
      <c r="P21"/>
      <c r="Q21"/>
    </row>
    <row r="22" spans="1:17" s="46" customFormat="1" ht="33.75" customHeight="1" x14ac:dyDescent="0.2">
      <c r="A22" s="274" t="s">
        <v>114</v>
      </c>
      <c r="B22" s="275"/>
      <c r="C22" s="111">
        <f>D219+E219+F219</f>
        <v>7961261.0470000003</v>
      </c>
      <c r="D22" s="111">
        <f>G219+H219+I219+J219+K219+O219+P219+Q219+R219</f>
        <v>4203762.0788930412</v>
      </c>
      <c r="E22" s="111">
        <f>C219+D219+E219+F219+G219+H219+I219+J219+K219+O219+P219+Q219+R219</f>
        <v>9852041.6705930438</v>
      </c>
      <c r="F22" s="111">
        <f>G219+H219+I219+J219+K219</f>
        <v>2037367.3262930417</v>
      </c>
      <c r="G22" s="111">
        <f>L219+N219</f>
        <v>4663000</v>
      </c>
      <c r="H22" s="111">
        <f>O219+P219+Q219+R219</f>
        <v>2166394.7525999998</v>
      </c>
      <c r="I22" s="111">
        <f>T219</f>
        <v>-3656940.2229999998</v>
      </c>
      <c r="K22"/>
      <c r="L22"/>
      <c r="M22"/>
      <c r="N22"/>
      <c r="O22"/>
      <c r="P22"/>
      <c r="Q22"/>
    </row>
    <row r="23" spans="1:17" s="46" customFormat="1" ht="33.75" customHeight="1" x14ac:dyDescent="0.2">
      <c r="A23" s="297" t="s">
        <v>115</v>
      </c>
      <c r="B23" s="298"/>
      <c r="C23" s="202">
        <f t="shared" ref="C23:I23" si="0">C22/$C$6</f>
        <v>805.87721905051126</v>
      </c>
      <c r="D23" s="202">
        <f t="shared" si="0"/>
        <v>425.52506112896458</v>
      </c>
      <c r="E23" s="202">
        <f t="shared" si="0"/>
        <v>997.2711479494933</v>
      </c>
      <c r="F23" s="202">
        <f t="shared" si="0"/>
        <v>206.23214154196191</v>
      </c>
      <c r="G23" s="202">
        <f t="shared" si="0"/>
        <v>472.01133717987648</v>
      </c>
      <c r="H23" s="202">
        <f t="shared" si="0"/>
        <v>219.2929195870027</v>
      </c>
      <c r="I23" s="202">
        <f t="shared" si="0"/>
        <v>-370.17311701589227</v>
      </c>
      <c r="K23"/>
      <c r="L23"/>
      <c r="M23"/>
      <c r="N23"/>
      <c r="O23"/>
      <c r="P23"/>
      <c r="Q23"/>
    </row>
    <row r="24" spans="1:17" s="46" customFormat="1" ht="33.75" customHeight="1" x14ac:dyDescent="0.2">
      <c r="A24" s="274" t="s">
        <v>116</v>
      </c>
      <c r="B24" s="275"/>
      <c r="C24" s="407" t="s">
        <v>117</v>
      </c>
      <c r="D24" s="408"/>
      <c r="E24" s="409"/>
      <c r="F24" s="410"/>
      <c r="G24" s="411"/>
      <c r="H24" s="411"/>
      <c r="I24" s="412"/>
      <c r="K24"/>
      <c r="L24"/>
      <c r="M24"/>
      <c r="N24"/>
      <c r="O24"/>
      <c r="P24"/>
      <c r="Q24"/>
    </row>
    <row r="25" spans="1:17" s="46" customFormat="1" ht="33.75" customHeight="1" x14ac:dyDescent="0.2">
      <c r="A25" s="274" t="s">
        <v>230</v>
      </c>
      <c r="B25" s="275"/>
      <c r="C25" s="136" t="str">
        <f>VLOOKUP($C$24,'WLC benchmarks'!$B$10:$E$13,2, TRUE)</f>
        <v>&lt;850</v>
      </c>
      <c r="D25" s="136" t="str">
        <f>VLOOKUP($C$24,'WLC benchmarks'!$B$10:$E$13,3, TRUE)</f>
        <v>&lt;350</v>
      </c>
      <c r="E25" s="136" t="str">
        <f>VLOOKUP($C$24,'WLC benchmarks'!$B$10:$E$13,4, TRUE)</f>
        <v>&lt;1200</v>
      </c>
      <c r="F25" s="413"/>
      <c r="G25" s="414"/>
      <c r="H25" s="414"/>
      <c r="I25" s="415"/>
      <c r="K25"/>
      <c r="L25"/>
      <c r="M25"/>
      <c r="N25"/>
      <c r="O25"/>
      <c r="P25"/>
      <c r="Q25"/>
    </row>
    <row r="26" spans="1:17" s="46" customFormat="1" ht="33.75" customHeight="1" x14ac:dyDescent="0.2">
      <c r="A26" s="274" t="s">
        <v>119</v>
      </c>
      <c r="B26" s="275"/>
      <c r="C26" s="136" t="str">
        <f>VLOOKUP($C$24,'WLC benchmarks'!$B$16:$E$19,2, TRUE)</f>
        <v>&lt;500</v>
      </c>
      <c r="D26" s="136" t="str">
        <f>VLOOKUP($C$24,'WLC benchmarks'!$B$16:$E$19,3, TRUE)</f>
        <v>&lt;300</v>
      </c>
      <c r="E26" s="136" t="str">
        <f>VLOOKUP($C$24,'WLC benchmarks'!$B$16:$E$19,4, TRUE)</f>
        <v>&lt;800</v>
      </c>
      <c r="F26" s="416"/>
      <c r="G26" s="417"/>
      <c r="H26" s="417"/>
      <c r="I26" s="418"/>
      <c r="K26"/>
      <c r="L26"/>
      <c r="M26"/>
      <c r="N26"/>
      <c r="O26"/>
      <c r="P26"/>
      <c r="Q26"/>
    </row>
    <row r="27" spans="1:17" ht="57.75" customHeight="1" x14ac:dyDescent="0.2">
      <c r="A27" s="274" t="s">
        <v>120</v>
      </c>
      <c r="B27" s="275"/>
      <c r="C27" s="270" t="s">
        <v>413</v>
      </c>
      <c r="D27" s="270"/>
      <c r="E27" s="270"/>
      <c r="F27" s="270"/>
      <c r="G27" s="270"/>
      <c r="H27" s="270"/>
      <c r="I27" s="270"/>
    </row>
    <row r="28" spans="1:17" ht="15.75" customHeight="1" x14ac:dyDescent="0.2">
      <c r="A28" s="55"/>
      <c r="B28" s="55"/>
      <c r="C28" s="45"/>
      <c r="D28" s="45"/>
      <c r="E28" s="45"/>
      <c r="F28" s="186"/>
      <c r="G28" s="51"/>
      <c r="H28" s="56"/>
    </row>
    <row r="29" spans="1:17" ht="15.75" customHeight="1" x14ac:dyDescent="0.2">
      <c r="A29" s="302" t="s">
        <v>122</v>
      </c>
      <c r="B29" s="303"/>
      <c r="C29" s="303"/>
      <c r="D29" s="303"/>
      <c r="E29" s="303"/>
      <c r="F29" s="303"/>
      <c r="G29" s="51"/>
      <c r="H29" s="56"/>
    </row>
    <row r="30" spans="1:17" ht="39" customHeight="1" x14ac:dyDescent="0.2">
      <c r="A30" s="269" t="s">
        <v>50</v>
      </c>
      <c r="B30" s="269"/>
      <c r="C30" s="270" t="s">
        <v>407</v>
      </c>
      <c r="D30" s="270"/>
      <c r="E30" s="270"/>
      <c r="F30" s="270"/>
      <c r="G30" s="51"/>
      <c r="H30" s="56"/>
    </row>
    <row r="31" spans="1:17" ht="42" customHeight="1" x14ac:dyDescent="0.2">
      <c r="A31" s="269" t="s">
        <v>52</v>
      </c>
      <c r="B31" s="269"/>
      <c r="C31" s="273" t="s">
        <v>401</v>
      </c>
      <c r="D31" s="273"/>
      <c r="E31" s="273"/>
      <c r="F31" s="273"/>
      <c r="G31" s="51"/>
      <c r="H31" s="56"/>
    </row>
    <row r="32" spans="1:17" ht="39" customHeight="1" x14ac:dyDescent="0.2">
      <c r="A32" s="269" t="s">
        <v>54</v>
      </c>
      <c r="B32" s="269"/>
      <c r="C32" s="273" t="s">
        <v>402</v>
      </c>
      <c r="D32" s="273"/>
      <c r="E32" s="273"/>
      <c r="F32" s="273"/>
      <c r="G32" s="51"/>
      <c r="H32" s="56"/>
    </row>
    <row r="33" spans="1:47" ht="15.75" customHeight="1" x14ac:dyDescent="0.2">
      <c r="A33" s="55"/>
      <c r="B33" s="55"/>
      <c r="C33" s="45"/>
      <c r="D33" s="45"/>
      <c r="E33" s="45"/>
      <c r="F33" s="186"/>
      <c r="G33" s="51"/>
      <c r="H33" s="56"/>
    </row>
    <row r="34" spans="1:47" ht="40.5" customHeight="1" x14ac:dyDescent="0.2">
      <c r="A34" s="303" t="s">
        <v>125</v>
      </c>
      <c r="B34" s="347"/>
      <c r="C34" s="272" t="s">
        <v>126</v>
      </c>
      <c r="D34" s="272"/>
      <c r="E34" s="272"/>
      <c r="F34" s="189" t="s">
        <v>231</v>
      </c>
      <c r="G34" s="51"/>
      <c r="H34" s="56"/>
      <c r="I34" s="56"/>
      <c r="J34" s="54"/>
      <c r="K34" s="54"/>
      <c r="L34" s="54"/>
      <c r="M34" s="54"/>
      <c r="N34" s="57"/>
      <c r="O34" s="57"/>
      <c r="P34" s="57"/>
      <c r="Q34" s="57"/>
    </row>
    <row r="35" spans="1:47" ht="12.75" customHeight="1" x14ac:dyDescent="0.2">
      <c r="A35" s="303"/>
      <c r="B35" s="347"/>
      <c r="C35" s="270" t="s">
        <v>305</v>
      </c>
      <c r="D35" s="270"/>
      <c r="E35" s="270"/>
      <c r="F35" s="184">
        <v>10</v>
      </c>
      <c r="G35" s="51"/>
      <c r="H35" s="56"/>
      <c r="I35" s="56"/>
      <c r="J35" s="59"/>
      <c r="K35" s="59"/>
      <c r="L35" s="59"/>
      <c r="M35" s="59"/>
      <c r="N35" s="57"/>
      <c r="O35" s="57"/>
      <c r="P35" s="57"/>
      <c r="Q35" s="57"/>
    </row>
    <row r="36" spans="1:47" ht="12.75" customHeight="1" x14ac:dyDescent="0.2">
      <c r="A36" s="303"/>
      <c r="B36" s="347"/>
      <c r="C36" s="270" t="s">
        <v>306</v>
      </c>
      <c r="D36" s="270"/>
      <c r="E36" s="270"/>
      <c r="F36" s="184">
        <v>10</v>
      </c>
      <c r="G36" s="51"/>
      <c r="H36" s="56"/>
      <c r="I36" s="56"/>
      <c r="J36" s="54"/>
      <c r="K36" s="54"/>
      <c r="L36" s="54"/>
      <c r="M36" s="54"/>
      <c r="N36" s="57"/>
      <c r="O36" s="57"/>
      <c r="P36" s="57"/>
      <c r="Q36" s="57"/>
    </row>
    <row r="37" spans="1:47" s="46" customFormat="1" x14ac:dyDescent="0.2">
      <c r="A37" s="303"/>
      <c r="B37" s="347"/>
      <c r="C37" s="270" t="s">
        <v>307</v>
      </c>
      <c r="D37" s="270"/>
      <c r="E37" s="270"/>
      <c r="F37" s="184">
        <v>5</v>
      </c>
      <c r="H37" s="56"/>
      <c r="I37" s="56"/>
      <c r="J37" s="59"/>
      <c r="K37" s="59"/>
      <c r="L37" s="59"/>
      <c r="M37" s="59"/>
      <c r="N37" s="57"/>
      <c r="O37" s="57"/>
      <c r="P37" s="57"/>
      <c r="Q37" s="57"/>
    </row>
    <row r="38" spans="1:47" s="46" customFormat="1" x14ac:dyDescent="0.2">
      <c r="A38" s="380"/>
      <c r="B38" s="381"/>
      <c r="C38" s="270" t="s">
        <v>408</v>
      </c>
      <c r="D38" s="270"/>
      <c r="E38" s="270"/>
      <c r="F38" s="184">
        <v>4</v>
      </c>
      <c r="G38" s="51"/>
      <c r="H38" s="56"/>
      <c r="I38" s="56"/>
      <c r="J38" s="59"/>
      <c r="K38" s="59"/>
      <c r="L38" s="59"/>
      <c r="M38" s="59"/>
      <c r="N38" s="57"/>
      <c r="O38" s="57"/>
      <c r="P38" s="57"/>
      <c r="Q38" s="57"/>
    </row>
    <row r="39" spans="1:47" s="46" customFormat="1" x14ac:dyDescent="0.2">
      <c r="A39" s="51"/>
      <c r="B39" s="51"/>
      <c r="C39" s="51"/>
      <c r="D39" s="51"/>
      <c r="E39" s="51"/>
      <c r="F39" s="187"/>
      <c r="G39" s="51"/>
      <c r="H39" s="56"/>
      <c r="I39" s="56"/>
      <c r="J39" s="59"/>
      <c r="K39" s="59"/>
      <c r="L39" s="59"/>
      <c r="M39" s="59"/>
      <c r="N39" s="57"/>
      <c r="O39" s="57"/>
      <c r="P39" s="57"/>
      <c r="Q39" s="57"/>
    </row>
    <row r="40" spans="1:47" s="46" customFormat="1" ht="27.75" customHeight="1" x14ac:dyDescent="0.2">
      <c r="A40" s="303" t="s">
        <v>129</v>
      </c>
      <c r="B40" s="347"/>
      <c r="C40" s="272" t="s">
        <v>130</v>
      </c>
      <c r="D40" s="272"/>
      <c r="E40" s="272"/>
      <c r="F40" s="189" t="s">
        <v>131</v>
      </c>
      <c r="G40" s="51"/>
      <c r="H40" s="56"/>
      <c r="I40" s="56"/>
      <c r="J40" s="59"/>
      <c r="K40" s="59"/>
      <c r="L40" s="59"/>
      <c r="M40" s="59"/>
      <c r="N40" s="57"/>
      <c r="O40" s="57"/>
      <c r="P40" s="57"/>
      <c r="Q40" s="57"/>
    </row>
    <row r="41" spans="1:47" s="46" customFormat="1" x14ac:dyDescent="0.2">
      <c r="A41" s="303"/>
      <c r="B41" s="347"/>
      <c r="C41" s="273" t="s">
        <v>403</v>
      </c>
      <c r="D41" s="273"/>
      <c r="E41" s="273"/>
      <c r="F41" s="184">
        <v>10</v>
      </c>
      <c r="G41" s="51"/>
      <c r="H41" s="56"/>
      <c r="I41" s="56"/>
      <c r="J41" s="59"/>
      <c r="K41" s="59"/>
      <c r="L41" s="59"/>
      <c r="M41" s="59"/>
      <c r="N41" s="57"/>
      <c r="O41" s="57"/>
      <c r="P41" s="57"/>
      <c r="Q41" s="57"/>
    </row>
    <row r="42" spans="1:47" s="46" customFormat="1" x14ac:dyDescent="0.2">
      <c r="A42" s="303"/>
      <c r="B42" s="347"/>
      <c r="C42" s="273" t="s">
        <v>404</v>
      </c>
      <c r="D42" s="273"/>
      <c r="E42" s="273"/>
      <c r="F42" s="184">
        <v>5</v>
      </c>
      <c r="G42" s="51"/>
      <c r="H42" s="56"/>
      <c r="I42" s="56"/>
      <c r="J42" s="59"/>
      <c r="K42" s="59"/>
      <c r="L42" s="59"/>
      <c r="M42" s="59"/>
      <c r="N42" s="57"/>
      <c r="O42" s="57"/>
      <c r="P42" s="57"/>
      <c r="Q42" s="57"/>
    </row>
    <row r="43" spans="1:47" s="46" customFormat="1" x14ac:dyDescent="0.2">
      <c r="A43" s="303"/>
      <c r="B43" s="347"/>
      <c r="C43" s="299" t="s">
        <v>405</v>
      </c>
      <c r="D43" s="405"/>
      <c r="E43" s="406"/>
      <c r="F43" s="184">
        <v>5</v>
      </c>
      <c r="G43" s="51"/>
      <c r="H43" s="56"/>
      <c r="I43" s="56"/>
      <c r="J43" s="59"/>
      <c r="K43" s="59"/>
      <c r="L43" s="59"/>
      <c r="M43" s="59"/>
      <c r="N43" s="57"/>
      <c r="O43" s="57"/>
      <c r="P43" s="57"/>
      <c r="Q43" s="57"/>
    </row>
    <row r="44" spans="1:47" s="46" customFormat="1" x14ac:dyDescent="0.2">
      <c r="A44" s="303"/>
      <c r="B44" s="347"/>
      <c r="C44" s="299" t="s">
        <v>406</v>
      </c>
      <c r="D44" s="405"/>
      <c r="E44" s="406"/>
      <c r="F44" s="184">
        <v>10</v>
      </c>
      <c r="G44" s="51"/>
      <c r="H44" s="56"/>
      <c r="I44" s="56"/>
      <c r="J44" s="59"/>
      <c r="K44" s="59"/>
      <c r="L44" s="59"/>
      <c r="M44" s="59"/>
      <c r="N44" s="57"/>
      <c r="O44" s="57"/>
      <c r="P44" s="57"/>
      <c r="Q44" s="57"/>
    </row>
    <row r="45" spans="1:47" x14ac:dyDescent="0.2">
      <c r="B45" s="373"/>
      <c r="C45" s="373"/>
      <c r="D45" s="373"/>
      <c r="E45" s="373"/>
      <c r="F45" s="373"/>
    </row>
    <row r="46" spans="1:47" s="52" customFormat="1" ht="12.75" customHeight="1" x14ac:dyDescent="0.2">
      <c r="A46"/>
      <c r="B46" s="222"/>
      <c r="C46" s="222"/>
      <c r="D46" s="222"/>
      <c r="E46" s="222"/>
      <c r="F46" s="22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
      <c r="A47" s="374" t="s">
        <v>133</v>
      </c>
      <c r="B47" s="374"/>
      <c r="C47" s="242" t="s">
        <v>134</v>
      </c>
      <c r="D47" s="382"/>
      <c r="E47" s="246" t="s">
        <v>232</v>
      </c>
      <c r="F47" s="393" t="s">
        <v>136</v>
      </c>
      <c r="G47" s="394"/>
      <c r="H47" s="242" t="s">
        <v>137</v>
      </c>
      <c r="I47" s="243"/>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
      <c r="A48" s="244" t="s">
        <v>138</v>
      </c>
      <c r="B48" s="245"/>
      <c r="C48" s="64" t="s">
        <v>139</v>
      </c>
      <c r="D48" s="64" t="s">
        <v>140</v>
      </c>
      <c r="E48" s="247"/>
      <c r="F48" s="395"/>
      <c r="G48" s="39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
      <c r="A49" s="386" t="s">
        <v>143</v>
      </c>
      <c r="B49" s="387"/>
      <c r="C49" s="65" t="s">
        <v>144</v>
      </c>
      <c r="D49" s="87" t="s">
        <v>145</v>
      </c>
      <c r="E49" s="390" t="s">
        <v>146</v>
      </c>
      <c r="F49" s="375" t="s">
        <v>147</v>
      </c>
      <c r="G49" s="376"/>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
      <c r="A50" s="388"/>
      <c r="B50" s="389"/>
      <c r="C50" s="67" t="s">
        <v>150</v>
      </c>
      <c r="D50" s="87" t="s">
        <v>151</v>
      </c>
      <c r="E50" s="391"/>
      <c r="F50" s="248"/>
      <c r="G50" s="377"/>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
      <c r="A51" s="388"/>
      <c r="B51" s="389"/>
      <c r="C51" s="67" t="s">
        <v>154</v>
      </c>
      <c r="D51" s="88" t="s">
        <v>155</v>
      </c>
      <c r="E51" s="392"/>
      <c r="F51" s="378"/>
      <c r="G51" s="379"/>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
      <c r="A52" s="69">
        <v>0.1</v>
      </c>
      <c r="B52" s="70" t="s">
        <v>156</v>
      </c>
      <c r="C52" s="198"/>
      <c r="D52" s="198"/>
      <c r="E52" s="433"/>
      <c r="F52" s="436"/>
      <c r="G52" s="437"/>
      <c r="H52" s="199"/>
      <c r="I52" s="199"/>
      <c r="J52" s="250" t="s">
        <v>157</v>
      </c>
      <c r="K52" s="251"/>
      <c r="L52" s="251"/>
      <c r="M52"/>
      <c r="N52"/>
      <c r="O52"/>
      <c r="P52"/>
      <c r="Q52"/>
      <c r="R52"/>
      <c r="S52"/>
      <c r="T52"/>
      <c r="U52"/>
      <c r="V52"/>
      <c r="W52"/>
      <c r="X52"/>
      <c r="Y52"/>
      <c r="Z52"/>
      <c r="AA52"/>
      <c r="AB52"/>
      <c r="AC52"/>
      <c r="AD52"/>
      <c r="AE52"/>
      <c r="AF52"/>
      <c r="AG52"/>
      <c r="AH52"/>
      <c r="AI52"/>
      <c r="AJ52"/>
      <c r="AK52"/>
      <c r="AL52"/>
      <c r="AM52"/>
    </row>
    <row r="53" spans="1:39" s="52" customFormat="1" ht="30" customHeight="1" x14ac:dyDescent="0.2">
      <c r="A53" s="71">
        <v>0.2</v>
      </c>
      <c r="B53" s="72" t="s">
        <v>158</v>
      </c>
      <c r="C53" s="9" t="s">
        <v>308</v>
      </c>
      <c r="D53" s="9">
        <v>2762811.59</v>
      </c>
      <c r="E53" s="434"/>
      <c r="F53" s="252" t="s">
        <v>412</v>
      </c>
      <c r="G53" s="253"/>
      <c r="H53" s="11">
        <v>0</v>
      </c>
      <c r="I53" s="11">
        <f>95%*D53</f>
        <v>2624671.0104999999</v>
      </c>
      <c r="J53" s="248"/>
      <c r="K53" s="249"/>
      <c r="L53" s="249"/>
      <c r="M53"/>
      <c r="N53"/>
      <c r="O53"/>
      <c r="P53"/>
      <c r="Q53"/>
      <c r="R53"/>
      <c r="S53"/>
      <c r="T53"/>
      <c r="U53"/>
      <c r="V53"/>
      <c r="W53"/>
      <c r="X53"/>
      <c r="Y53"/>
      <c r="Z53"/>
      <c r="AA53"/>
      <c r="AB53"/>
      <c r="AC53"/>
      <c r="AD53"/>
      <c r="AE53"/>
      <c r="AF53"/>
      <c r="AG53"/>
      <c r="AH53"/>
      <c r="AI53"/>
      <c r="AJ53"/>
      <c r="AK53"/>
      <c r="AL53"/>
      <c r="AM53"/>
    </row>
    <row r="54" spans="1:39" s="52" customFormat="1" ht="30" customHeight="1" x14ac:dyDescent="0.2">
      <c r="A54" s="71"/>
      <c r="B54" s="72"/>
      <c r="C54" s="9" t="s">
        <v>309</v>
      </c>
      <c r="D54" s="9">
        <v>102295.4</v>
      </c>
      <c r="E54" s="434"/>
      <c r="F54" s="252" t="s">
        <v>310</v>
      </c>
      <c r="G54" s="253"/>
      <c r="H54" s="11">
        <v>0</v>
      </c>
      <c r="I54" s="11">
        <f t="shared" ref="I54:I61" si="1">95%*D54</f>
        <v>97180.62999999999</v>
      </c>
      <c r="J54" s="110"/>
      <c r="K54" s="94"/>
      <c r="L54" s="94"/>
      <c r="M54"/>
      <c r="N54"/>
      <c r="O54"/>
      <c r="P54"/>
      <c r="Q54"/>
      <c r="R54"/>
      <c r="S54"/>
      <c r="T54"/>
      <c r="U54"/>
      <c r="V54"/>
      <c r="W54"/>
      <c r="X54"/>
      <c r="Y54"/>
      <c r="Z54"/>
      <c r="AA54"/>
      <c r="AB54"/>
      <c r="AC54"/>
      <c r="AD54"/>
      <c r="AE54"/>
      <c r="AF54"/>
      <c r="AG54"/>
      <c r="AH54"/>
      <c r="AI54"/>
      <c r="AJ54"/>
      <c r="AK54"/>
      <c r="AL54"/>
      <c r="AM54"/>
    </row>
    <row r="55" spans="1:39" s="52" customFormat="1" ht="30" customHeight="1" x14ac:dyDescent="0.2">
      <c r="A55" s="71"/>
      <c r="B55" s="72"/>
      <c r="C55" s="9" t="s">
        <v>317</v>
      </c>
      <c r="D55" s="9">
        <v>350</v>
      </c>
      <c r="E55" s="434"/>
      <c r="F55" s="252" t="s">
        <v>310</v>
      </c>
      <c r="G55" s="253"/>
      <c r="H55" s="11">
        <v>0</v>
      </c>
      <c r="I55" s="11">
        <f t="shared" si="1"/>
        <v>332.5</v>
      </c>
      <c r="J55" s="110"/>
      <c r="K55" s="94"/>
      <c r="L55" s="94"/>
      <c r="M55"/>
      <c r="N55"/>
      <c r="O55"/>
      <c r="P55"/>
      <c r="Q55"/>
      <c r="R55"/>
      <c r="S55"/>
      <c r="T55"/>
      <c r="U55"/>
      <c r="V55"/>
      <c r="W55"/>
      <c r="X55"/>
      <c r="Y55"/>
      <c r="Z55"/>
      <c r="AA55"/>
      <c r="AB55"/>
      <c r="AC55"/>
      <c r="AD55"/>
      <c r="AE55"/>
      <c r="AF55"/>
      <c r="AG55"/>
      <c r="AH55"/>
      <c r="AI55"/>
      <c r="AJ55"/>
      <c r="AK55"/>
      <c r="AL55"/>
      <c r="AM55"/>
    </row>
    <row r="56" spans="1:39" s="52" customFormat="1" ht="30" customHeight="1" x14ac:dyDescent="0.2">
      <c r="A56" s="71"/>
      <c r="B56" s="72"/>
      <c r="C56" s="9" t="s">
        <v>316</v>
      </c>
      <c r="D56" s="9">
        <v>4873</v>
      </c>
      <c r="E56" s="434"/>
      <c r="F56" s="252" t="s">
        <v>310</v>
      </c>
      <c r="G56" s="253"/>
      <c r="H56" s="11">
        <v>0</v>
      </c>
      <c r="I56" s="11">
        <f t="shared" si="1"/>
        <v>4629.3499999999995</v>
      </c>
      <c r="J56" s="110"/>
      <c r="K56" s="94"/>
      <c r="L56" s="94"/>
      <c r="M56"/>
      <c r="N56"/>
      <c r="O56"/>
      <c r="P56"/>
      <c r="Q56"/>
      <c r="R56"/>
      <c r="S56"/>
      <c r="T56"/>
      <c r="U56"/>
      <c r="V56"/>
      <c r="W56"/>
      <c r="X56"/>
      <c r="Y56"/>
      <c r="Z56"/>
      <c r="AA56"/>
      <c r="AB56"/>
      <c r="AC56"/>
      <c r="AD56"/>
      <c r="AE56"/>
      <c r="AF56"/>
      <c r="AG56"/>
      <c r="AH56"/>
      <c r="AI56"/>
      <c r="AJ56"/>
      <c r="AK56"/>
      <c r="AL56"/>
      <c r="AM56"/>
    </row>
    <row r="57" spans="1:39" s="52" customFormat="1" ht="30" customHeight="1" x14ac:dyDescent="0.2">
      <c r="A57" s="71"/>
      <c r="B57" s="72"/>
      <c r="C57" s="9" t="s">
        <v>318</v>
      </c>
      <c r="D57" s="9">
        <v>115552.77</v>
      </c>
      <c r="E57" s="434"/>
      <c r="F57" s="252" t="s">
        <v>310</v>
      </c>
      <c r="G57" s="253"/>
      <c r="H57" s="11">
        <v>0</v>
      </c>
      <c r="I57" s="11">
        <f t="shared" si="1"/>
        <v>109775.1315</v>
      </c>
      <c r="J57" s="110"/>
      <c r="K57" s="94"/>
      <c r="L57" s="94"/>
      <c r="M57"/>
      <c r="N57"/>
      <c r="O57"/>
      <c r="P57"/>
      <c r="Q57"/>
      <c r="R57"/>
      <c r="S57"/>
      <c r="T57"/>
      <c r="U57"/>
      <c r="V57"/>
      <c r="W57"/>
      <c r="X57"/>
      <c r="Y57"/>
      <c r="Z57"/>
      <c r="AA57"/>
      <c r="AB57"/>
      <c r="AC57"/>
      <c r="AD57"/>
      <c r="AE57"/>
      <c r="AF57"/>
      <c r="AG57"/>
      <c r="AH57"/>
      <c r="AI57"/>
      <c r="AJ57"/>
      <c r="AK57"/>
      <c r="AL57"/>
      <c r="AM57"/>
    </row>
    <row r="58" spans="1:39" s="52" customFormat="1" ht="30" customHeight="1" x14ac:dyDescent="0.2">
      <c r="A58" s="71"/>
      <c r="B58" s="72"/>
      <c r="C58" s="9" t="s">
        <v>319</v>
      </c>
      <c r="D58" s="9">
        <v>2902.17</v>
      </c>
      <c r="E58" s="434"/>
      <c r="F58" s="252" t="s">
        <v>310</v>
      </c>
      <c r="G58" s="253"/>
      <c r="H58" s="11">
        <v>0</v>
      </c>
      <c r="I58" s="11">
        <f t="shared" si="1"/>
        <v>2757.0614999999998</v>
      </c>
      <c r="J58" s="110"/>
      <c r="K58" s="94"/>
      <c r="L58" s="94"/>
      <c r="M58"/>
      <c r="N58"/>
      <c r="O58"/>
      <c r="P58"/>
      <c r="Q58"/>
      <c r="R58"/>
      <c r="S58"/>
      <c r="T58"/>
      <c r="U58"/>
      <c r="V58"/>
      <c r="W58"/>
      <c r="X58"/>
      <c r="Y58"/>
      <c r="Z58"/>
      <c r="AA58"/>
      <c r="AB58"/>
      <c r="AC58"/>
      <c r="AD58"/>
      <c r="AE58"/>
      <c r="AF58"/>
      <c r="AG58"/>
      <c r="AH58"/>
      <c r="AI58"/>
      <c r="AJ58"/>
      <c r="AK58"/>
      <c r="AL58"/>
      <c r="AM58"/>
    </row>
    <row r="59" spans="1:39" s="52" customFormat="1" ht="30" customHeight="1" x14ac:dyDescent="0.2">
      <c r="A59" s="71"/>
      <c r="B59" s="72"/>
      <c r="C59" s="9" t="s">
        <v>320</v>
      </c>
      <c r="D59" s="9">
        <v>149631.79</v>
      </c>
      <c r="E59" s="434"/>
      <c r="F59" s="252" t="s">
        <v>310</v>
      </c>
      <c r="G59" s="253"/>
      <c r="H59" s="11">
        <v>0</v>
      </c>
      <c r="I59" s="11">
        <f t="shared" si="1"/>
        <v>142150.20050000001</v>
      </c>
      <c r="J59" s="110"/>
      <c r="K59" s="94"/>
      <c r="L59" s="94"/>
      <c r="M59"/>
      <c r="N59"/>
      <c r="O59"/>
      <c r="P59"/>
      <c r="Q59"/>
      <c r="R59"/>
      <c r="S59"/>
      <c r="T59"/>
      <c r="U59"/>
      <c r="V59"/>
      <c r="W59"/>
      <c r="X59"/>
      <c r="Y59"/>
      <c r="Z59"/>
      <c r="AA59"/>
      <c r="AB59"/>
      <c r="AC59"/>
      <c r="AD59"/>
      <c r="AE59"/>
      <c r="AF59"/>
      <c r="AG59"/>
      <c r="AH59"/>
      <c r="AI59"/>
      <c r="AJ59"/>
      <c r="AK59"/>
      <c r="AL59"/>
      <c r="AM59"/>
    </row>
    <row r="60" spans="1:39" s="52" customFormat="1" ht="30" customHeight="1" x14ac:dyDescent="0.2">
      <c r="A60" s="71"/>
      <c r="B60" s="72"/>
      <c r="C60" s="9" t="s">
        <v>315</v>
      </c>
      <c r="D60" s="9">
        <v>35206.559999999998</v>
      </c>
      <c r="E60" s="434"/>
      <c r="F60" s="252" t="s">
        <v>310</v>
      </c>
      <c r="G60" s="253"/>
      <c r="H60" s="11">
        <v>0</v>
      </c>
      <c r="I60" s="11">
        <f t="shared" si="1"/>
        <v>33446.231999999996</v>
      </c>
      <c r="J60" s="110"/>
      <c r="K60" s="94"/>
      <c r="L60" s="94"/>
      <c r="M60"/>
      <c r="N60"/>
      <c r="O60"/>
      <c r="P60"/>
      <c r="Q60"/>
      <c r="R60"/>
      <c r="S60"/>
      <c r="T60"/>
      <c r="U60"/>
      <c r="V60"/>
      <c r="W60"/>
      <c r="X60"/>
      <c r="Y60"/>
      <c r="Z60"/>
      <c r="AA60"/>
      <c r="AB60"/>
      <c r="AC60"/>
      <c r="AD60"/>
      <c r="AE60"/>
      <c r="AF60"/>
      <c r="AG60"/>
      <c r="AH60"/>
      <c r="AI60"/>
      <c r="AJ60"/>
      <c r="AK60"/>
      <c r="AL60"/>
      <c r="AM60"/>
    </row>
    <row r="61" spans="1:39" s="52" customFormat="1" ht="30" customHeight="1" x14ac:dyDescent="0.2">
      <c r="A61" s="71"/>
      <c r="B61" s="72"/>
      <c r="C61" s="9" t="s">
        <v>314</v>
      </c>
      <c r="D61" s="9">
        <v>59586.74</v>
      </c>
      <c r="E61" s="434"/>
      <c r="F61" s="252" t="s">
        <v>310</v>
      </c>
      <c r="G61" s="253"/>
      <c r="H61" s="11">
        <v>0</v>
      </c>
      <c r="I61" s="11">
        <f t="shared" si="1"/>
        <v>56607.402999999998</v>
      </c>
      <c r="J61" s="110"/>
      <c r="K61" s="94"/>
      <c r="L61" s="94"/>
      <c r="M61"/>
      <c r="N61"/>
      <c r="O61"/>
      <c r="P61"/>
      <c r="Q61"/>
      <c r="R61"/>
      <c r="S61"/>
      <c r="T61"/>
      <c r="U61"/>
      <c r="V61"/>
      <c r="W61"/>
      <c r="X61"/>
      <c r="Y61"/>
      <c r="Z61"/>
      <c r="AA61"/>
      <c r="AB61"/>
      <c r="AC61"/>
      <c r="AD61"/>
      <c r="AE61"/>
      <c r="AF61"/>
      <c r="AG61"/>
      <c r="AH61"/>
      <c r="AI61"/>
      <c r="AJ61"/>
      <c r="AK61"/>
      <c r="AL61"/>
      <c r="AM61"/>
    </row>
    <row r="62" spans="1:39" s="52" customFormat="1" ht="30" customHeight="1" x14ac:dyDescent="0.2">
      <c r="A62" s="71">
        <v>0.3</v>
      </c>
      <c r="B62" s="72" t="s">
        <v>159</v>
      </c>
      <c r="C62" s="198"/>
      <c r="D62" s="198"/>
      <c r="E62" s="434"/>
      <c r="F62" s="436"/>
      <c r="G62" s="437"/>
      <c r="H62" s="199"/>
      <c r="I62" s="199"/>
      <c r="J62" s="248"/>
      <c r="K62" s="249"/>
      <c r="L62" s="249"/>
      <c r="M62"/>
      <c r="N62"/>
      <c r="O62"/>
      <c r="P62"/>
      <c r="Q62"/>
      <c r="R62"/>
      <c r="S62"/>
      <c r="T62"/>
      <c r="U62"/>
      <c r="V62"/>
      <c r="W62"/>
      <c r="X62"/>
      <c r="Y62"/>
      <c r="Z62"/>
      <c r="AA62"/>
      <c r="AB62"/>
      <c r="AC62"/>
      <c r="AD62"/>
      <c r="AE62"/>
      <c r="AF62"/>
      <c r="AG62"/>
      <c r="AH62"/>
      <c r="AI62"/>
      <c r="AJ62"/>
      <c r="AK62"/>
      <c r="AL62"/>
      <c r="AM62"/>
    </row>
    <row r="63" spans="1:39" s="52" customFormat="1" ht="30" customHeight="1" x14ac:dyDescent="0.2">
      <c r="A63" s="71">
        <v>0.4</v>
      </c>
      <c r="B63" s="72" t="s">
        <v>160</v>
      </c>
      <c r="C63" s="198"/>
      <c r="D63" s="198"/>
      <c r="E63" s="435"/>
      <c r="F63" s="436"/>
      <c r="G63" s="437"/>
      <c r="H63" s="199"/>
      <c r="I63" s="199"/>
      <c r="J63" s="248"/>
      <c r="K63" s="249"/>
      <c r="L63" s="249"/>
      <c r="M63"/>
      <c r="N63"/>
      <c r="O63"/>
      <c r="P63"/>
      <c r="Q63"/>
      <c r="R63"/>
      <c r="S63"/>
      <c r="T63"/>
      <c r="U63"/>
      <c r="V63"/>
      <c r="W63"/>
      <c r="X63"/>
      <c r="Y63"/>
      <c r="Z63"/>
      <c r="AA63"/>
      <c r="AB63"/>
      <c r="AC63"/>
      <c r="AD63"/>
      <c r="AE63"/>
      <c r="AF63"/>
      <c r="AG63"/>
      <c r="AH63"/>
      <c r="AI63"/>
      <c r="AJ63"/>
      <c r="AK63"/>
      <c r="AL63"/>
      <c r="AM63"/>
    </row>
    <row r="64" spans="1:39" s="52" customFormat="1" ht="30" customHeight="1" x14ac:dyDescent="0.2">
      <c r="A64" s="71">
        <v>1</v>
      </c>
      <c r="B64" s="72" t="s">
        <v>161</v>
      </c>
      <c r="C64" s="9" t="s">
        <v>321</v>
      </c>
      <c r="D64" s="9">
        <v>343500</v>
      </c>
      <c r="E64" s="9" t="s">
        <v>325</v>
      </c>
      <c r="F64" s="252" t="s">
        <v>412</v>
      </c>
      <c r="G64" s="253"/>
      <c r="H64" s="11">
        <v>0</v>
      </c>
      <c r="I64" s="11">
        <v>343500</v>
      </c>
      <c r="J64" s="248"/>
      <c r="K64" s="249"/>
      <c r="L64" s="249"/>
      <c r="M64"/>
      <c r="N64"/>
      <c r="O64"/>
      <c r="P64"/>
      <c r="Q64"/>
      <c r="R64"/>
      <c r="S64"/>
      <c r="T64"/>
      <c r="U64"/>
      <c r="V64"/>
      <c r="W64"/>
      <c r="X64"/>
      <c r="Y64"/>
      <c r="Z64"/>
      <c r="AA64"/>
      <c r="AB64"/>
      <c r="AC64"/>
      <c r="AD64"/>
      <c r="AE64"/>
      <c r="AF64"/>
      <c r="AG64"/>
      <c r="AH64"/>
      <c r="AI64"/>
      <c r="AJ64"/>
      <c r="AK64"/>
      <c r="AL64"/>
      <c r="AM64"/>
    </row>
    <row r="65" spans="1:39" s="52" customFormat="1" ht="30" customHeight="1" x14ac:dyDescent="0.2">
      <c r="A65" s="71"/>
      <c r="B65" s="72"/>
      <c r="C65" s="9" t="s">
        <v>322</v>
      </c>
      <c r="D65" s="9">
        <v>101952</v>
      </c>
      <c r="E65" s="9" t="s">
        <v>325</v>
      </c>
      <c r="F65" s="252" t="s">
        <v>412</v>
      </c>
      <c r="G65" s="253"/>
      <c r="H65" s="11">
        <v>0</v>
      </c>
      <c r="I65" s="11">
        <v>101952</v>
      </c>
      <c r="J65" s="110"/>
      <c r="K65" s="94"/>
      <c r="L65" s="94"/>
      <c r="M65"/>
      <c r="N65"/>
      <c r="O65"/>
      <c r="P65"/>
      <c r="Q65"/>
      <c r="R65"/>
      <c r="S65"/>
      <c r="T65"/>
      <c r="U65"/>
      <c r="V65"/>
      <c r="W65"/>
      <c r="X65"/>
      <c r="Y65"/>
      <c r="Z65"/>
      <c r="AA65"/>
      <c r="AB65"/>
      <c r="AC65"/>
      <c r="AD65"/>
      <c r="AE65"/>
      <c r="AF65"/>
      <c r="AG65"/>
      <c r="AH65"/>
      <c r="AI65"/>
      <c r="AJ65"/>
      <c r="AK65"/>
      <c r="AL65"/>
      <c r="AM65"/>
    </row>
    <row r="66" spans="1:39" s="52" customFormat="1" ht="30" customHeight="1" x14ac:dyDescent="0.2">
      <c r="A66" s="71"/>
      <c r="B66" s="72"/>
      <c r="C66" s="9" t="s">
        <v>323</v>
      </c>
      <c r="D66" s="9">
        <v>5306400</v>
      </c>
      <c r="E66" s="9" t="s">
        <v>325</v>
      </c>
      <c r="F66" s="252" t="s">
        <v>412</v>
      </c>
      <c r="G66" s="253"/>
      <c r="H66" s="11">
        <v>0</v>
      </c>
      <c r="I66" s="11">
        <v>0</v>
      </c>
      <c r="J66" s="110"/>
      <c r="K66" s="94"/>
      <c r="L66" s="94"/>
      <c r="M66"/>
      <c r="N66"/>
      <c r="O66"/>
      <c r="P66"/>
      <c r="Q66"/>
      <c r="R66"/>
      <c r="S66"/>
      <c r="T66"/>
      <c r="U66"/>
      <c r="V66"/>
      <c r="W66"/>
      <c r="X66"/>
      <c r="Y66"/>
      <c r="Z66"/>
      <c r="AA66"/>
      <c r="AB66"/>
      <c r="AC66"/>
      <c r="AD66"/>
      <c r="AE66"/>
      <c r="AF66"/>
      <c r="AG66"/>
      <c r="AH66"/>
      <c r="AI66"/>
      <c r="AJ66"/>
      <c r="AK66"/>
      <c r="AL66"/>
      <c r="AM66"/>
    </row>
    <row r="67" spans="1:39" s="52" customFormat="1" ht="30" customHeight="1" x14ac:dyDescent="0.2">
      <c r="A67" s="71"/>
      <c r="B67" s="72"/>
      <c r="C67" s="9" t="s">
        <v>311</v>
      </c>
      <c r="D67" s="9">
        <v>7296000</v>
      </c>
      <c r="E67" s="9" t="s">
        <v>325</v>
      </c>
      <c r="F67" s="252" t="s">
        <v>412</v>
      </c>
      <c r="G67" s="253"/>
      <c r="H67" s="11">
        <v>0</v>
      </c>
      <c r="I67" s="11">
        <v>7296000</v>
      </c>
      <c r="J67" s="110"/>
      <c r="K67" s="94"/>
      <c r="L67" s="94"/>
      <c r="M67"/>
      <c r="N67"/>
      <c r="O67"/>
      <c r="P67"/>
      <c r="Q67"/>
      <c r="R67"/>
      <c r="S67"/>
      <c r="T67"/>
      <c r="U67"/>
      <c r="V67"/>
      <c r="W67"/>
      <c r="X67"/>
      <c r="Y67"/>
      <c r="Z67"/>
      <c r="AA67"/>
      <c r="AB67"/>
      <c r="AC67"/>
      <c r="AD67"/>
      <c r="AE67"/>
      <c r="AF67"/>
      <c r="AG67"/>
      <c r="AH67"/>
      <c r="AI67"/>
      <c r="AJ67"/>
      <c r="AK67"/>
      <c r="AL67"/>
      <c r="AM67"/>
    </row>
    <row r="68" spans="1:39" s="52" customFormat="1" ht="30" customHeight="1" x14ac:dyDescent="0.2">
      <c r="A68" s="71"/>
      <c r="B68" s="72"/>
      <c r="C68" s="9" t="s">
        <v>324</v>
      </c>
      <c r="D68" s="9">
        <v>9374.4</v>
      </c>
      <c r="E68" s="9" t="s">
        <v>325</v>
      </c>
      <c r="F68" s="252" t="s">
        <v>310</v>
      </c>
      <c r="G68" s="253"/>
      <c r="H68" s="11">
        <v>0</v>
      </c>
      <c r="I68" s="11">
        <v>0</v>
      </c>
      <c r="J68" s="110"/>
      <c r="K68" s="94"/>
      <c r="L68" s="94"/>
      <c r="M68"/>
      <c r="N68"/>
      <c r="O68"/>
      <c r="P68"/>
      <c r="Q68"/>
      <c r="R68"/>
      <c r="S68"/>
      <c r="T68"/>
      <c r="U68"/>
      <c r="V68"/>
      <c r="W68"/>
      <c r="X68"/>
      <c r="Y68"/>
      <c r="Z68"/>
      <c r="AA68"/>
      <c r="AB68"/>
      <c r="AC68"/>
      <c r="AD68"/>
      <c r="AE68"/>
      <c r="AF68"/>
      <c r="AG68"/>
      <c r="AH68"/>
      <c r="AI68"/>
      <c r="AJ68"/>
      <c r="AK68"/>
      <c r="AL68"/>
      <c r="AM68"/>
    </row>
    <row r="69" spans="1:39" s="52" customFormat="1" ht="30" hidden="1" customHeight="1" x14ac:dyDescent="0.2">
      <c r="A69" s="71"/>
      <c r="B69" s="72"/>
      <c r="C69" s="198"/>
      <c r="D69" s="198"/>
      <c r="E69" s="198"/>
      <c r="F69" s="200"/>
      <c r="G69" s="201"/>
      <c r="H69" s="199"/>
      <c r="I69" s="199"/>
      <c r="J69" s="110"/>
      <c r="K69" s="94"/>
      <c r="L69" s="94"/>
      <c r="M69"/>
      <c r="N69"/>
      <c r="O69"/>
      <c r="P69"/>
      <c r="Q69"/>
      <c r="R69"/>
      <c r="S69"/>
      <c r="T69"/>
      <c r="U69"/>
      <c r="V69"/>
      <c r="W69"/>
      <c r="X69"/>
      <c r="Y69"/>
      <c r="Z69"/>
      <c r="AA69"/>
      <c r="AB69"/>
      <c r="AC69"/>
      <c r="AD69"/>
      <c r="AE69"/>
      <c r="AF69"/>
      <c r="AG69"/>
      <c r="AH69"/>
      <c r="AI69"/>
      <c r="AJ69"/>
      <c r="AK69"/>
      <c r="AL69"/>
      <c r="AM69"/>
    </row>
    <row r="70" spans="1:39" s="52" customFormat="1" ht="30" hidden="1" customHeight="1" x14ac:dyDescent="0.2">
      <c r="A70" s="71"/>
      <c r="B70" s="72"/>
      <c r="C70" s="198"/>
      <c r="D70" s="198"/>
      <c r="E70" s="198"/>
      <c r="F70" s="200"/>
      <c r="G70" s="201"/>
      <c r="H70" s="199"/>
      <c r="I70" s="199"/>
      <c r="J70" s="110"/>
      <c r="K70" s="94"/>
      <c r="L70" s="94"/>
      <c r="M70"/>
      <c r="N70"/>
      <c r="O70"/>
      <c r="P70"/>
      <c r="Q70"/>
      <c r="R70"/>
      <c r="S70"/>
      <c r="T70"/>
      <c r="U70"/>
      <c r="V70"/>
      <c r="W70"/>
      <c r="X70"/>
      <c r="Y70"/>
      <c r="Z70"/>
      <c r="AA70"/>
      <c r="AB70"/>
      <c r="AC70"/>
      <c r="AD70"/>
      <c r="AE70"/>
      <c r="AF70"/>
      <c r="AG70"/>
      <c r="AH70"/>
      <c r="AI70"/>
      <c r="AJ70"/>
      <c r="AK70"/>
      <c r="AL70"/>
      <c r="AM70"/>
    </row>
    <row r="71" spans="1:39" s="52" customFormat="1" ht="30" hidden="1" customHeight="1" x14ac:dyDescent="0.2">
      <c r="A71" s="71"/>
      <c r="B71" s="72"/>
      <c r="C71" s="198"/>
      <c r="D71" s="198"/>
      <c r="E71" s="198"/>
      <c r="F71" s="200"/>
      <c r="G71" s="201"/>
      <c r="H71" s="199"/>
      <c r="I71" s="199"/>
      <c r="J71" s="110"/>
      <c r="K71" s="94"/>
      <c r="L71" s="94"/>
      <c r="M71"/>
      <c r="N71"/>
      <c r="O71"/>
      <c r="P71"/>
      <c r="Q71"/>
      <c r="R71"/>
      <c r="S71"/>
      <c r="T71"/>
      <c r="U71"/>
      <c r="V71"/>
      <c r="W71"/>
      <c r="X71"/>
      <c r="Y71"/>
      <c r="Z71"/>
      <c r="AA71"/>
      <c r="AB71"/>
      <c r="AC71"/>
      <c r="AD71"/>
      <c r="AE71"/>
      <c r="AF71"/>
      <c r="AG71"/>
      <c r="AH71"/>
      <c r="AI71"/>
      <c r="AJ71"/>
      <c r="AK71"/>
      <c r="AL71"/>
      <c r="AM71"/>
    </row>
    <row r="72" spans="1:39" s="52" customFormat="1" ht="30" hidden="1" customHeight="1" x14ac:dyDescent="0.2">
      <c r="A72" s="71"/>
      <c r="B72" s="72"/>
      <c r="C72" s="198"/>
      <c r="D72" s="198"/>
      <c r="E72" s="198"/>
      <c r="F72" s="200"/>
      <c r="G72" s="201"/>
      <c r="H72" s="199"/>
      <c r="I72" s="199"/>
      <c r="J72" s="110"/>
      <c r="K72" s="94"/>
      <c r="L72" s="94"/>
      <c r="M72"/>
      <c r="N72"/>
      <c r="O72"/>
      <c r="P72"/>
      <c r="Q72"/>
      <c r="R72"/>
      <c r="S72"/>
      <c r="T72"/>
      <c r="U72"/>
      <c r="V72"/>
      <c r="W72"/>
      <c r="X72"/>
      <c r="Y72"/>
      <c r="Z72"/>
      <c r="AA72"/>
      <c r="AB72"/>
      <c r="AC72"/>
      <c r="AD72"/>
      <c r="AE72"/>
      <c r="AF72"/>
      <c r="AG72"/>
      <c r="AH72"/>
      <c r="AI72"/>
      <c r="AJ72"/>
      <c r="AK72"/>
      <c r="AL72"/>
      <c r="AM72"/>
    </row>
    <row r="73" spans="1:39" s="52" customFormat="1" ht="30" hidden="1" customHeight="1" x14ac:dyDescent="0.2">
      <c r="A73" s="71"/>
      <c r="B73" s="72"/>
      <c r="C73" s="198"/>
      <c r="D73" s="198"/>
      <c r="E73" s="198"/>
      <c r="F73" s="200"/>
      <c r="G73" s="201"/>
      <c r="H73" s="199"/>
      <c r="I73" s="199"/>
      <c r="J73" s="110"/>
      <c r="K73" s="94"/>
      <c r="L73" s="94"/>
      <c r="M73"/>
      <c r="N73"/>
      <c r="O73"/>
      <c r="P73"/>
      <c r="Q73"/>
      <c r="R73"/>
      <c r="S73"/>
      <c r="T73"/>
      <c r="U73"/>
      <c r="V73"/>
      <c r="W73"/>
      <c r="X73"/>
      <c r="Y73"/>
      <c r="Z73"/>
      <c r="AA73"/>
      <c r="AB73"/>
      <c r="AC73"/>
      <c r="AD73"/>
      <c r="AE73"/>
      <c r="AF73"/>
      <c r="AG73"/>
      <c r="AH73"/>
      <c r="AI73"/>
      <c r="AJ73"/>
      <c r="AK73"/>
      <c r="AL73"/>
      <c r="AM73"/>
    </row>
    <row r="74" spans="1:39" s="52" customFormat="1" ht="30" hidden="1" customHeight="1" x14ac:dyDescent="0.2">
      <c r="A74" s="71"/>
      <c r="B74" s="72"/>
      <c r="C74" s="198"/>
      <c r="D74" s="198"/>
      <c r="E74" s="198"/>
      <c r="F74" s="200"/>
      <c r="G74" s="201"/>
      <c r="H74" s="199"/>
      <c r="I74" s="199"/>
      <c r="J74" s="110"/>
      <c r="K74" s="94"/>
      <c r="L74" s="94"/>
      <c r="M74"/>
      <c r="N74"/>
      <c r="O74"/>
      <c r="P74"/>
      <c r="Q74"/>
      <c r="R74"/>
      <c r="S74"/>
      <c r="T74"/>
      <c r="U74"/>
      <c r="V74"/>
      <c r="W74"/>
      <c r="X74"/>
      <c r="Y74"/>
      <c r="Z74"/>
      <c r="AA74"/>
      <c r="AB74"/>
      <c r="AC74"/>
      <c r="AD74"/>
      <c r="AE74"/>
      <c r="AF74"/>
      <c r="AG74"/>
      <c r="AH74"/>
      <c r="AI74"/>
      <c r="AJ74"/>
      <c r="AK74"/>
      <c r="AL74"/>
      <c r="AM74"/>
    </row>
    <row r="75" spans="1:39" s="52" customFormat="1" ht="30" hidden="1" customHeight="1" x14ac:dyDescent="0.2">
      <c r="A75" s="71"/>
      <c r="B75" s="72"/>
      <c r="C75" s="198"/>
      <c r="D75" s="198"/>
      <c r="E75" s="198"/>
      <c r="F75" s="200"/>
      <c r="G75" s="201"/>
      <c r="H75" s="199"/>
      <c r="I75" s="199"/>
      <c r="J75" s="110"/>
      <c r="K75" s="94"/>
      <c r="L75" s="94"/>
      <c r="M75"/>
      <c r="N75"/>
      <c r="O75"/>
      <c r="P75"/>
      <c r="Q75"/>
      <c r="R75"/>
      <c r="S75"/>
      <c r="T75"/>
      <c r="U75"/>
      <c r="V75"/>
      <c r="W75"/>
      <c r="X75"/>
      <c r="Y75"/>
      <c r="Z75"/>
      <c r="AA75"/>
      <c r="AB75"/>
      <c r="AC75"/>
      <c r="AD75"/>
      <c r="AE75"/>
      <c r="AF75"/>
      <c r="AG75"/>
      <c r="AH75"/>
      <c r="AI75"/>
      <c r="AJ75"/>
      <c r="AK75"/>
      <c r="AL75"/>
      <c r="AM75"/>
    </row>
    <row r="76" spans="1:39" s="52" customFormat="1" ht="30" customHeight="1" x14ac:dyDescent="0.2">
      <c r="A76" s="71">
        <v>2.1</v>
      </c>
      <c r="B76" s="72" t="s">
        <v>162</v>
      </c>
      <c r="C76" s="9" t="s">
        <v>321</v>
      </c>
      <c r="D76" s="9">
        <v>240500</v>
      </c>
      <c r="E76" s="9" t="s">
        <v>325</v>
      </c>
      <c r="F76" s="252" t="s">
        <v>310</v>
      </c>
      <c r="G76" s="253"/>
      <c r="H76" s="11">
        <v>0</v>
      </c>
      <c r="I76" s="11">
        <v>240500</v>
      </c>
      <c r="J76" s="248"/>
      <c r="K76" s="249"/>
      <c r="L76" s="249"/>
      <c r="M76"/>
      <c r="N76"/>
      <c r="O76"/>
      <c r="P76"/>
      <c r="Q76"/>
      <c r="R76"/>
      <c r="S76"/>
      <c r="T76"/>
      <c r="U76"/>
      <c r="V76"/>
      <c r="W76"/>
      <c r="X76"/>
      <c r="Y76"/>
      <c r="Z76"/>
      <c r="AA76"/>
      <c r="AB76"/>
      <c r="AC76"/>
      <c r="AD76"/>
      <c r="AE76"/>
      <c r="AF76"/>
      <c r="AG76"/>
      <c r="AH76"/>
      <c r="AI76"/>
      <c r="AJ76"/>
      <c r="AK76"/>
      <c r="AL76"/>
      <c r="AM76"/>
    </row>
    <row r="77" spans="1:39" s="52" customFormat="1" ht="30" customHeight="1" x14ac:dyDescent="0.2">
      <c r="A77" s="71"/>
      <c r="B77" s="72"/>
      <c r="C77" s="9" t="s">
        <v>326</v>
      </c>
      <c r="D77" s="9">
        <v>107640</v>
      </c>
      <c r="E77" s="9" t="s">
        <v>325</v>
      </c>
      <c r="F77" s="252" t="s">
        <v>412</v>
      </c>
      <c r="G77" s="253"/>
      <c r="H77" s="11">
        <v>0</v>
      </c>
      <c r="I77" s="11">
        <v>107640</v>
      </c>
      <c r="J77" s="110"/>
      <c r="K77" s="94"/>
      <c r="L77" s="94"/>
      <c r="M77"/>
      <c r="N77"/>
      <c r="O77"/>
      <c r="P77"/>
      <c r="Q77"/>
      <c r="R77"/>
      <c r="S77"/>
      <c r="T77"/>
      <c r="U77"/>
      <c r="V77"/>
      <c r="W77"/>
      <c r="X77"/>
      <c r="Y77"/>
      <c r="Z77"/>
      <c r="AA77"/>
      <c r="AB77"/>
      <c r="AC77"/>
      <c r="AD77"/>
      <c r="AE77"/>
      <c r="AF77"/>
      <c r="AG77"/>
      <c r="AH77"/>
      <c r="AI77"/>
      <c r="AJ77"/>
      <c r="AK77"/>
      <c r="AL77"/>
      <c r="AM77"/>
    </row>
    <row r="78" spans="1:39" s="52" customFormat="1" ht="30" customHeight="1" x14ac:dyDescent="0.2">
      <c r="A78" s="71"/>
      <c r="B78" s="72"/>
      <c r="C78" s="9" t="s">
        <v>311</v>
      </c>
      <c r="D78" s="9">
        <v>2856000</v>
      </c>
      <c r="E78" s="9" t="s">
        <v>325</v>
      </c>
      <c r="F78" s="252" t="s">
        <v>310</v>
      </c>
      <c r="G78" s="253"/>
      <c r="H78" s="11">
        <v>0</v>
      </c>
      <c r="I78" s="11">
        <v>2856000</v>
      </c>
      <c r="J78" s="110"/>
      <c r="K78" s="94"/>
      <c r="L78" s="94"/>
      <c r="M78"/>
      <c r="N78"/>
      <c r="O78"/>
      <c r="P78"/>
      <c r="Q78"/>
      <c r="R78"/>
      <c r="S78"/>
      <c r="T78"/>
      <c r="U78"/>
      <c r="V78"/>
      <c r="W78"/>
      <c r="X78"/>
      <c r="Y78"/>
      <c r="Z78"/>
      <c r="AA78"/>
      <c r="AB78"/>
      <c r="AC78"/>
      <c r="AD78"/>
      <c r="AE78"/>
      <c r="AF78"/>
      <c r="AG78"/>
      <c r="AH78"/>
      <c r="AI78"/>
      <c r="AJ78"/>
      <c r="AK78"/>
      <c r="AL78"/>
      <c r="AM78"/>
    </row>
    <row r="79" spans="1:39" s="52" customFormat="1" ht="30" customHeight="1" x14ac:dyDescent="0.2">
      <c r="A79" s="71"/>
      <c r="B79" s="72"/>
      <c r="C79" s="9" t="s">
        <v>327</v>
      </c>
      <c r="D79" s="9">
        <v>6590.99</v>
      </c>
      <c r="E79" s="9" t="s">
        <v>325</v>
      </c>
      <c r="F79" s="252" t="s">
        <v>310</v>
      </c>
      <c r="G79" s="253"/>
      <c r="H79" s="11">
        <v>0</v>
      </c>
      <c r="I79" s="11">
        <v>6590.99</v>
      </c>
      <c r="J79" s="110"/>
      <c r="K79" s="94"/>
      <c r="L79" s="94"/>
      <c r="M79"/>
      <c r="N79"/>
      <c r="O79"/>
      <c r="P79"/>
      <c r="Q79"/>
      <c r="R79"/>
      <c r="S79"/>
      <c r="T79"/>
      <c r="U79"/>
      <c r="V79"/>
      <c r="W79"/>
      <c r="X79"/>
      <c r="Y79"/>
      <c r="Z79"/>
      <c r="AA79"/>
      <c r="AB79"/>
      <c r="AC79"/>
      <c r="AD79"/>
      <c r="AE79"/>
      <c r="AF79"/>
      <c r="AG79"/>
      <c r="AH79"/>
      <c r="AI79"/>
      <c r="AJ79"/>
      <c r="AK79"/>
      <c r="AL79"/>
      <c r="AM79"/>
    </row>
    <row r="80" spans="1:39" s="52" customFormat="1" ht="30" customHeight="1" x14ac:dyDescent="0.2">
      <c r="A80" s="71"/>
      <c r="B80" s="72"/>
      <c r="C80" s="9" t="s">
        <v>328</v>
      </c>
      <c r="D80" s="9">
        <v>464568</v>
      </c>
      <c r="E80" s="9" t="s">
        <v>325</v>
      </c>
      <c r="F80" s="252" t="s">
        <v>310</v>
      </c>
      <c r="G80" s="253"/>
      <c r="H80" s="11">
        <v>0</v>
      </c>
      <c r="I80" s="11">
        <v>0</v>
      </c>
      <c r="J80" s="110"/>
      <c r="K80" s="94"/>
      <c r="L80" s="94"/>
      <c r="M80"/>
      <c r="N80"/>
      <c r="O80"/>
      <c r="P80"/>
      <c r="Q80"/>
      <c r="R80"/>
      <c r="S80"/>
      <c r="T80"/>
      <c r="U80"/>
      <c r="V80"/>
      <c r="W80"/>
      <c r="X80"/>
      <c r="Y80"/>
      <c r="Z80"/>
      <c r="AA80"/>
      <c r="AB80"/>
      <c r="AC80"/>
      <c r="AD80"/>
      <c r="AE80"/>
      <c r="AF80"/>
      <c r="AG80"/>
      <c r="AH80"/>
      <c r="AI80"/>
      <c r="AJ80"/>
      <c r="AK80"/>
      <c r="AL80"/>
      <c r="AM80"/>
    </row>
    <row r="81" spans="1:39" s="52" customFormat="1" ht="30" customHeight="1" x14ac:dyDescent="0.2">
      <c r="A81" s="71">
        <v>2.2000000000000002</v>
      </c>
      <c r="B81" s="72" t="s">
        <v>163</v>
      </c>
      <c r="C81" s="9" t="s">
        <v>321</v>
      </c>
      <c r="D81" s="9">
        <v>266200</v>
      </c>
      <c r="E81" s="9" t="s">
        <v>325</v>
      </c>
      <c r="F81" s="252" t="s">
        <v>310</v>
      </c>
      <c r="G81" s="253"/>
      <c r="H81" s="11">
        <v>0</v>
      </c>
      <c r="I81" s="11">
        <v>266200</v>
      </c>
      <c r="J81" s="248"/>
      <c r="K81" s="249"/>
      <c r="L81" s="249"/>
      <c r="M81"/>
      <c r="N81"/>
      <c r="O81"/>
      <c r="P81"/>
      <c r="Q81"/>
      <c r="R81"/>
      <c r="S81"/>
      <c r="T81"/>
      <c r="U81"/>
      <c r="V81"/>
      <c r="W81"/>
      <c r="X81"/>
      <c r="Y81"/>
      <c r="Z81"/>
      <c r="AA81"/>
      <c r="AB81"/>
      <c r="AC81"/>
      <c r="AD81"/>
      <c r="AE81"/>
      <c r="AF81"/>
      <c r="AG81"/>
      <c r="AH81"/>
      <c r="AI81"/>
      <c r="AJ81"/>
      <c r="AK81"/>
      <c r="AL81"/>
      <c r="AM81"/>
    </row>
    <row r="82" spans="1:39" s="52" customFormat="1" ht="30" customHeight="1" x14ac:dyDescent="0.2">
      <c r="A82" s="71"/>
      <c r="B82" s="72"/>
      <c r="C82" s="9" t="s">
        <v>311</v>
      </c>
      <c r="D82" s="9">
        <v>5808000</v>
      </c>
      <c r="E82" s="9" t="s">
        <v>325</v>
      </c>
      <c r="F82" s="252" t="s">
        <v>310</v>
      </c>
      <c r="G82" s="253"/>
      <c r="H82" s="11">
        <v>0</v>
      </c>
      <c r="I82" s="11">
        <v>5808000</v>
      </c>
      <c r="J82" s="110"/>
      <c r="K82" s="94"/>
      <c r="L82" s="94"/>
      <c r="M82"/>
      <c r="N82"/>
      <c r="O82"/>
      <c r="P82"/>
      <c r="Q82"/>
      <c r="R82"/>
      <c r="S82"/>
      <c r="T82"/>
      <c r="U82"/>
      <c r="V82"/>
      <c r="W82"/>
      <c r="X82"/>
      <c r="Y82"/>
      <c r="Z82"/>
      <c r="AA82"/>
      <c r="AB82"/>
      <c r="AC82"/>
      <c r="AD82"/>
      <c r="AE82"/>
      <c r="AF82"/>
      <c r="AG82"/>
      <c r="AH82"/>
      <c r="AI82"/>
      <c r="AJ82"/>
      <c r="AK82"/>
      <c r="AL82"/>
      <c r="AM82"/>
    </row>
    <row r="83" spans="1:39" s="52" customFormat="1" ht="30" customHeight="1" x14ac:dyDescent="0.2">
      <c r="A83" s="71"/>
      <c r="B83" s="72"/>
      <c r="C83" s="9" t="s">
        <v>328</v>
      </c>
      <c r="D83" s="9">
        <v>251680</v>
      </c>
      <c r="E83" s="9" t="s">
        <v>325</v>
      </c>
      <c r="F83" s="252" t="s">
        <v>310</v>
      </c>
      <c r="G83" s="253"/>
      <c r="H83" s="11">
        <v>0</v>
      </c>
      <c r="I83" s="11">
        <v>0</v>
      </c>
      <c r="J83" s="110"/>
      <c r="K83" s="94"/>
      <c r="L83" s="94"/>
      <c r="M83"/>
      <c r="N83"/>
      <c r="O83"/>
      <c r="P83"/>
      <c r="Q83"/>
      <c r="R83"/>
      <c r="S83"/>
      <c r="T83"/>
      <c r="U83"/>
      <c r="V83"/>
      <c r="W83"/>
      <c r="X83"/>
      <c r="Y83"/>
      <c r="Z83"/>
      <c r="AA83"/>
      <c r="AB83"/>
      <c r="AC83"/>
      <c r="AD83"/>
      <c r="AE83"/>
      <c r="AF83"/>
      <c r="AG83"/>
      <c r="AH83"/>
      <c r="AI83"/>
      <c r="AJ83"/>
      <c r="AK83"/>
      <c r="AL83"/>
      <c r="AM83"/>
    </row>
    <row r="84" spans="1:39" s="52" customFormat="1" ht="30" customHeight="1" x14ac:dyDescent="0.2">
      <c r="A84" s="71">
        <v>2.2999999999999998</v>
      </c>
      <c r="B84" s="72" t="s">
        <v>164</v>
      </c>
      <c r="C84" s="9" t="s">
        <v>321</v>
      </c>
      <c r="D84" s="9">
        <v>55900</v>
      </c>
      <c r="E84" s="9" t="s">
        <v>325</v>
      </c>
      <c r="F84" s="252" t="s">
        <v>310</v>
      </c>
      <c r="G84" s="253"/>
      <c r="H84" s="11">
        <v>0</v>
      </c>
      <c r="I84" s="11">
        <v>55900</v>
      </c>
      <c r="J84" s="248"/>
      <c r="K84" s="249"/>
      <c r="L84" s="249"/>
      <c r="M84"/>
      <c r="N84"/>
      <c r="O84"/>
      <c r="P84"/>
      <c r="Q84"/>
      <c r="R84"/>
      <c r="S84"/>
      <c r="T84"/>
      <c r="U84"/>
      <c r="V84"/>
      <c r="W84"/>
      <c r="X84"/>
      <c r="Y84"/>
      <c r="Z84"/>
      <c r="AA84"/>
      <c r="AB84"/>
      <c r="AC84"/>
      <c r="AD84"/>
      <c r="AE84"/>
      <c r="AF84"/>
      <c r="AG84"/>
      <c r="AH84"/>
      <c r="AI84"/>
      <c r="AJ84"/>
      <c r="AK84"/>
      <c r="AL84"/>
      <c r="AM84"/>
    </row>
    <row r="85" spans="1:39" s="52" customFormat="1" ht="30" customHeight="1" x14ac:dyDescent="0.2">
      <c r="A85" s="71"/>
      <c r="B85" s="72"/>
      <c r="C85" s="9" t="s">
        <v>329</v>
      </c>
      <c r="D85" s="9">
        <v>23589.8</v>
      </c>
      <c r="E85" s="9" t="s">
        <v>325</v>
      </c>
      <c r="F85" s="252" t="s">
        <v>412</v>
      </c>
      <c r="G85" s="253"/>
      <c r="H85" s="11">
        <v>0</v>
      </c>
      <c r="I85" s="11">
        <v>0</v>
      </c>
      <c r="J85" s="110"/>
      <c r="K85" s="94"/>
      <c r="L85" s="94"/>
      <c r="M85"/>
      <c r="N85"/>
      <c r="O85"/>
      <c r="P85"/>
      <c r="Q85"/>
      <c r="R85"/>
      <c r="S85"/>
      <c r="T85"/>
      <c r="U85"/>
      <c r="V85"/>
      <c r="W85"/>
      <c r="X85"/>
      <c r="Y85"/>
      <c r="Z85"/>
      <c r="AA85"/>
      <c r="AB85"/>
      <c r="AC85"/>
      <c r="AD85"/>
      <c r="AE85"/>
      <c r="AF85"/>
      <c r="AG85"/>
      <c r="AH85"/>
      <c r="AI85"/>
      <c r="AJ85"/>
      <c r="AK85"/>
      <c r="AL85"/>
      <c r="AM85"/>
    </row>
    <row r="86" spans="1:39" s="52" customFormat="1" ht="30" customHeight="1" x14ac:dyDescent="0.2">
      <c r="A86" s="71"/>
      <c r="B86" s="72"/>
      <c r="C86" s="9" t="s">
        <v>324</v>
      </c>
      <c r="D86" s="9">
        <v>10136.960000000001</v>
      </c>
      <c r="E86" s="9" t="s">
        <v>325</v>
      </c>
      <c r="F86" s="252" t="s">
        <v>310</v>
      </c>
      <c r="G86" s="253"/>
      <c r="H86" s="11">
        <v>0</v>
      </c>
      <c r="I86" s="11">
        <v>0</v>
      </c>
      <c r="J86" s="110"/>
      <c r="K86" s="94"/>
      <c r="L86" s="94"/>
      <c r="M86"/>
      <c r="N86"/>
      <c r="O86"/>
      <c r="P86"/>
      <c r="Q86"/>
      <c r="R86"/>
      <c r="S86"/>
      <c r="T86"/>
      <c r="U86"/>
      <c r="V86"/>
      <c r="W86"/>
      <c r="X86"/>
      <c r="Y86"/>
      <c r="Z86"/>
      <c r="AA86"/>
      <c r="AB86"/>
      <c r="AC86"/>
      <c r="AD86"/>
      <c r="AE86"/>
      <c r="AF86"/>
      <c r="AG86"/>
      <c r="AH86"/>
      <c r="AI86"/>
      <c r="AJ86"/>
      <c r="AK86"/>
      <c r="AL86"/>
      <c r="AM86"/>
    </row>
    <row r="87" spans="1:39" s="52" customFormat="1" ht="30" customHeight="1" x14ac:dyDescent="0.2">
      <c r="A87" s="71"/>
      <c r="B87" s="72"/>
      <c r="C87" s="9" t="s">
        <v>330</v>
      </c>
      <c r="D87" s="9">
        <v>106950</v>
      </c>
      <c r="E87" s="9" t="s">
        <v>325</v>
      </c>
      <c r="F87" s="252" t="s">
        <v>310</v>
      </c>
      <c r="G87" s="253"/>
      <c r="H87" s="11">
        <v>0</v>
      </c>
      <c r="I87" s="11">
        <v>106950</v>
      </c>
      <c r="J87" s="110"/>
      <c r="K87" s="94"/>
      <c r="L87" s="94"/>
      <c r="M87"/>
      <c r="N87"/>
      <c r="O87"/>
      <c r="P87"/>
      <c r="Q87"/>
      <c r="R87"/>
      <c r="S87"/>
      <c r="T87"/>
      <c r="U87"/>
      <c r="V87"/>
      <c r="W87"/>
      <c r="X87"/>
      <c r="Y87"/>
      <c r="Z87"/>
      <c r="AA87"/>
      <c r="AB87"/>
      <c r="AC87"/>
      <c r="AD87"/>
      <c r="AE87"/>
      <c r="AF87"/>
      <c r="AG87"/>
      <c r="AH87"/>
      <c r="AI87"/>
      <c r="AJ87"/>
      <c r="AK87"/>
      <c r="AL87"/>
      <c r="AM87"/>
    </row>
    <row r="88" spans="1:39" s="52" customFormat="1" ht="30" customHeight="1" x14ac:dyDescent="0.2">
      <c r="A88" s="71"/>
      <c r="B88" s="72"/>
      <c r="C88" s="9" t="s">
        <v>311</v>
      </c>
      <c r="D88" s="9">
        <v>1679040</v>
      </c>
      <c r="E88" s="9" t="s">
        <v>325</v>
      </c>
      <c r="F88" s="252" t="s">
        <v>412</v>
      </c>
      <c r="G88" s="253"/>
      <c r="H88" s="11">
        <v>0</v>
      </c>
      <c r="I88" s="11">
        <v>1679040</v>
      </c>
      <c r="J88" s="110"/>
      <c r="K88" s="94"/>
      <c r="L88" s="94"/>
      <c r="M88"/>
      <c r="N88"/>
      <c r="O88"/>
      <c r="P88"/>
      <c r="Q88"/>
      <c r="R88"/>
      <c r="S88"/>
      <c r="T88"/>
      <c r="U88"/>
      <c r="V88"/>
      <c r="W88"/>
      <c r="X88"/>
      <c r="Y88"/>
      <c r="Z88"/>
      <c r="AA88"/>
      <c r="AB88"/>
      <c r="AC88"/>
      <c r="AD88"/>
      <c r="AE88"/>
      <c r="AF88"/>
      <c r="AG88"/>
      <c r="AH88"/>
      <c r="AI88"/>
      <c r="AJ88"/>
      <c r="AK88"/>
      <c r="AL88"/>
      <c r="AM88"/>
    </row>
    <row r="89" spans="1:39" s="52" customFormat="1" ht="30" customHeight="1" x14ac:dyDescent="0.2">
      <c r="A89" s="71"/>
      <c r="B89" s="72"/>
      <c r="C89" s="9" t="s">
        <v>331</v>
      </c>
      <c r="D89" s="9">
        <v>125400</v>
      </c>
      <c r="E89" s="9" t="s">
        <v>325</v>
      </c>
      <c r="F89" s="252" t="s">
        <v>412</v>
      </c>
      <c r="G89" s="253"/>
      <c r="H89" s="11">
        <v>0</v>
      </c>
      <c r="I89" s="11">
        <v>0</v>
      </c>
      <c r="J89" s="110"/>
      <c r="K89" s="94"/>
      <c r="L89" s="94"/>
      <c r="M89"/>
      <c r="N89"/>
      <c r="O89"/>
      <c r="P89"/>
      <c r="Q89"/>
      <c r="R89"/>
      <c r="S89"/>
      <c r="T89"/>
      <c r="U89"/>
      <c r="V89"/>
      <c r="W89"/>
      <c r="X89"/>
      <c r="Y89"/>
      <c r="Z89"/>
      <c r="AA89"/>
      <c r="AB89"/>
      <c r="AC89"/>
      <c r="AD89"/>
      <c r="AE89"/>
      <c r="AF89"/>
      <c r="AG89"/>
      <c r="AH89"/>
      <c r="AI89"/>
      <c r="AJ89"/>
      <c r="AK89"/>
      <c r="AL89"/>
      <c r="AM89"/>
    </row>
    <row r="90" spans="1:39" s="52" customFormat="1" ht="30" customHeight="1" x14ac:dyDescent="0.2">
      <c r="A90" s="71"/>
      <c r="B90" s="72"/>
      <c r="C90" s="9" t="s">
        <v>332</v>
      </c>
      <c r="D90" s="9">
        <v>17793.599999999999</v>
      </c>
      <c r="E90" s="9" t="s">
        <v>325</v>
      </c>
      <c r="F90" s="252" t="s">
        <v>310</v>
      </c>
      <c r="G90" s="253"/>
      <c r="H90" s="11">
        <v>0</v>
      </c>
      <c r="I90" s="11">
        <v>0</v>
      </c>
      <c r="J90" s="110"/>
      <c r="K90" s="94"/>
      <c r="L90" s="94"/>
      <c r="M90"/>
      <c r="N90"/>
      <c r="O90"/>
      <c r="P90"/>
      <c r="Q90"/>
      <c r="R90"/>
      <c r="S90"/>
      <c r="T90"/>
      <c r="U90"/>
      <c r="V90"/>
      <c r="W90"/>
      <c r="X90"/>
      <c r="Y90"/>
      <c r="Z90"/>
      <c r="AA90"/>
      <c r="AB90"/>
      <c r="AC90"/>
      <c r="AD90"/>
      <c r="AE90"/>
      <c r="AF90"/>
      <c r="AG90"/>
      <c r="AH90"/>
      <c r="AI90"/>
      <c r="AJ90"/>
      <c r="AK90"/>
      <c r="AL90"/>
      <c r="AM90"/>
    </row>
    <row r="91" spans="1:39" s="52" customFormat="1" ht="30" customHeight="1" x14ac:dyDescent="0.2">
      <c r="A91" s="71"/>
      <c r="B91" s="72"/>
      <c r="C91" s="9" t="s">
        <v>328</v>
      </c>
      <c r="D91" s="9">
        <v>44720</v>
      </c>
      <c r="E91" s="9" t="s">
        <v>325</v>
      </c>
      <c r="F91" s="252" t="s">
        <v>310</v>
      </c>
      <c r="G91" s="253"/>
      <c r="H91" s="11">
        <v>0</v>
      </c>
      <c r="I91" s="11">
        <v>0</v>
      </c>
      <c r="J91" s="110"/>
      <c r="K91" s="94"/>
      <c r="L91" s="94"/>
      <c r="M91"/>
      <c r="N91"/>
      <c r="O91"/>
      <c r="P91"/>
      <c r="Q91"/>
      <c r="R91"/>
      <c r="S91"/>
      <c r="T91"/>
      <c r="U91"/>
      <c r="V91"/>
      <c r="W91"/>
      <c r="X91"/>
      <c r="Y91"/>
      <c r="Z91"/>
      <c r="AA91"/>
      <c r="AB91"/>
      <c r="AC91"/>
      <c r="AD91"/>
      <c r="AE91"/>
      <c r="AF91"/>
      <c r="AG91"/>
      <c r="AH91"/>
      <c r="AI91"/>
      <c r="AJ91"/>
      <c r="AK91"/>
      <c r="AL91"/>
      <c r="AM91"/>
    </row>
    <row r="92" spans="1:39" s="52" customFormat="1" ht="30" customHeight="1" x14ac:dyDescent="0.2">
      <c r="A92" s="71"/>
      <c r="B92" s="72"/>
      <c r="C92" s="198"/>
      <c r="D92" s="198"/>
      <c r="E92" s="198"/>
      <c r="F92" s="252"/>
      <c r="G92" s="253"/>
      <c r="H92" s="199"/>
      <c r="I92" s="199"/>
      <c r="J92" s="110"/>
      <c r="K92" s="94"/>
      <c r="L92" s="94"/>
      <c r="M92"/>
      <c r="N92"/>
      <c r="O92"/>
      <c r="P92"/>
      <c r="Q92"/>
      <c r="R92"/>
      <c r="S92"/>
      <c r="T92"/>
      <c r="U92"/>
      <c r="V92"/>
      <c r="W92"/>
      <c r="X92"/>
      <c r="Y92"/>
      <c r="Z92"/>
      <c r="AA92"/>
      <c r="AB92"/>
      <c r="AC92"/>
      <c r="AD92"/>
      <c r="AE92"/>
      <c r="AF92"/>
      <c r="AG92"/>
      <c r="AH92"/>
      <c r="AI92"/>
      <c r="AJ92"/>
      <c r="AK92"/>
      <c r="AL92"/>
      <c r="AM92"/>
    </row>
    <row r="93" spans="1:39" s="52" customFormat="1" ht="30" customHeight="1" x14ac:dyDescent="0.2">
      <c r="A93" s="71"/>
      <c r="B93" s="72"/>
      <c r="C93" s="198"/>
      <c r="D93" s="198"/>
      <c r="E93" s="198"/>
      <c r="F93" s="252"/>
      <c r="G93" s="253"/>
      <c r="H93" s="199"/>
      <c r="I93" s="199"/>
      <c r="J93" s="110"/>
      <c r="K93" s="94"/>
      <c r="L93" s="94"/>
      <c r="M93"/>
      <c r="N93"/>
      <c r="O93"/>
      <c r="P93"/>
      <c r="Q93"/>
      <c r="R93"/>
      <c r="S93"/>
      <c r="T93"/>
      <c r="U93"/>
      <c r="V93"/>
      <c r="W93"/>
      <c r="X93"/>
      <c r="Y93"/>
      <c r="Z93"/>
      <c r="AA93"/>
      <c r="AB93"/>
      <c r="AC93"/>
      <c r="AD93"/>
      <c r="AE93"/>
      <c r="AF93"/>
      <c r="AG93"/>
      <c r="AH93"/>
      <c r="AI93"/>
      <c r="AJ93"/>
      <c r="AK93"/>
      <c r="AL93"/>
      <c r="AM93"/>
    </row>
    <row r="94" spans="1:39" s="52" customFormat="1" ht="30" customHeight="1" x14ac:dyDescent="0.2">
      <c r="A94" s="71">
        <v>2.4</v>
      </c>
      <c r="B94" s="72" t="s">
        <v>165</v>
      </c>
      <c r="C94" s="9" t="s">
        <v>333</v>
      </c>
      <c r="D94" s="9">
        <v>6900</v>
      </c>
      <c r="E94" s="9" t="s">
        <v>325</v>
      </c>
      <c r="F94" s="252" t="s">
        <v>310</v>
      </c>
      <c r="G94" s="253"/>
      <c r="H94" s="11">
        <v>0</v>
      </c>
      <c r="I94" s="11">
        <v>6900</v>
      </c>
      <c r="J94" s="248"/>
      <c r="K94" s="249"/>
      <c r="L94" s="249"/>
      <c r="M94"/>
      <c r="N94"/>
      <c r="O94"/>
      <c r="P94"/>
      <c r="Q94"/>
      <c r="R94"/>
      <c r="S94"/>
      <c r="T94"/>
      <c r="U94"/>
      <c r="V94"/>
      <c r="W94"/>
      <c r="X94"/>
      <c r="Y94"/>
      <c r="Z94"/>
      <c r="AA94"/>
      <c r="AB94"/>
      <c r="AC94"/>
      <c r="AD94"/>
      <c r="AE94"/>
      <c r="AF94"/>
      <c r="AG94"/>
      <c r="AH94"/>
      <c r="AI94"/>
      <c r="AJ94"/>
      <c r="AK94"/>
      <c r="AL94"/>
      <c r="AM94"/>
    </row>
    <row r="95" spans="1:39" s="52" customFormat="1" ht="30" customHeight="1" x14ac:dyDescent="0.2">
      <c r="A95" s="71"/>
      <c r="B95" s="72"/>
      <c r="C95" s="9" t="s">
        <v>409</v>
      </c>
      <c r="D95" s="9">
        <v>107640</v>
      </c>
      <c r="E95" s="9" t="s">
        <v>325</v>
      </c>
      <c r="F95" s="252" t="s">
        <v>310</v>
      </c>
      <c r="G95" s="253"/>
      <c r="H95" s="11">
        <v>0</v>
      </c>
      <c r="I95" s="11">
        <v>6900</v>
      </c>
      <c r="J95" s="110"/>
      <c r="K95" s="94"/>
      <c r="L95" s="94"/>
      <c r="M95"/>
      <c r="N95"/>
      <c r="O95"/>
      <c r="P95"/>
      <c r="Q95"/>
      <c r="R95"/>
      <c r="S95"/>
      <c r="T95"/>
      <c r="U95"/>
      <c r="V95"/>
      <c r="W95"/>
      <c r="X95"/>
      <c r="Y95"/>
      <c r="Z95"/>
      <c r="AA95"/>
      <c r="AB95"/>
      <c r="AC95"/>
      <c r="AD95"/>
      <c r="AE95"/>
      <c r="AF95"/>
      <c r="AG95"/>
      <c r="AH95"/>
      <c r="AI95"/>
      <c r="AJ95"/>
      <c r="AK95"/>
      <c r="AL95"/>
      <c r="AM95"/>
    </row>
    <row r="96" spans="1:39" s="52" customFormat="1" ht="30" customHeight="1" x14ac:dyDescent="0.2">
      <c r="A96" s="71">
        <v>2.5</v>
      </c>
      <c r="B96" s="72" t="s">
        <v>166</v>
      </c>
      <c r="C96" s="9" t="s">
        <v>334</v>
      </c>
      <c r="D96" s="9">
        <v>75150</v>
      </c>
      <c r="E96" s="9" t="s">
        <v>325</v>
      </c>
      <c r="F96" s="397" t="s">
        <v>310</v>
      </c>
      <c r="G96" s="398"/>
      <c r="H96" s="11">
        <v>0</v>
      </c>
      <c r="I96" s="11">
        <v>75150</v>
      </c>
      <c r="J96" s="248"/>
      <c r="K96" s="249"/>
      <c r="L96" s="249"/>
      <c r="M96"/>
      <c r="N96"/>
      <c r="O96"/>
      <c r="P96"/>
      <c r="Q96"/>
      <c r="R96"/>
      <c r="S96"/>
      <c r="T96"/>
      <c r="U96"/>
      <c r="V96"/>
      <c r="W96"/>
      <c r="X96"/>
      <c r="Y96"/>
      <c r="Z96"/>
      <c r="AA96"/>
      <c r="AB96"/>
      <c r="AC96"/>
      <c r="AD96"/>
      <c r="AE96"/>
      <c r="AF96"/>
      <c r="AG96"/>
      <c r="AH96"/>
      <c r="AI96"/>
      <c r="AJ96"/>
      <c r="AK96"/>
      <c r="AL96"/>
      <c r="AM96"/>
    </row>
    <row r="97" spans="1:39" s="52" customFormat="1" ht="30" customHeight="1" x14ac:dyDescent="0.2">
      <c r="A97" s="71"/>
      <c r="B97" s="72"/>
      <c r="C97" s="9" t="s">
        <v>335</v>
      </c>
      <c r="D97" s="9">
        <v>45014.86</v>
      </c>
      <c r="E97" s="9" t="s">
        <v>325</v>
      </c>
      <c r="F97" s="397" t="s">
        <v>310</v>
      </c>
      <c r="G97" s="398"/>
      <c r="H97" s="11">
        <v>0</v>
      </c>
      <c r="I97" s="11">
        <v>45014.86</v>
      </c>
      <c r="J97" s="110"/>
      <c r="K97" s="94"/>
      <c r="L97" s="94"/>
      <c r="M97"/>
      <c r="N97"/>
      <c r="O97"/>
      <c r="P97"/>
      <c r="Q97"/>
      <c r="R97"/>
      <c r="S97"/>
      <c r="T97"/>
      <c r="U97"/>
      <c r="V97"/>
      <c r="W97"/>
      <c r="X97"/>
      <c r="Y97"/>
      <c r="Z97"/>
      <c r="AA97"/>
      <c r="AB97"/>
      <c r="AC97"/>
      <c r="AD97"/>
      <c r="AE97"/>
      <c r="AF97"/>
      <c r="AG97"/>
      <c r="AH97"/>
      <c r="AI97"/>
      <c r="AJ97"/>
      <c r="AK97"/>
      <c r="AL97"/>
      <c r="AM97"/>
    </row>
    <row r="98" spans="1:39" s="52" customFormat="1" ht="30" customHeight="1" x14ac:dyDescent="0.2">
      <c r="A98" s="71"/>
      <c r="B98" s="72"/>
      <c r="C98" s="9" t="s">
        <v>336</v>
      </c>
      <c r="D98" s="9">
        <v>142057.25</v>
      </c>
      <c r="E98" s="9" t="s">
        <v>325</v>
      </c>
      <c r="F98" s="397" t="s">
        <v>310</v>
      </c>
      <c r="G98" s="398"/>
      <c r="H98" s="11">
        <v>0</v>
      </c>
      <c r="I98" s="11">
        <v>142057.25</v>
      </c>
      <c r="J98" s="110"/>
      <c r="K98" s="94"/>
      <c r="L98" s="94"/>
      <c r="M98"/>
      <c r="N98"/>
      <c r="O98"/>
      <c r="P98"/>
      <c r="Q98"/>
      <c r="R98"/>
      <c r="S98"/>
      <c r="T98"/>
      <c r="U98"/>
      <c r="V98"/>
      <c r="W98"/>
      <c r="X98"/>
      <c r="Y98"/>
      <c r="Z98"/>
      <c r="AA98"/>
      <c r="AB98"/>
      <c r="AC98"/>
      <c r="AD98"/>
      <c r="AE98"/>
      <c r="AF98"/>
      <c r="AG98"/>
      <c r="AH98"/>
      <c r="AI98"/>
      <c r="AJ98"/>
      <c r="AK98"/>
      <c r="AL98"/>
      <c r="AM98"/>
    </row>
    <row r="99" spans="1:39" s="52" customFormat="1" ht="30" customHeight="1" x14ac:dyDescent="0.2">
      <c r="A99" s="71"/>
      <c r="B99" s="72"/>
      <c r="C99" s="9" t="s">
        <v>337</v>
      </c>
      <c r="D99" s="9">
        <v>762584.62</v>
      </c>
      <c r="E99" s="9" t="s">
        <v>325</v>
      </c>
      <c r="F99" s="397" t="s">
        <v>310</v>
      </c>
      <c r="G99" s="398"/>
      <c r="H99" s="11">
        <v>0</v>
      </c>
      <c r="I99" s="11">
        <v>762584.62</v>
      </c>
      <c r="J99" s="110"/>
      <c r="K99" s="94"/>
      <c r="L99" s="94"/>
      <c r="M99"/>
      <c r="N99"/>
      <c r="O99"/>
      <c r="P99"/>
      <c r="Q99"/>
      <c r="R99"/>
      <c r="S99"/>
      <c r="T99"/>
      <c r="U99"/>
      <c r="V99"/>
      <c r="W99"/>
      <c r="X99"/>
      <c r="Y99"/>
      <c r="Z99"/>
      <c r="AA99"/>
      <c r="AB99"/>
      <c r="AC99"/>
      <c r="AD99"/>
      <c r="AE99"/>
      <c r="AF99"/>
      <c r="AG99"/>
      <c r="AH99"/>
      <c r="AI99"/>
      <c r="AJ99"/>
      <c r="AK99"/>
      <c r="AL99"/>
      <c r="AM99"/>
    </row>
    <row r="100" spans="1:39" s="52" customFormat="1" ht="30" customHeight="1" x14ac:dyDescent="0.2">
      <c r="A100" s="71"/>
      <c r="B100" s="72"/>
      <c r="C100" s="9" t="s">
        <v>312</v>
      </c>
      <c r="D100" s="9">
        <v>19684.5</v>
      </c>
      <c r="E100" s="9" t="s">
        <v>325</v>
      </c>
      <c r="F100" s="397" t="s">
        <v>310</v>
      </c>
      <c r="G100" s="398"/>
      <c r="H100" s="11">
        <v>0</v>
      </c>
      <c r="I100" s="11">
        <v>0</v>
      </c>
      <c r="J100" s="110"/>
      <c r="K100" s="94"/>
      <c r="L100" s="94"/>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
      <c r="A101" s="71"/>
      <c r="B101" s="72"/>
      <c r="C101" s="9" t="s">
        <v>338</v>
      </c>
      <c r="D101" s="9">
        <v>13863.380000000001</v>
      </c>
      <c r="E101" s="9" t="s">
        <v>325</v>
      </c>
      <c r="F101" s="397" t="s">
        <v>310</v>
      </c>
      <c r="G101" s="398"/>
      <c r="H101" s="11">
        <v>0</v>
      </c>
      <c r="I101" s="11">
        <v>13863.380000000001</v>
      </c>
      <c r="J101" s="110"/>
      <c r="K101" s="94"/>
      <c r="L101" s="94"/>
      <c r="M101"/>
      <c r="N101"/>
      <c r="O101"/>
      <c r="P101"/>
      <c r="Q101"/>
      <c r="R101"/>
      <c r="S101"/>
      <c r="T101"/>
      <c r="U101"/>
      <c r="V101"/>
      <c r="W101"/>
      <c r="X101"/>
      <c r="Y101"/>
      <c r="Z101"/>
      <c r="AA101"/>
      <c r="AB101"/>
      <c r="AC101"/>
      <c r="AD101"/>
      <c r="AE101"/>
      <c r="AF101"/>
      <c r="AG101"/>
      <c r="AH101"/>
      <c r="AI101"/>
      <c r="AJ101"/>
      <c r="AK101"/>
      <c r="AL101"/>
      <c r="AM101"/>
    </row>
    <row r="102" spans="1:39" s="52" customFormat="1" ht="30" hidden="1" customHeight="1" x14ac:dyDescent="0.2">
      <c r="A102" s="71"/>
      <c r="B102" s="72"/>
      <c r="C102" s="198"/>
      <c r="D102" s="198"/>
      <c r="E102" s="198"/>
      <c r="F102" s="252" t="s">
        <v>310</v>
      </c>
      <c r="G102" s="253"/>
      <c r="H102" s="199"/>
      <c r="I102" s="199"/>
      <c r="J102" s="110"/>
      <c r="K102" s="94"/>
      <c r="L102" s="94"/>
      <c r="M102"/>
      <c r="N102"/>
      <c r="O102"/>
      <c r="P102"/>
      <c r="Q102"/>
      <c r="R102"/>
      <c r="S102"/>
      <c r="T102"/>
      <c r="U102"/>
      <c r="V102"/>
      <c r="W102"/>
      <c r="X102"/>
      <c r="Y102"/>
      <c r="Z102"/>
      <c r="AA102"/>
      <c r="AB102"/>
      <c r="AC102"/>
      <c r="AD102"/>
      <c r="AE102"/>
      <c r="AF102"/>
      <c r="AG102"/>
      <c r="AH102"/>
      <c r="AI102"/>
      <c r="AJ102"/>
      <c r="AK102"/>
      <c r="AL102"/>
      <c r="AM102"/>
    </row>
    <row r="103" spans="1:39" s="52" customFormat="1" ht="30" hidden="1" customHeight="1" x14ac:dyDescent="0.2">
      <c r="A103" s="71"/>
      <c r="B103" s="72"/>
      <c r="C103" s="198"/>
      <c r="D103" s="198"/>
      <c r="E103" s="198"/>
      <c r="F103" s="252" t="s">
        <v>310</v>
      </c>
      <c r="G103" s="253"/>
      <c r="H103" s="199"/>
      <c r="I103" s="199"/>
      <c r="J103" s="110"/>
      <c r="K103" s="94"/>
      <c r="L103" s="94"/>
      <c r="M103"/>
      <c r="N103"/>
      <c r="O103"/>
      <c r="P103"/>
      <c r="Q103"/>
      <c r="R103"/>
      <c r="S103"/>
      <c r="T103"/>
      <c r="U103"/>
      <c r="V103"/>
      <c r="W103"/>
      <c r="X103"/>
      <c r="Y103"/>
      <c r="Z103"/>
      <c r="AA103"/>
      <c r="AB103"/>
      <c r="AC103"/>
      <c r="AD103"/>
      <c r="AE103"/>
      <c r="AF103"/>
      <c r="AG103"/>
      <c r="AH103"/>
      <c r="AI103"/>
      <c r="AJ103"/>
      <c r="AK103"/>
      <c r="AL103"/>
      <c r="AM103"/>
    </row>
    <row r="104" spans="1:39" s="52" customFormat="1" ht="30" hidden="1" customHeight="1" x14ac:dyDescent="0.2">
      <c r="A104" s="71"/>
      <c r="B104" s="72"/>
      <c r="C104" s="198"/>
      <c r="D104" s="198"/>
      <c r="E104" s="198"/>
      <c r="F104" s="252" t="s">
        <v>310</v>
      </c>
      <c r="G104" s="253"/>
      <c r="H104" s="199"/>
      <c r="I104" s="199"/>
      <c r="J104" s="110"/>
      <c r="K104" s="94"/>
      <c r="L104" s="94"/>
      <c r="M104"/>
      <c r="N104"/>
      <c r="O104"/>
      <c r="P104"/>
      <c r="Q104"/>
      <c r="R104"/>
      <c r="S104"/>
      <c r="T104"/>
      <c r="U104"/>
      <c r="V104"/>
      <c r="W104"/>
      <c r="X104"/>
      <c r="Y104"/>
      <c r="Z104"/>
      <c r="AA104"/>
      <c r="AB104"/>
      <c r="AC104"/>
      <c r="AD104"/>
      <c r="AE104"/>
      <c r="AF104"/>
      <c r="AG104"/>
      <c r="AH104"/>
      <c r="AI104"/>
      <c r="AJ104"/>
      <c r="AK104"/>
      <c r="AL104"/>
      <c r="AM104"/>
    </row>
    <row r="105" spans="1:39" s="52" customFormat="1" ht="30" hidden="1" customHeight="1" x14ac:dyDescent="0.2">
      <c r="A105" s="71"/>
      <c r="B105" s="72"/>
      <c r="C105" s="198"/>
      <c r="D105" s="198"/>
      <c r="E105" s="198"/>
      <c r="F105" s="252" t="s">
        <v>310</v>
      </c>
      <c r="G105" s="253"/>
      <c r="H105" s="199"/>
      <c r="I105" s="199"/>
      <c r="J105" s="110"/>
      <c r="K105" s="94"/>
      <c r="L105" s="94"/>
      <c r="M105"/>
      <c r="N105"/>
      <c r="O105"/>
      <c r="P105"/>
      <c r="Q105"/>
      <c r="R105"/>
      <c r="S105"/>
      <c r="T105"/>
      <c r="U105"/>
      <c r="V105"/>
      <c r="W105"/>
      <c r="X105"/>
      <c r="Y105"/>
      <c r="Z105"/>
      <c r="AA105"/>
      <c r="AB105"/>
      <c r="AC105"/>
      <c r="AD105"/>
      <c r="AE105"/>
      <c r="AF105"/>
      <c r="AG105"/>
      <c r="AH105"/>
      <c r="AI105"/>
      <c r="AJ105"/>
      <c r="AK105"/>
      <c r="AL105"/>
      <c r="AM105"/>
    </row>
    <row r="106" spans="1:39" s="52" customFormat="1" ht="30" hidden="1" customHeight="1" x14ac:dyDescent="0.2">
      <c r="A106" s="71"/>
      <c r="B106" s="72"/>
      <c r="C106" s="198"/>
      <c r="D106" s="198"/>
      <c r="E106" s="198"/>
      <c r="F106" s="252" t="s">
        <v>310</v>
      </c>
      <c r="G106" s="253"/>
      <c r="H106" s="199"/>
      <c r="I106" s="199"/>
      <c r="J106" s="110"/>
      <c r="K106" s="94"/>
      <c r="L106" s="94"/>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
      <c r="A107" s="71">
        <v>2.6</v>
      </c>
      <c r="B107" s="72" t="s">
        <v>167</v>
      </c>
      <c r="C107" s="9" t="s">
        <v>339</v>
      </c>
      <c r="D107" s="9">
        <v>21913.68</v>
      </c>
      <c r="E107" s="9" t="s">
        <v>346</v>
      </c>
      <c r="F107" s="252" t="s">
        <v>310</v>
      </c>
      <c r="G107" s="253"/>
      <c r="H107" s="11">
        <v>0</v>
      </c>
      <c r="I107" s="11">
        <v>21913.68</v>
      </c>
      <c r="J107" s="248"/>
      <c r="K107" s="249"/>
      <c r="L107" s="249"/>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
      <c r="A108" s="71"/>
      <c r="B108" s="72"/>
      <c r="C108" s="9" t="s">
        <v>340</v>
      </c>
      <c r="D108" s="9">
        <v>258.35000000000002</v>
      </c>
      <c r="E108" s="9" t="s">
        <v>346</v>
      </c>
      <c r="F108" s="252" t="s">
        <v>310</v>
      </c>
      <c r="G108" s="253"/>
      <c r="H108" s="11">
        <v>0</v>
      </c>
      <c r="I108" s="11">
        <v>258.35000000000002</v>
      </c>
      <c r="J108" s="110"/>
      <c r="K108" s="94"/>
      <c r="L108" s="94"/>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
      <c r="A109" s="71"/>
      <c r="B109" s="72"/>
      <c r="C109" s="9" t="s">
        <v>341</v>
      </c>
      <c r="D109" s="9">
        <v>7272</v>
      </c>
      <c r="E109" s="9" t="s">
        <v>346</v>
      </c>
      <c r="F109" s="252" t="s">
        <v>310</v>
      </c>
      <c r="G109" s="253"/>
      <c r="H109" s="11">
        <v>0</v>
      </c>
      <c r="I109" s="11">
        <v>7272</v>
      </c>
      <c r="J109" s="110"/>
      <c r="K109" s="94"/>
      <c r="L109" s="94"/>
      <c r="M109"/>
      <c r="N109"/>
      <c r="O109"/>
      <c r="P109"/>
      <c r="Q109"/>
      <c r="R109"/>
      <c r="S109"/>
      <c r="T109"/>
      <c r="U109"/>
      <c r="V109"/>
      <c r="W109"/>
      <c r="X109"/>
      <c r="Y109"/>
      <c r="Z109"/>
      <c r="AA109"/>
      <c r="AB109"/>
      <c r="AC109"/>
      <c r="AD109"/>
      <c r="AE109"/>
      <c r="AF109"/>
      <c r="AG109"/>
      <c r="AH109"/>
      <c r="AI109"/>
      <c r="AJ109"/>
      <c r="AK109"/>
      <c r="AL109"/>
      <c r="AM109"/>
    </row>
    <row r="110" spans="1:39" s="52" customFormat="1" ht="30" hidden="1" customHeight="1" x14ac:dyDescent="0.2">
      <c r="A110" s="71"/>
      <c r="B110" s="72"/>
      <c r="C110" s="9"/>
      <c r="D110" s="9"/>
      <c r="E110" s="9"/>
      <c r="F110" s="252" t="s">
        <v>310</v>
      </c>
      <c r="G110" s="253"/>
      <c r="H110" s="11"/>
      <c r="I110" s="11"/>
      <c r="J110" s="110"/>
      <c r="K110" s="94"/>
      <c r="L110" s="94"/>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
      <c r="A111" s="71"/>
      <c r="B111" s="72"/>
      <c r="C111" s="198"/>
      <c r="D111" s="198"/>
      <c r="E111" s="9"/>
      <c r="F111" s="252" t="s">
        <v>310</v>
      </c>
      <c r="G111" s="253"/>
      <c r="H111" s="199"/>
      <c r="I111" s="199"/>
      <c r="J111" s="110"/>
      <c r="K111" s="94"/>
      <c r="L111" s="94"/>
      <c r="M111"/>
      <c r="N111"/>
      <c r="O111"/>
      <c r="P111"/>
      <c r="Q111"/>
      <c r="R111"/>
      <c r="S111"/>
      <c r="T111"/>
      <c r="U111"/>
      <c r="V111"/>
      <c r="W111"/>
      <c r="X111"/>
      <c r="Y111"/>
      <c r="Z111"/>
      <c r="AA111"/>
      <c r="AB111"/>
      <c r="AC111"/>
      <c r="AD111"/>
      <c r="AE111"/>
      <c r="AF111"/>
      <c r="AG111"/>
      <c r="AH111"/>
      <c r="AI111"/>
      <c r="AJ111"/>
      <c r="AK111"/>
      <c r="AL111"/>
      <c r="AM111"/>
    </row>
    <row r="112" spans="1:39" s="52" customFormat="1" ht="30" hidden="1" customHeight="1" x14ac:dyDescent="0.2">
      <c r="A112" s="71"/>
      <c r="B112" s="72"/>
      <c r="C112" s="198"/>
      <c r="D112" s="198"/>
      <c r="E112" s="9"/>
      <c r="F112" s="252" t="s">
        <v>310</v>
      </c>
      <c r="G112" s="253"/>
      <c r="H112" s="199"/>
      <c r="I112" s="199"/>
      <c r="J112" s="110"/>
      <c r="K112" s="94"/>
      <c r="L112" s="94"/>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
      <c r="A113" s="71"/>
      <c r="B113" s="72"/>
      <c r="C113" s="198"/>
      <c r="D113" s="198"/>
      <c r="E113" s="9"/>
      <c r="F113" s="252" t="s">
        <v>310</v>
      </c>
      <c r="G113" s="253"/>
      <c r="H113" s="199"/>
      <c r="I113" s="199"/>
      <c r="J113" s="110"/>
      <c r="K113" s="94"/>
      <c r="L113" s="94"/>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
      <c r="A114" s="71"/>
      <c r="B114" s="72"/>
      <c r="C114" s="198"/>
      <c r="D114" s="198"/>
      <c r="E114" s="9"/>
      <c r="F114" s="252" t="s">
        <v>310</v>
      </c>
      <c r="G114" s="253"/>
      <c r="H114" s="199"/>
      <c r="I114" s="199"/>
      <c r="J114" s="110"/>
      <c r="K114" s="94"/>
      <c r="L114" s="94"/>
      <c r="M114"/>
      <c r="N114"/>
      <c r="O114"/>
      <c r="P114"/>
      <c r="Q114"/>
      <c r="R114"/>
      <c r="S114"/>
      <c r="T114"/>
      <c r="U114"/>
      <c r="V114"/>
      <c r="W114"/>
      <c r="X114"/>
      <c r="Y114"/>
      <c r="Z114"/>
      <c r="AA114"/>
      <c r="AB114"/>
      <c r="AC114"/>
      <c r="AD114"/>
      <c r="AE114"/>
      <c r="AF114"/>
      <c r="AG114"/>
      <c r="AH114"/>
      <c r="AI114"/>
      <c r="AJ114"/>
      <c r="AK114"/>
      <c r="AL114"/>
      <c r="AM114"/>
    </row>
    <row r="115" spans="1:39" s="52" customFormat="1" ht="30" hidden="1" customHeight="1" x14ac:dyDescent="0.2">
      <c r="A115" s="71"/>
      <c r="B115" s="72"/>
      <c r="C115" s="198"/>
      <c r="D115" s="198"/>
      <c r="E115" s="9"/>
      <c r="F115" s="252" t="s">
        <v>310</v>
      </c>
      <c r="G115" s="253"/>
      <c r="H115" s="199"/>
      <c r="I115" s="199"/>
      <c r="J115" s="110"/>
      <c r="K115" s="94"/>
      <c r="L115" s="94"/>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
      <c r="A116" s="71">
        <v>2.7</v>
      </c>
      <c r="B116" s="72" t="s">
        <v>168</v>
      </c>
      <c r="C116" s="9" t="s">
        <v>342</v>
      </c>
      <c r="D116" s="9">
        <v>336</v>
      </c>
      <c r="E116" s="9" t="s">
        <v>347</v>
      </c>
      <c r="F116" s="252" t="s">
        <v>310</v>
      </c>
      <c r="G116" s="253"/>
      <c r="H116" s="11">
        <v>0</v>
      </c>
      <c r="I116" s="11">
        <v>0</v>
      </c>
      <c r="J116" s="248"/>
      <c r="K116" s="249"/>
      <c r="L116" s="249"/>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
      <c r="A117" s="71"/>
      <c r="B117" s="72"/>
      <c r="C117" s="9" t="s">
        <v>343</v>
      </c>
      <c r="D117" s="9">
        <v>21287.5</v>
      </c>
      <c r="E117" s="9" t="s">
        <v>325</v>
      </c>
      <c r="F117" s="252" t="s">
        <v>310</v>
      </c>
      <c r="G117" s="253"/>
      <c r="H117" s="11">
        <v>0</v>
      </c>
      <c r="I117" s="11">
        <v>0</v>
      </c>
      <c r="J117" s="110"/>
      <c r="K117" s="94"/>
      <c r="L117" s="94"/>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
      <c r="A118" s="71"/>
      <c r="B118" s="72"/>
      <c r="C118" s="9" t="s">
        <v>344</v>
      </c>
      <c r="D118" s="9">
        <v>189958.84</v>
      </c>
      <c r="E118" s="9" t="s">
        <v>348</v>
      </c>
      <c r="F118" s="252" t="s">
        <v>310</v>
      </c>
      <c r="G118" s="253"/>
      <c r="H118" s="11">
        <v>0</v>
      </c>
      <c r="I118" s="11">
        <v>189958.84</v>
      </c>
      <c r="J118" s="110"/>
      <c r="K118" s="94"/>
      <c r="L118" s="94"/>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
      <c r="A119" s="71"/>
      <c r="B119" s="72"/>
      <c r="C119" s="9" t="s">
        <v>345</v>
      </c>
      <c r="D119" s="9">
        <v>224437.5</v>
      </c>
      <c r="E119" s="9" t="s">
        <v>325</v>
      </c>
      <c r="F119" s="252" t="s">
        <v>310</v>
      </c>
      <c r="G119" s="253"/>
      <c r="H119" s="11">
        <v>0</v>
      </c>
      <c r="I119" s="11">
        <v>224437.5</v>
      </c>
      <c r="J119" s="110"/>
      <c r="K119" s="94"/>
      <c r="L119" s="94"/>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
      <c r="A120" s="71"/>
      <c r="B120" s="72"/>
      <c r="C120" s="9" t="s">
        <v>338</v>
      </c>
      <c r="D120" s="9">
        <v>23561</v>
      </c>
      <c r="E120" s="9" t="s">
        <v>325</v>
      </c>
      <c r="F120" s="252" t="s">
        <v>310</v>
      </c>
      <c r="G120" s="253"/>
      <c r="H120" s="11">
        <v>0</v>
      </c>
      <c r="I120" s="11">
        <v>23561</v>
      </c>
      <c r="J120" s="110"/>
      <c r="K120" s="94"/>
      <c r="L120" s="94"/>
      <c r="M120"/>
      <c r="N120"/>
      <c r="O120"/>
      <c r="P120"/>
      <c r="Q120"/>
      <c r="R120"/>
      <c r="S120"/>
      <c r="T120"/>
      <c r="U120"/>
      <c r="V120"/>
      <c r="W120"/>
      <c r="X120"/>
      <c r="Y120"/>
      <c r="Z120"/>
      <c r="AA120"/>
      <c r="AB120"/>
      <c r="AC120"/>
      <c r="AD120"/>
      <c r="AE120"/>
      <c r="AF120"/>
      <c r="AG120"/>
      <c r="AH120"/>
      <c r="AI120"/>
      <c r="AJ120"/>
      <c r="AK120"/>
      <c r="AL120"/>
      <c r="AM120"/>
    </row>
    <row r="121" spans="1:39" s="52" customFormat="1" ht="30" hidden="1" customHeight="1" x14ac:dyDescent="0.2">
      <c r="A121" s="71"/>
      <c r="B121" s="72"/>
      <c r="C121" s="198"/>
      <c r="D121" s="198"/>
      <c r="E121" s="9"/>
      <c r="F121" s="252" t="s">
        <v>310</v>
      </c>
      <c r="G121" s="253"/>
      <c r="H121" s="199"/>
      <c r="I121" s="199"/>
      <c r="J121" s="110"/>
      <c r="K121" s="94"/>
      <c r="L121" s="94"/>
      <c r="M121"/>
      <c r="N121"/>
      <c r="O121"/>
      <c r="P121"/>
      <c r="Q121"/>
      <c r="R121"/>
      <c r="S121"/>
      <c r="T121"/>
      <c r="U121"/>
      <c r="V121"/>
      <c r="W121"/>
      <c r="X121"/>
      <c r="Y121"/>
      <c r="Z121"/>
      <c r="AA121"/>
      <c r="AB121"/>
      <c r="AC121"/>
      <c r="AD121"/>
      <c r="AE121"/>
      <c r="AF121"/>
      <c r="AG121"/>
      <c r="AH121"/>
      <c r="AI121"/>
      <c r="AJ121"/>
      <c r="AK121"/>
      <c r="AL121"/>
      <c r="AM121"/>
    </row>
    <row r="122" spans="1:39" s="52" customFormat="1" ht="30" hidden="1" customHeight="1" x14ac:dyDescent="0.2">
      <c r="A122" s="71"/>
      <c r="B122" s="72"/>
      <c r="C122" s="198"/>
      <c r="D122" s="198"/>
      <c r="E122" s="9"/>
      <c r="F122" s="252" t="s">
        <v>310</v>
      </c>
      <c r="G122" s="253"/>
      <c r="H122" s="199"/>
      <c r="I122" s="199"/>
      <c r="J122" s="110"/>
      <c r="K122" s="94"/>
      <c r="L122" s="94"/>
      <c r="M122"/>
      <c r="N122"/>
      <c r="O122"/>
      <c r="P122"/>
      <c r="Q122"/>
      <c r="R122"/>
      <c r="S122"/>
      <c r="T122"/>
      <c r="U122"/>
      <c r="V122"/>
      <c r="W122"/>
      <c r="X122"/>
      <c r="Y122"/>
      <c r="Z122"/>
      <c r="AA122"/>
      <c r="AB122"/>
      <c r="AC122"/>
      <c r="AD122"/>
      <c r="AE122"/>
      <c r="AF122"/>
      <c r="AG122"/>
      <c r="AH122"/>
      <c r="AI122"/>
      <c r="AJ122"/>
      <c r="AK122"/>
      <c r="AL122"/>
      <c r="AM122"/>
    </row>
    <row r="123" spans="1:39" s="52" customFormat="1" ht="30" hidden="1" customHeight="1" x14ac:dyDescent="0.2">
      <c r="A123" s="71"/>
      <c r="B123" s="72"/>
      <c r="C123" s="198"/>
      <c r="D123" s="198"/>
      <c r="E123" s="9"/>
      <c r="F123" s="252" t="s">
        <v>310</v>
      </c>
      <c r="G123" s="253"/>
      <c r="H123" s="199"/>
      <c r="I123" s="199"/>
      <c r="J123" s="110"/>
      <c r="K123" s="94"/>
      <c r="L123" s="94"/>
      <c r="M123"/>
      <c r="N123"/>
      <c r="O123"/>
      <c r="P123"/>
      <c r="Q123"/>
      <c r="R123"/>
      <c r="S123"/>
      <c r="T123"/>
      <c r="U123"/>
      <c r="V123"/>
      <c r="W123"/>
      <c r="X123"/>
      <c r="Y123"/>
      <c r="Z123"/>
      <c r="AA123"/>
      <c r="AB123"/>
      <c r="AC123"/>
      <c r="AD123"/>
      <c r="AE123"/>
      <c r="AF123"/>
      <c r="AG123"/>
      <c r="AH123"/>
      <c r="AI123"/>
      <c r="AJ123"/>
      <c r="AK123"/>
      <c r="AL123"/>
      <c r="AM123"/>
    </row>
    <row r="124" spans="1:39" s="52" customFormat="1" ht="30" hidden="1" customHeight="1" x14ac:dyDescent="0.2">
      <c r="A124" s="71"/>
      <c r="B124" s="72"/>
      <c r="C124" s="198"/>
      <c r="D124" s="198"/>
      <c r="E124" s="9"/>
      <c r="F124" s="252" t="s">
        <v>310</v>
      </c>
      <c r="G124" s="253"/>
      <c r="H124" s="199"/>
      <c r="I124" s="199"/>
      <c r="J124" s="110"/>
      <c r="K124" s="94"/>
      <c r="L124" s="94"/>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
      <c r="A125" s="71">
        <v>2.8</v>
      </c>
      <c r="B125" s="72" t="s">
        <v>169</v>
      </c>
      <c r="C125" s="9" t="s">
        <v>349</v>
      </c>
      <c r="D125" s="9"/>
      <c r="E125" s="9"/>
      <c r="F125" s="252" t="s">
        <v>310</v>
      </c>
      <c r="G125" s="253"/>
      <c r="H125" s="11"/>
      <c r="I125" s="11"/>
      <c r="J125" s="248"/>
      <c r="K125" s="249"/>
      <c r="L125" s="249"/>
      <c r="M125"/>
      <c r="N125"/>
      <c r="O125"/>
      <c r="P125"/>
      <c r="Q125"/>
      <c r="R125"/>
      <c r="S125"/>
      <c r="T125"/>
      <c r="U125"/>
      <c r="V125"/>
      <c r="W125"/>
      <c r="X125"/>
      <c r="Y125"/>
      <c r="Z125"/>
      <c r="AA125"/>
      <c r="AB125"/>
      <c r="AC125"/>
      <c r="AD125"/>
      <c r="AE125"/>
      <c r="AF125"/>
      <c r="AG125"/>
      <c r="AH125"/>
      <c r="AI125"/>
      <c r="AJ125"/>
      <c r="AK125"/>
      <c r="AL125"/>
      <c r="AM125"/>
    </row>
    <row r="126" spans="1:39" s="52" customFormat="1" ht="30" hidden="1" customHeight="1" x14ac:dyDescent="0.2">
      <c r="A126" s="71"/>
      <c r="B126" s="72"/>
      <c r="C126" s="9"/>
      <c r="D126" s="9"/>
      <c r="E126" s="9"/>
      <c r="F126" s="252" t="s">
        <v>310</v>
      </c>
      <c r="G126" s="253"/>
      <c r="H126" s="11"/>
      <c r="I126" s="11"/>
      <c r="J126" s="110"/>
      <c r="K126" s="94"/>
      <c r="L126" s="94"/>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
      <c r="A127" s="71">
        <v>3</v>
      </c>
      <c r="B127" s="72" t="s">
        <v>170</v>
      </c>
      <c r="C127" s="9" t="s">
        <v>350</v>
      </c>
      <c r="D127" s="9">
        <v>8125</v>
      </c>
      <c r="E127" s="9" t="s">
        <v>360</v>
      </c>
      <c r="F127" s="252" t="s">
        <v>310</v>
      </c>
      <c r="G127" s="253"/>
      <c r="H127" s="11">
        <v>0</v>
      </c>
      <c r="I127" s="11">
        <v>8125</v>
      </c>
      <c r="J127" s="248"/>
      <c r="K127" s="249"/>
      <c r="L127" s="249"/>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
      <c r="A128" s="71"/>
      <c r="B128" s="72"/>
      <c r="C128" s="9" t="s">
        <v>351</v>
      </c>
      <c r="D128" s="9">
        <v>12122.5</v>
      </c>
      <c r="E128" s="9" t="s">
        <v>360</v>
      </c>
      <c r="F128" s="252" t="s">
        <v>310</v>
      </c>
      <c r="G128" s="253"/>
      <c r="H128" s="11">
        <v>0</v>
      </c>
      <c r="I128" s="11">
        <v>12122.5</v>
      </c>
      <c r="J128" s="110"/>
      <c r="K128" s="94"/>
      <c r="L128" s="94"/>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
      <c r="A129" s="71"/>
      <c r="B129" s="72"/>
      <c r="C129" s="9" t="s">
        <v>352</v>
      </c>
      <c r="D129" s="9">
        <v>18088</v>
      </c>
      <c r="E129" s="9" t="s">
        <v>360</v>
      </c>
      <c r="F129" s="252" t="s">
        <v>310</v>
      </c>
      <c r="G129" s="253"/>
      <c r="H129" s="11">
        <v>0</v>
      </c>
      <c r="I129" s="11">
        <v>0</v>
      </c>
      <c r="J129" s="110"/>
      <c r="K129" s="94"/>
      <c r="L129" s="94"/>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
      <c r="A130" s="71"/>
      <c r="B130" s="72"/>
      <c r="C130" s="9" t="s">
        <v>353</v>
      </c>
      <c r="D130" s="9">
        <v>19825</v>
      </c>
      <c r="E130" s="9" t="s">
        <v>360</v>
      </c>
      <c r="F130" s="252" t="s">
        <v>310</v>
      </c>
      <c r="G130" s="253"/>
      <c r="H130" s="11">
        <v>0</v>
      </c>
      <c r="I130" s="11">
        <v>0</v>
      </c>
      <c r="J130" s="110"/>
      <c r="K130" s="94"/>
      <c r="L130" s="94"/>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
      <c r="A131" s="71"/>
      <c r="B131" s="72"/>
      <c r="C131" s="9" t="s">
        <v>354</v>
      </c>
      <c r="D131" s="9">
        <v>50112</v>
      </c>
      <c r="E131" s="9" t="s">
        <v>360</v>
      </c>
      <c r="F131" s="252" t="s">
        <v>310</v>
      </c>
      <c r="G131" s="253"/>
      <c r="H131" s="11">
        <v>0</v>
      </c>
      <c r="I131" s="11">
        <v>0</v>
      </c>
      <c r="J131" s="110"/>
      <c r="K131" s="94"/>
      <c r="L131" s="94"/>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
      <c r="A132" s="71"/>
      <c r="B132" s="72"/>
      <c r="C132" s="9" t="s">
        <v>342</v>
      </c>
      <c r="D132" s="9">
        <v>7744</v>
      </c>
      <c r="E132" s="9" t="s">
        <v>360</v>
      </c>
      <c r="F132" s="252" t="s">
        <v>310</v>
      </c>
      <c r="G132" s="253"/>
      <c r="H132" s="11">
        <v>0</v>
      </c>
      <c r="I132" s="11">
        <v>0</v>
      </c>
      <c r="J132" s="110"/>
      <c r="K132" s="94"/>
      <c r="L132" s="94"/>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
      <c r="A133" s="71"/>
      <c r="B133" s="72"/>
      <c r="C133" s="9" t="s">
        <v>355</v>
      </c>
      <c r="D133" s="9">
        <v>66864.600000000006</v>
      </c>
      <c r="E133" s="9" t="s">
        <v>360</v>
      </c>
      <c r="F133" s="252" t="s">
        <v>310</v>
      </c>
      <c r="G133" s="253"/>
      <c r="H133" s="11">
        <v>0</v>
      </c>
      <c r="I133" s="11">
        <v>0</v>
      </c>
      <c r="J133" s="110"/>
      <c r="K133" s="94"/>
      <c r="L133" s="94"/>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
      <c r="A134" s="71"/>
      <c r="B134" s="72"/>
      <c r="C134" s="9" t="s">
        <v>356</v>
      </c>
      <c r="D134" s="9">
        <v>292950</v>
      </c>
      <c r="E134" s="9" t="s">
        <v>360</v>
      </c>
      <c r="F134" s="252" t="s">
        <v>310</v>
      </c>
      <c r="G134" s="253"/>
      <c r="H134" s="11">
        <v>0</v>
      </c>
      <c r="I134" s="11">
        <v>292950</v>
      </c>
      <c r="J134" s="110"/>
      <c r="K134" s="94"/>
      <c r="L134" s="94"/>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
      <c r="A135" s="71"/>
      <c r="B135" s="72"/>
      <c r="C135" s="9" t="s">
        <v>357</v>
      </c>
      <c r="D135" s="9">
        <v>57165</v>
      </c>
      <c r="E135" s="9" t="s">
        <v>360</v>
      </c>
      <c r="F135" s="252" t="s">
        <v>310</v>
      </c>
      <c r="G135" s="253"/>
      <c r="H135" s="11">
        <v>0</v>
      </c>
      <c r="I135" s="11">
        <v>57165</v>
      </c>
      <c r="J135" s="110"/>
      <c r="K135" s="94"/>
      <c r="L135" s="94"/>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
      <c r="A136" s="71"/>
      <c r="B136" s="72"/>
      <c r="C136" s="9" t="s">
        <v>358</v>
      </c>
      <c r="D136" s="9">
        <v>35500</v>
      </c>
      <c r="E136" s="9" t="s">
        <v>360</v>
      </c>
      <c r="F136" s="252" t="s">
        <v>310</v>
      </c>
      <c r="G136" s="253"/>
      <c r="H136" s="11">
        <v>0</v>
      </c>
      <c r="I136" s="11">
        <v>35500</v>
      </c>
      <c r="J136" s="110"/>
      <c r="K136" s="94"/>
      <c r="L136" s="94"/>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
      <c r="A137" s="71"/>
      <c r="B137" s="72"/>
      <c r="C137" s="9" t="s">
        <v>359</v>
      </c>
      <c r="D137" s="9">
        <v>1260</v>
      </c>
      <c r="E137" s="9" t="s">
        <v>360</v>
      </c>
      <c r="F137" s="252" t="s">
        <v>310</v>
      </c>
      <c r="G137" s="253"/>
      <c r="H137" s="11">
        <v>0</v>
      </c>
      <c r="I137" s="11">
        <v>1260</v>
      </c>
      <c r="J137" s="110"/>
      <c r="K137" s="94"/>
      <c r="L137" s="94"/>
      <c r="M137"/>
      <c r="N137"/>
      <c r="O137"/>
      <c r="P137"/>
      <c r="Q137"/>
      <c r="R137"/>
      <c r="S137"/>
      <c r="T137"/>
      <c r="U137"/>
      <c r="V137"/>
      <c r="W137"/>
      <c r="X137"/>
      <c r="Y137"/>
      <c r="Z137"/>
      <c r="AA137"/>
      <c r="AB137"/>
      <c r="AC137"/>
      <c r="AD137"/>
      <c r="AE137"/>
      <c r="AF137"/>
      <c r="AG137"/>
      <c r="AH137"/>
      <c r="AI137"/>
      <c r="AJ137"/>
      <c r="AK137"/>
      <c r="AL137"/>
      <c r="AM137"/>
    </row>
    <row r="138" spans="1:39" s="52" customFormat="1" ht="30" hidden="1" customHeight="1" x14ac:dyDescent="0.2">
      <c r="A138" s="71"/>
      <c r="B138" s="72"/>
      <c r="C138" s="9"/>
      <c r="D138" s="9"/>
      <c r="E138" s="9"/>
      <c r="F138" s="252"/>
      <c r="G138" s="253"/>
      <c r="H138" s="11"/>
      <c r="I138" s="11"/>
      <c r="J138" s="110"/>
      <c r="K138" s="94"/>
      <c r="L138" s="94"/>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
      <c r="A139" s="71"/>
      <c r="B139" s="72"/>
      <c r="C139" s="198"/>
      <c r="D139" s="198"/>
      <c r="E139" s="9"/>
      <c r="F139" s="252"/>
      <c r="G139" s="253"/>
      <c r="H139" s="199"/>
      <c r="I139" s="199"/>
      <c r="J139" s="110"/>
      <c r="K139" s="94"/>
      <c r="L139" s="94"/>
      <c r="M139"/>
      <c r="N139"/>
      <c r="O139"/>
      <c r="P139"/>
      <c r="Q139"/>
      <c r="R139"/>
      <c r="S139"/>
      <c r="T139"/>
      <c r="U139"/>
      <c r="V139"/>
      <c r="W139"/>
      <c r="X139"/>
      <c r="Y139"/>
      <c r="Z139"/>
      <c r="AA139"/>
      <c r="AB139"/>
      <c r="AC139"/>
      <c r="AD139"/>
      <c r="AE139"/>
      <c r="AF139"/>
      <c r="AG139"/>
      <c r="AH139"/>
      <c r="AI139"/>
      <c r="AJ139"/>
      <c r="AK139"/>
      <c r="AL139"/>
      <c r="AM139"/>
    </row>
    <row r="140" spans="1:39" s="52" customFormat="1" ht="30" hidden="1" customHeight="1" x14ac:dyDescent="0.2">
      <c r="A140" s="71"/>
      <c r="B140" s="72"/>
      <c r="C140" s="198"/>
      <c r="D140" s="198"/>
      <c r="E140" s="9"/>
      <c r="F140" s="252"/>
      <c r="G140" s="253"/>
      <c r="H140" s="199"/>
      <c r="I140" s="199"/>
      <c r="J140" s="110"/>
      <c r="K140" s="94"/>
      <c r="L140" s="94"/>
      <c r="M140"/>
      <c r="N140"/>
      <c r="O140"/>
      <c r="P140"/>
      <c r="Q140"/>
      <c r="R140"/>
      <c r="S140"/>
      <c r="T140"/>
      <c r="U140"/>
      <c r="V140"/>
      <c r="W140"/>
      <c r="X140"/>
      <c r="Y140"/>
      <c r="Z140"/>
      <c r="AA140"/>
      <c r="AB140"/>
      <c r="AC140"/>
      <c r="AD140"/>
      <c r="AE140"/>
      <c r="AF140"/>
      <c r="AG140"/>
      <c r="AH140"/>
      <c r="AI140"/>
      <c r="AJ140"/>
      <c r="AK140"/>
      <c r="AL140"/>
      <c r="AM140"/>
    </row>
    <row r="141" spans="1:39" s="52" customFormat="1" ht="30" hidden="1" customHeight="1" x14ac:dyDescent="0.2">
      <c r="A141" s="71"/>
      <c r="B141" s="72"/>
      <c r="C141" s="198"/>
      <c r="D141" s="198"/>
      <c r="E141" s="9"/>
      <c r="F141" s="252"/>
      <c r="G141" s="253"/>
      <c r="H141" s="199"/>
      <c r="I141" s="199"/>
      <c r="J141" s="110"/>
      <c r="K141" s="94"/>
      <c r="L141" s="94"/>
      <c r="M141"/>
      <c r="N141"/>
      <c r="O141"/>
      <c r="P141"/>
      <c r="Q141"/>
      <c r="R141"/>
      <c r="S141"/>
      <c r="T141"/>
      <c r="U141"/>
      <c r="V141"/>
      <c r="W141"/>
      <c r="X141"/>
      <c r="Y141"/>
      <c r="Z141"/>
      <c r="AA141"/>
      <c r="AB141"/>
      <c r="AC141"/>
      <c r="AD141"/>
      <c r="AE141"/>
      <c r="AF141"/>
      <c r="AG141"/>
      <c r="AH141"/>
      <c r="AI141"/>
      <c r="AJ141"/>
      <c r="AK141"/>
      <c r="AL141"/>
      <c r="AM141"/>
    </row>
    <row r="142" spans="1:39" s="52" customFormat="1" ht="30" hidden="1" customHeight="1" x14ac:dyDescent="0.2">
      <c r="A142" s="71"/>
      <c r="B142" s="72"/>
      <c r="C142" s="198"/>
      <c r="D142" s="198"/>
      <c r="E142" s="9"/>
      <c r="F142" s="252"/>
      <c r="G142" s="253"/>
      <c r="H142" s="199"/>
      <c r="I142" s="199"/>
      <c r="J142" s="110"/>
      <c r="K142" s="94"/>
      <c r="L142" s="94"/>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
      <c r="A143" s="71">
        <v>4</v>
      </c>
      <c r="B143" s="72" t="s">
        <v>171</v>
      </c>
      <c r="C143" s="9" t="s">
        <v>361</v>
      </c>
      <c r="D143" s="9">
        <v>9911</v>
      </c>
      <c r="E143" s="9" t="s">
        <v>360</v>
      </c>
      <c r="F143" s="252" t="s">
        <v>310</v>
      </c>
      <c r="G143" s="253"/>
      <c r="H143" s="11">
        <v>0</v>
      </c>
      <c r="I143" s="11">
        <v>9911</v>
      </c>
      <c r="J143" s="248"/>
      <c r="K143" s="249"/>
      <c r="L143" s="249"/>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
      <c r="A144" s="71"/>
      <c r="B144" s="72"/>
      <c r="C144" s="9" t="s">
        <v>362</v>
      </c>
      <c r="D144" s="9">
        <v>54383.46</v>
      </c>
      <c r="E144" s="9" t="s">
        <v>360</v>
      </c>
      <c r="F144" s="252" t="s">
        <v>310</v>
      </c>
      <c r="G144" s="253"/>
      <c r="H144" s="11">
        <v>0</v>
      </c>
      <c r="I144" s="11">
        <v>54383.46</v>
      </c>
      <c r="J144" s="110"/>
      <c r="K144" s="94"/>
      <c r="L144" s="94"/>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
      <c r="A145" s="71"/>
      <c r="B145" s="72"/>
      <c r="C145" s="9" t="s">
        <v>363</v>
      </c>
      <c r="D145" s="9">
        <v>14548.6</v>
      </c>
      <c r="E145" s="9" t="s">
        <v>360</v>
      </c>
      <c r="F145" s="252" t="s">
        <v>310</v>
      </c>
      <c r="G145" s="253"/>
      <c r="H145" s="11">
        <v>0</v>
      </c>
      <c r="I145" s="11">
        <v>14548.6</v>
      </c>
      <c r="J145" s="110"/>
      <c r="K145" s="94"/>
      <c r="L145" s="94"/>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
      <c r="A146" s="71"/>
      <c r="B146" s="72"/>
      <c r="C146" s="9" t="s">
        <v>364</v>
      </c>
      <c r="D146" s="9">
        <v>218592</v>
      </c>
      <c r="E146" s="9" t="s">
        <v>360</v>
      </c>
      <c r="F146" s="252" t="s">
        <v>310</v>
      </c>
      <c r="G146" s="253"/>
      <c r="H146" s="11">
        <v>0</v>
      </c>
      <c r="I146" s="11">
        <v>218592</v>
      </c>
      <c r="J146" s="110"/>
      <c r="K146" s="94"/>
      <c r="L146" s="94"/>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
      <c r="A147" s="71">
        <v>5</v>
      </c>
      <c r="B147" s="72" t="s">
        <v>172</v>
      </c>
      <c r="C147" s="9" t="s">
        <v>365</v>
      </c>
      <c r="D147" s="9">
        <v>561.6</v>
      </c>
      <c r="E147" s="9" t="s">
        <v>394</v>
      </c>
      <c r="F147" s="252" t="s">
        <v>310</v>
      </c>
      <c r="G147" s="253"/>
      <c r="H147" s="11">
        <v>0</v>
      </c>
      <c r="I147" s="11">
        <v>0</v>
      </c>
      <c r="J147" s="248"/>
      <c r="K147" s="249"/>
      <c r="L147" s="249"/>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
      <c r="A148" s="71"/>
      <c r="B148" s="72"/>
      <c r="C148" s="9" t="s">
        <v>366</v>
      </c>
      <c r="D148" s="9">
        <v>0.7</v>
      </c>
      <c r="E148" s="9" t="s">
        <v>394</v>
      </c>
      <c r="F148" s="252" t="s">
        <v>310</v>
      </c>
      <c r="G148" s="253"/>
      <c r="H148" s="11">
        <v>0</v>
      </c>
      <c r="I148" s="11">
        <v>0.7</v>
      </c>
      <c r="J148" s="110"/>
      <c r="K148" s="94"/>
      <c r="L148" s="94"/>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
      <c r="A149" s="71"/>
      <c r="B149" s="72"/>
      <c r="C149" s="9" t="s">
        <v>367</v>
      </c>
      <c r="D149" s="9">
        <v>8197.51</v>
      </c>
      <c r="E149" s="9" t="s">
        <v>394</v>
      </c>
      <c r="F149" s="252" t="s">
        <v>310</v>
      </c>
      <c r="G149" s="253"/>
      <c r="H149" s="11">
        <v>0</v>
      </c>
      <c r="I149" s="11">
        <v>8197.51</v>
      </c>
      <c r="J149" s="110"/>
      <c r="K149" s="94"/>
      <c r="L149" s="94"/>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
      <c r="A150" s="71"/>
      <c r="B150" s="72"/>
      <c r="C150" s="9" t="s">
        <v>368</v>
      </c>
      <c r="D150" s="9">
        <v>7181</v>
      </c>
      <c r="E150" s="9" t="s">
        <v>394</v>
      </c>
      <c r="F150" s="252" t="s">
        <v>310</v>
      </c>
      <c r="G150" s="253"/>
      <c r="H150" s="11">
        <v>0</v>
      </c>
      <c r="I150" s="11">
        <v>0</v>
      </c>
      <c r="J150" s="110"/>
      <c r="K150" s="94"/>
      <c r="L150" s="94"/>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
      <c r="A151" s="71"/>
      <c r="B151" s="72"/>
      <c r="C151" s="9" t="s">
        <v>369</v>
      </c>
      <c r="D151" s="9">
        <v>1903.05</v>
      </c>
      <c r="E151" s="9" t="s">
        <v>394</v>
      </c>
      <c r="F151" s="252" t="s">
        <v>310</v>
      </c>
      <c r="G151" s="253"/>
      <c r="H151" s="11">
        <v>0</v>
      </c>
      <c r="I151" s="11">
        <v>0</v>
      </c>
      <c r="J151" s="110"/>
      <c r="K151" s="94"/>
      <c r="L151" s="94"/>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
      <c r="A152" s="71"/>
      <c r="B152" s="72"/>
      <c r="C152" s="9" t="s">
        <v>370</v>
      </c>
      <c r="D152" s="9">
        <v>74.8</v>
      </c>
      <c r="E152" s="9" t="s">
        <v>394</v>
      </c>
      <c r="F152" s="252" t="s">
        <v>310</v>
      </c>
      <c r="G152" s="253"/>
      <c r="H152" s="11">
        <v>0</v>
      </c>
      <c r="I152" s="11">
        <v>0</v>
      </c>
      <c r="J152" s="110"/>
      <c r="K152" s="94"/>
      <c r="L152" s="94"/>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
      <c r="A153" s="71"/>
      <c r="B153" s="72"/>
      <c r="C153" s="9" t="s">
        <v>371</v>
      </c>
      <c r="D153" s="9">
        <v>2386.2199999999998</v>
      </c>
      <c r="E153" s="9" t="s">
        <v>394</v>
      </c>
      <c r="F153" s="252" t="s">
        <v>310</v>
      </c>
      <c r="G153" s="253"/>
      <c r="H153" s="11">
        <v>0</v>
      </c>
      <c r="I153" s="11">
        <v>2386.2199999999998</v>
      </c>
      <c r="J153" s="110"/>
      <c r="K153" s="94"/>
      <c r="L153" s="94"/>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
      <c r="A154" s="71"/>
      <c r="B154" s="72"/>
      <c r="C154" s="9" t="s">
        <v>372</v>
      </c>
      <c r="D154" s="9">
        <v>113.69</v>
      </c>
      <c r="E154" s="9" t="s">
        <v>394</v>
      </c>
      <c r="F154" s="252" t="s">
        <v>310</v>
      </c>
      <c r="G154" s="253"/>
      <c r="H154" s="11">
        <v>0</v>
      </c>
      <c r="I154" s="11">
        <v>113.69</v>
      </c>
      <c r="J154" s="110"/>
      <c r="K154" s="94"/>
      <c r="L154" s="94"/>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
      <c r="A155" s="71"/>
      <c r="B155" s="72"/>
      <c r="C155" s="9" t="s">
        <v>373</v>
      </c>
      <c r="D155" s="9">
        <v>2179.1999999999998</v>
      </c>
      <c r="E155" s="9" t="s">
        <v>394</v>
      </c>
      <c r="F155" s="252" t="s">
        <v>310</v>
      </c>
      <c r="G155" s="253"/>
      <c r="H155" s="11">
        <v>0</v>
      </c>
      <c r="I155" s="11">
        <v>2179.1999999999998</v>
      </c>
      <c r="J155" s="110"/>
      <c r="K155" s="94"/>
      <c r="L155" s="94"/>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
      <c r="A156" s="71"/>
      <c r="B156" s="72"/>
      <c r="C156" s="9" t="s">
        <v>374</v>
      </c>
      <c r="D156" s="9">
        <v>1.92</v>
      </c>
      <c r="E156" s="9" t="s">
        <v>394</v>
      </c>
      <c r="F156" s="252" t="s">
        <v>310</v>
      </c>
      <c r="G156" s="253"/>
      <c r="H156" s="11">
        <v>0</v>
      </c>
      <c r="I156" s="11">
        <v>1.92</v>
      </c>
      <c r="J156" s="110"/>
      <c r="K156" s="94"/>
      <c r="L156" s="94"/>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
      <c r="A157" s="71"/>
      <c r="B157" s="72"/>
      <c r="C157" s="9" t="s">
        <v>375</v>
      </c>
      <c r="D157" s="9">
        <v>37952.639999999999</v>
      </c>
      <c r="E157" s="9" t="s">
        <v>394</v>
      </c>
      <c r="F157" s="252" t="s">
        <v>310</v>
      </c>
      <c r="G157" s="253"/>
      <c r="H157" s="11">
        <v>0</v>
      </c>
      <c r="I157" s="11">
        <v>37952.639999999999</v>
      </c>
      <c r="J157" s="110"/>
      <c r="K157" s="94"/>
      <c r="L157" s="94"/>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
      <c r="A158" s="71"/>
      <c r="B158" s="72"/>
      <c r="C158" s="9" t="s">
        <v>376</v>
      </c>
      <c r="D158" s="9">
        <v>17580</v>
      </c>
      <c r="E158" s="9" t="s">
        <v>394</v>
      </c>
      <c r="F158" s="252" t="s">
        <v>310</v>
      </c>
      <c r="G158" s="253"/>
      <c r="H158" s="11">
        <v>0</v>
      </c>
      <c r="I158" s="11">
        <v>17580</v>
      </c>
      <c r="J158" s="110"/>
      <c r="K158" s="94"/>
      <c r="L158" s="94"/>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
      <c r="A159" s="71"/>
      <c r="B159" s="72"/>
      <c r="C159" s="9" t="s">
        <v>377</v>
      </c>
      <c r="D159" s="9">
        <v>7918</v>
      </c>
      <c r="E159" s="9" t="s">
        <v>394</v>
      </c>
      <c r="F159" s="252" t="s">
        <v>310</v>
      </c>
      <c r="G159" s="253"/>
      <c r="H159" s="11">
        <v>0</v>
      </c>
      <c r="I159" s="11">
        <v>7918</v>
      </c>
      <c r="J159" s="110"/>
      <c r="K159" s="94"/>
      <c r="L159" s="94"/>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
      <c r="A160" s="71"/>
      <c r="B160" s="72"/>
      <c r="C160" s="9" t="s">
        <v>378</v>
      </c>
      <c r="D160" s="9">
        <v>10902.08</v>
      </c>
      <c r="E160" s="9" t="s">
        <v>394</v>
      </c>
      <c r="F160" s="252" t="s">
        <v>310</v>
      </c>
      <c r="G160" s="253"/>
      <c r="H160" s="11">
        <v>0</v>
      </c>
      <c r="I160" s="11">
        <v>10902.08</v>
      </c>
      <c r="J160" s="110"/>
      <c r="K160" s="94"/>
      <c r="L160" s="94"/>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
      <c r="A161" s="71"/>
      <c r="B161" s="72"/>
      <c r="C161" s="9" t="s">
        <v>379</v>
      </c>
      <c r="D161" s="9">
        <v>0.62</v>
      </c>
      <c r="E161" s="9" t="s">
        <v>394</v>
      </c>
      <c r="F161" s="252" t="s">
        <v>310</v>
      </c>
      <c r="G161" s="253"/>
      <c r="H161" s="11">
        <v>0</v>
      </c>
      <c r="I161" s="11">
        <v>0</v>
      </c>
      <c r="J161" s="110"/>
      <c r="K161" s="94"/>
      <c r="L161" s="94"/>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
      <c r="A162" s="71"/>
      <c r="B162" s="72"/>
      <c r="C162" s="9" t="s">
        <v>380</v>
      </c>
      <c r="D162" s="9">
        <v>11.01</v>
      </c>
      <c r="E162" s="9" t="s">
        <v>394</v>
      </c>
      <c r="F162" s="252" t="s">
        <v>310</v>
      </c>
      <c r="G162" s="253"/>
      <c r="H162" s="11">
        <v>0</v>
      </c>
      <c r="I162" s="11">
        <v>11.01</v>
      </c>
      <c r="J162" s="110"/>
      <c r="K162" s="94"/>
      <c r="L162" s="94"/>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
      <c r="A163" s="71"/>
      <c r="B163" s="72"/>
      <c r="C163" s="9" t="s">
        <v>381</v>
      </c>
      <c r="D163" s="9">
        <v>123.03</v>
      </c>
      <c r="E163" s="9" t="s">
        <v>394</v>
      </c>
      <c r="F163" s="252" t="s">
        <v>310</v>
      </c>
      <c r="G163" s="253"/>
      <c r="H163" s="11">
        <v>0</v>
      </c>
      <c r="I163" s="11">
        <v>0</v>
      </c>
      <c r="J163" s="110"/>
      <c r="K163" s="94"/>
      <c r="L163" s="94"/>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
      <c r="A164" s="71"/>
      <c r="B164" s="72"/>
      <c r="C164" s="9" t="s">
        <v>382</v>
      </c>
      <c r="D164" s="9">
        <v>1643.26</v>
      </c>
      <c r="E164" s="9" t="s">
        <v>394</v>
      </c>
      <c r="F164" s="252" t="s">
        <v>310</v>
      </c>
      <c r="G164" s="253"/>
      <c r="H164" s="11">
        <v>0</v>
      </c>
      <c r="I164" s="11">
        <v>0</v>
      </c>
      <c r="J164" s="110"/>
      <c r="K164" s="94"/>
      <c r="L164" s="94"/>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
      <c r="A165" s="71"/>
      <c r="B165" s="72"/>
      <c r="C165" s="9" t="s">
        <v>383</v>
      </c>
      <c r="D165" s="9">
        <v>1.04</v>
      </c>
      <c r="E165" s="9" t="s">
        <v>394</v>
      </c>
      <c r="F165" s="252" t="s">
        <v>310</v>
      </c>
      <c r="G165" s="253"/>
      <c r="H165" s="11">
        <v>0</v>
      </c>
      <c r="I165" s="11">
        <v>1.04</v>
      </c>
      <c r="J165" s="110"/>
      <c r="K165" s="94"/>
      <c r="L165" s="94"/>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
      <c r="A166" s="71"/>
      <c r="B166" s="72"/>
      <c r="C166" s="9" t="s">
        <v>384</v>
      </c>
      <c r="D166" s="9">
        <v>2435.06</v>
      </c>
      <c r="E166" s="9" t="s">
        <v>394</v>
      </c>
      <c r="F166" s="252" t="s">
        <v>310</v>
      </c>
      <c r="G166" s="253"/>
      <c r="H166" s="11">
        <v>0</v>
      </c>
      <c r="I166" s="11">
        <v>2435.06</v>
      </c>
      <c r="J166" s="110"/>
      <c r="K166" s="94"/>
      <c r="L166" s="94"/>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
      <c r="A167" s="71"/>
      <c r="B167" s="72"/>
      <c r="C167" s="9" t="s">
        <v>385</v>
      </c>
      <c r="D167" s="9">
        <v>12.59</v>
      </c>
      <c r="E167" s="9" t="s">
        <v>394</v>
      </c>
      <c r="F167" s="252" t="s">
        <v>310</v>
      </c>
      <c r="G167" s="253"/>
      <c r="H167" s="11">
        <v>0</v>
      </c>
      <c r="I167" s="11">
        <v>12.59</v>
      </c>
      <c r="J167" s="110"/>
      <c r="K167" s="94"/>
      <c r="L167" s="94"/>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
      <c r="A168" s="71"/>
      <c r="B168" s="72"/>
      <c r="C168" s="9" t="s">
        <v>386</v>
      </c>
      <c r="D168" s="9">
        <v>0.27</v>
      </c>
      <c r="E168" s="9" t="s">
        <v>394</v>
      </c>
      <c r="F168" s="252" t="s">
        <v>310</v>
      </c>
      <c r="G168" s="253"/>
      <c r="H168" s="11">
        <v>0</v>
      </c>
      <c r="I168" s="11">
        <v>0.27</v>
      </c>
      <c r="J168" s="110"/>
      <c r="K168" s="94"/>
      <c r="L168" s="94"/>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
      <c r="A169" s="71"/>
      <c r="B169" s="72"/>
      <c r="C169" s="9" t="s">
        <v>387</v>
      </c>
      <c r="D169" s="9">
        <v>4.83</v>
      </c>
      <c r="E169" s="9" t="s">
        <v>394</v>
      </c>
      <c r="F169" s="252" t="s">
        <v>310</v>
      </c>
      <c r="G169" s="253"/>
      <c r="H169" s="11">
        <v>0</v>
      </c>
      <c r="I169" s="11">
        <v>4.83</v>
      </c>
      <c r="J169" s="110"/>
      <c r="K169" s="94"/>
      <c r="L169" s="94"/>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
      <c r="A170" s="71"/>
      <c r="B170" s="72"/>
      <c r="C170" s="9" t="s">
        <v>388</v>
      </c>
      <c r="D170" s="9">
        <v>11507</v>
      </c>
      <c r="E170" s="9" t="s">
        <v>394</v>
      </c>
      <c r="F170" s="252" t="s">
        <v>310</v>
      </c>
      <c r="G170" s="253"/>
      <c r="H170" s="11">
        <v>0</v>
      </c>
      <c r="I170" s="11">
        <v>11507</v>
      </c>
      <c r="J170" s="110"/>
      <c r="K170" s="94"/>
      <c r="L170" s="94"/>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
      <c r="A171" s="71"/>
      <c r="B171" s="72"/>
      <c r="C171" s="9" t="s">
        <v>389</v>
      </c>
      <c r="D171" s="9">
        <v>2.37</v>
      </c>
      <c r="E171" s="9" t="s">
        <v>394</v>
      </c>
      <c r="F171" s="252" t="s">
        <v>310</v>
      </c>
      <c r="G171" s="253"/>
      <c r="H171" s="11">
        <v>0</v>
      </c>
      <c r="I171" s="11">
        <v>0</v>
      </c>
      <c r="J171" s="110"/>
      <c r="K171" s="94"/>
      <c r="L171" s="94"/>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
      <c r="A172" s="71"/>
      <c r="B172" s="72"/>
      <c r="C172" s="9" t="s">
        <v>390</v>
      </c>
      <c r="D172" s="9">
        <v>10750</v>
      </c>
      <c r="E172" s="9" t="s">
        <v>394</v>
      </c>
      <c r="F172" s="252" t="s">
        <v>310</v>
      </c>
      <c r="G172" s="253"/>
      <c r="H172" s="11">
        <v>0</v>
      </c>
      <c r="I172" s="11">
        <v>0</v>
      </c>
      <c r="J172" s="110"/>
      <c r="K172" s="94"/>
      <c r="L172" s="94"/>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
      <c r="A173" s="71"/>
      <c r="B173" s="72"/>
      <c r="C173" s="9" t="s">
        <v>391</v>
      </c>
      <c r="D173" s="9">
        <v>889.74</v>
      </c>
      <c r="E173" s="9" t="s">
        <v>394</v>
      </c>
      <c r="F173" s="252" t="s">
        <v>310</v>
      </c>
      <c r="G173" s="253"/>
      <c r="H173" s="11">
        <v>0</v>
      </c>
      <c r="I173" s="11">
        <v>889.74</v>
      </c>
      <c r="J173" s="110"/>
      <c r="K173" s="94"/>
      <c r="L173" s="94"/>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
      <c r="A174" s="71"/>
      <c r="B174" s="72"/>
      <c r="C174" s="9" t="s">
        <v>392</v>
      </c>
      <c r="D174" s="9">
        <v>5577.6</v>
      </c>
      <c r="E174" s="9" t="s">
        <v>394</v>
      </c>
      <c r="F174" s="252" t="s">
        <v>310</v>
      </c>
      <c r="G174" s="253"/>
      <c r="H174" s="11">
        <v>0</v>
      </c>
      <c r="I174" s="11">
        <v>0</v>
      </c>
      <c r="J174" s="110"/>
      <c r="K174" s="94"/>
      <c r="L174" s="94"/>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
      <c r="A175" s="71"/>
      <c r="B175" s="72"/>
      <c r="C175" s="9" t="s">
        <v>393</v>
      </c>
      <c r="D175" s="9">
        <v>13449.72</v>
      </c>
      <c r="E175" s="9" t="s">
        <v>394</v>
      </c>
      <c r="F175" s="252" t="s">
        <v>310</v>
      </c>
      <c r="G175" s="253"/>
      <c r="H175" s="11">
        <v>0</v>
      </c>
      <c r="I175" s="11">
        <v>13449.72</v>
      </c>
      <c r="J175" s="110"/>
      <c r="K175" s="94"/>
      <c r="L175" s="94"/>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
      <c r="A176" s="71">
        <v>6</v>
      </c>
      <c r="B176" s="72" t="s">
        <v>173</v>
      </c>
      <c r="C176" s="9" t="s">
        <v>90</v>
      </c>
      <c r="D176" s="198"/>
      <c r="E176" s="9"/>
      <c r="F176" s="252" t="s">
        <v>310</v>
      </c>
      <c r="G176" s="253"/>
      <c r="H176" s="199"/>
      <c r="I176" s="199"/>
      <c r="J176" s="248"/>
      <c r="K176" s="249"/>
      <c r="L176" s="249"/>
      <c r="M176"/>
      <c r="N176"/>
      <c r="O176"/>
      <c r="P176"/>
      <c r="Q176"/>
      <c r="R176"/>
      <c r="S176"/>
      <c r="T176"/>
      <c r="U176"/>
      <c r="V176"/>
      <c r="W176"/>
      <c r="X176"/>
      <c r="Y176"/>
      <c r="Z176"/>
      <c r="AA176"/>
      <c r="AB176"/>
      <c r="AC176"/>
      <c r="AD176"/>
      <c r="AE176"/>
      <c r="AF176"/>
      <c r="AG176"/>
      <c r="AH176"/>
      <c r="AI176"/>
      <c r="AJ176"/>
      <c r="AK176"/>
      <c r="AL176"/>
      <c r="AM176"/>
    </row>
    <row r="177" spans="1:47" s="52" customFormat="1" ht="30" customHeight="1" x14ac:dyDescent="0.2">
      <c r="A177" s="71">
        <v>7</v>
      </c>
      <c r="B177" s="72" t="s">
        <v>174</v>
      </c>
      <c r="C177" s="9" t="s">
        <v>90</v>
      </c>
      <c r="D177" s="198"/>
      <c r="E177" s="9"/>
      <c r="F177" s="252" t="s">
        <v>310</v>
      </c>
      <c r="G177" s="253"/>
      <c r="H177" s="199"/>
      <c r="I177" s="199"/>
      <c r="J177" s="248"/>
      <c r="K177" s="249"/>
      <c r="L177" s="249"/>
      <c r="M177"/>
      <c r="N177"/>
      <c r="O177"/>
      <c r="P177"/>
      <c r="Q177"/>
      <c r="R177"/>
      <c r="S177"/>
      <c r="T177"/>
      <c r="U177"/>
      <c r="V177"/>
      <c r="W177"/>
      <c r="X177"/>
      <c r="Y177"/>
      <c r="Z177"/>
      <c r="AA177"/>
      <c r="AB177"/>
      <c r="AC177"/>
      <c r="AD177"/>
      <c r="AE177"/>
      <c r="AF177"/>
      <c r="AG177"/>
      <c r="AH177"/>
      <c r="AI177"/>
      <c r="AJ177"/>
      <c r="AK177"/>
      <c r="AL177"/>
      <c r="AM177"/>
    </row>
    <row r="178" spans="1:47" s="52" customFormat="1" ht="30" customHeight="1" x14ac:dyDescent="0.2">
      <c r="A178" s="71">
        <v>8</v>
      </c>
      <c r="B178" s="72" t="s">
        <v>175</v>
      </c>
      <c r="C178" s="9" t="s">
        <v>395</v>
      </c>
      <c r="D178" s="9">
        <v>24720</v>
      </c>
      <c r="E178" s="9" t="s">
        <v>325</v>
      </c>
      <c r="F178" s="252" t="s">
        <v>310</v>
      </c>
      <c r="G178" s="253"/>
      <c r="H178" s="11">
        <v>0</v>
      </c>
      <c r="I178" s="11">
        <v>0</v>
      </c>
      <c r="J178" s="248"/>
      <c r="K178" s="249"/>
      <c r="L178" s="249"/>
      <c r="M178"/>
      <c r="N178"/>
      <c r="O178"/>
      <c r="P178"/>
      <c r="Q178"/>
      <c r="R178"/>
      <c r="S178"/>
      <c r="T178"/>
      <c r="U178"/>
      <c r="V178"/>
      <c r="W178"/>
      <c r="X178"/>
      <c r="Y178"/>
      <c r="Z178"/>
      <c r="AA178"/>
      <c r="AB178"/>
      <c r="AC178"/>
      <c r="AD178"/>
      <c r="AE178"/>
      <c r="AF178"/>
      <c r="AG178"/>
      <c r="AH178"/>
      <c r="AI178"/>
      <c r="AJ178"/>
      <c r="AK178"/>
      <c r="AL178"/>
      <c r="AM178"/>
    </row>
    <row r="179" spans="1:47" s="52" customFormat="1" ht="30" customHeight="1" x14ac:dyDescent="0.2">
      <c r="A179" s="71"/>
      <c r="B179" s="72"/>
      <c r="C179" s="9" t="s">
        <v>337</v>
      </c>
      <c r="D179" s="9">
        <v>46500</v>
      </c>
      <c r="E179" s="9" t="s">
        <v>325</v>
      </c>
      <c r="F179" s="252" t="s">
        <v>310</v>
      </c>
      <c r="G179" s="253"/>
      <c r="H179" s="11">
        <v>0</v>
      </c>
      <c r="I179" s="11">
        <v>46500</v>
      </c>
      <c r="J179" s="110"/>
      <c r="K179" s="94"/>
      <c r="L179" s="94"/>
      <c r="M179"/>
      <c r="N179"/>
      <c r="O179"/>
      <c r="P179"/>
      <c r="Q179"/>
      <c r="R179"/>
      <c r="S179"/>
      <c r="T179"/>
      <c r="U179"/>
      <c r="V179"/>
      <c r="W179"/>
      <c r="X179"/>
      <c r="Y179"/>
      <c r="Z179"/>
      <c r="AA179"/>
      <c r="AB179"/>
      <c r="AC179"/>
      <c r="AD179"/>
      <c r="AE179"/>
      <c r="AF179"/>
      <c r="AG179"/>
      <c r="AH179"/>
      <c r="AI179"/>
      <c r="AJ179"/>
      <c r="AK179"/>
      <c r="AL179"/>
      <c r="AM179"/>
    </row>
    <row r="180" spans="1:47" s="52" customFormat="1" ht="30" customHeight="1" x14ac:dyDescent="0.2">
      <c r="A180" s="71"/>
      <c r="B180" s="72"/>
      <c r="C180" s="9" t="s">
        <v>396</v>
      </c>
      <c r="D180" s="9">
        <v>5300</v>
      </c>
      <c r="E180" s="9" t="s">
        <v>397</v>
      </c>
      <c r="F180" s="252" t="s">
        <v>310</v>
      </c>
      <c r="G180" s="253"/>
      <c r="H180" s="11">
        <v>0</v>
      </c>
      <c r="I180" s="11">
        <v>5300</v>
      </c>
      <c r="J180" s="110"/>
      <c r="K180" s="94"/>
      <c r="L180" s="94"/>
      <c r="M180"/>
      <c r="N180"/>
      <c r="O180"/>
      <c r="P180"/>
      <c r="Q180"/>
      <c r="R180"/>
      <c r="S180"/>
      <c r="T180"/>
      <c r="U180"/>
      <c r="V180"/>
      <c r="W180"/>
      <c r="X180"/>
      <c r="Y180"/>
      <c r="Z180"/>
      <c r="AA180"/>
      <c r="AB180"/>
      <c r="AC180"/>
      <c r="AD180"/>
      <c r="AE180"/>
      <c r="AF180"/>
      <c r="AG180"/>
      <c r="AH180"/>
      <c r="AI180"/>
      <c r="AJ180"/>
      <c r="AK180"/>
      <c r="AL180"/>
      <c r="AM180"/>
    </row>
    <row r="181" spans="1:47" s="52" customFormat="1" ht="30" customHeight="1" x14ac:dyDescent="0.2">
      <c r="A181" s="71"/>
      <c r="B181" s="72"/>
      <c r="C181" s="9" t="s">
        <v>331</v>
      </c>
      <c r="D181" s="9">
        <v>141000</v>
      </c>
      <c r="E181" s="9" t="s">
        <v>325</v>
      </c>
      <c r="F181" s="252" t="s">
        <v>310</v>
      </c>
      <c r="G181" s="253"/>
      <c r="H181" s="11">
        <v>0</v>
      </c>
      <c r="I181" s="11">
        <v>0</v>
      </c>
      <c r="J181" s="110"/>
      <c r="K181" s="94"/>
      <c r="L181" s="94"/>
      <c r="M181"/>
      <c r="N181"/>
      <c r="O181"/>
      <c r="P181"/>
      <c r="Q181"/>
      <c r="R181"/>
      <c r="S181"/>
      <c r="T181"/>
      <c r="U181"/>
      <c r="V181"/>
      <c r="W181"/>
      <c r="X181"/>
      <c r="Y181"/>
      <c r="Z181"/>
      <c r="AA181"/>
      <c r="AB181"/>
      <c r="AC181"/>
      <c r="AD181"/>
      <c r="AE181"/>
      <c r="AF181"/>
      <c r="AG181"/>
      <c r="AH181"/>
      <c r="AI181"/>
      <c r="AJ181"/>
      <c r="AK181"/>
      <c r="AL181"/>
      <c r="AM181"/>
    </row>
    <row r="182" spans="1:47" s="52" customFormat="1" ht="30" hidden="1" customHeight="1" x14ac:dyDescent="0.2">
      <c r="A182" s="71"/>
      <c r="B182" s="72"/>
      <c r="C182" s="198"/>
      <c r="D182" s="198"/>
      <c r="E182" s="198"/>
      <c r="F182" s="252" t="s">
        <v>310</v>
      </c>
      <c r="G182" s="253"/>
      <c r="H182" s="199"/>
      <c r="I182" s="199"/>
      <c r="J182" s="110"/>
      <c r="K182" s="94"/>
      <c r="L182" s="94"/>
      <c r="M182"/>
      <c r="N182"/>
      <c r="O182"/>
      <c r="P182"/>
      <c r="Q182"/>
      <c r="R182"/>
      <c r="S182"/>
      <c r="T182"/>
      <c r="U182"/>
      <c r="V182"/>
      <c r="W182"/>
      <c r="X182"/>
      <c r="Y182"/>
      <c r="Z182"/>
      <c r="AA182"/>
      <c r="AB182"/>
      <c r="AC182"/>
      <c r="AD182"/>
      <c r="AE182"/>
      <c r="AF182"/>
      <c r="AG182"/>
      <c r="AH182"/>
      <c r="AI182"/>
      <c r="AJ182"/>
      <c r="AK182"/>
      <c r="AL182"/>
      <c r="AM182"/>
    </row>
    <row r="183" spans="1:47" s="52" customFormat="1" ht="30" hidden="1" customHeight="1" x14ac:dyDescent="0.2">
      <c r="A183" s="71"/>
      <c r="B183" s="72"/>
      <c r="C183" s="198"/>
      <c r="D183" s="198"/>
      <c r="E183" s="198"/>
      <c r="F183" s="252" t="s">
        <v>310</v>
      </c>
      <c r="G183" s="253"/>
      <c r="H183" s="199"/>
      <c r="I183" s="199"/>
      <c r="J183" s="110"/>
      <c r="K183" s="94"/>
      <c r="L183" s="94"/>
      <c r="M183"/>
      <c r="N183"/>
      <c r="O183"/>
      <c r="P183"/>
      <c r="Q183"/>
      <c r="R183"/>
      <c r="S183"/>
      <c r="T183"/>
      <c r="U183"/>
      <c r="V183"/>
      <c r="W183"/>
      <c r="X183"/>
      <c r="Y183"/>
      <c r="Z183"/>
      <c r="AA183"/>
      <c r="AB183"/>
      <c r="AC183"/>
      <c r="AD183"/>
      <c r="AE183"/>
      <c r="AF183"/>
      <c r="AG183"/>
      <c r="AH183"/>
      <c r="AI183"/>
      <c r="AJ183"/>
      <c r="AK183"/>
      <c r="AL183"/>
      <c r="AM183"/>
    </row>
    <row r="184" spans="1:47" s="52" customFormat="1" ht="30" hidden="1" customHeight="1" x14ac:dyDescent="0.2">
      <c r="A184" s="71"/>
      <c r="B184" s="72"/>
      <c r="C184" s="198"/>
      <c r="D184" s="198"/>
      <c r="E184" s="198"/>
      <c r="F184" s="252" t="s">
        <v>310</v>
      </c>
      <c r="G184" s="253"/>
      <c r="H184" s="199"/>
      <c r="I184" s="199"/>
      <c r="J184" s="110"/>
      <c r="K184" s="94"/>
      <c r="L184" s="94"/>
      <c r="M184"/>
      <c r="N184"/>
      <c r="O184"/>
      <c r="P184"/>
      <c r="Q184"/>
      <c r="R184"/>
      <c r="S184"/>
      <c r="T184"/>
      <c r="U184"/>
      <c r="V184"/>
      <c r="W184"/>
      <c r="X184"/>
      <c r="Y184"/>
      <c r="Z184"/>
      <c r="AA184"/>
      <c r="AB184"/>
      <c r="AC184"/>
      <c r="AD184"/>
      <c r="AE184"/>
      <c r="AF184"/>
      <c r="AG184"/>
      <c r="AH184"/>
      <c r="AI184"/>
      <c r="AJ184"/>
      <c r="AK184"/>
      <c r="AL184"/>
      <c r="AM184"/>
    </row>
    <row r="185" spans="1:47" s="52" customFormat="1" ht="30" hidden="1" customHeight="1" x14ac:dyDescent="0.2">
      <c r="A185" s="71"/>
      <c r="B185" s="72"/>
      <c r="C185" s="198"/>
      <c r="D185" s="198"/>
      <c r="E185" s="198"/>
      <c r="F185" s="252" t="s">
        <v>310</v>
      </c>
      <c r="G185" s="253"/>
      <c r="H185" s="199"/>
      <c r="I185" s="199"/>
      <c r="J185" s="248"/>
      <c r="K185" s="249"/>
      <c r="L185" s="249"/>
      <c r="M185"/>
      <c r="N185"/>
      <c r="O185"/>
      <c r="P185"/>
      <c r="Q185"/>
      <c r="R185"/>
      <c r="S185"/>
      <c r="T185"/>
      <c r="U185"/>
      <c r="V185"/>
      <c r="W185"/>
      <c r="X185"/>
      <c r="Y185"/>
      <c r="Z185"/>
      <c r="AA185"/>
      <c r="AB185"/>
      <c r="AC185"/>
      <c r="AD185"/>
      <c r="AE185"/>
      <c r="AF185"/>
      <c r="AG185"/>
      <c r="AH185"/>
      <c r="AI185"/>
      <c r="AJ185"/>
      <c r="AK185"/>
      <c r="AL185"/>
      <c r="AM185"/>
    </row>
    <row r="186" spans="1:47" s="52" customFormat="1" ht="30" customHeight="1" x14ac:dyDescent="0.2">
      <c r="A186" s="343" t="s">
        <v>176</v>
      </c>
      <c r="B186" s="344"/>
      <c r="C186" s="64" t="s">
        <v>177</v>
      </c>
      <c r="D186" s="64" t="s">
        <v>233</v>
      </c>
      <c r="E186" s="127" t="s">
        <v>234</v>
      </c>
      <c r="F186" s="190" t="s">
        <v>180</v>
      </c>
      <c r="G186" s="176" t="s">
        <v>181</v>
      </c>
      <c r="H186" s="404"/>
      <c r="I186" s="366"/>
      <c r="J186" s="248"/>
      <c r="K186" s="249"/>
      <c r="L186" s="249"/>
      <c r="M186"/>
      <c r="N186"/>
      <c r="O186"/>
      <c r="P186"/>
      <c r="Q186"/>
      <c r="R186"/>
      <c r="S186"/>
      <c r="T186"/>
      <c r="U186"/>
      <c r="V186"/>
      <c r="W186"/>
      <c r="X186"/>
      <c r="Y186"/>
      <c r="Z186"/>
      <c r="AA186"/>
      <c r="AB186"/>
      <c r="AC186"/>
      <c r="AD186"/>
      <c r="AE186"/>
      <c r="AF186"/>
      <c r="AG186"/>
      <c r="AH186"/>
      <c r="AI186"/>
      <c r="AJ186"/>
      <c r="AK186"/>
      <c r="AL186"/>
      <c r="AM186"/>
    </row>
    <row r="187" spans="1:47" s="52" customFormat="1" ht="30" customHeight="1" x14ac:dyDescent="0.2">
      <c r="A187" s="71" t="s">
        <v>182</v>
      </c>
      <c r="B187" s="72" t="s">
        <v>183</v>
      </c>
      <c r="C187" s="9" t="s">
        <v>398</v>
      </c>
      <c r="D187" s="9">
        <v>34.5</v>
      </c>
      <c r="E187" s="204">
        <v>0.04</v>
      </c>
      <c r="F187" s="203">
        <v>677</v>
      </c>
      <c r="G187" s="205">
        <v>0.98</v>
      </c>
      <c r="H187" s="365"/>
      <c r="I187" s="366"/>
      <c r="J187" s="250" t="s">
        <v>184</v>
      </c>
      <c r="K187" s="251"/>
      <c r="L187" s="251"/>
      <c r="M187"/>
      <c r="N187"/>
      <c r="O187"/>
      <c r="P187"/>
      <c r="Q187"/>
      <c r="R187"/>
      <c r="S187"/>
      <c r="T187"/>
      <c r="U187"/>
      <c r="V187"/>
      <c r="W187"/>
      <c r="X187"/>
      <c r="Y187"/>
      <c r="Z187"/>
      <c r="AA187"/>
      <c r="AB187"/>
      <c r="AC187"/>
      <c r="AD187"/>
      <c r="AE187"/>
      <c r="AF187"/>
      <c r="AG187"/>
      <c r="AH187"/>
      <c r="AI187"/>
      <c r="AJ187"/>
      <c r="AK187"/>
      <c r="AL187"/>
      <c r="AM187"/>
    </row>
    <row r="188" spans="1:47" s="52" customFormat="1" ht="30" customHeight="1" x14ac:dyDescent="0.2">
      <c r="A188" s="71" t="s">
        <v>185</v>
      </c>
      <c r="B188" s="72" t="s">
        <v>186</v>
      </c>
      <c r="C188" s="9" t="s">
        <v>410</v>
      </c>
      <c r="D188" s="9">
        <v>8.5</v>
      </c>
      <c r="E188" s="204">
        <v>0</v>
      </c>
      <c r="F188" s="203">
        <v>1</v>
      </c>
      <c r="G188" s="205">
        <v>1</v>
      </c>
      <c r="H188" s="157"/>
      <c r="I188" s="132"/>
      <c r="J188" s="248"/>
      <c r="K188" s="249"/>
      <c r="L188" s="249"/>
      <c r="M188"/>
      <c r="N188"/>
      <c r="O188"/>
      <c r="P188"/>
      <c r="Q188"/>
      <c r="R188"/>
      <c r="S188"/>
      <c r="T188"/>
      <c r="U188"/>
      <c r="V188"/>
      <c r="W188"/>
      <c r="X188"/>
      <c r="Y188"/>
      <c r="Z188"/>
      <c r="AA188"/>
      <c r="AB188"/>
      <c r="AC188"/>
      <c r="AD188"/>
      <c r="AE188"/>
      <c r="AF188"/>
      <c r="AG188"/>
      <c r="AH188"/>
      <c r="AI188"/>
      <c r="AJ188"/>
      <c r="AK188"/>
      <c r="AL188"/>
      <c r="AM188"/>
    </row>
    <row r="189" spans="1:47" s="52" customFormat="1" ht="30" customHeight="1" thickBot="1" x14ac:dyDescent="0.25">
      <c r="A189" s="71" t="s">
        <v>187</v>
      </c>
      <c r="B189" s="72" t="s">
        <v>188</v>
      </c>
      <c r="C189" s="9" t="s">
        <v>411</v>
      </c>
      <c r="D189" s="9">
        <v>27</v>
      </c>
      <c r="E189" s="204">
        <v>0.02</v>
      </c>
      <c r="F189" s="203">
        <v>148</v>
      </c>
      <c r="G189" s="205">
        <v>0.99</v>
      </c>
      <c r="H189" s="365"/>
      <c r="I189" s="366"/>
      <c r="J189" s="248"/>
      <c r="K189" s="249"/>
      <c r="L189" s="249"/>
      <c r="M189"/>
      <c r="N189"/>
      <c r="O189"/>
      <c r="P189"/>
      <c r="Q189"/>
      <c r="R189"/>
      <c r="S189"/>
      <c r="T189"/>
      <c r="U189"/>
      <c r="V189"/>
      <c r="W189"/>
      <c r="X189"/>
      <c r="Y189"/>
      <c r="Z189"/>
      <c r="AA189"/>
      <c r="AB189"/>
      <c r="AC189"/>
      <c r="AD189"/>
      <c r="AE189"/>
      <c r="AF189"/>
      <c r="AG189"/>
      <c r="AH189"/>
      <c r="AI189"/>
      <c r="AJ189"/>
      <c r="AK189"/>
      <c r="AL189"/>
      <c r="AM189"/>
    </row>
    <row r="190" spans="1:47" s="76" customFormat="1" ht="33" customHeight="1" thickBot="1" x14ac:dyDescent="0.25">
      <c r="A190" s="52"/>
      <c r="B190" s="52"/>
      <c r="C190" s="74" t="s">
        <v>189</v>
      </c>
      <c r="D190" s="118">
        <f>SUM(D52:D185)+SUM(D187:D189)</f>
        <v>31245206.960000012</v>
      </c>
      <c r="E190" s="450"/>
      <c r="F190" s="451"/>
      <c r="G190" s="451"/>
      <c r="H190" s="120">
        <f>SUM(H52:H185)</f>
        <v>0</v>
      </c>
      <c r="I190" s="120">
        <f>SUM(I52:I185)</f>
        <v>24331594.768999998</v>
      </c>
      <c r="J190"/>
      <c r="K190"/>
      <c r="L190"/>
      <c r="M190"/>
      <c r="N190"/>
      <c r="O190"/>
      <c r="P190"/>
      <c r="Q190"/>
      <c r="R190"/>
      <c r="S190"/>
      <c r="T190"/>
      <c r="U190"/>
      <c r="V190"/>
      <c r="W190"/>
      <c r="X190"/>
      <c r="Y190"/>
      <c r="Z190"/>
      <c r="AA190"/>
      <c r="AB190"/>
      <c r="AC190"/>
      <c r="AD190"/>
      <c r="AE190"/>
      <c r="AF190"/>
      <c r="AG190"/>
      <c r="AH190"/>
      <c r="AI190"/>
      <c r="AJ190"/>
      <c r="AK190"/>
    </row>
    <row r="191" spans="1:47" s="76" customFormat="1" ht="33" customHeight="1" thickBot="1" x14ac:dyDescent="0.25">
      <c r="A191" s="55"/>
      <c r="B191" s="55"/>
      <c r="C191" s="75" t="s">
        <v>190</v>
      </c>
      <c r="D191" s="119">
        <f>D190/$C$6</f>
        <v>3162.7904605729336</v>
      </c>
      <c r="E191" s="452"/>
      <c r="F191" s="452"/>
      <c r="G191" s="452"/>
      <c r="H191" s="121">
        <f t="shared" ref="H191:I191" si="2">H190/$C$6</f>
        <v>0</v>
      </c>
      <c r="I191" s="121">
        <f t="shared" si="2"/>
        <v>2462.9613087357016</v>
      </c>
      <c r="J191"/>
      <c r="K191"/>
      <c r="L191"/>
      <c r="M191"/>
      <c r="N191"/>
      <c r="O191"/>
      <c r="P191"/>
      <c r="Q191"/>
      <c r="R191"/>
      <c r="S191"/>
      <c r="T191"/>
      <c r="U191"/>
      <c r="V191"/>
      <c r="W191"/>
      <c r="X191"/>
      <c r="Y191"/>
      <c r="Z191"/>
      <c r="AA191"/>
      <c r="AB191"/>
      <c r="AC191"/>
      <c r="AD191"/>
      <c r="AE191"/>
      <c r="AF191"/>
      <c r="AG191"/>
      <c r="AH191"/>
      <c r="AI191"/>
      <c r="AJ191"/>
      <c r="AK191"/>
    </row>
    <row r="192" spans="1:47" s="76" customFormat="1" ht="27" customHeight="1" x14ac:dyDescent="0.2">
      <c r="A192" s="55"/>
      <c r="B192" s="55"/>
      <c r="C192" s="54"/>
      <c r="D192" s="54"/>
      <c r="E192" s="54"/>
      <c r="F192" s="191"/>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row>
    <row r="193" spans="1:47" s="76" customFormat="1" ht="36" customHeight="1" x14ac:dyDescent="0.2">
      <c r="A193" s="419"/>
      <c r="B193" s="419"/>
      <c r="C193" s="419"/>
      <c r="D193" s="419"/>
      <c r="E193" s="419"/>
      <c r="F193" s="419"/>
      <c r="G193" s="419"/>
      <c r="H193" s="419"/>
      <c r="I193" s="419"/>
      <c r="J193" s="419"/>
      <c r="K193" s="419"/>
      <c r="L193" s="419"/>
      <c r="M193" s="419"/>
      <c r="N193" s="419"/>
      <c r="O193" s="419"/>
      <c r="P193" s="419"/>
      <c r="Q193" s="419"/>
      <c r="R193" s="419"/>
      <c r="S193" s="419"/>
      <c r="T193" s="419"/>
      <c r="U193"/>
      <c r="V193"/>
      <c r="W193"/>
      <c r="X193"/>
      <c r="Y193"/>
      <c r="Z193"/>
      <c r="AA193"/>
      <c r="AB193"/>
      <c r="AC193"/>
      <c r="AD193"/>
      <c r="AE193"/>
      <c r="AF193"/>
      <c r="AG193"/>
      <c r="AH193"/>
      <c r="AI193"/>
      <c r="AJ193"/>
      <c r="AK193"/>
      <c r="AL193"/>
      <c r="AM193"/>
      <c r="AN193"/>
      <c r="AO193"/>
      <c r="AP193"/>
      <c r="AQ193"/>
      <c r="AR193"/>
      <c r="AS193"/>
      <c r="AT193"/>
      <c r="AU193"/>
    </row>
    <row r="194" spans="1:47" ht="23.25" customHeight="1" x14ac:dyDescent="0.2">
      <c r="A194" s="309" t="s">
        <v>235</v>
      </c>
      <c r="B194" s="310"/>
      <c r="C194" s="315" t="s">
        <v>236</v>
      </c>
      <c r="D194" s="315" t="s">
        <v>193</v>
      </c>
      <c r="E194" s="317" t="s">
        <v>194</v>
      </c>
      <c r="F194" s="318"/>
      <c r="G194" s="321" t="s">
        <v>195</v>
      </c>
      <c r="H194" s="321"/>
      <c r="I194" s="321"/>
      <c r="J194" s="321"/>
      <c r="K194" s="321"/>
      <c r="L194" s="321"/>
      <c r="M194" s="321"/>
      <c r="N194" s="321"/>
      <c r="O194" s="317" t="s">
        <v>196</v>
      </c>
      <c r="P194" s="321"/>
      <c r="Q194" s="321"/>
      <c r="R194" s="318"/>
      <c r="S194" s="367" t="s">
        <v>197</v>
      </c>
      <c r="T194" s="318" t="s">
        <v>198</v>
      </c>
    </row>
    <row r="195" spans="1:47" ht="39.4" customHeight="1" x14ac:dyDescent="0.2">
      <c r="A195" s="420"/>
      <c r="B195" s="421"/>
      <c r="C195" s="341"/>
      <c r="D195" s="316"/>
      <c r="E195" s="319"/>
      <c r="F195" s="320"/>
      <c r="G195" s="322"/>
      <c r="H195" s="322"/>
      <c r="I195" s="322"/>
      <c r="J195" s="322"/>
      <c r="K195" s="322"/>
      <c r="L195" s="322"/>
      <c r="M195" s="322"/>
      <c r="N195" s="322"/>
      <c r="O195" s="319"/>
      <c r="P195" s="322"/>
      <c r="Q195" s="322"/>
      <c r="R195" s="320"/>
      <c r="S195" s="368"/>
      <c r="T195" s="320"/>
    </row>
    <row r="196" spans="1:47" ht="24.75" customHeight="1" x14ac:dyDescent="0.2">
      <c r="A196" s="422"/>
      <c r="B196" s="423"/>
      <c r="C196" s="342"/>
      <c r="D196" s="362" t="s">
        <v>199</v>
      </c>
      <c r="E196" s="363"/>
      <c r="F196" s="364"/>
      <c r="G196" s="362" t="s">
        <v>200</v>
      </c>
      <c r="H196" s="363"/>
      <c r="I196" s="363"/>
      <c r="J196" s="363"/>
      <c r="K196" s="363"/>
      <c r="L196" s="363"/>
      <c r="M196" s="363"/>
      <c r="N196" s="364"/>
      <c r="O196" s="362" t="s">
        <v>201</v>
      </c>
      <c r="P196" s="363"/>
      <c r="Q196" s="363"/>
      <c r="R196" s="364"/>
      <c r="S196" s="368"/>
      <c r="T196" s="318" t="s">
        <v>113</v>
      </c>
    </row>
    <row r="197" spans="1:47" ht="30" customHeight="1" x14ac:dyDescent="0.2">
      <c r="A197" s="77" t="s">
        <v>138</v>
      </c>
      <c r="B197" s="78"/>
      <c r="C197" s="79"/>
      <c r="D197" s="79" t="s">
        <v>202</v>
      </c>
      <c r="E197" s="79" t="s">
        <v>203</v>
      </c>
      <c r="F197" s="192" t="s">
        <v>204</v>
      </c>
      <c r="G197" s="79" t="s">
        <v>205</v>
      </c>
      <c r="H197" s="79" t="s">
        <v>206</v>
      </c>
      <c r="I197" s="79" t="s">
        <v>207</v>
      </c>
      <c r="J197" s="79" t="s">
        <v>208</v>
      </c>
      <c r="K197" s="79" t="s">
        <v>209</v>
      </c>
      <c r="L197" s="362" t="s">
        <v>210</v>
      </c>
      <c r="M197" s="364"/>
      <c r="N197" s="79" t="s">
        <v>211</v>
      </c>
      <c r="O197" s="79" t="s">
        <v>212</v>
      </c>
      <c r="P197" s="79" t="s">
        <v>213</v>
      </c>
      <c r="Q197" s="79" t="s">
        <v>214</v>
      </c>
      <c r="R197" s="79" t="s">
        <v>215</v>
      </c>
      <c r="S197" s="369"/>
      <c r="T197" s="320"/>
    </row>
    <row r="198" spans="1:47" ht="30" customHeight="1" x14ac:dyDescent="0.2">
      <c r="A198" s="80">
        <v>0.1</v>
      </c>
      <c r="B198" s="72" t="s">
        <v>156</v>
      </c>
      <c r="C198" s="325"/>
      <c r="D198" s="326"/>
      <c r="E198" s="326"/>
      <c r="F198" s="326"/>
      <c r="G198" s="326"/>
      <c r="H198" s="326"/>
      <c r="I198" s="326"/>
      <c r="J198" s="326"/>
      <c r="K198" s="326"/>
      <c r="L198" s="326"/>
      <c r="M198" s="326"/>
      <c r="N198" s="327"/>
      <c r="O198" s="28" t="s">
        <v>216</v>
      </c>
      <c r="P198" s="28"/>
      <c r="Q198" s="28"/>
      <c r="R198" s="28"/>
      <c r="S198" s="117">
        <f>SUM(C198:R198)</f>
        <v>0</v>
      </c>
      <c r="T198" s="25"/>
    </row>
    <row r="199" spans="1:47" ht="30" customHeight="1" x14ac:dyDescent="0.2">
      <c r="A199" s="71">
        <v>0.2</v>
      </c>
      <c r="B199" s="72" t="s">
        <v>158</v>
      </c>
      <c r="C199" s="328"/>
      <c r="D199" s="329"/>
      <c r="E199" s="329"/>
      <c r="F199" s="329"/>
      <c r="G199" s="329"/>
      <c r="H199" s="329"/>
      <c r="I199" s="329"/>
      <c r="J199" s="329"/>
      <c r="K199" s="329"/>
      <c r="L199" s="329"/>
      <c r="M199" s="329"/>
      <c r="N199" s="330"/>
      <c r="O199" s="28">
        <v>8570.7199999999993</v>
      </c>
      <c r="P199" s="28" t="s">
        <v>400</v>
      </c>
      <c r="Q199" s="28" t="s">
        <v>400</v>
      </c>
      <c r="R199" s="28" t="s">
        <v>400</v>
      </c>
      <c r="S199" s="117">
        <f t="shared" ref="S199:S213" si="3">SUM(C199:R199)</f>
        <v>8570.7199999999993</v>
      </c>
      <c r="T199" s="24">
        <v>0</v>
      </c>
    </row>
    <row r="200" spans="1:47" ht="30" customHeight="1" x14ac:dyDescent="0.2">
      <c r="A200" s="71">
        <v>0.3</v>
      </c>
      <c r="B200" s="72" t="s">
        <v>159</v>
      </c>
      <c r="C200" s="24"/>
      <c r="D200" s="24"/>
      <c r="E200" s="26"/>
      <c r="F200" s="193"/>
      <c r="G200" s="27"/>
      <c r="H200" s="28"/>
      <c r="I200" s="28"/>
      <c r="J200" s="28"/>
      <c r="K200" s="28"/>
      <c r="L200" s="438"/>
      <c r="M200" s="439"/>
      <c r="N200" s="440"/>
      <c r="O200" s="28">
        <v>0</v>
      </c>
      <c r="P200" s="28" t="s">
        <v>400</v>
      </c>
      <c r="Q200" s="28" t="s">
        <v>400</v>
      </c>
      <c r="R200" s="28" t="s">
        <v>400</v>
      </c>
      <c r="S200" s="117">
        <f t="shared" si="3"/>
        <v>0</v>
      </c>
      <c r="T200" s="24">
        <v>-228194.33899999998</v>
      </c>
    </row>
    <row r="201" spans="1:47" ht="30" customHeight="1" x14ac:dyDescent="0.2">
      <c r="A201" s="71">
        <v>0.4</v>
      </c>
      <c r="B201" s="72" t="s">
        <v>160</v>
      </c>
      <c r="C201" s="24"/>
      <c r="D201" s="24"/>
      <c r="E201" s="26"/>
      <c r="F201" s="193"/>
      <c r="G201" s="29"/>
      <c r="H201" s="28"/>
      <c r="I201" s="28"/>
      <c r="J201" s="28"/>
      <c r="K201" s="28"/>
      <c r="L201" s="325"/>
      <c r="M201" s="326"/>
      <c r="N201" s="327"/>
      <c r="O201" s="28">
        <v>0</v>
      </c>
      <c r="P201" s="28" t="s">
        <v>400</v>
      </c>
      <c r="Q201" s="28" t="s">
        <v>400</v>
      </c>
      <c r="R201" s="28" t="s">
        <v>400</v>
      </c>
      <c r="S201" s="117">
        <f t="shared" si="3"/>
        <v>0</v>
      </c>
      <c r="T201" s="28">
        <v>-486730.79549999995</v>
      </c>
    </row>
    <row r="202" spans="1:47" ht="30" customHeight="1" x14ac:dyDescent="0.2">
      <c r="A202" s="71">
        <v>0.5</v>
      </c>
      <c r="B202" s="72" t="s">
        <v>217</v>
      </c>
      <c r="C202" s="24"/>
      <c r="D202" s="24"/>
      <c r="E202" s="26"/>
      <c r="F202" s="193"/>
      <c r="G202" s="29"/>
      <c r="H202" s="28"/>
      <c r="I202" s="28"/>
      <c r="J202" s="28"/>
      <c r="K202" s="28"/>
      <c r="L202" s="325"/>
      <c r="M202" s="326"/>
      <c r="N202" s="327"/>
      <c r="O202" s="28">
        <v>0</v>
      </c>
      <c r="P202" s="28" t="s">
        <v>400</v>
      </c>
      <c r="Q202" s="28" t="s">
        <v>400</v>
      </c>
      <c r="R202" s="28" t="s">
        <v>400</v>
      </c>
      <c r="S202" s="117">
        <f t="shared" si="3"/>
        <v>0</v>
      </c>
      <c r="T202" s="28">
        <v>-377142.41949999996</v>
      </c>
    </row>
    <row r="203" spans="1:47" ht="30" customHeight="1" x14ac:dyDescent="0.2">
      <c r="A203" s="71">
        <v>1</v>
      </c>
      <c r="B203" s="78" t="s">
        <v>161</v>
      </c>
      <c r="C203" s="24">
        <v>-2.5299999999999996E-2</v>
      </c>
      <c r="D203" s="24">
        <v>1301941.7144999998</v>
      </c>
      <c r="E203" s="30">
        <v>24218.517</v>
      </c>
      <c r="F203" s="194">
        <v>58765.160999999993</v>
      </c>
      <c r="G203" s="28">
        <v>0</v>
      </c>
      <c r="H203" s="28">
        <v>20086.72995914079</v>
      </c>
      <c r="I203" s="28">
        <v>5021.6824897851975</v>
      </c>
      <c r="J203" s="28">
        <v>0</v>
      </c>
      <c r="K203" s="28">
        <v>0</v>
      </c>
      <c r="L203" s="325"/>
      <c r="M203" s="326"/>
      <c r="N203" s="327"/>
      <c r="O203" s="28" t="s">
        <v>399</v>
      </c>
      <c r="P203" s="28">
        <v>15167.809999999998</v>
      </c>
      <c r="Q203" s="28">
        <v>23125.246499999997</v>
      </c>
      <c r="R203" s="28" t="s">
        <v>399</v>
      </c>
      <c r="S203" s="117">
        <f t="shared" si="3"/>
        <v>1448326.8361489256</v>
      </c>
      <c r="T203" s="28">
        <v>-136952.86749999999</v>
      </c>
    </row>
    <row r="204" spans="1:47" ht="30" customHeight="1" x14ac:dyDescent="0.2">
      <c r="A204" s="71">
        <v>2.1</v>
      </c>
      <c r="B204" s="72" t="s">
        <v>162</v>
      </c>
      <c r="C204" s="24">
        <v>-608542.84349999984</v>
      </c>
      <c r="D204" s="24">
        <v>1321220.4984999998</v>
      </c>
      <c r="E204" s="30">
        <v>14231.180999999999</v>
      </c>
      <c r="F204" s="194">
        <v>137456.78599999999</v>
      </c>
      <c r="G204" s="28">
        <v>0</v>
      </c>
      <c r="H204" s="28">
        <v>21362.821969509761</v>
      </c>
      <c r="I204" s="28">
        <v>5340.7054923774404</v>
      </c>
      <c r="J204" s="28">
        <v>0</v>
      </c>
      <c r="K204" s="28">
        <v>0</v>
      </c>
      <c r="L204" s="325"/>
      <c r="M204" s="326"/>
      <c r="N204" s="327"/>
      <c r="O204" s="28" t="s">
        <v>399</v>
      </c>
      <c r="P204" s="28">
        <v>11243.239499999998</v>
      </c>
      <c r="Q204" s="28">
        <v>365522.31809999997</v>
      </c>
      <c r="R204" s="28" t="s">
        <v>399</v>
      </c>
      <c r="S204" s="117">
        <f t="shared" si="3"/>
        <v>1267834.707061887</v>
      </c>
      <c r="T204" s="28">
        <v>-536.40599999999995</v>
      </c>
    </row>
    <row r="205" spans="1:47" ht="30" customHeight="1" x14ac:dyDescent="0.2">
      <c r="A205" s="71">
        <v>2.2000000000000002</v>
      </c>
      <c r="B205" s="72" t="s">
        <v>163</v>
      </c>
      <c r="C205" s="24">
        <v>-329678.45799999998</v>
      </c>
      <c r="D205" s="24">
        <v>1334032.6484999999</v>
      </c>
      <c r="E205" s="30">
        <v>20102.597999999998</v>
      </c>
      <c r="F205" s="194">
        <v>101620.75049999998</v>
      </c>
      <c r="G205" s="28">
        <v>0</v>
      </c>
      <c r="H205" s="28">
        <v>21114.04538937195</v>
      </c>
      <c r="I205" s="28">
        <v>5278.5113473429874</v>
      </c>
      <c r="J205" s="28">
        <v>0</v>
      </c>
      <c r="K205" s="28">
        <v>0</v>
      </c>
      <c r="L205" s="325"/>
      <c r="M205" s="326"/>
      <c r="N205" s="327"/>
      <c r="O205" s="28" t="s">
        <v>399</v>
      </c>
      <c r="P205" s="28">
        <v>11722.513499999999</v>
      </c>
      <c r="Q205" s="28">
        <v>330344.48050000001</v>
      </c>
      <c r="R205" s="28" t="s">
        <v>399</v>
      </c>
      <c r="S205" s="117">
        <f>SUM(C205:R205)</f>
        <v>1494537.0897367147</v>
      </c>
      <c r="T205" s="28">
        <v>-27542.879499999999</v>
      </c>
    </row>
    <row r="206" spans="1:47" ht="30" customHeight="1" x14ac:dyDescent="0.2">
      <c r="A206" s="71">
        <v>2.2999999999999998</v>
      </c>
      <c r="B206" s="72" t="s">
        <v>164</v>
      </c>
      <c r="C206" s="24">
        <v>-58579.228999999992</v>
      </c>
      <c r="D206" s="24">
        <v>484707.68099999998</v>
      </c>
      <c r="E206" s="30">
        <v>6549.387999999999</v>
      </c>
      <c r="F206" s="194">
        <v>39713.961999999992</v>
      </c>
      <c r="G206" s="28">
        <v>0</v>
      </c>
      <c r="H206" s="28">
        <v>7701.1164453926149</v>
      </c>
      <c r="I206" s="28">
        <v>1925.2791113481537</v>
      </c>
      <c r="J206" s="28">
        <v>0</v>
      </c>
      <c r="K206" s="28">
        <v>0</v>
      </c>
      <c r="L206" s="325"/>
      <c r="M206" s="326"/>
      <c r="N206" s="327"/>
      <c r="O206" s="28" t="s">
        <v>399</v>
      </c>
      <c r="P206" s="28">
        <v>2944.529</v>
      </c>
      <c r="Q206" s="28">
        <v>125101.48499999999</v>
      </c>
      <c r="R206" s="28" t="s">
        <v>399</v>
      </c>
      <c r="S206" s="117">
        <f t="shared" si="3"/>
        <v>610064.21155674069</v>
      </c>
      <c r="T206" s="28">
        <v>-2400.2224999999999</v>
      </c>
    </row>
    <row r="207" spans="1:47" ht="30" customHeight="1" x14ac:dyDescent="0.2">
      <c r="A207" s="71">
        <v>2.4</v>
      </c>
      <c r="B207" s="72" t="s">
        <v>165</v>
      </c>
      <c r="C207" s="24">
        <v>0</v>
      </c>
      <c r="D207" s="24">
        <v>34665.438999999998</v>
      </c>
      <c r="E207" s="30">
        <v>348.73749999999995</v>
      </c>
      <c r="F207" s="194">
        <v>3503.0495000000001</v>
      </c>
      <c r="G207" s="28">
        <v>0</v>
      </c>
      <c r="H207" s="28">
        <v>558.64750666501811</v>
      </c>
      <c r="I207" s="28">
        <v>139.66187666625453</v>
      </c>
      <c r="J207" s="28">
        <v>0</v>
      </c>
      <c r="K207" s="28">
        <v>0</v>
      </c>
      <c r="L207" s="325"/>
      <c r="M207" s="326"/>
      <c r="N207" s="327"/>
      <c r="O207" s="28" t="s">
        <v>399</v>
      </c>
      <c r="P207" s="28">
        <v>1665.0389999999998</v>
      </c>
      <c r="Q207" s="28">
        <v>60.535999999999994</v>
      </c>
      <c r="R207" s="28">
        <v>17.802</v>
      </c>
      <c r="S207" s="117">
        <f t="shared" si="3"/>
        <v>40958.912383331277</v>
      </c>
      <c r="T207" s="28">
        <v>-29475.511999999999</v>
      </c>
    </row>
    <row r="208" spans="1:47" ht="30" customHeight="1" x14ac:dyDescent="0.2">
      <c r="A208" s="71">
        <v>2.5</v>
      </c>
      <c r="B208" s="72" t="s">
        <v>166</v>
      </c>
      <c r="C208" s="24">
        <v>0</v>
      </c>
      <c r="D208" s="24">
        <v>453885.99049999996</v>
      </c>
      <c r="E208" s="30">
        <v>5592.7489999999998</v>
      </c>
      <c r="F208" s="194">
        <v>26810.4905</v>
      </c>
      <c r="G208" s="28">
        <v>0</v>
      </c>
      <c r="H208" s="28">
        <v>7053.0589575051818</v>
      </c>
      <c r="I208" s="28">
        <v>1763.2647393762954</v>
      </c>
      <c r="J208" s="28">
        <v>0</v>
      </c>
      <c r="K208" s="28">
        <v>0</v>
      </c>
      <c r="L208" s="325"/>
      <c r="M208" s="326"/>
      <c r="N208" s="327"/>
      <c r="O208" s="28" t="s">
        <v>399</v>
      </c>
      <c r="P208" s="28">
        <v>5109.9214999999995</v>
      </c>
      <c r="Q208" s="28">
        <v>461.08099999999996</v>
      </c>
      <c r="R208" s="28">
        <v>58.856999999999992</v>
      </c>
      <c r="S208" s="117">
        <f t="shared" si="3"/>
        <v>500735.41319688148</v>
      </c>
      <c r="T208" s="28">
        <v>-234791.14149999997</v>
      </c>
    </row>
    <row r="209" spans="1:47" ht="30" customHeight="1" x14ac:dyDescent="0.2">
      <c r="A209" s="71">
        <v>2.6</v>
      </c>
      <c r="B209" s="72" t="s">
        <v>167</v>
      </c>
      <c r="C209" s="24">
        <v>0</v>
      </c>
      <c r="D209" s="24">
        <v>114360.14</v>
      </c>
      <c r="E209" s="30">
        <v>1973.7909999999997</v>
      </c>
      <c r="F209" s="194">
        <v>0</v>
      </c>
      <c r="G209" s="28">
        <v>0</v>
      </c>
      <c r="H209" s="28">
        <v>1687.2881887623541</v>
      </c>
      <c r="I209" s="28">
        <v>421.82204719058853</v>
      </c>
      <c r="J209" s="28">
        <v>117660.04199999999</v>
      </c>
      <c r="K209" s="28">
        <v>0</v>
      </c>
      <c r="L209" s="325"/>
      <c r="M209" s="326"/>
      <c r="N209" s="327"/>
      <c r="O209" s="28" t="s">
        <v>399</v>
      </c>
      <c r="P209" s="28">
        <v>1304.56</v>
      </c>
      <c r="Q209" s="28">
        <v>8.234</v>
      </c>
      <c r="R209" s="28">
        <v>13.316999999999998</v>
      </c>
      <c r="S209" s="117">
        <f t="shared" si="3"/>
        <v>237429.19423595295</v>
      </c>
      <c r="T209" s="28">
        <v>-1575019.9554999999</v>
      </c>
    </row>
    <row r="210" spans="1:47" ht="30" customHeight="1" x14ac:dyDescent="0.2">
      <c r="A210" s="71">
        <v>2.7</v>
      </c>
      <c r="B210" s="72" t="s">
        <v>168</v>
      </c>
      <c r="C210" s="24">
        <v>0</v>
      </c>
      <c r="D210" s="24">
        <v>171766.04699999999</v>
      </c>
      <c r="E210" s="30">
        <v>2428.6044999999999</v>
      </c>
      <c r="F210" s="194">
        <v>14085.579499999998</v>
      </c>
      <c r="G210" s="28">
        <v>0</v>
      </c>
      <c r="H210" s="28">
        <v>2730.7854829022122</v>
      </c>
      <c r="I210" s="28">
        <v>682.69637072555304</v>
      </c>
      <c r="J210" s="28">
        <v>1697.9749999999999</v>
      </c>
      <c r="K210" s="28">
        <v>0</v>
      </c>
      <c r="L210" s="325"/>
      <c r="M210" s="326"/>
      <c r="N210" s="327"/>
      <c r="O210" s="28" t="s">
        <v>399</v>
      </c>
      <c r="P210" s="28">
        <v>6659.7879999999996</v>
      </c>
      <c r="Q210" s="28">
        <v>302.93299999999999</v>
      </c>
      <c r="R210" s="28">
        <v>64.652999999999992</v>
      </c>
      <c r="S210" s="117">
        <f t="shared" si="3"/>
        <v>200419.06185362773</v>
      </c>
      <c r="T210" s="28">
        <v>0</v>
      </c>
    </row>
    <row r="211" spans="1:47" ht="30" customHeight="1" x14ac:dyDescent="0.2">
      <c r="A211" s="71">
        <v>2.8</v>
      </c>
      <c r="B211" s="72" t="s">
        <v>169</v>
      </c>
      <c r="C211" s="24">
        <v>-41797.7045</v>
      </c>
      <c r="D211" s="24">
        <v>245469.46649999998</v>
      </c>
      <c r="E211" s="30">
        <v>5085.5529999999999</v>
      </c>
      <c r="F211" s="194">
        <v>0</v>
      </c>
      <c r="G211" s="28">
        <v>0</v>
      </c>
      <c r="H211" s="28">
        <v>3634.0087660019954</v>
      </c>
      <c r="I211" s="28">
        <v>908.50219150049884</v>
      </c>
      <c r="J211" s="28">
        <v>253315.5485</v>
      </c>
      <c r="K211" s="28">
        <v>0</v>
      </c>
      <c r="L211" s="325"/>
      <c r="M211" s="326"/>
      <c r="N211" s="327"/>
      <c r="O211" s="28" t="s">
        <v>399</v>
      </c>
      <c r="P211" s="28">
        <v>2517.35</v>
      </c>
      <c r="Q211" s="28">
        <v>42023.794499999996</v>
      </c>
      <c r="R211" s="28">
        <v>17.088999999999999</v>
      </c>
      <c r="S211" s="117">
        <f t="shared" si="3"/>
        <v>511173.60795750248</v>
      </c>
      <c r="T211" s="28">
        <v>-557885.40099999995</v>
      </c>
    </row>
    <row r="212" spans="1:47" ht="30" customHeight="1" x14ac:dyDescent="0.2">
      <c r="A212" s="71">
        <v>3</v>
      </c>
      <c r="B212" s="78" t="s">
        <v>170</v>
      </c>
      <c r="C212" s="24">
        <v>-101520.15999999999</v>
      </c>
      <c r="D212" s="24">
        <v>872677.03999999992</v>
      </c>
      <c r="E212" s="24">
        <v>10498.326999999999</v>
      </c>
      <c r="F212" s="194">
        <v>34742.580999999998</v>
      </c>
      <c r="G212" s="28">
        <v>0</v>
      </c>
      <c r="H212" s="28">
        <v>13313.330845094339</v>
      </c>
      <c r="I212" s="28">
        <v>3328.3327112735847</v>
      </c>
      <c r="J212" s="28">
        <v>628039.14999999991</v>
      </c>
      <c r="K212" s="28">
        <v>0</v>
      </c>
      <c r="L212" s="325"/>
      <c r="M212" s="326"/>
      <c r="N212" s="327"/>
      <c r="O212" s="28" t="s">
        <v>399</v>
      </c>
      <c r="P212" s="28">
        <v>2776.1</v>
      </c>
      <c r="Q212" s="28">
        <v>266641.92099999997</v>
      </c>
      <c r="R212" s="28">
        <v>298.50549999999998</v>
      </c>
      <c r="S212" s="117">
        <f t="shared" ref="S212" si="4">SUM(C212:R212)</f>
        <v>1730795.1280563679</v>
      </c>
      <c r="T212" s="28" t="s">
        <v>399</v>
      </c>
    </row>
    <row r="213" spans="1:47" ht="30" customHeight="1" x14ac:dyDescent="0.2">
      <c r="A213" s="71">
        <v>4</v>
      </c>
      <c r="B213" s="78" t="s">
        <v>218</v>
      </c>
      <c r="C213" s="24">
        <v>-1172863.0349999999</v>
      </c>
      <c r="D213" s="24">
        <v>329067.62400000001</v>
      </c>
      <c r="E213" s="30">
        <v>1571.7624999999998</v>
      </c>
      <c r="F213" s="194">
        <v>4094.7474999999999</v>
      </c>
      <c r="G213" s="28">
        <v>0</v>
      </c>
      <c r="H213" s="28">
        <v>4854.9287883497645</v>
      </c>
      <c r="I213" s="28">
        <v>1213.7321970874411</v>
      </c>
      <c r="J213" s="28">
        <v>430638.08500000002</v>
      </c>
      <c r="K213" s="28">
        <v>0</v>
      </c>
      <c r="L213" s="328"/>
      <c r="M213" s="329"/>
      <c r="N213" s="330"/>
      <c r="O213" s="28" t="s">
        <v>399</v>
      </c>
      <c r="P213" s="28" t="s">
        <v>399</v>
      </c>
      <c r="Q213" s="28">
        <v>938290.42800000007</v>
      </c>
      <c r="R213" s="28" t="s">
        <v>399</v>
      </c>
      <c r="S213" s="117">
        <f t="shared" si="3"/>
        <v>536868.27298543742</v>
      </c>
      <c r="T213" s="28" t="s">
        <v>399</v>
      </c>
    </row>
    <row r="214" spans="1:47" ht="30" customHeight="1" x14ac:dyDescent="0.2">
      <c r="A214" s="71">
        <v>5</v>
      </c>
      <c r="B214" s="78" t="s">
        <v>172</v>
      </c>
      <c r="C214" s="24">
        <v>0</v>
      </c>
      <c r="D214" s="24">
        <v>621351.78500000003</v>
      </c>
      <c r="E214" s="30">
        <v>17245.905999999999</v>
      </c>
      <c r="F214" s="194">
        <v>6318.3989999999994</v>
      </c>
      <c r="G214" s="28">
        <v>87084</v>
      </c>
      <c r="H214" s="28">
        <v>9353.7568278321069</v>
      </c>
      <c r="I214" s="28">
        <v>64491.608999999997</v>
      </c>
      <c r="J214" s="28">
        <v>314197.61799999996</v>
      </c>
      <c r="K214" s="28">
        <v>0</v>
      </c>
      <c r="L214" s="21">
        <v>2486000</v>
      </c>
      <c r="M214" s="21">
        <v>1932000</v>
      </c>
      <c r="N214" s="21">
        <v>245000</v>
      </c>
      <c r="O214" s="28" t="s">
        <v>399</v>
      </c>
      <c r="P214" s="28">
        <v>3819.8399999999997</v>
      </c>
      <c r="Q214" s="28">
        <v>314.59399999999999</v>
      </c>
      <c r="R214" s="28">
        <v>31.429499999999997</v>
      </c>
      <c r="S214" s="117">
        <f t="shared" ref="S214:S217" si="5">SUM(C214:R214)</f>
        <v>5787208.9373278311</v>
      </c>
      <c r="T214" s="28">
        <v>-268.28349999999995</v>
      </c>
    </row>
    <row r="215" spans="1:47" ht="30" customHeight="1" x14ac:dyDescent="0.2">
      <c r="A215" s="71">
        <v>6</v>
      </c>
      <c r="B215" s="78" t="s">
        <v>173</v>
      </c>
      <c r="C215" s="24">
        <v>0</v>
      </c>
      <c r="D215" s="24" t="s">
        <v>399</v>
      </c>
      <c r="E215" s="30" t="s">
        <v>399</v>
      </c>
      <c r="F215" s="194" t="s">
        <v>399</v>
      </c>
      <c r="G215" s="28">
        <v>0</v>
      </c>
      <c r="H215" s="28">
        <v>0</v>
      </c>
      <c r="I215" s="28">
        <v>0</v>
      </c>
      <c r="J215" s="28">
        <v>0</v>
      </c>
      <c r="K215" s="28">
        <v>0</v>
      </c>
      <c r="L215" s="441"/>
      <c r="M215" s="442"/>
      <c r="N215" s="443"/>
      <c r="O215" s="28" t="s">
        <v>399</v>
      </c>
      <c r="P215" s="28" t="s">
        <v>399</v>
      </c>
      <c r="Q215" s="28" t="s">
        <v>399</v>
      </c>
      <c r="R215" s="28" t="s">
        <v>399</v>
      </c>
      <c r="S215" s="117">
        <f t="shared" si="5"/>
        <v>0</v>
      </c>
      <c r="T215" s="28"/>
    </row>
    <row r="216" spans="1:47" ht="30" customHeight="1" x14ac:dyDescent="0.2">
      <c r="A216" s="71">
        <v>7</v>
      </c>
      <c r="B216" s="78" t="s">
        <v>174</v>
      </c>
      <c r="C216" s="24">
        <v>0</v>
      </c>
      <c r="D216" s="24" t="s">
        <v>399</v>
      </c>
      <c r="E216" s="30" t="s">
        <v>399</v>
      </c>
      <c r="F216" s="194" t="s">
        <v>399</v>
      </c>
      <c r="G216" s="28">
        <v>0</v>
      </c>
      <c r="H216" s="28">
        <v>0</v>
      </c>
      <c r="I216" s="28">
        <v>0</v>
      </c>
      <c r="J216" s="28">
        <v>0</v>
      </c>
      <c r="K216" s="28">
        <v>0</v>
      </c>
      <c r="L216" s="444"/>
      <c r="M216" s="445"/>
      <c r="N216" s="446"/>
      <c r="O216" s="28" t="s">
        <v>399</v>
      </c>
      <c r="P216" s="28" t="s">
        <v>399</v>
      </c>
      <c r="Q216" s="28" t="s">
        <v>399</v>
      </c>
      <c r="R216" s="28" t="s">
        <v>399</v>
      </c>
      <c r="S216" s="117">
        <f t="shared" si="5"/>
        <v>0</v>
      </c>
      <c r="T216" s="28"/>
    </row>
    <row r="217" spans="1:47" ht="30" customHeight="1" x14ac:dyDescent="0.2">
      <c r="A217" s="71">
        <v>8</v>
      </c>
      <c r="B217" s="78" t="s">
        <v>175</v>
      </c>
      <c r="C217" s="24">
        <v>0</v>
      </c>
      <c r="D217" s="24">
        <v>9452.5514999999996</v>
      </c>
      <c r="E217" s="30">
        <v>996.31399999999996</v>
      </c>
      <c r="F217" s="194">
        <v>443.48599999999993</v>
      </c>
      <c r="G217" s="28">
        <v>0</v>
      </c>
      <c r="H217" s="28">
        <v>157.98087347188425</v>
      </c>
      <c r="I217" s="28">
        <v>39.495218367971063</v>
      </c>
      <c r="J217" s="28">
        <v>571.11299999999994</v>
      </c>
      <c r="K217" s="28">
        <v>0</v>
      </c>
      <c r="L217" s="447"/>
      <c r="M217" s="448"/>
      <c r="N217" s="449"/>
      <c r="O217" s="28" t="s">
        <v>399</v>
      </c>
      <c r="P217" s="28">
        <v>174.31700000000001</v>
      </c>
      <c r="Q217" s="28">
        <v>20.320499999999999</v>
      </c>
      <c r="R217" s="28" t="s">
        <v>399</v>
      </c>
      <c r="S217" s="117">
        <f t="shared" si="5"/>
        <v>11855.578091839854</v>
      </c>
      <c r="T217" s="28"/>
    </row>
    <row r="218" spans="1:47" ht="30" customHeight="1" x14ac:dyDescent="0.2">
      <c r="A218" s="307" t="s">
        <v>222</v>
      </c>
      <c r="B218" s="308"/>
      <c r="C218" s="304"/>
      <c r="D218" s="305"/>
      <c r="E218" s="306"/>
      <c r="F218" s="194">
        <v>128264</v>
      </c>
      <c r="G218" s="353"/>
      <c r="H218" s="354"/>
      <c r="I218" s="354"/>
      <c r="J218" s="354"/>
      <c r="K218" s="354"/>
      <c r="L218" s="354"/>
      <c r="M218" s="354"/>
      <c r="N218" s="354"/>
      <c r="O218" s="354"/>
      <c r="P218" s="354"/>
      <c r="Q218" s="354"/>
      <c r="R218" s="355"/>
      <c r="S218" s="117">
        <f>F218</f>
        <v>128264</v>
      </c>
      <c r="T218" s="134"/>
    </row>
    <row r="219" spans="1:47" ht="27" customHeight="1" x14ac:dyDescent="0.2">
      <c r="A219" s="274" t="s">
        <v>114</v>
      </c>
      <c r="B219" s="275"/>
      <c r="C219" s="113">
        <f>SUM(C200:C217)</f>
        <v>-2312981.4552999996</v>
      </c>
      <c r="D219" s="113">
        <f t="shared" ref="D219:K219" si="6">SUM(D200:D217)</f>
        <v>7294598.6260000002</v>
      </c>
      <c r="E219" s="114">
        <f t="shared" si="6"/>
        <v>110843.42849999999</v>
      </c>
      <c r="F219" s="195">
        <f>SUM(F200:F218)</f>
        <v>555818.99249999993</v>
      </c>
      <c r="G219" s="113">
        <f>SUM(G200:G217)</f>
        <v>87084</v>
      </c>
      <c r="H219" s="113">
        <f t="shared" si="6"/>
        <v>113608.49999999997</v>
      </c>
      <c r="I219" s="113">
        <f t="shared" si="6"/>
        <v>90555.294793041961</v>
      </c>
      <c r="J219" s="113">
        <f t="shared" si="6"/>
        <v>1746119.5314999998</v>
      </c>
      <c r="K219" s="113">
        <f t="shared" si="6"/>
        <v>0</v>
      </c>
      <c r="L219" s="427">
        <f>L214+M214</f>
        <v>4418000</v>
      </c>
      <c r="M219" s="428"/>
      <c r="N219" s="113">
        <f>N214</f>
        <v>245000</v>
      </c>
      <c r="O219" s="113">
        <f>SUM(O198:O217)</f>
        <v>8570.7199999999993</v>
      </c>
      <c r="P219" s="113">
        <f t="shared" ref="P219:R219" si="7">SUM(P198:P217)</f>
        <v>65105.007499999985</v>
      </c>
      <c r="Q219" s="113">
        <f t="shared" si="7"/>
        <v>2092217.3721</v>
      </c>
      <c r="R219" s="113">
        <f t="shared" si="7"/>
        <v>501.65299999999996</v>
      </c>
      <c r="S219" s="113">
        <f>SUM(S198:S218)</f>
        <v>14515041.67059304</v>
      </c>
      <c r="T219" s="113">
        <f>SUM(T198:T217)</f>
        <v>-3656940.2229999998</v>
      </c>
    </row>
    <row r="220" spans="1:47" ht="27" customHeight="1" x14ac:dyDescent="0.2">
      <c r="A220" s="274" t="s">
        <v>237</v>
      </c>
      <c r="B220" s="275"/>
      <c r="C220" s="115">
        <f t="shared" ref="C220:K220" si="8">C219/$C$6</f>
        <v>-234.13113222998274</v>
      </c>
      <c r="D220" s="115">
        <f t="shared" si="8"/>
        <v>738.39443526672744</v>
      </c>
      <c r="E220" s="115">
        <f t="shared" si="8"/>
        <v>11.22010613422411</v>
      </c>
      <c r="F220" s="196">
        <f t="shared" si="8"/>
        <v>56.262677649559663</v>
      </c>
      <c r="G220" s="115">
        <f t="shared" si="8"/>
        <v>8.8150622532645002</v>
      </c>
      <c r="H220" s="115">
        <f t="shared" si="8"/>
        <v>11.499999999999996</v>
      </c>
      <c r="I220" s="115">
        <f t="shared" si="8"/>
        <v>9.1664434449885572</v>
      </c>
      <c r="J220" s="115">
        <f t="shared" si="8"/>
        <v>176.75063584370886</v>
      </c>
      <c r="K220" s="115">
        <f t="shared" si="8"/>
        <v>0</v>
      </c>
      <c r="L220" s="429">
        <f>L219/$C$6</f>
        <v>447.21125620002027</v>
      </c>
      <c r="M220" s="430"/>
      <c r="N220" s="115">
        <f t="shared" ref="N220" si="9">N219/$C$6</f>
        <v>24.800080979856261</v>
      </c>
      <c r="O220" s="115">
        <f t="shared" ref="O220" si="10">O219/$C$6</f>
        <v>0.86756959206397399</v>
      </c>
      <c r="P220" s="115">
        <f t="shared" ref="P220" si="11">P219/$C$6</f>
        <v>6.5902426865067296</v>
      </c>
      <c r="Q220" s="115">
        <f t="shared" ref="Q220" si="12">Q219/$C$6</f>
        <v>211.78432757364106</v>
      </c>
      <c r="R220" s="115">
        <f t="shared" ref="R220" si="13">R219/$C$6</f>
        <v>5.077973479097074E-2</v>
      </c>
      <c r="S220" s="115">
        <f t="shared" ref="S220" si="14">S219/$C$6</f>
        <v>1469.2824851293694</v>
      </c>
      <c r="T220" s="115">
        <f t="shared" ref="T220" si="15">T219/$C$6</f>
        <v>-370.17311701589227</v>
      </c>
    </row>
    <row r="221" spans="1:47" ht="15.75" customHeight="1" x14ac:dyDescent="0.2">
      <c r="A221" s="431" t="s">
        <v>223</v>
      </c>
      <c r="B221" s="432"/>
      <c r="C221" s="432"/>
      <c r="D221" s="432"/>
      <c r="E221" s="432"/>
      <c r="F221" s="432"/>
      <c r="G221" s="432"/>
      <c r="H221" s="432"/>
      <c r="I221" s="432"/>
      <c r="J221" s="432"/>
      <c r="K221" s="432"/>
      <c r="L221" s="432"/>
      <c r="M221" s="432"/>
      <c r="N221" s="432"/>
      <c r="O221" s="432"/>
      <c r="P221" s="432"/>
      <c r="Q221" s="432"/>
      <c r="R221" s="432"/>
      <c r="S221" s="432"/>
      <c r="T221" s="432"/>
    </row>
    <row r="222" spans="1:47" ht="15" customHeight="1" x14ac:dyDescent="0.2">
      <c r="A222" s="81" t="s">
        <v>224</v>
      </c>
      <c r="B222" s="81"/>
      <c r="C222" s="81"/>
      <c r="D222" s="81"/>
      <c r="E222" s="81"/>
      <c r="F222" s="81"/>
      <c r="G222" s="81"/>
      <c r="H222" s="81"/>
      <c r="I222" s="81"/>
      <c r="J222" s="81"/>
      <c r="K222" s="81"/>
      <c r="L222" s="81"/>
      <c r="M222" s="81"/>
      <c r="N222" s="81"/>
      <c r="O222" s="81"/>
      <c r="P222" s="133"/>
      <c r="Q222" s="133"/>
      <c r="R222" s="133"/>
      <c r="S222" s="133"/>
      <c r="T222" s="133"/>
    </row>
    <row r="223" spans="1:47" s="85" customFormat="1" ht="37.5" customHeight="1" x14ac:dyDescent="0.2">
      <c r="A223" s="133"/>
      <c r="B223" s="133"/>
      <c r="C223" s="133"/>
      <c r="D223" s="133"/>
      <c r="E223" s="133"/>
      <c r="F223" s="185"/>
      <c r="G223" s="133"/>
      <c r="H223" s="133"/>
      <c r="I223" s="133"/>
      <c r="J223" s="133"/>
      <c r="K223" s="133"/>
      <c r="L223" s="133"/>
      <c r="M223" s="133"/>
      <c r="N223" s="133"/>
      <c r="O223" s="133"/>
      <c r="P223" s="133"/>
      <c r="Q223" s="133"/>
      <c r="R223" s="133"/>
      <c r="S223" s="133"/>
      <c r="T223" s="133"/>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row>
    <row r="224" spans="1:47" ht="12.75" customHeight="1" x14ac:dyDescent="0.2">
      <c r="A224" s="133"/>
      <c r="B224" s="133"/>
      <c r="C224" s="133"/>
      <c r="D224" s="133"/>
      <c r="E224" s="133"/>
      <c r="F224" s="185"/>
      <c r="G224" s="133"/>
      <c r="H224" s="133"/>
      <c r="I224" s="133"/>
      <c r="J224" s="133"/>
      <c r="K224" s="133"/>
      <c r="L224" s="133"/>
      <c r="M224" s="133"/>
      <c r="N224" s="133"/>
      <c r="O224" s="133"/>
      <c r="P224" s="133"/>
      <c r="Q224" s="133"/>
      <c r="R224" s="133"/>
      <c r="S224" s="133"/>
      <c r="T224" s="133"/>
    </row>
    <row r="225" spans="1:21" ht="65.25" customHeight="1" x14ac:dyDescent="0.2">
      <c r="A225" s="133"/>
      <c r="B225" s="133"/>
      <c r="C225" s="133"/>
      <c r="D225" s="133"/>
      <c r="E225" s="133"/>
      <c r="F225" s="185"/>
      <c r="G225" s="133"/>
      <c r="H225" s="133"/>
      <c r="I225" s="133"/>
      <c r="J225" s="133"/>
      <c r="K225" s="133"/>
      <c r="L225" s="133"/>
      <c r="M225" s="133"/>
      <c r="N225" s="133"/>
      <c r="O225" s="133"/>
      <c r="P225" s="133"/>
      <c r="Q225" s="133"/>
      <c r="R225" s="133"/>
      <c r="S225" s="133"/>
      <c r="T225" s="133"/>
      <c r="U225" s="84"/>
    </row>
    <row r="226" spans="1:21" ht="12.75" customHeight="1" x14ac:dyDescent="0.2">
      <c r="A226" s="133"/>
      <c r="B226" s="133"/>
      <c r="C226" s="133"/>
      <c r="D226" s="133"/>
      <c r="E226" s="133"/>
      <c r="F226" s="185"/>
      <c r="G226" s="133"/>
      <c r="H226" s="133"/>
      <c r="I226" s="133"/>
      <c r="J226" s="133"/>
      <c r="K226" s="133"/>
      <c r="L226" s="133"/>
      <c r="M226" s="133"/>
      <c r="N226" s="133"/>
      <c r="O226" s="133"/>
      <c r="P226" s="133"/>
      <c r="Q226" s="133"/>
      <c r="R226" s="133"/>
      <c r="S226" s="133"/>
      <c r="T226" s="133"/>
    </row>
    <row r="227" spans="1:21" ht="26.65" customHeight="1" x14ac:dyDescent="0.2">
      <c r="A227" s="133"/>
      <c r="B227" s="133"/>
      <c r="C227" s="133"/>
      <c r="D227" s="133"/>
      <c r="E227" s="133"/>
      <c r="F227" s="185"/>
      <c r="G227" s="133"/>
      <c r="H227" s="133"/>
      <c r="I227" s="133"/>
      <c r="J227" s="133"/>
      <c r="K227" s="133"/>
      <c r="L227" s="133"/>
      <c r="M227" s="133"/>
      <c r="N227" s="133"/>
      <c r="O227" s="133"/>
      <c r="P227" s="133"/>
      <c r="Q227" s="133"/>
      <c r="R227" s="133"/>
      <c r="S227" s="133"/>
      <c r="T227" s="133"/>
      <c r="U227" s="84"/>
    </row>
    <row r="228" spans="1:21" ht="25.5" customHeight="1" x14ac:dyDescent="0.2">
      <c r="A228" s="133"/>
      <c r="B228" s="133"/>
      <c r="C228" s="133"/>
      <c r="D228" s="133"/>
      <c r="E228" s="133"/>
      <c r="F228" s="185"/>
      <c r="G228" s="133"/>
      <c r="H228" s="133"/>
      <c r="I228" s="133"/>
      <c r="J228" s="133"/>
      <c r="K228" s="133"/>
      <c r="L228" s="133"/>
      <c r="M228" s="133"/>
      <c r="N228" s="133"/>
      <c r="O228" s="133"/>
      <c r="P228" s="133"/>
      <c r="Q228" s="133"/>
      <c r="R228" s="133"/>
      <c r="S228" s="133"/>
      <c r="T228" s="133"/>
    </row>
    <row r="229" spans="1:21" ht="29.65" customHeight="1" x14ac:dyDescent="0.2">
      <c r="A229" s="133"/>
      <c r="B229" s="133"/>
      <c r="C229" s="133"/>
      <c r="D229" s="133"/>
      <c r="E229" s="133"/>
      <c r="F229" s="185"/>
      <c r="G229" s="133"/>
      <c r="H229" s="133"/>
      <c r="I229" s="133"/>
      <c r="J229" s="133"/>
      <c r="K229" s="133"/>
      <c r="L229" s="133"/>
      <c r="M229" s="133"/>
      <c r="N229" s="133"/>
      <c r="O229" s="133"/>
      <c r="P229" s="133"/>
      <c r="Q229" s="133"/>
      <c r="R229" s="133"/>
      <c r="S229" s="133"/>
      <c r="T229" s="133"/>
      <c r="U229" s="84"/>
    </row>
    <row r="230" spans="1:21" ht="29.25" customHeight="1" x14ac:dyDescent="0.2">
      <c r="A230" s="133"/>
      <c r="B230" s="133"/>
      <c r="C230" s="133"/>
      <c r="D230" s="133"/>
      <c r="E230" s="133"/>
      <c r="F230" s="185"/>
      <c r="G230" s="133"/>
      <c r="H230" s="133"/>
      <c r="I230" s="133"/>
      <c r="J230" s="133"/>
      <c r="K230" s="133"/>
      <c r="L230" s="133"/>
      <c r="M230" s="133"/>
      <c r="N230" s="133"/>
      <c r="O230" s="133"/>
      <c r="P230" s="133"/>
      <c r="Q230" s="133"/>
      <c r="R230" s="133"/>
      <c r="S230" s="133"/>
      <c r="T230" s="133"/>
    </row>
    <row r="231" spans="1:21" ht="33" customHeight="1" x14ac:dyDescent="0.2">
      <c r="A231" s="133"/>
      <c r="B231" s="133"/>
      <c r="C231" s="133"/>
      <c r="D231" s="133"/>
      <c r="E231" s="133"/>
      <c r="F231" s="185"/>
      <c r="G231" s="133"/>
      <c r="H231" s="133"/>
      <c r="I231" s="133"/>
      <c r="J231" s="133"/>
      <c r="K231" s="133"/>
      <c r="L231" s="133"/>
      <c r="M231" s="133"/>
      <c r="N231" s="133"/>
      <c r="O231" s="133"/>
      <c r="P231" s="133"/>
      <c r="Q231" s="133"/>
      <c r="R231" s="133"/>
      <c r="S231" s="133"/>
      <c r="T231" s="133"/>
      <c r="U231" s="84"/>
    </row>
    <row r="232" spans="1:21" ht="33" customHeight="1" x14ac:dyDescent="0.2">
      <c r="A232" s="133"/>
      <c r="B232" s="133"/>
      <c r="C232" s="133"/>
      <c r="D232" s="133"/>
      <c r="E232" s="133"/>
      <c r="F232" s="185"/>
      <c r="G232" s="133"/>
      <c r="H232" s="133"/>
      <c r="I232" s="133"/>
      <c r="J232" s="133"/>
      <c r="K232" s="133"/>
      <c r="L232" s="133"/>
      <c r="M232" s="133"/>
      <c r="N232" s="133"/>
      <c r="O232" s="133"/>
      <c r="P232" s="133"/>
      <c r="Q232" s="133"/>
      <c r="R232" s="133"/>
      <c r="S232" s="133"/>
      <c r="T232" s="133"/>
    </row>
    <row r="233" spans="1:21" ht="33.4" customHeight="1" x14ac:dyDescent="0.2">
      <c r="A233" s="133"/>
      <c r="B233" s="133"/>
      <c r="C233" s="133"/>
      <c r="D233" s="133"/>
      <c r="E233" s="133"/>
      <c r="F233" s="185"/>
      <c r="G233" s="133"/>
      <c r="H233" s="133"/>
      <c r="I233" s="133"/>
      <c r="J233" s="133"/>
      <c r="K233" s="133"/>
      <c r="L233" s="133"/>
      <c r="M233" s="133"/>
      <c r="N233" s="133"/>
      <c r="O233" s="133"/>
      <c r="P233" s="133"/>
      <c r="Q233" s="133"/>
      <c r="R233" s="133"/>
      <c r="S233" s="133"/>
      <c r="T233" s="133"/>
      <c r="U233" s="84"/>
    </row>
    <row r="234" spans="1:21" ht="29.65" customHeight="1" x14ac:dyDescent="0.2">
      <c r="A234" s="133"/>
      <c r="B234" s="133"/>
      <c r="C234" s="133"/>
      <c r="D234" s="133"/>
      <c r="E234" s="133"/>
      <c r="F234" s="185"/>
      <c r="G234" s="133"/>
      <c r="H234" s="133"/>
      <c r="I234" s="133"/>
      <c r="J234" s="133"/>
      <c r="K234" s="133"/>
      <c r="L234" s="133"/>
      <c r="M234" s="133"/>
      <c r="N234" s="133"/>
      <c r="O234" s="133"/>
      <c r="P234" s="133"/>
      <c r="Q234" s="133"/>
      <c r="R234" s="133"/>
      <c r="S234" s="133"/>
      <c r="T234" s="133"/>
    </row>
    <row r="235" spans="1:21" ht="34.9" customHeight="1" x14ac:dyDescent="0.2">
      <c r="A235" s="133"/>
      <c r="B235" s="133"/>
      <c r="C235" s="133"/>
      <c r="D235" s="133"/>
      <c r="E235" s="133"/>
      <c r="F235" s="185"/>
      <c r="G235" s="133"/>
      <c r="H235" s="133"/>
      <c r="I235" s="133"/>
      <c r="J235" s="133"/>
      <c r="K235" s="133"/>
      <c r="L235" s="133"/>
      <c r="M235" s="133"/>
      <c r="N235" s="133"/>
      <c r="O235" s="133"/>
      <c r="P235" s="133"/>
      <c r="Q235" s="133"/>
      <c r="R235" s="133"/>
      <c r="S235" s="133"/>
      <c r="T235" s="133"/>
      <c r="U235" s="84"/>
    </row>
    <row r="236" spans="1:21" ht="28.9" customHeight="1" x14ac:dyDescent="0.2">
      <c r="A236" s="133"/>
      <c r="B236" s="133"/>
      <c r="C236" s="133"/>
      <c r="D236" s="133"/>
      <c r="E236" s="133"/>
      <c r="F236" s="185"/>
      <c r="G236" s="133"/>
      <c r="H236" s="133"/>
      <c r="I236" s="133"/>
      <c r="J236" s="133"/>
      <c r="K236" s="133"/>
      <c r="L236" s="133"/>
      <c r="M236" s="133"/>
      <c r="N236" s="133"/>
      <c r="O236" s="133"/>
      <c r="P236" s="133"/>
      <c r="Q236" s="133"/>
      <c r="R236" s="133"/>
      <c r="S236" s="133"/>
      <c r="T236" s="133"/>
    </row>
    <row r="237" spans="1:21" ht="31.9" customHeight="1" x14ac:dyDescent="0.2">
      <c r="A237" s="133"/>
      <c r="B237" s="133"/>
      <c r="C237" s="133"/>
      <c r="D237" s="133"/>
      <c r="E237" s="133"/>
      <c r="F237" s="185"/>
      <c r="G237" s="133"/>
      <c r="H237" s="133"/>
      <c r="I237" s="133"/>
      <c r="J237" s="133"/>
      <c r="K237" s="133"/>
      <c r="L237" s="133"/>
      <c r="M237" s="133"/>
      <c r="N237" s="133"/>
      <c r="O237" s="133"/>
      <c r="P237" s="133"/>
      <c r="Q237" s="133"/>
      <c r="R237" s="133"/>
      <c r="S237" s="133"/>
      <c r="T237" s="133"/>
      <c r="U237" s="84"/>
    </row>
    <row r="238" spans="1:21" ht="33" customHeight="1" x14ac:dyDescent="0.2">
      <c r="A238" s="133"/>
      <c r="B238" s="133"/>
      <c r="C238" s="133"/>
      <c r="D238" s="133"/>
      <c r="E238" s="133"/>
      <c r="F238" s="185"/>
      <c r="G238" s="133"/>
      <c r="H238" s="133"/>
      <c r="I238" s="133"/>
      <c r="J238" s="133"/>
      <c r="K238" s="133"/>
      <c r="L238" s="133"/>
      <c r="M238" s="133"/>
      <c r="N238" s="133"/>
      <c r="O238" s="133"/>
      <c r="P238" s="133"/>
      <c r="Q238" s="133"/>
      <c r="R238" s="133"/>
      <c r="S238" s="133"/>
      <c r="T238" s="133"/>
    </row>
    <row r="239" spans="1:21" ht="34.15" customHeight="1" x14ac:dyDescent="0.2">
      <c r="A239" s="133"/>
      <c r="B239" s="133"/>
      <c r="C239" s="133"/>
      <c r="D239" s="133"/>
      <c r="E239" s="133"/>
      <c r="F239" s="185"/>
      <c r="G239" s="133"/>
      <c r="H239" s="133"/>
      <c r="I239" s="133"/>
      <c r="J239" s="133"/>
      <c r="K239" s="133"/>
      <c r="L239" s="133"/>
      <c r="M239" s="133"/>
      <c r="N239" s="133"/>
      <c r="O239" s="133"/>
      <c r="P239" s="133"/>
      <c r="Q239" s="133"/>
      <c r="R239" s="133"/>
      <c r="S239" s="133"/>
      <c r="T239" s="133"/>
      <c r="U239" s="84"/>
    </row>
    <row r="240" spans="1:21" ht="30.4" customHeight="1" x14ac:dyDescent="0.2">
      <c r="A240" s="133"/>
      <c r="B240" s="133"/>
      <c r="C240" s="133"/>
      <c r="D240" s="133"/>
      <c r="E240" s="133"/>
      <c r="F240" s="185"/>
      <c r="G240" s="133"/>
      <c r="H240" s="133"/>
      <c r="I240" s="133"/>
      <c r="J240" s="133"/>
      <c r="K240" s="133"/>
      <c r="L240" s="133"/>
      <c r="M240" s="133"/>
      <c r="N240" s="133"/>
      <c r="O240" s="133"/>
      <c r="P240" s="133"/>
      <c r="Q240" s="133"/>
      <c r="R240" s="133"/>
      <c r="S240" s="133"/>
      <c r="T240" s="133"/>
    </row>
    <row r="241" spans="1:21" ht="32.65" customHeight="1" x14ac:dyDescent="0.2">
      <c r="A241" s="133"/>
      <c r="B241" s="133"/>
      <c r="C241" s="133"/>
      <c r="D241" s="133"/>
      <c r="E241" s="133"/>
      <c r="F241" s="185"/>
      <c r="G241" s="133"/>
      <c r="H241" s="133"/>
      <c r="I241" s="133"/>
      <c r="J241" s="133"/>
      <c r="K241" s="133"/>
      <c r="L241" s="133"/>
      <c r="M241" s="133"/>
      <c r="N241" s="133"/>
      <c r="O241" s="133"/>
      <c r="P241" s="133"/>
      <c r="Q241" s="133"/>
      <c r="R241" s="133"/>
      <c r="S241" s="133"/>
      <c r="T241" s="133"/>
      <c r="U241" s="84"/>
    </row>
    <row r="242" spans="1:21" ht="31.5" customHeight="1" x14ac:dyDescent="0.2">
      <c r="A242" s="133"/>
      <c r="B242" s="133"/>
      <c r="C242" s="133"/>
      <c r="D242" s="133"/>
      <c r="E242" s="133"/>
      <c r="F242" s="185"/>
      <c r="G242" s="133"/>
      <c r="H242" s="133"/>
      <c r="I242" s="133"/>
      <c r="J242" s="133"/>
      <c r="K242" s="133"/>
      <c r="L242" s="133"/>
      <c r="M242" s="133"/>
      <c r="N242" s="133"/>
      <c r="O242" s="133"/>
      <c r="P242" s="133"/>
      <c r="Q242" s="133"/>
      <c r="R242" s="133"/>
      <c r="S242" s="133"/>
      <c r="T242" s="133"/>
    </row>
    <row r="243" spans="1:21" ht="38.25" customHeight="1" x14ac:dyDescent="0.2">
      <c r="A243" s="133"/>
      <c r="B243" s="133"/>
      <c r="C243" s="133"/>
      <c r="D243" s="133"/>
      <c r="E243" s="133"/>
      <c r="F243" s="185"/>
      <c r="G243" s="133"/>
      <c r="H243" s="133"/>
      <c r="I243" s="133"/>
      <c r="J243" s="133"/>
      <c r="K243" s="133"/>
      <c r="L243" s="133"/>
      <c r="M243" s="133"/>
      <c r="N243" s="133"/>
      <c r="O243" s="133"/>
      <c r="P243" s="133"/>
      <c r="Q243" s="133"/>
      <c r="R243" s="133"/>
      <c r="S243" s="133"/>
      <c r="T243" s="133"/>
      <c r="U243" s="84"/>
    </row>
    <row r="244" spans="1:21" ht="24.75" customHeight="1" x14ac:dyDescent="0.2">
      <c r="A244" s="133"/>
      <c r="B244" s="133"/>
      <c r="C244" s="133"/>
      <c r="D244" s="133"/>
      <c r="E244" s="133"/>
      <c r="F244" s="185"/>
      <c r="G244" s="133"/>
      <c r="H244" s="133"/>
      <c r="I244" s="133"/>
      <c r="J244" s="133"/>
      <c r="K244" s="133"/>
      <c r="L244" s="133"/>
      <c r="M244" s="133"/>
      <c r="N244" s="133"/>
      <c r="O244" s="133"/>
      <c r="P244" s="133"/>
      <c r="Q244" s="133"/>
      <c r="R244" s="133"/>
      <c r="S244" s="133"/>
      <c r="T244" s="133"/>
    </row>
    <row r="245" spans="1:21" ht="25.5" customHeight="1" x14ac:dyDescent="0.2">
      <c r="A245" s="133"/>
      <c r="B245" s="133"/>
      <c r="C245" s="133"/>
      <c r="D245" s="133"/>
      <c r="E245" s="133"/>
      <c r="F245" s="185"/>
      <c r="G245" s="133"/>
      <c r="H245" s="133"/>
      <c r="I245" s="133"/>
      <c r="J245" s="133"/>
      <c r="K245" s="133"/>
      <c r="L245" s="133"/>
      <c r="M245" s="133"/>
      <c r="N245" s="133"/>
      <c r="O245" s="133"/>
      <c r="P245" s="133"/>
      <c r="Q245" s="133"/>
      <c r="R245" s="133"/>
      <c r="S245" s="133"/>
      <c r="T245" s="133"/>
      <c r="U245" s="84"/>
    </row>
    <row r="246" spans="1:21" ht="31.5" customHeight="1" x14ac:dyDescent="0.2">
      <c r="A246" s="133"/>
      <c r="B246" s="133"/>
      <c r="C246" s="133"/>
      <c r="D246" s="133"/>
      <c r="E246" s="133"/>
      <c r="F246" s="185"/>
      <c r="G246" s="133"/>
      <c r="H246" s="133"/>
      <c r="I246" s="133"/>
      <c r="J246" s="133"/>
      <c r="K246" s="133"/>
      <c r="L246" s="133"/>
      <c r="M246" s="133"/>
      <c r="N246" s="133"/>
      <c r="O246" s="133"/>
      <c r="P246" s="133"/>
      <c r="Q246" s="133"/>
      <c r="R246" s="133"/>
      <c r="S246" s="133"/>
      <c r="T246" s="133"/>
    </row>
    <row r="247" spans="1:21" ht="25.9" customHeight="1" x14ac:dyDescent="0.2">
      <c r="A247" s="133"/>
      <c r="B247" s="133"/>
      <c r="C247" s="133"/>
      <c r="D247" s="133"/>
      <c r="E247" s="133"/>
      <c r="F247" s="185"/>
      <c r="G247" s="133"/>
      <c r="H247" s="133"/>
      <c r="I247" s="133"/>
      <c r="J247" s="133"/>
      <c r="K247" s="133"/>
      <c r="L247" s="133"/>
      <c r="M247" s="133"/>
      <c r="N247" s="133"/>
      <c r="O247" s="133"/>
      <c r="P247" s="133"/>
      <c r="Q247" s="133"/>
      <c r="R247" s="133"/>
      <c r="S247" s="133"/>
      <c r="T247" s="133"/>
      <c r="U247" s="84"/>
    </row>
    <row r="248" spans="1:21" ht="33" customHeight="1" x14ac:dyDescent="0.2">
      <c r="A248" s="133"/>
      <c r="B248" s="133"/>
      <c r="C248" s="133"/>
      <c r="D248" s="133"/>
      <c r="E248" s="133"/>
      <c r="F248" s="185"/>
      <c r="G248" s="133"/>
      <c r="H248" s="133"/>
      <c r="I248" s="133"/>
      <c r="J248" s="133"/>
      <c r="K248" s="133"/>
      <c r="L248" s="133"/>
      <c r="M248" s="133"/>
      <c r="N248" s="133"/>
      <c r="O248" s="133"/>
      <c r="P248" s="133"/>
      <c r="Q248" s="133"/>
      <c r="R248" s="133"/>
      <c r="S248" s="133"/>
      <c r="T248" s="133"/>
    </row>
    <row r="249" spans="1:21" ht="37.9" customHeight="1" x14ac:dyDescent="0.2">
      <c r="A249" s="133"/>
      <c r="B249" s="133"/>
      <c r="C249" s="133"/>
      <c r="D249" s="133"/>
      <c r="E249" s="133"/>
      <c r="F249" s="185"/>
      <c r="G249" s="133"/>
      <c r="H249" s="133"/>
      <c r="I249" s="133"/>
      <c r="J249" s="133"/>
      <c r="K249" s="133"/>
      <c r="L249" s="133"/>
      <c r="M249" s="133"/>
      <c r="N249" s="133"/>
      <c r="O249" s="133"/>
      <c r="P249" s="133"/>
      <c r="Q249" s="133"/>
      <c r="R249" s="133"/>
      <c r="S249" s="133"/>
      <c r="T249" s="133"/>
      <c r="U249" s="84"/>
    </row>
    <row r="250" spans="1:21" ht="37.9" customHeight="1" x14ac:dyDescent="0.2">
      <c r="A250" s="133"/>
      <c r="B250" s="133"/>
      <c r="C250" s="133"/>
      <c r="D250" s="133"/>
      <c r="E250" s="133"/>
      <c r="F250" s="185"/>
      <c r="G250" s="133"/>
      <c r="H250" s="133"/>
      <c r="I250" s="133"/>
      <c r="J250" s="133"/>
      <c r="K250" s="133"/>
      <c r="L250" s="133"/>
      <c r="M250" s="133"/>
      <c r="N250" s="133"/>
      <c r="O250" s="133"/>
      <c r="P250" s="133"/>
      <c r="Q250" s="133"/>
      <c r="R250" s="133"/>
      <c r="S250" s="133"/>
      <c r="T250" s="133"/>
    </row>
    <row r="251" spans="1:21" ht="23.25" x14ac:dyDescent="0.2">
      <c r="A251" s="133"/>
      <c r="B251" s="133"/>
      <c r="C251" s="133"/>
      <c r="D251" s="133"/>
      <c r="E251" s="133"/>
      <c r="F251" s="185"/>
      <c r="G251" s="133"/>
      <c r="H251" s="133"/>
      <c r="I251" s="133"/>
      <c r="J251" s="133"/>
      <c r="K251" s="133"/>
      <c r="L251" s="133"/>
      <c r="M251" s="133"/>
      <c r="N251" s="133"/>
      <c r="O251" s="133"/>
      <c r="P251" s="133"/>
      <c r="Q251" s="133"/>
      <c r="R251" s="133"/>
      <c r="S251" s="133"/>
      <c r="T251" s="133"/>
      <c r="U251" s="84"/>
    </row>
    <row r="252" spans="1:21" ht="12.75" customHeight="1" x14ac:dyDescent="0.2">
      <c r="A252" s="133"/>
      <c r="B252" s="133"/>
      <c r="C252" s="133"/>
      <c r="D252" s="133"/>
      <c r="E252" s="133"/>
      <c r="F252" s="185"/>
      <c r="G252" s="133"/>
      <c r="H252" s="133"/>
      <c r="I252" s="133"/>
      <c r="J252" s="133"/>
      <c r="K252" s="133"/>
      <c r="L252" s="133"/>
      <c r="M252" s="133"/>
      <c r="N252" s="133"/>
      <c r="O252" s="133"/>
      <c r="P252" s="133"/>
      <c r="Q252" s="133"/>
      <c r="R252" s="133"/>
      <c r="S252" s="133"/>
      <c r="T252" s="133"/>
    </row>
    <row r="253" spans="1:21" ht="23.25" x14ac:dyDescent="0.2">
      <c r="A253" s="133"/>
      <c r="B253" s="133"/>
      <c r="C253" s="133"/>
      <c r="D253" s="133"/>
      <c r="E253" s="133"/>
      <c r="F253" s="185"/>
      <c r="G253" s="133"/>
      <c r="H253" s="133"/>
      <c r="I253" s="133"/>
      <c r="J253" s="133"/>
      <c r="K253" s="133"/>
      <c r="L253" s="133"/>
      <c r="M253" s="133"/>
      <c r="N253" s="133"/>
      <c r="O253" s="133"/>
      <c r="P253" s="133"/>
      <c r="Q253" s="133"/>
      <c r="R253" s="133"/>
      <c r="S253" s="133"/>
      <c r="T253" s="133"/>
      <c r="U253" s="84"/>
    </row>
    <row r="254" spans="1:21" ht="23.25" x14ac:dyDescent="0.2">
      <c r="A254" s="133"/>
      <c r="B254" s="133"/>
      <c r="C254" s="133"/>
      <c r="D254" s="133"/>
      <c r="E254" s="133"/>
      <c r="F254" s="185"/>
      <c r="G254" s="133"/>
      <c r="H254" s="133"/>
      <c r="I254" s="133"/>
      <c r="J254" s="133"/>
      <c r="K254" s="133"/>
      <c r="L254" s="133"/>
      <c r="M254" s="133"/>
      <c r="N254" s="133"/>
      <c r="O254" s="133"/>
      <c r="P254" s="133"/>
      <c r="Q254" s="133"/>
      <c r="R254" s="133"/>
      <c r="S254" s="133"/>
      <c r="T254" s="133"/>
    </row>
    <row r="255" spans="1:21" ht="23.25" x14ac:dyDescent="0.2">
      <c r="A255" s="133"/>
      <c r="B255" s="133"/>
      <c r="C255" s="133"/>
      <c r="D255" s="133"/>
      <c r="E255" s="133"/>
      <c r="F255" s="185"/>
      <c r="G255" s="133"/>
      <c r="H255" s="133"/>
      <c r="I255" s="133"/>
      <c r="J255" s="133"/>
      <c r="K255" s="133"/>
      <c r="L255" s="133"/>
      <c r="M255" s="133"/>
      <c r="N255" s="133"/>
      <c r="O255" s="133"/>
      <c r="P255" s="133"/>
      <c r="Q255" s="133"/>
      <c r="R255" s="133"/>
      <c r="S255" s="133"/>
      <c r="T255" s="133"/>
      <c r="U255" s="84"/>
    </row>
    <row r="256" spans="1:21" ht="23.25" x14ac:dyDescent="0.2">
      <c r="A256" s="133"/>
      <c r="B256" s="133"/>
      <c r="C256" s="133"/>
      <c r="D256" s="133"/>
      <c r="E256" s="133"/>
      <c r="F256" s="185"/>
      <c r="G256" s="133"/>
      <c r="H256" s="133"/>
      <c r="I256" s="133"/>
      <c r="J256" s="133"/>
      <c r="K256" s="133"/>
      <c r="L256" s="133"/>
      <c r="M256" s="133"/>
      <c r="N256" s="133"/>
      <c r="O256" s="133"/>
      <c r="P256" s="133"/>
      <c r="Q256" s="133"/>
      <c r="R256" s="133"/>
      <c r="S256" s="133"/>
      <c r="T256" s="133"/>
    </row>
    <row r="257" spans="1:21" ht="23.25" x14ac:dyDescent="0.2">
      <c r="A257" s="133"/>
      <c r="B257" s="133"/>
      <c r="C257" s="133"/>
      <c r="D257" s="133"/>
      <c r="E257" s="133"/>
      <c r="F257" s="185"/>
      <c r="G257" s="133"/>
      <c r="H257" s="133"/>
      <c r="I257" s="133"/>
      <c r="J257" s="133"/>
      <c r="K257" s="133"/>
      <c r="L257" s="133"/>
      <c r="M257" s="133"/>
      <c r="N257" s="133"/>
      <c r="O257" s="133"/>
      <c r="P257" s="133"/>
      <c r="Q257" s="133"/>
      <c r="R257" s="133"/>
      <c r="S257" s="133"/>
      <c r="T257" s="133"/>
      <c r="U257" s="84"/>
    </row>
    <row r="258" spans="1:21" ht="23.25" x14ac:dyDescent="0.2">
      <c r="A258" s="133"/>
      <c r="B258" s="133"/>
      <c r="C258" s="133"/>
      <c r="D258" s="133"/>
      <c r="E258" s="133"/>
      <c r="F258" s="185"/>
      <c r="G258" s="133"/>
      <c r="H258" s="133"/>
      <c r="I258" s="133"/>
      <c r="J258" s="133"/>
      <c r="K258" s="133"/>
      <c r="L258" s="133"/>
      <c r="M258" s="133"/>
      <c r="N258" s="133"/>
      <c r="O258" s="133"/>
      <c r="P258" s="133"/>
      <c r="Q258" s="133"/>
      <c r="R258" s="133"/>
      <c r="S258" s="133"/>
      <c r="T258" s="13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257">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21:T221"/>
    <mergeCell ref="H47:I47"/>
    <mergeCell ref="A48:B48"/>
    <mergeCell ref="A49:B51"/>
    <mergeCell ref="E49:E51"/>
    <mergeCell ref="F49:G51"/>
    <mergeCell ref="E52:E63"/>
    <mergeCell ref="F52:G52"/>
    <mergeCell ref="F53:G53"/>
    <mergeCell ref="F62:G62"/>
    <mergeCell ref="F63:G63"/>
    <mergeCell ref="A47:B47"/>
    <mergeCell ref="C47:D47"/>
    <mergeCell ref="E47:E48"/>
    <mergeCell ref="F47:G48"/>
    <mergeCell ref="G218:R218"/>
    <mergeCell ref="C198:N199"/>
    <mergeCell ref="L200:N213"/>
    <mergeCell ref="L215:N217"/>
    <mergeCell ref="F64:G64"/>
    <mergeCell ref="F76:G76"/>
    <mergeCell ref="E190:G190"/>
    <mergeCell ref="E191:G191"/>
    <mergeCell ref="F94:G94"/>
    <mergeCell ref="A219:B219"/>
    <mergeCell ref="L219:M219"/>
    <mergeCell ref="A220:B220"/>
    <mergeCell ref="L220:M220"/>
    <mergeCell ref="C218:E218"/>
    <mergeCell ref="T194:T195"/>
    <mergeCell ref="D196:F196"/>
    <mergeCell ref="G196:N196"/>
    <mergeCell ref="O196:R196"/>
    <mergeCell ref="T196:T197"/>
    <mergeCell ref="L197:M197"/>
    <mergeCell ref="A218:B218"/>
    <mergeCell ref="A193:T193"/>
    <mergeCell ref="A194:B196"/>
    <mergeCell ref="C194:C196"/>
    <mergeCell ref="D194:D195"/>
    <mergeCell ref="E194:F195"/>
    <mergeCell ref="G194:N195"/>
    <mergeCell ref="O194:R195"/>
    <mergeCell ref="S194:S197"/>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6:G96"/>
    <mergeCell ref="F107:G107"/>
    <mergeCell ref="C34:E34"/>
    <mergeCell ref="C35:E35"/>
    <mergeCell ref="B45:F46"/>
    <mergeCell ref="F81:G81"/>
    <mergeCell ref="F84:G84"/>
    <mergeCell ref="F54:G54"/>
    <mergeCell ref="F55:G55"/>
    <mergeCell ref="F56:G56"/>
    <mergeCell ref="F57:G57"/>
    <mergeCell ref="F58:G58"/>
    <mergeCell ref="F59:G59"/>
    <mergeCell ref="F60:G60"/>
    <mergeCell ref="F61:G61"/>
    <mergeCell ref="F65:G65"/>
    <mergeCell ref="F66:G66"/>
    <mergeCell ref="F67:G67"/>
    <mergeCell ref="F68:G68"/>
    <mergeCell ref="F77:G77"/>
    <mergeCell ref="F78:G78"/>
    <mergeCell ref="F79:G79"/>
    <mergeCell ref="F80:G80"/>
    <mergeCell ref="F82:G82"/>
    <mergeCell ref="F83:G83"/>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C41:E41"/>
    <mergeCell ref="C42:E42"/>
    <mergeCell ref="C43:E43"/>
    <mergeCell ref="C38:E38"/>
    <mergeCell ref="J188:L188"/>
    <mergeCell ref="J178:L178"/>
    <mergeCell ref="J185:L185"/>
    <mergeCell ref="J52:L52"/>
    <mergeCell ref="J53:L53"/>
    <mergeCell ref="J62:L62"/>
    <mergeCell ref="J63:L63"/>
    <mergeCell ref="J64:L64"/>
    <mergeCell ref="J76:L76"/>
    <mergeCell ref="J81:L81"/>
    <mergeCell ref="J84:L84"/>
    <mergeCell ref="J94:L94"/>
    <mergeCell ref="J176:L176"/>
    <mergeCell ref="J177:L177"/>
    <mergeCell ref="J147:L147"/>
    <mergeCell ref="I5:J5"/>
    <mergeCell ref="A29:F29"/>
    <mergeCell ref="A17:B18"/>
    <mergeCell ref="C17:F17"/>
    <mergeCell ref="I4:J4"/>
    <mergeCell ref="I3:J3"/>
    <mergeCell ref="H2:J2"/>
    <mergeCell ref="J189:L189"/>
    <mergeCell ref="A186:B186"/>
    <mergeCell ref="H186:I186"/>
    <mergeCell ref="H187:I187"/>
    <mergeCell ref="H189:I189"/>
    <mergeCell ref="F185:G185"/>
    <mergeCell ref="F177:G177"/>
    <mergeCell ref="F176:G176"/>
    <mergeCell ref="F147:G147"/>
    <mergeCell ref="J96:L96"/>
    <mergeCell ref="J107:L107"/>
    <mergeCell ref="J116:L116"/>
    <mergeCell ref="J125:L125"/>
    <mergeCell ref="J127:L127"/>
    <mergeCell ref="J143:L143"/>
    <mergeCell ref="J186:L186"/>
    <mergeCell ref="J187:L187"/>
    <mergeCell ref="F85:G85"/>
    <mergeCell ref="F86:G86"/>
    <mergeCell ref="F87:G87"/>
    <mergeCell ref="F88:G88"/>
    <mergeCell ref="F89:G89"/>
    <mergeCell ref="F90:G90"/>
    <mergeCell ref="F91:G91"/>
    <mergeCell ref="F92:G92"/>
    <mergeCell ref="F93:G93"/>
    <mergeCell ref="F97:G97"/>
    <mergeCell ref="F98:G98"/>
    <mergeCell ref="F95:G95"/>
    <mergeCell ref="F99:G99"/>
    <mergeCell ref="F100:G100"/>
    <mergeCell ref="F101:G101"/>
    <mergeCell ref="F102:G102"/>
    <mergeCell ref="F103:G103"/>
    <mergeCell ref="F104:G104"/>
    <mergeCell ref="F105:G105"/>
    <mergeCell ref="F106:G106"/>
    <mergeCell ref="F108:G108"/>
    <mergeCell ref="F109:G109"/>
    <mergeCell ref="F110:G110"/>
    <mergeCell ref="F111:G111"/>
    <mergeCell ref="F112:G112"/>
    <mergeCell ref="F113:G113"/>
    <mergeCell ref="F114:G114"/>
    <mergeCell ref="F115:G115"/>
    <mergeCell ref="F117:G117"/>
    <mergeCell ref="F118:G118"/>
    <mergeCell ref="F116:G116"/>
    <mergeCell ref="F119:G119"/>
    <mergeCell ref="F120:G120"/>
    <mergeCell ref="F121:G121"/>
    <mergeCell ref="F122:G122"/>
    <mergeCell ref="F123:G123"/>
    <mergeCell ref="F124:G124"/>
    <mergeCell ref="F126:G126"/>
    <mergeCell ref="F128:G128"/>
    <mergeCell ref="F129:G129"/>
    <mergeCell ref="F125:G125"/>
    <mergeCell ref="F127:G127"/>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73:G173"/>
    <mergeCell ref="F174:G174"/>
    <mergeCell ref="F175:G175"/>
    <mergeCell ref="F178:G178"/>
    <mergeCell ref="F179:G179"/>
    <mergeCell ref="F180:G180"/>
    <mergeCell ref="F181:G181"/>
    <mergeCell ref="F142:G142"/>
    <mergeCell ref="F160:G160"/>
    <mergeCell ref="F161:G161"/>
    <mergeCell ref="F162:G162"/>
    <mergeCell ref="F163:G163"/>
    <mergeCell ref="F164:G164"/>
    <mergeCell ref="F143:G143"/>
    <mergeCell ref="F165:G165"/>
    <mergeCell ref="F166:G166"/>
    <mergeCell ref="F182:G182"/>
    <mergeCell ref="F183:G183"/>
    <mergeCell ref="F184:G184"/>
    <mergeCell ref="F144:G144"/>
    <mergeCell ref="F145:G145"/>
    <mergeCell ref="F146:G146"/>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8:G168"/>
    <mergeCell ref="F169:G169"/>
    <mergeCell ref="F170:G170"/>
    <mergeCell ref="F171:G171"/>
    <mergeCell ref="F167:G167"/>
    <mergeCell ref="F172:G172"/>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1047750</xdr:colOff>
                    <xdr:row>17</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1019175</xdr:colOff>
                    <xdr:row>18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5" customWidth="1"/>
    <col min="2" max="2" width="69.140625" customWidth="1"/>
    <col min="3" max="3" width="35" style="48" customWidth="1"/>
    <col min="4" max="4" width="37.42578125" style="48" customWidth="1"/>
    <col min="5" max="5" width="36.28515625" style="48" customWidth="1"/>
    <col min="6" max="6" width="27" style="48"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75" t="s">
        <v>36</v>
      </c>
      <c r="B1" s="475"/>
      <c r="C1" s="475"/>
      <c r="D1" s="475"/>
      <c r="E1" s="475"/>
      <c r="F1" s="475"/>
    </row>
    <row r="2" spans="1:11" x14ac:dyDescent="0.2">
      <c r="A2" s="228" t="s">
        <v>37</v>
      </c>
      <c r="B2" s="228"/>
      <c r="C2" s="463"/>
      <c r="D2" s="463"/>
      <c r="E2" s="463"/>
      <c r="F2" s="463"/>
      <c r="H2" s="476" t="s">
        <v>86</v>
      </c>
      <c r="I2" s="477"/>
      <c r="J2" s="478"/>
    </row>
    <row r="3" spans="1:11" x14ac:dyDescent="0.2">
      <c r="A3" s="229" t="s">
        <v>38</v>
      </c>
      <c r="B3" s="278"/>
      <c r="C3" s="463"/>
      <c r="D3" s="463"/>
      <c r="E3" s="463"/>
      <c r="F3" s="463"/>
      <c r="H3" s="124"/>
      <c r="I3" s="479" t="s">
        <v>87</v>
      </c>
      <c r="J3" s="480"/>
      <c r="K3" s="141"/>
    </row>
    <row r="4" spans="1:11" x14ac:dyDescent="0.2">
      <c r="A4" s="228" t="s">
        <v>88</v>
      </c>
      <c r="B4" s="228"/>
      <c r="C4" s="463"/>
      <c r="D4" s="463"/>
      <c r="E4" s="463"/>
      <c r="F4" s="463"/>
      <c r="H4" s="142"/>
      <c r="I4" s="479" t="s">
        <v>89</v>
      </c>
      <c r="J4" s="480"/>
      <c r="K4" s="141"/>
    </row>
    <row r="5" spans="1:11" ht="22.5" customHeight="1" x14ac:dyDescent="0.2">
      <c r="A5" s="228" t="s">
        <v>40</v>
      </c>
      <c r="B5" s="228"/>
      <c r="C5" s="463"/>
      <c r="D5" s="463"/>
      <c r="E5" s="463"/>
      <c r="F5" s="463"/>
      <c r="H5" s="143"/>
      <c r="I5" s="458" t="s">
        <v>90</v>
      </c>
      <c r="J5" s="296"/>
    </row>
    <row r="6" spans="1:11" ht="14.25" x14ac:dyDescent="0.2">
      <c r="A6" s="228" t="s">
        <v>41</v>
      </c>
      <c r="B6" s="228"/>
      <c r="C6" s="463"/>
      <c r="D6" s="463"/>
      <c r="E6" s="463"/>
      <c r="F6" s="463"/>
    </row>
    <row r="7" spans="1:11" x14ac:dyDescent="0.2">
      <c r="A7"/>
      <c r="C7"/>
      <c r="D7"/>
      <c r="E7"/>
      <c r="F7"/>
    </row>
    <row r="8" spans="1:11" ht="21" customHeight="1" x14ac:dyDescent="0.2">
      <c r="A8" s="475" t="s">
        <v>91</v>
      </c>
      <c r="B8" s="475"/>
      <c r="C8" s="475"/>
      <c r="D8" s="475"/>
      <c r="E8" s="475"/>
      <c r="F8" s="475"/>
    </row>
    <row r="9" spans="1:11" s="43" customFormat="1" x14ac:dyDescent="0.2">
      <c r="A9" s="228" t="s">
        <v>42</v>
      </c>
      <c r="B9" s="228"/>
      <c r="C9" s="463"/>
      <c r="D9" s="463"/>
      <c r="E9" s="463"/>
      <c r="F9" s="463"/>
      <c r="G9" s="173"/>
      <c r="H9" s="173"/>
      <c r="I9" s="173"/>
      <c r="J9" s="173"/>
    </row>
    <row r="10" spans="1:11" s="43" customFormat="1" x14ac:dyDescent="0.2">
      <c r="A10" s="228" t="s">
        <v>92</v>
      </c>
      <c r="B10" s="228"/>
      <c r="C10" s="495"/>
      <c r="D10" s="495"/>
      <c r="E10" s="495"/>
      <c r="F10" s="495"/>
      <c r="G10" s="174"/>
      <c r="H10" s="173"/>
      <c r="I10" s="173"/>
      <c r="J10" s="173"/>
    </row>
    <row r="11" spans="1:11" x14ac:dyDescent="0.2">
      <c r="A11" s="103"/>
      <c r="B11" s="104" t="s">
        <v>93</v>
      </c>
      <c r="C11" s="491" t="s">
        <v>94</v>
      </c>
      <c r="D11" s="492"/>
      <c r="E11" s="492"/>
      <c r="F11" s="493"/>
      <c r="G11" s="167"/>
      <c r="H11" s="166"/>
      <c r="I11" s="166"/>
      <c r="J11" s="166"/>
    </row>
    <row r="12" spans="1:11" ht="64.5" customHeight="1" x14ac:dyDescent="0.2">
      <c r="A12" s="229" t="s">
        <v>95</v>
      </c>
      <c r="B12" s="278"/>
      <c r="C12" s="464" t="s">
        <v>96</v>
      </c>
      <c r="D12" s="465"/>
      <c r="E12" s="465"/>
      <c r="F12" s="466"/>
      <c r="G12" s="167"/>
      <c r="H12" s="166"/>
      <c r="I12" s="166"/>
      <c r="J12" s="166"/>
    </row>
    <row r="13" spans="1:11" ht="32.25" customHeight="1" x14ac:dyDescent="0.2">
      <c r="A13" s="228" t="s">
        <v>97</v>
      </c>
      <c r="B13" s="228"/>
      <c r="C13" s="462" t="s">
        <v>238</v>
      </c>
      <c r="D13" s="462"/>
      <c r="E13" s="462"/>
      <c r="F13" s="462"/>
      <c r="G13" s="168"/>
      <c r="H13" s="166"/>
      <c r="I13" s="166"/>
      <c r="J13" s="166"/>
    </row>
    <row r="14" spans="1:11" ht="32.25" customHeight="1" x14ac:dyDescent="0.2">
      <c r="A14" s="229" t="s">
        <v>98</v>
      </c>
      <c r="B14" s="278"/>
      <c r="C14" s="463" t="s">
        <v>99</v>
      </c>
      <c r="D14" s="463"/>
      <c r="E14" s="463"/>
      <c r="F14" s="463"/>
      <c r="G14" s="167"/>
      <c r="H14" s="167"/>
      <c r="I14" s="166"/>
      <c r="J14" s="166"/>
    </row>
    <row r="15" spans="1:11" ht="32.25" customHeight="1" x14ac:dyDescent="0.2">
      <c r="A15" s="269" t="s">
        <v>100</v>
      </c>
      <c r="B15" s="269"/>
      <c r="C15" s="462" t="s">
        <v>226</v>
      </c>
      <c r="D15" s="462"/>
      <c r="E15" s="462"/>
      <c r="F15" s="462"/>
      <c r="G15" s="168"/>
      <c r="H15" s="166"/>
      <c r="I15" s="166"/>
      <c r="J15" s="166"/>
    </row>
    <row r="16" spans="1:11" ht="37.15" customHeight="1" x14ac:dyDescent="0.2">
      <c r="A16" s="269" t="s">
        <v>227</v>
      </c>
      <c r="B16" s="269"/>
      <c r="C16" s="462"/>
      <c r="D16" s="462"/>
      <c r="E16" s="462"/>
      <c r="F16" s="462"/>
      <c r="G16" s="51"/>
    </row>
    <row r="17" spans="1:47" ht="37.15" customHeight="1" x14ac:dyDescent="0.2">
      <c r="A17" s="262" t="s">
        <v>103</v>
      </c>
      <c r="B17" s="263"/>
      <c r="C17" s="464" t="s">
        <v>104</v>
      </c>
      <c r="D17" s="465"/>
      <c r="E17" s="465"/>
      <c r="F17" s="466"/>
      <c r="G17" s="51"/>
    </row>
    <row r="18" spans="1:47" ht="37.15" customHeight="1" x14ac:dyDescent="0.2">
      <c r="A18" s="264"/>
      <c r="B18" s="265"/>
      <c r="C18" s="464" t="s">
        <v>105</v>
      </c>
      <c r="D18" s="465"/>
      <c r="E18" s="465"/>
      <c r="F18" s="466"/>
      <c r="G18" s="51"/>
    </row>
    <row r="19" spans="1:47" ht="37.15" customHeight="1" x14ac:dyDescent="0.2">
      <c r="A19" s="51"/>
      <c r="B19" s="51"/>
      <c r="C19" s="51"/>
      <c r="D19" s="51"/>
      <c r="E19" s="51"/>
      <c r="F19" s="51"/>
      <c r="G19" s="51"/>
    </row>
    <row r="20" spans="1:47" ht="29.25" customHeight="1" x14ac:dyDescent="0.2">
      <c r="A20" s="467" t="s">
        <v>239</v>
      </c>
      <c r="B20" s="468"/>
      <c r="C20" s="272" t="s">
        <v>240</v>
      </c>
      <c r="D20" s="272"/>
      <c r="E20" s="272"/>
      <c r="F20" s="58" t="s">
        <v>241</v>
      </c>
      <c r="G20" s="51"/>
    </row>
    <row r="21" spans="1:47" ht="37.15" customHeight="1" x14ac:dyDescent="0.2">
      <c r="A21" s="467"/>
      <c r="B21" s="468"/>
      <c r="C21" s="463" t="s">
        <v>242</v>
      </c>
      <c r="D21" s="463"/>
      <c r="E21" s="463"/>
      <c r="F21" s="41"/>
      <c r="G21" s="51"/>
    </row>
    <row r="22" spans="1:47" ht="37.15" customHeight="1" x14ac:dyDescent="0.2">
      <c r="A22" s="467"/>
      <c r="B22" s="468"/>
      <c r="C22" s="471"/>
      <c r="D22" s="471"/>
      <c r="E22" s="471"/>
      <c r="F22" s="41"/>
      <c r="G22" s="51"/>
    </row>
    <row r="23" spans="1:47" ht="37.15" customHeight="1" x14ac:dyDescent="0.2">
      <c r="A23" s="469"/>
      <c r="B23" s="470"/>
      <c r="C23" s="463"/>
      <c r="D23" s="463"/>
      <c r="E23" s="463"/>
      <c r="F23" s="41"/>
      <c r="G23" s="51"/>
    </row>
    <row r="24" spans="1:47" ht="32.25" customHeight="1" x14ac:dyDescent="0.2">
      <c r="A24" s="51"/>
      <c r="B24" s="51"/>
      <c r="C24" s="51"/>
      <c r="D24" s="51"/>
      <c r="E24" s="51"/>
      <c r="F24" s="51"/>
      <c r="G24" s="51"/>
    </row>
    <row r="25" spans="1:47" ht="32.25" customHeight="1" x14ac:dyDescent="0.2">
      <c r="A25" s="474" t="s">
        <v>243</v>
      </c>
      <c r="B25" s="474"/>
      <c r="C25" s="475"/>
      <c r="D25" s="475"/>
      <c r="E25" s="475"/>
      <c r="F25" s="475"/>
      <c r="G25" s="51"/>
    </row>
    <row r="26" spans="1:47" ht="32.25" customHeight="1" x14ac:dyDescent="0.2">
      <c r="A26" s="269" t="s">
        <v>244</v>
      </c>
      <c r="B26" s="269"/>
      <c r="C26" s="462" t="s">
        <v>226</v>
      </c>
      <c r="D26" s="462"/>
      <c r="E26" s="462"/>
      <c r="F26" s="462"/>
      <c r="G26" s="51"/>
    </row>
    <row r="27" spans="1:47" ht="32.25" customHeight="1" x14ac:dyDescent="0.2">
      <c r="A27" s="269" t="s">
        <v>245</v>
      </c>
      <c r="B27" s="269"/>
      <c r="C27" s="462" t="s">
        <v>226</v>
      </c>
      <c r="D27" s="462"/>
      <c r="E27" s="462"/>
      <c r="F27" s="462"/>
      <c r="G27" s="51"/>
    </row>
    <row r="28" spans="1:47" ht="32.25" customHeight="1" x14ac:dyDescent="0.2">
      <c r="A28" s="269" t="s">
        <v>246</v>
      </c>
      <c r="B28" s="269"/>
      <c r="C28" s="462" t="s">
        <v>226</v>
      </c>
      <c r="D28" s="462"/>
      <c r="E28" s="462"/>
      <c r="F28" s="462"/>
      <c r="G28" s="51"/>
    </row>
    <row r="29" spans="1:47" ht="32.25" customHeight="1" x14ac:dyDescent="0.2">
      <c r="A29" s="269" t="s">
        <v>247</v>
      </c>
      <c r="B29" s="269"/>
      <c r="C29" s="462" t="s">
        <v>226</v>
      </c>
      <c r="D29" s="462"/>
      <c r="E29" s="462"/>
      <c r="F29" s="462"/>
      <c r="G29" s="51"/>
    </row>
    <row r="30" spans="1:47" s="52" customFormat="1" x14ac:dyDescent="0.2">
      <c r="A30" s="89"/>
      <c r="B30" s="89"/>
      <c r="C30" s="90"/>
      <c r="D30" s="90"/>
      <c r="E30" s="90"/>
      <c r="F30" s="90"/>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84"/>
      <c r="B31" s="484"/>
      <c r="C31" s="494"/>
      <c r="D31" s="494"/>
      <c r="E31" s="494"/>
      <c r="F31" s="494"/>
      <c r="G31" s="51"/>
    </row>
    <row r="32" spans="1:47" ht="40.15" customHeight="1" x14ac:dyDescent="0.2">
      <c r="A32" s="472" t="s">
        <v>248</v>
      </c>
      <c r="B32" s="467"/>
      <c r="C32" s="467"/>
      <c r="D32" s="467"/>
      <c r="E32" s="467"/>
      <c r="F32" s="467"/>
      <c r="G32" s="467"/>
      <c r="H32" s="467"/>
      <c r="I32" s="467"/>
    </row>
    <row r="33" spans="1:47" s="46" customFormat="1" ht="33.75" customHeight="1" x14ac:dyDescent="0.2">
      <c r="A33" s="279"/>
      <c r="B33" s="280"/>
      <c r="C33" s="135" t="s">
        <v>107</v>
      </c>
      <c r="D33" s="135" t="s">
        <v>108</v>
      </c>
      <c r="E33" s="135" t="s">
        <v>249</v>
      </c>
      <c r="F33" s="86" t="s">
        <v>110</v>
      </c>
      <c r="G33" s="86" t="s">
        <v>111</v>
      </c>
      <c r="H33" s="86" t="s">
        <v>112</v>
      </c>
      <c r="I33" s="86" t="s">
        <v>113</v>
      </c>
      <c r="J33"/>
      <c r="K33"/>
      <c r="L33"/>
      <c r="M33"/>
      <c r="N33"/>
      <c r="O33"/>
      <c r="P33"/>
    </row>
    <row r="34" spans="1:47" s="46" customFormat="1" ht="33.75" customHeight="1" x14ac:dyDescent="0.2">
      <c r="A34" s="274" t="s">
        <v>114</v>
      </c>
      <c r="B34" s="275"/>
      <c r="C34" s="111">
        <f>'Detailed planning stage'!C22</f>
        <v>7961261.0470000003</v>
      </c>
      <c r="D34" s="111">
        <f>'Detailed planning stage'!D22</f>
        <v>4203762.0788930412</v>
      </c>
      <c r="E34" s="111">
        <f>'Detailed planning stage'!E22</f>
        <v>9852041.6705930438</v>
      </c>
      <c r="F34" s="111">
        <f>'Detailed planning stage'!F22</f>
        <v>2037367.3262930417</v>
      </c>
      <c r="G34" s="111">
        <f>'Detailed planning stage'!G22</f>
        <v>4663000</v>
      </c>
      <c r="H34" s="111">
        <f>'Detailed planning stage'!H22</f>
        <v>2166394.7525999998</v>
      </c>
      <c r="I34" s="111">
        <f>'Detailed planning stage'!I22</f>
        <v>-3656940.2229999998</v>
      </c>
      <c r="J34"/>
      <c r="K34"/>
      <c r="L34"/>
      <c r="M34"/>
      <c r="N34"/>
      <c r="O34"/>
      <c r="P34"/>
    </row>
    <row r="35" spans="1:47" ht="33.75" customHeight="1" x14ac:dyDescent="0.2">
      <c r="A35" s="274" t="s">
        <v>115</v>
      </c>
      <c r="B35" s="275"/>
      <c r="C35" s="112">
        <f>'Detailed planning stage'!C23</f>
        <v>805.87721905051126</v>
      </c>
      <c r="D35" s="112">
        <f>'Detailed planning stage'!D23</f>
        <v>425.52506112896458</v>
      </c>
      <c r="E35" s="112">
        <f>'Detailed planning stage'!E23</f>
        <v>997.2711479494933</v>
      </c>
      <c r="F35" s="112">
        <f>'Detailed planning stage'!F23</f>
        <v>206.23214154196191</v>
      </c>
      <c r="G35" s="112">
        <f>'Detailed planning stage'!G23</f>
        <v>472.01133717987648</v>
      </c>
      <c r="H35" s="112">
        <f>'Detailed planning stage'!H23</f>
        <v>219.2929195870027</v>
      </c>
      <c r="I35" s="112">
        <f>'Detailed planning stage'!I23</f>
        <v>-370.17311701589227</v>
      </c>
      <c r="Q35" s="57"/>
    </row>
    <row r="36" spans="1:47" s="52" customFormat="1" x14ac:dyDescent="0.2">
      <c r="A36" s="484"/>
      <c r="B36" s="484"/>
      <c r="C36" s="494"/>
      <c r="D36" s="494"/>
      <c r="E36" s="494"/>
      <c r="F36" s="494"/>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
      <c r="A37" s="89"/>
      <c r="B37" s="89"/>
      <c r="C37" s="90"/>
      <c r="D37" s="90"/>
      <c r="E37" s="90"/>
      <c r="F37" s="90"/>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73" t="s">
        <v>250</v>
      </c>
      <c r="B38" s="469"/>
      <c r="C38" s="469"/>
      <c r="D38" s="469"/>
      <c r="E38" s="469"/>
      <c r="F38" s="469"/>
      <c r="G38" s="469"/>
      <c r="H38" s="469"/>
      <c r="I38" s="469"/>
      <c r="Q38" s="57"/>
    </row>
    <row r="39" spans="1:47" ht="33.75" customHeight="1" x14ac:dyDescent="0.2">
      <c r="A39" s="485"/>
      <c r="B39" s="486"/>
      <c r="C39" s="53" t="s">
        <v>251</v>
      </c>
      <c r="D39" s="135" t="s">
        <v>108</v>
      </c>
      <c r="E39" s="135" t="s">
        <v>249</v>
      </c>
      <c r="F39" s="53" t="s">
        <v>110</v>
      </c>
      <c r="G39" s="53" t="s">
        <v>111</v>
      </c>
      <c r="H39" s="53" t="s">
        <v>112</v>
      </c>
      <c r="I39" s="53" t="s">
        <v>113</v>
      </c>
      <c r="Q39" s="57"/>
    </row>
    <row r="40" spans="1:47" ht="35.65" customHeight="1" x14ac:dyDescent="0.2">
      <c r="A40" s="274" t="s">
        <v>114</v>
      </c>
      <c r="B40" s="275"/>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7"/>
    </row>
    <row r="41" spans="1:47" ht="37.9" customHeight="1" x14ac:dyDescent="0.2">
      <c r="A41" s="274" t="s">
        <v>115</v>
      </c>
      <c r="B41" s="275"/>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7"/>
    </row>
    <row r="42" spans="1:47" ht="37.9" customHeight="1" x14ac:dyDescent="0.2">
      <c r="A42" s="274" t="s">
        <v>116</v>
      </c>
      <c r="B42" s="275"/>
      <c r="C42" s="515"/>
      <c r="D42" s="516"/>
      <c r="E42" s="517"/>
      <c r="F42" s="410"/>
      <c r="G42" s="411"/>
      <c r="H42" s="411"/>
      <c r="I42" s="412"/>
      <c r="Q42" s="57"/>
    </row>
    <row r="43" spans="1:47" ht="37.9" customHeight="1" x14ac:dyDescent="0.2">
      <c r="A43" s="274" t="s">
        <v>230</v>
      </c>
      <c r="B43" s="275"/>
      <c r="C43" s="136" t="e">
        <f>VLOOKUP($C$42,'WLC benchmarks'!$B$10:$E$13,2, TRUE)</f>
        <v>#N/A</v>
      </c>
      <c r="D43" s="136" t="e">
        <f>VLOOKUP($C$42,'WLC benchmarks'!$B$10:$E$13,3, TRUE)</f>
        <v>#N/A</v>
      </c>
      <c r="E43" s="136" t="e">
        <f>VLOOKUP($C$42,'WLC benchmarks'!$B$10:$E$13,4, TRUE)</f>
        <v>#N/A</v>
      </c>
      <c r="F43" s="413"/>
      <c r="G43" s="414"/>
      <c r="H43" s="414"/>
      <c r="I43" s="415"/>
      <c r="Q43" s="57"/>
    </row>
    <row r="44" spans="1:47" ht="37.9" customHeight="1" x14ac:dyDescent="0.2">
      <c r="A44" s="274" t="s">
        <v>252</v>
      </c>
      <c r="B44" s="275"/>
      <c r="C44" s="137" t="e">
        <f>VLOOKUP($C$42,'WLC benchmarks'!$B$16:$E$19,2, TRUE)</f>
        <v>#N/A</v>
      </c>
      <c r="D44" s="137" t="e">
        <f>VLOOKUP($C$42,'WLC benchmarks'!$B$16:$E$19,3, TRUE)</f>
        <v>#N/A</v>
      </c>
      <c r="E44" s="137" t="e">
        <f>VLOOKUP($C$42,'WLC benchmarks'!$B$16:$E$19,4, TRUE)</f>
        <v>#N/A</v>
      </c>
      <c r="F44" s="416"/>
      <c r="G44" s="417"/>
      <c r="H44" s="417"/>
      <c r="I44" s="418"/>
      <c r="Q44" s="57"/>
    </row>
    <row r="45" spans="1:47" ht="47.25" customHeight="1" x14ac:dyDescent="0.2">
      <c r="A45" s="274" t="s">
        <v>253</v>
      </c>
      <c r="B45" s="275"/>
      <c r="C45" s="462" t="s">
        <v>254</v>
      </c>
      <c r="D45" s="462"/>
      <c r="E45" s="462"/>
      <c r="F45" s="462"/>
      <c r="G45" s="462"/>
      <c r="H45" s="462"/>
      <c r="I45" s="462"/>
      <c r="Q45" s="57"/>
    </row>
    <row r="46" spans="1:47" ht="84" customHeight="1" x14ac:dyDescent="0.2">
      <c r="A46" s="274" t="s">
        <v>255</v>
      </c>
      <c r="B46" s="275"/>
      <c r="C46" s="463" t="s">
        <v>121</v>
      </c>
      <c r="D46" s="463"/>
      <c r="E46" s="463"/>
      <c r="F46" s="463"/>
      <c r="G46" s="463"/>
      <c r="H46" s="463"/>
      <c r="I46" s="463"/>
      <c r="Q46" s="57"/>
    </row>
    <row r="47" spans="1:47" s="52" customFormat="1" x14ac:dyDescent="0.2">
      <c r="A47" s="89"/>
      <c r="B47" s="89"/>
      <c r="C47" s="90"/>
      <c r="D47" s="90"/>
      <c r="E47" s="90"/>
      <c r="F47" s="90"/>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
      <c r="A48" s="459" t="s">
        <v>122</v>
      </c>
      <c r="B48" s="460"/>
      <c r="C48" s="460"/>
      <c r="D48" s="460"/>
      <c r="E48" s="460"/>
      <c r="F48" s="461"/>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
      <c r="A49" s="269" t="s">
        <v>256</v>
      </c>
      <c r="B49" s="269"/>
      <c r="C49" s="462"/>
      <c r="D49" s="462"/>
      <c r="E49" s="462"/>
      <c r="F49" s="462"/>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
      <c r="A50" s="269" t="s">
        <v>257</v>
      </c>
      <c r="B50" s="269"/>
      <c r="C50" s="463"/>
      <c r="D50" s="463"/>
      <c r="E50" s="463"/>
      <c r="F50" s="463"/>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
      <c r="A51" s="269" t="s">
        <v>258</v>
      </c>
      <c r="B51" s="269"/>
      <c r="C51" s="463" t="s">
        <v>55</v>
      </c>
      <c r="D51" s="463"/>
      <c r="E51" s="463"/>
      <c r="F51" s="463"/>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
      <c r="A52" s="89"/>
      <c r="B52" s="89"/>
      <c r="C52" s="90"/>
      <c r="D52" s="90"/>
      <c r="E52" s="90"/>
      <c r="F52" s="90"/>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7.75" x14ac:dyDescent="0.2">
      <c r="A53" s="467" t="s">
        <v>259</v>
      </c>
      <c r="B53" s="468"/>
      <c r="C53" s="272" t="s">
        <v>260</v>
      </c>
      <c r="D53" s="272"/>
      <c r="E53" s="272"/>
      <c r="F53" s="58" t="s">
        <v>261</v>
      </c>
      <c r="G53" s="51"/>
      <c r="H53" s="56"/>
      <c r="I53" s="56"/>
      <c r="J53" s="59"/>
      <c r="K53" s="59"/>
      <c r="L53" s="59"/>
      <c r="M53" s="59"/>
      <c r="N53" s="57"/>
      <c r="O53" s="57"/>
      <c r="P53" s="57"/>
      <c r="Q53" s="57"/>
    </row>
    <row r="54" spans="1:49" s="63" customFormat="1" x14ac:dyDescent="0.2">
      <c r="A54" s="467"/>
      <c r="B54" s="468"/>
      <c r="C54" s="463" t="s">
        <v>128</v>
      </c>
      <c r="D54" s="463"/>
      <c r="E54" s="463"/>
      <c r="F54" s="41"/>
      <c r="G54" s="51"/>
    </row>
    <row r="55" spans="1:49" s="46" customFormat="1" x14ac:dyDescent="0.2">
      <c r="A55" s="467"/>
      <c r="B55" s="468"/>
      <c r="C55" s="471"/>
      <c r="D55" s="471"/>
      <c r="E55" s="471"/>
      <c r="F55" s="41"/>
      <c r="G55" s="51"/>
    </row>
    <row r="56" spans="1:49" s="46" customFormat="1" ht="12.75" customHeight="1" x14ac:dyDescent="0.2">
      <c r="A56" s="469"/>
      <c r="B56" s="470"/>
      <c r="C56" s="463"/>
      <c r="D56" s="463"/>
      <c r="E56" s="463"/>
      <c r="F56" s="41"/>
      <c r="G56" s="51"/>
    </row>
    <row r="57" spans="1:49" s="52" customFormat="1" x14ac:dyDescent="0.2">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
      <c r="A58" s="513" t="s">
        <v>262</v>
      </c>
      <c r="B58" s="514"/>
      <c r="C58" s="510" t="s">
        <v>263</v>
      </c>
      <c r="D58" s="511"/>
      <c r="E58" s="511"/>
      <c r="F58" s="51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
      <c r="A59" s="472"/>
      <c r="B59" s="468"/>
      <c r="C59" s="510" t="s">
        <v>264</v>
      </c>
      <c r="D59" s="511"/>
      <c r="E59" s="511"/>
      <c r="F59" s="51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
      <c r="A60" s="472"/>
      <c r="B60" s="468"/>
      <c r="C60" s="510"/>
      <c r="D60" s="511"/>
      <c r="E60" s="511"/>
      <c r="F60" s="51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
      <c r="A61" s="473"/>
      <c r="B61" s="470"/>
      <c r="C61" s="510"/>
      <c r="D61" s="511"/>
      <c r="E61" s="511"/>
      <c r="F61" s="51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2">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
      <c r="A63" s="489" t="s">
        <v>133</v>
      </c>
      <c r="B63" s="490"/>
      <c r="C63" s="242" t="s">
        <v>134</v>
      </c>
      <c r="D63" s="382"/>
      <c r="E63" s="246" t="s">
        <v>135</v>
      </c>
      <c r="F63" s="393" t="s">
        <v>136</v>
      </c>
      <c r="G63" s="394"/>
      <c r="H63" s="242" t="s">
        <v>137</v>
      </c>
      <c r="I63" s="243"/>
      <c r="J63" s="91"/>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
      <c r="A64" s="482" t="s">
        <v>138</v>
      </c>
      <c r="B64" s="483"/>
      <c r="C64" s="64" t="s">
        <v>139</v>
      </c>
      <c r="D64" s="64" t="s">
        <v>140</v>
      </c>
      <c r="E64" s="247"/>
      <c r="F64" s="395"/>
      <c r="G64" s="396"/>
      <c r="H64" s="64" t="s">
        <v>141</v>
      </c>
      <c r="I64" s="64" t="s">
        <v>142</v>
      </c>
      <c r="J64" s="92"/>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
      <c r="A65" s="500" t="s">
        <v>143</v>
      </c>
      <c r="B65" s="501"/>
      <c r="C65" s="65" t="s">
        <v>144</v>
      </c>
      <c r="D65" s="87" t="s">
        <v>145</v>
      </c>
      <c r="E65" s="390" t="s">
        <v>146</v>
      </c>
      <c r="F65" s="375" t="s">
        <v>147</v>
      </c>
      <c r="G65" s="376"/>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
      <c r="A66" s="502"/>
      <c r="B66" s="503"/>
      <c r="C66" s="67" t="s">
        <v>150</v>
      </c>
      <c r="D66" s="87" t="s">
        <v>151</v>
      </c>
      <c r="E66" s="391"/>
      <c r="F66" s="248"/>
      <c r="G66" s="377"/>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
      <c r="A67" s="502"/>
      <c r="B67" s="503"/>
      <c r="C67" s="67" t="s">
        <v>154</v>
      </c>
      <c r="D67" s="88" t="s">
        <v>155</v>
      </c>
      <c r="E67" s="392"/>
      <c r="F67" s="378"/>
      <c r="G67" s="379"/>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
      <c r="A68" s="69">
        <v>0.1</v>
      </c>
      <c r="B68" s="70" t="s">
        <v>156</v>
      </c>
      <c r="C68" s="40"/>
      <c r="D68" s="13"/>
      <c r="E68" s="254"/>
      <c r="F68" s="487"/>
      <c r="G68" s="488"/>
      <c r="H68" s="17"/>
      <c r="I68" s="17"/>
      <c r="J68" s="248" t="s">
        <v>157</v>
      </c>
      <c r="K68" s="249"/>
      <c r="L68" s="249"/>
      <c r="M68"/>
      <c r="N68"/>
      <c r="O68"/>
      <c r="P68"/>
      <c r="Q68"/>
      <c r="R68"/>
      <c r="S68"/>
      <c r="T68"/>
      <c r="U68"/>
      <c r="V68"/>
      <c r="W68"/>
      <c r="X68"/>
      <c r="Y68"/>
      <c r="Z68"/>
      <c r="AA68"/>
      <c r="AB68"/>
      <c r="AC68"/>
      <c r="AD68"/>
      <c r="AE68"/>
      <c r="AF68"/>
      <c r="AG68"/>
      <c r="AH68"/>
      <c r="AI68"/>
      <c r="AJ68"/>
      <c r="AK68"/>
      <c r="AL68"/>
    </row>
    <row r="69" spans="1:38" s="52" customFormat="1" ht="30" customHeight="1" x14ac:dyDescent="0.2">
      <c r="A69" s="71">
        <v>0.2</v>
      </c>
      <c r="B69" s="72" t="s">
        <v>158</v>
      </c>
      <c r="C69" s="14"/>
      <c r="D69" s="15"/>
      <c r="E69" s="255"/>
      <c r="F69" s="487"/>
      <c r="G69" s="488"/>
      <c r="H69" s="17"/>
      <c r="I69" s="17"/>
      <c r="J69" s="248"/>
      <c r="K69" s="249"/>
      <c r="L69" s="249"/>
      <c r="M69"/>
      <c r="N69"/>
      <c r="O69"/>
      <c r="P69"/>
      <c r="Q69"/>
      <c r="R69"/>
      <c r="S69"/>
      <c r="T69"/>
      <c r="U69"/>
      <c r="V69"/>
      <c r="W69"/>
      <c r="X69"/>
      <c r="Y69"/>
      <c r="Z69"/>
      <c r="AA69"/>
      <c r="AB69"/>
      <c r="AC69"/>
      <c r="AD69"/>
      <c r="AE69"/>
      <c r="AF69"/>
      <c r="AG69"/>
      <c r="AH69"/>
      <c r="AI69"/>
      <c r="AJ69"/>
      <c r="AK69"/>
      <c r="AL69"/>
    </row>
    <row r="70" spans="1:38" s="52" customFormat="1" ht="30" customHeight="1" x14ac:dyDescent="0.2">
      <c r="A70" s="71">
        <v>0.3</v>
      </c>
      <c r="B70" s="72" t="s">
        <v>159</v>
      </c>
      <c r="C70" s="14"/>
      <c r="D70" s="15"/>
      <c r="E70" s="255"/>
      <c r="F70" s="487"/>
      <c r="G70" s="488"/>
      <c r="H70" s="17"/>
      <c r="I70" s="17"/>
      <c r="J70" s="248"/>
      <c r="K70" s="249"/>
      <c r="L70" s="249"/>
      <c r="M70"/>
      <c r="N70"/>
      <c r="O70"/>
      <c r="P70"/>
      <c r="Q70"/>
      <c r="R70"/>
      <c r="S70"/>
      <c r="T70"/>
      <c r="U70"/>
      <c r="V70"/>
      <c r="W70"/>
      <c r="X70"/>
      <c r="Y70"/>
      <c r="Z70"/>
      <c r="AA70"/>
      <c r="AB70"/>
      <c r="AC70"/>
      <c r="AD70"/>
      <c r="AE70"/>
      <c r="AF70"/>
      <c r="AG70"/>
      <c r="AH70"/>
      <c r="AI70"/>
      <c r="AJ70"/>
      <c r="AK70"/>
      <c r="AL70"/>
    </row>
    <row r="71" spans="1:38" s="52" customFormat="1" ht="30" customHeight="1" x14ac:dyDescent="0.2">
      <c r="A71" s="71">
        <v>0.4</v>
      </c>
      <c r="B71" s="72" t="s">
        <v>160</v>
      </c>
      <c r="C71" s="14"/>
      <c r="D71" s="15"/>
      <c r="E71" s="256"/>
      <c r="F71" s="487"/>
      <c r="G71" s="488"/>
      <c r="H71" s="17"/>
      <c r="I71" s="17"/>
      <c r="J71" s="248"/>
      <c r="K71" s="249"/>
      <c r="L71" s="249"/>
      <c r="M71"/>
      <c r="N71"/>
      <c r="O71"/>
      <c r="P71"/>
      <c r="Q71"/>
      <c r="R71"/>
      <c r="S71"/>
      <c r="T71"/>
      <c r="U71"/>
      <c r="V71"/>
      <c r="W71"/>
      <c r="X71"/>
      <c r="Y71"/>
      <c r="Z71"/>
      <c r="AA71"/>
      <c r="AB71"/>
      <c r="AC71"/>
      <c r="AD71"/>
      <c r="AE71"/>
      <c r="AF71"/>
      <c r="AG71"/>
      <c r="AH71"/>
      <c r="AI71"/>
      <c r="AJ71"/>
      <c r="AK71"/>
      <c r="AL71"/>
    </row>
    <row r="72" spans="1:38" s="52" customFormat="1" ht="30" customHeight="1" x14ac:dyDescent="0.2">
      <c r="A72" s="71">
        <v>1</v>
      </c>
      <c r="B72" s="72" t="s">
        <v>161</v>
      </c>
      <c r="C72" s="14"/>
      <c r="D72" s="15"/>
      <c r="E72" s="19"/>
      <c r="F72" s="487"/>
      <c r="G72" s="488"/>
      <c r="H72" s="17"/>
      <c r="I72" s="17"/>
      <c r="J72" s="248"/>
      <c r="K72" s="249"/>
      <c r="L72" s="249"/>
      <c r="M72"/>
      <c r="N72"/>
      <c r="O72"/>
      <c r="P72"/>
      <c r="Q72"/>
      <c r="R72"/>
      <c r="S72"/>
      <c r="T72"/>
      <c r="U72"/>
      <c r="V72"/>
      <c r="W72"/>
      <c r="X72"/>
      <c r="Y72"/>
      <c r="Z72"/>
      <c r="AA72"/>
      <c r="AB72"/>
      <c r="AC72"/>
      <c r="AD72"/>
      <c r="AE72"/>
      <c r="AF72"/>
      <c r="AG72"/>
      <c r="AH72"/>
      <c r="AI72"/>
      <c r="AJ72"/>
      <c r="AK72"/>
      <c r="AL72"/>
    </row>
    <row r="73" spans="1:38" s="52" customFormat="1" ht="30" customHeight="1" x14ac:dyDescent="0.2">
      <c r="A73" s="73">
        <v>2.1</v>
      </c>
      <c r="B73" s="72" t="s">
        <v>162</v>
      </c>
      <c r="C73" s="14"/>
      <c r="D73" s="15"/>
      <c r="E73" s="19"/>
      <c r="F73" s="487"/>
      <c r="G73" s="488"/>
      <c r="H73" s="17"/>
      <c r="I73" s="17"/>
      <c r="J73" s="248"/>
      <c r="K73" s="249"/>
      <c r="L73" s="249"/>
      <c r="M73"/>
      <c r="N73"/>
      <c r="O73"/>
      <c r="P73"/>
      <c r="Q73"/>
      <c r="R73"/>
      <c r="S73"/>
      <c r="T73"/>
      <c r="U73"/>
      <c r="V73"/>
      <c r="W73"/>
      <c r="X73"/>
      <c r="Y73"/>
      <c r="Z73"/>
      <c r="AA73"/>
      <c r="AB73"/>
      <c r="AC73"/>
      <c r="AD73"/>
      <c r="AE73"/>
      <c r="AF73"/>
      <c r="AG73"/>
      <c r="AH73"/>
      <c r="AI73"/>
      <c r="AJ73"/>
      <c r="AK73"/>
      <c r="AL73"/>
    </row>
    <row r="74" spans="1:38" s="52" customFormat="1" ht="30" customHeight="1" x14ac:dyDescent="0.2">
      <c r="A74" s="71">
        <v>2.2000000000000002</v>
      </c>
      <c r="B74" s="72" t="s">
        <v>163</v>
      </c>
      <c r="C74" s="14"/>
      <c r="D74" s="15"/>
      <c r="E74" s="19"/>
      <c r="F74" s="487"/>
      <c r="G74" s="488"/>
      <c r="H74" s="17"/>
      <c r="I74" s="17"/>
      <c r="J74" s="248"/>
      <c r="K74" s="249"/>
      <c r="L74" s="249"/>
      <c r="M74"/>
      <c r="N74"/>
      <c r="O74"/>
      <c r="P74"/>
      <c r="Q74"/>
      <c r="R74"/>
      <c r="S74"/>
      <c r="T74"/>
      <c r="U74"/>
      <c r="V74"/>
      <c r="W74"/>
      <c r="X74"/>
      <c r="Y74"/>
      <c r="Z74"/>
      <c r="AA74"/>
      <c r="AB74"/>
      <c r="AC74"/>
      <c r="AD74"/>
      <c r="AE74"/>
      <c r="AF74"/>
      <c r="AG74"/>
      <c r="AH74"/>
      <c r="AI74"/>
      <c r="AJ74"/>
      <c r="AK74"/>
      <c r="AL74"/>
    </row>
    <row r="75" spans="1:38" s="52" customFormat="1" ht="30" customHeight="1" x14ac:dyDescent="0.2">
      <c r="A75" s="71">
        <v>2.2999999999999998</v>
      </c>
      <c r="B75" s="72" t="s">
        <v>164</v>
      </c>
      <c r="C75" s="14"/>
      <c r="D75" s="15"/>
      <c r="E75" s="19"/>
      <c r="F75" s="487"/>
      <c r="G75" s="488"/>
      <c r="H75" s="17"/>
      <c r="I75" s="17"/>
      <c r="J75" s="248"/>
      <c r="K75" s="249"/>
      <c r="L75" s="249"/>
      <c r="M75"/>
      <c r="N75"/>
      <c r="O75"/>
      <c r="P75"/>
      <c r="Q75"/>
      <c r="R75"/>
      <c r="S75"/>
      <c r="T75"/>
      <c r="U75"/>
      <c r="V75"/>
      <c r="W75"/>
      <c r="X75"/>
      <c r="Y75"/>
      <c r="Z75"/>
      <c r="AA75"/>
      <c r="AB75"/>
      <c r="AC75"/>
      <c r="AD75"/>
      <c r="AE75"/>
      <c r="AF75"/>
      <c r="AG75"/>
      <c r="AH75"/>
      <c r="AI75"/>
      <c r="AJ75"/>
      <c r="AK75"/>
      <c r="AL75"/>
    </row>
    <row r="76" spans="1:38" s="52" customFormat="1" ht="30" customHeight="1" x14ac:dyDescent="0.2">
      <c r="A76" s="71">
        <v>2.4</v>
      </c>
      <c r="B76" s="72" t="s">
        <v>165</v>
      </c>
      <c r="C76" s="14"/>
      <c r="D76" s="15"/>
      <c r="E76" s="19"/>
      <c r="F76" s="487"/>
      <c r="G76" s="488"/>
      <c r="H76" s="17"/>
      <c r="I76" s="17"/>
      <c r="J76" s="248"/>
      <c r="K76" s="249"/>
      <c r="L76" s="249"/>
      <c r="M76"/>
      <c r="N76"/>
      <c r="O76"/>
      <c r="P76"/>
      <c r="Q76"/>
      <c r="R76"/>
      <c r="S76"/>
      <c r="T76"/>
      <c r="U76"/>
      <c r="V76"/>
      <c r="W76"/>
      <c r="X76"/>
      <c r="Y76"/>
      <c r="Z76"/>
      <c r="AA76"/>
      <c r="AB76"/>
      <c r="AC76"/>
      <c r="AD76"/>
      <c r="AE76"/>
      <c r="AF76"/>
      <c r="AG76"/>
      <c r="AH76"/>
      <c r="AI76"/>
      <c r="AJ76"/>
      <c r="AK76"/>
      <c r="AL76"/>
    </row>
    <row r="77" spans="1:38" s="52" customFormat="1" ht="30" customHeight="1" x14ac:dyDescent="0.2">
      <c r="A77" s="71">
        <v>2.5</v>
      </c>
      <c r="B77" s="72" t="s">
        <v>166</v>
      </c>
      <c r="C77" s="14"/>
      <c r="D77" s="15"/>
      <c r="E77" s="19"/>
      <c r="F77" s="487"/>
      <c r="G77" s="488"/>
      <c r="H77" s="17"/>
      <c r="I77" s="17"/>
      <c r="J77" s="248"/>
      <c r="K77" s="249"/>
      <c r="L77" s="249"/>
      <c r="M77"/>
      <c r="N77"/>
      <c r="O77"/>
      <c r="P77"/>
      <c r="Q77"/>
      <c r="R77"/>
      <c r="S77"/>
      <c r="T77"/>
      <c r="U77"/>
      <c r="V77"/>
      <c r="W77"/>
      <c r="X77"/>
      <c r="Y77"/>
      <c r="Z77"/>
      <c r="AA77"/>
      <c r="AB77"/>
      <c r="AC77"/>
      <c r="AD77"/>
      <c r="AE77"/>
      <c r="AF77"/>
      <c r="AG77"/>
      <c r="AH77"/>
      <c r="AI77"/>
      <c r="AJ77"/>
      <c r="AK77"/>
      <c r="AL77"/>
    </row>
    <row r="78" spans="1:38" s="52" customFormat="1" ht="30" customHeight="1" x14ac:dyDescent="0.2">
      <c r="A78" s="71">
        <v>2.6</v>
      </c>
      <c r="B78" s="72" t="s">
        <v>167</v>
      </c>
      <c r="C78" s="14"/>
      <c r="D78" s="15"/>
      <c r="E78" s="19"/>
      <c r="F78" s="487"/>
      <c r="G78" s="488"/>
      <c r="H78" s="17"/>
      <c r="I78" s="17"/>
      <c r="J78" s="248"/>
      <c r="K78" s="249"/>
      <c r="L78" s="249"/>
      <c r="M78"/>
      <c r="N78"/>
      <c r="O78"/>
      <c r="P78"/>
      <c r="Q78"/>
      <c r="R78"/>
      <c r="S78"/>
      <c r="T78"/>
      <c r="U78"/>
      <c r="V78"/>
      <c r="W78"/>
      <c r="X78"/>
      <c r="Y78"/>
      <c r="Z78"/>
      <c r="AA78"/>
      <c r="AB78"/>
      <c r="AC78"/>
      <c r="AD78"/>
      <c r="AE78"/>
      <c r="AF78"/>
      <c r="AG78"/>
      <c r="AH78"/>
      <c r="AI78"/>
      <c r="AJ78"/>
      <c r="AK78"/>
      <c r="AL78"/>
    </row>
    <row r="79" spans="1:38" s="52" customFormat="1" ht="30" customHeight="1" x14ac:dyDescent="0.2">
      <c r="A79" s="71">
        <v>2.7</v>
      </c>
      <c r="B79" s="72" t="s">
        <v>168</v>
      </c>
      <c r="C79" s="14"/>
      <c r="D79" s="15"/>
      <c r="E79" s="19"/>
      <c r="F79" s="487"/>
      <c r="G79" s="488"/>
      <c r="H79" s="17"/>
      <c r="I79" s="17"/>
      <c r="J79" s="248"/>
      <c r="K79" s="249"/>
      <c r="L79" s="249"/>
      <c r="M79"/>
      <c r="N79"/>
      <c r="O79"/>
      <c r="P79"/>
      <c r="Q79"/>
      <c r="R79"/>
      <c r="S79"/>
      <c r="T79"/>
      <c r="U79"/>
      <c r="V79"/>
      <c r="W79"/>
      <c r="X79"/>
      <c r="Y79"/>
      <c r="Z79"/>
      <c r="AA79"/>
      <c r="AB79"/>
      <c r="AC79"/>
      <c r="AD79"/>
      <c r="AE79"/>
      <c r="AF79"/>
      <c r="AG79"/>
      <c r="AH79"/>
      <c r="AI79"/>
      <c r="AJ79"/>
      <c r="AK79"/>
      <c r="AL79"/>
    </row>
    <row r="80" spans="1:38" s="52" customFormat="1" ht="30" customHeight="1" x14ac:dyDescent="0.2">
      <c r="A80" s="71">
        <v>2.8</v>
      </c>
      <c r="B80" s="72" t="s">
        <v>169</v>
      </c>
      <c r="C80" s="14"/>
      <c r="D80" s="15"/>
      <c r="E80" s="19"/>
      <c r="F80" s="487"/>
      <c r="G80" s="488"/>
      <c r="H80" s="17"/>
      <c r="I80" s="17"/>
      <c r="J80" s="248"/>
      <c r="K80" s="249"/>
      <c r="L80" s="249"/>
      <c r="M80"/>
      <c r="N80"/>
      <c r="O80"/>
      <c r="P80"/>
      <c r="Q80"/>
      <c r="R80"/>
      <c r="S80"/>
      <c r="T80"/>
      <c r="U80"/>
      <c r="V80"/>
      <c r="W80"/>
      <c r="X80"/>
      <c r="Y80"/>
      <c r="Z80"/>
      <c r="AA80"/>
      <c r="AB80"/>
      <c r="AC80"/>
      <c r="AD80"/>
      <c r="AE80"/>
      <c r="AF80"/>
      <c r="AG80"/>
      <c r="AH80"/>
      <c r="AI80"/>
      <c r="AJ80"/>
      <c r="AK80"/>
      <c r="AL80"/>
    </row>
    <row r="81" spans="1:47" s="52" customFormat="1" ht="30" customHeight="1" x14ac:dyDescent="0.2">
      <c r="A81" s="71">
        <v>3</v>
      </c>
      <c r="B81" s="72" t="s">
        <v>170</v>
      </c>
      <c r="C81" s="14"/>
      <c r="D81" s="15"/>
      <c r="E81" s="19"/>
      <c r="F81" s="487"/>
      <c r="G81" s="488"/>
      <c r="H81" s="17"/>
      <c r="I81" s="17"/>
      <c r="J81" s="248"/>
      <c r="K81" s="249"/>
      <c r="L81" s="249"/>
      <c r="M81"/>
      <c r="N81"/>
      <c r="O81"/>
      <c r="P81"/>
      <c r="Q81"/>
      <c r="R81"/>
      <c r="S81"/>
      <c r="T81"/>
      <c r="U81"/>
      <c r="V81"/>
      <c r="W81"/>
      <c r="X81"/>
      <c r="Y81"/>
      <c r="Z81"/>
      <c r="AA81"/>
      <c r="AB81"/>
      <c r="AC81"/>
      <c r="AD81"/>
      <c r="AE81"/>
      <c r="AF81"/>
      <c r="AG81"/>
      <c r="AH81"/>
      <c r="AI81"/>
      <c r="AJ81"/>
      <c r="AK81"/>
      <c r="AL81"/>
    </row>
    <row r="82" spans="1:47" s="52" customFormat="1" ht="30" customHeight="1" x14ac:dyDescent="0.2">
      <c r="A82" s="71">
        <v>4</v>
      </c>
      <c r="B82" s="72" t="s">
        <v>171</v>
      </c>
      <c r="C82" s="14"/>
      <c r="D82" s="15"/>
      <c r="E82" s="19"/>
      <c r="F82" s="487"/>
      <c r="G82" s="488"/>
      <c r="H82" s="17"/>
      <c r="I82" s="17"/>
      <c r="J82" s="248"/>
      <c r="K82" s="249"/>
      <c r="L82" s="249"/>
      <c r="M82"/>
      <c r="N82"/>
      <c r="O82"/>
      <c r="P82"/>
      <c r="Q82"/>
      <c r="R82"/>
      <c r="S82"/>
      <c r="T82"/>
      <c r="U82"/>
      <c r="V82"/>
      <c r="W82"/>
      <c r="X82"/>
      <c r="Y82"/>
      <c r="Z82"/>
      <c r="AA82"/>
      <c r="AB82"/>
      <c r="AC82"/>
      <c r="AD82"/>
      <c r="AE82"/>
      <c r="AF82"/>
      <c r="AG82"/>
      <c r="AH82"/>
      <c r="AI82"/>
      <c r="AJ82"/>
      <c r="AK82"/>
      <c r="AL82"/>
    </row>
    <row r="83" spans="1:47" s="52" customFormat="1" ht="30" customHeight="1" x14ac:dyDescent="0.2">
      <c r="A83" s="71">
        <v>5</v>
      </c>
      <c r="B83" s="72" t="s">
        <v>172</v>
      </c>
      <c r="C83" s="14"/>
      <c r="D83" s="15"/>
      <c r="E83" s="19"/>
      <c r="F83" s="487"/>
      <c r="G83" s="488"/>
      <c r="H83" s="17"/>
      <c r="I83" s="17"/>
      <c r="J83" s="110"/>
      <c r="K83" s="94"/>
      <c r="L83" s="94"/>
      <c r="M83"/>
      <c r="N83"/>
      <c r="O83"/>
      <c r="P83"/>
      <c r="Q83"/>
      <c r="R83"/>
      <c r="S83"/>
      <c r="T83"/>
      <c r="U83"/>
      <c r="V83"/>
      <c r="W83"/>
      <c r="X83"/>
      <c r="Y83"/>
      <c r="Z83"/>
      <c r="AA83"/>
      <c r="AB83"/>
      <c r="AC83"/>
      <c r="AD83"/>
      <c r="AE83"/>
      <c r="AF83"/>
      <c r="AG83"/>
      <c r="AH83"/>
      <c r="AI83"/>
      <c r="AJ83"/>
      <c r="AK83"/>
      <c r="AL83"/>
    </row>
    <row r="84" spans="1:47" s="76" customFormat="1" ht="30" customHeight="1" x14ac:dyDescent="0.2">
      <c r="A84" s="71">
        <v>6</v>
      </c>
      <c r="B84" s="72" t="s">
        <v>173</v>
      </c>
      <c r="C84" s="14"/>
      <c r="D84" s="15"/>
      <c r="E84" s="19"/>
      <c r="F84" s="487"/>
      <c r="G84" s="488"/>
      <c r="H84" s="17"/>
      <c r="I84" s="17"/>
      <c r="J84" s="248"/>
      <c r="K84" s="249"/>
      <c r="L84" s="249"/>
      <c r="M84"/>
      <c r="N84"/>
      <c r="O84"/>
      <c r="P84"/>
      <c r="Q84"/>
      <c r="R84"/>
      <c r="S84"/>
      <c r="T84"/>
      <c r="U84"/>
      <c r="V84"/>
      <c r="W84"/>
      <c r="X84"/>
      <c r="Y84"/>
      <c r="Z84"/>
      <c r="AA84"/>
      <c r="AB84"/>
      <c r="AC84"/>
      <c r="AD84"/>
      <c r="AE84"/>
      <c r="AF84"/>
      <c r="AG84"/>
      <c r="AH84"/>
      <c r="AI84"/>
      <c r="AJ84"/>
    </row>
    <row r="85" spans="1:47" s="76" customFormat="1" ht="30" customHeight="1" x14ac:dyDescent="0.2">
      <c r="A85" s="71">
        <v>7</v>
      </c>
      <c r="B85" s="72" t="s">
        <v>174</v>
      </c>
      <c r="C85" s="14"/>
      <c r="D85" s="15"/>
      <c r="E85" s="19"/>
      <c r="F85" s="487"/>
      <c r="G85" s="488"/>
      <c r="H85" s="17"/>
      <c r="I85" s="17"/>
      <c r="J85" s="248"/>
      <c r="K85" s="249"/>
      <c r="L85" s="249"/>
      <c r="M85"/>
      <c r="N85"/>
      <c r="O85"/>
      <c r="P85"/>
      <c r="Q85"/>
      <c r="R85"/>
      <c r="S85"/>
      <c r="T85"/>
      <c r="U85"/>
      <c r="V85"/>
      <c r="W85"/>
      <c r="X85"/>
      <c r="Y85"/>
      <c r="Z85"/>
      <c r="AA85"/>
      <c r="AB85"/>
      <c r="AC85"/>
      <c r="AD85"/>
      <c r="AE85"/>
      <c r="AF85"/>
      <c r="AG85"/>
      <c r="AH85"/>
      <c r="AI85"/>
      <c r="AJ85"/>
    </row>
    <row r="86" spans="1:47" s="76" customFormat="1" ht="30" customHeight="1" x14ac:dyDescent="0.2">
      <c r="A86" s="69">
        <v>8</v>
      </c>
      <c r="B86" s="70" t="s">
        <v>175</v>
      </c>
      <c r="C86" s="16"/>
      <c r="D86" s="13"/>
      <c r="E86" s="125"/>
      <c r="F86" s="487"/>
      <c r="G86" s="488"/>
      <c r="H86" s="18"/>
      <c r="I86" s="18"/>
      <c r="J86" s="110"/>
      <c r="K86" s="94"/>
      <c r="L86" s="94"/>
      <c r="M86"/>
      <c r="N86"/>
      <c r="O86"/>
      <c r="P86"/>
      <c r="Q86"/>
      <c r="R86"/>
      <c r="S86"/>
      <c r="T86"/>
      <c r="U86"/>
      <c r="V86"/>
      <c r="W86"/>
      <c r="X86"/>
      <c r="Y86"/>
      <c r="Z86"/>
      <c r="AA86"/>
      <c r="AB86"/>
      <c r="AC86"/>
      <c r="AD86"/>
      <c r="AE86"/>
      <c r="AF86"/>
      <c r="AG86"/>
      <c r="AH86"/>
      <c r="AI86"/>
      <c r="AJ86"/>
    </row>
    <row r="87" spans="1:47" s="76" customFormat="1" ht="30" customHeight="1" x14ac:dyDescent="0.2">
      <c r="A87" s="69"/>
      <c r="B87" s="70"/>
      <c r="C87" s="16"/>
      <c r="D87" s="13"/>
      <c r="E87" s="20"/>
      <c r="F87" s="498"/>
      <c r="G87" s="499"/>
      <c r="H87" s="18"/>
      <c r="I87" s="18"/>
      <c r="J87" s="248"/>
      <c r="K87" s="249"/>
      <c r="L87" s="249"/>
      <c r="M87"/>
      <c r="N87"/>
      <c r="O87"/>
      <c r="P87"/>
      <c r="Q87"/>
      <c r="R87"/>
      <c r="S87"/>
      <c r="T87"/>
      <c r="U87"/>
      <c r="V87"/>
      <c r="W87"/>
      <c r="X87"/>
      <c r="Y87"/>
      <c r="Z87"/>
      <c r="AA87"/>
      <c r="AB87"/>
      <c r="AC87"/>
      <c r="AD87"/>
      <c r="AE87"/>
      <c r="AF87"/>
      <c r="AG87"/>
      <c r="AH87"/>
      <c r="AI87"/>
      <c r="AJ87"/>
    </row>
    <row r="88" spans="1:47" s="76" customFormat="1" ht="31.5" customHeight="1" x14ac:dyDescent="0.2">
      <c r="A88" s="482" t="s">
        <v>176</v>
      </c>
      <c r="B88" s="483"/>
      <c r="C88" s="64" t="s">
        <v>177</v>
      </c>
      <c r="D88" s="64" t="s">
        <v>233</v>
      </c>
      <c r="E88" s="159" t="s">
        <v>234</v>
      </c>
      <c r="F88" s="177" t="s">
        <v>180</v>
      </c>
      <c r="G88" s="178" t="s">
        <v>181</v>
      </c>
      <c r="H88" s="481"/>
      <c r="I88" s="481"/>
      <c r="J88" s="94"/>
      <c r="K88" s="94"/>
      <c r="L88" s="94"/>
      <c r="M88"/>
      <c r="N88"/>
      <c r="O88"/>
      <c r="P88"/>
      <c r="Q88"/>
      <c r="R88"/>
      <c r="S88"/>
      <c r="T88"/>
      <c r="U88"/>
      <c r="V88"/>
      <c r="W88"/>
      <c r="X88"/>
      <c r="Y88"/>
      <c r="Z88"/>
      <c r="AA88"/>
      <c r="AB88"/>
      <c r="AC88"/>
      <c r="AD88"/>
      <c r="AE88"/>
      <c r="AF88"/>
      <c r="AG88"/>
      <c r="AH88"/>
      <c r="AI88"/>
      <c r="AJ88"/>
    </row>
    <row r="89" spans="1:47" s="76" customFormat="1" ht="19.5" customHeight="1" x14ac:dyDescent="0.2">
      <c r="A89" s="71" t="s">
        <v>182</v>
      </c>
      <c r="B89" s="72" t="s">
        <v>183</v>
      </c>
      <c r="C89" s="14"/>
      <c r="D89" s="15"/>
      <c r="E89" s="19"/>
      <c r="F89" s="170"/>
      <c r="G89" s="171"/>
      <c r="H89" s="481"/>
      <c r="I89" s="481"/>
      <c r="J89" s="251" t="s">
        <v>184</v>
      </c>
      <c r="K89" s="251"/>
      <c r="L89" s="251"/>
      <c r="M89"/>
      <c r="N89"/>
      <c r="O89"/>
      <c r="P89"/>
      <c r="Q89"/>
      <c r="R89"/>
      <c r="S89"/>
      <c r="T89"/>
      <c r="U89"/>
      <c r="V89"/>
      <c r="W89"/>
      <c r="X89"/>
      <c r="Y89"/>
      <c r="Z89"/>
      <c r="AA89"/>
      <c r="AB89"/>
      <c r="AC89"/>
      <c r="AD89"/>
      <c r="AE89"/>
      <c r="AF89"/>
      <c r="AG89"/>
      <c r="AH89"/>
      <c r="AI89"/>
      <c r="AJ89"/>
    </row>
    <row r="90" spans="1:47" s="76" customFormat="1" ht="19.5" customHeight="1" x14ac:dyDescent="0.2">
      <c r="A90" s="71" t="s">
        <v>185</v>
      </c>
      <c r="B90" s="72" t="s">
        <v>186</v>
      </c>
      <c r="C90" s="14"/>
      <c r="D90" s="15"/>
      <c r="E90" s="19"/>
      <c r="F90" s="158"/>
      <c r="G90" s="172"/>
      <c r="H90" s="456"/>
      <c r="I90" s="457"/>
      <c r="J90" s="249"/>
      <c r="K90" s="249"/>
      <c r="L90" s="249"/>
      <c r="M90"/>
      <c r="N90"/>
      <c r="O90"/>
      <c r="P90"/>
      <c r="Q90"/>
      <c r="R90"/>
      <c r="S90"/>
      <c r="T90"/>
      <c r="U90"/>
      <c r="V90"/>
      <c r="W90"/>
      <c r="X90"/>
      <c r="Y90"/>
      <c r="Z90"/>
      <c r="AA90"/>
      <c r="AB90"/>
      <c r="AC90"/>
      <c r="AD90"/>
      <c r="AE90"/>
      <c r="AF90"/>
      <c r="AG90"/>
      <c r="AH90"/>
      <c r="AI90"/>
      <c r="AJ90"/>
    </row>
    <row r="91" spans="1:47" s="76" customFormat="1" ht="19.5" customHeight="1" x14ac:dyDescent="0.2">
      <c r="A91" s="71" t="s">
        <v>187</v>
      </c>
      <c r="B91" s="72" t="s">
        <v>188</v>
      </c>
      <c r="C91" s="14"/>
      <c r="D91" s="15"/>
      <c r="E91" s="19"/>
      <c r="F91" s="158"/>
      <c r="G91" s="172"/>
      <c r="H91" s="481"/>
      <c r="I91" s="481"/>
      <c r="J91" s="249"/>
      <c r="K91" s="249"/>
      <c r="L91" s="249"/>
      <c r="M91"/>
      <c r="N91"/>
      <c r="O91"/>
      <c r="P91"/>
      <c r="Q91"/>
      <c r="R91"/>
      <c r="S91"/>
      <c r="T91"/>
      <c r="U91"/>
      <c r="V91"/>
      <c r="W91"/>
      <c r="X91"/>
      <c r="Y91"/>
      <c r="Z91"/>
      <c r="AA91"/>
      <c r="AB91"/>
      <c r="AC91"/>
      <c r="AD91"/>
      <c r="AE91"/>
      <c r="AF91"/>
      <c r="AG91"/>
      <c r="AH91"/>
      <c r="AI91"/>
      <c r="AJ91"/>
    </row>
    <row r="92" spans="1:47" s="76" customFormat="1" ht="24.75" customHeight="1" x14ac:dyDescent="0.2">
      <c r="A92" s="52"/>
      <c r="B92" s="52"/>
      <c r="C92" s="130" t="s">
        <v>189</v>
      </c>
      <c r="D92" s="131">
        <f>SUM(D68:D87)+SUM(D89:D91)</f>
        <v>0</v>
      </c>
      <c r="E92" s="451"/>
      <c r="F92" s="451"/>
      <c r="G92" s="451"/>
      <c r="H92" s="126">
        <f>SUM(H68:H87)</f>
        <v>0</v>
      </c>
      <c r="I92" s="126">
        <f>SUM(I68:I87)</f>
        <v>0</v>
      </c>
      <c r="J92" s="94"/>
      <c r="K92"/>
      <c r="L92"/>
      <c r="M92"/>
      <c r="N92"/>
      <c r="O92"/>
      <c r="P92"/>
      <c r="Q92"/>
      <c r="R92"/>
      <c r="S92"/>
      <c r="T92"/>
      <c r="U92"/>
      <c r="V92"/>
      <c r="W92"/>
      <c r="X92"/>
      <c r="Y92"/>
      <c r="Z92"/>
      <c r="AA92"/>
      <c r="AB92"/>
      <c r="AC92"/>
      <c r="AD92"/>
      <c r="AE92"/>
      <c r="AF92"/>
      <c r="AG92"/>
      <c r="AH92"/>
      <c r="AI92"/>
      <c r="AJ92"/>
    </row>
    <row r="93" spans="1:47" s="76" customFormat="1" ht="24" thickBot="1" x14ac:dyDescent="0.25">
      <c r="A93" s="55"/>
      <c r="B93" s="55"/>
      <c r="C93" s="128" t="s">
        <v>190</v>
      </c>
      <c r="D93" s="129" t="e">
        <f>D92/$C$6</f>
        <v>#DIV/0!</v>
      </c>
      <c r="E93" s="452"/>
      <c r="F93" s="452"/>
      <c r="G93" s="452"/>
      <c r="H93" s="121" t="e">
        <f>H92/$C$6</f>
        <v>#DIV/0!</v>
      </c>
      <c r="I93" s="121" t="e">
        <f>I92/$C$6</f>
        <v>#DIV/0!</v>
      </c>
      <c r="J93" s="54"/>
      <c r="K93" s="95"/>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
      <c r="A94" s="55"/>
      <c r="B94" s="55"/>
      <c r="C94" s="54"/>
      <c r="D94" s="54"/>
      <c r="E94" s="54"/>
      <c r="F94" s="54"/>
    </row>
    <row r="95" spans="1:47" ht="39.4" customHeight="1" x14ac:dyDescent="0.2">
      <c r="A95" s="95"/>
      <c r="B95" s="95"/>
      <c r="C95" s="95"/>
      <c r="D95" s="95"/>
      <c r="E95" s="95"/>
      <c r="F95" s="95"/>
    </row>
    <row r="96" spans="1:47" ht="27" customHeight="1" x14ac:dyDescent="0.2">
      <c r="A96" s="504" t="s">
        <v>265</v>
      </c>
      <c r="B96" s="505"/>
      <c r="C96" s="315" t="s">
        <v>236</v>
      </c>
      <c r="D96" s="315" t="s">
        <v>193</v>
      </c>
      <c r="E96" s="317" t="s">
        <v>194</v>
      </c>
      <c r="F96" s="318"/>
      <c r="G96" s="321" t="s">
        <v>195</v>
      </c>
      <c r="H96" s="321"/>
      <c r="I96" s="321"/>
      <c r="J96" s="321"/>
      <c r="K96" s="321"/>
      <c r="L96" s="321"/>
      <c r="M96" s="321"/>
      <c r="N96" s="318"/>
      <c r="O96" s="317" t="s">
        <v>196</v>
      </c>
      <c r="P96" s="321"/>
      <c r="Q96" s="321"/>
      <c r="R96" s="318"/>
      <c r="S96" s="367" t="s">
        <v>197</v>
      </c>
      <c r="T96" s="315" t="s">
        <v>198</v>
      </c>
    </row>
    <row r="97" spans="1:20" ht="27" customHeight="1" x14ac:dyDescent="0.2">
      <c r="A97" s="506"/>
      <c r="B97" s="507"/>
      <c r="C97" s="497"/>
      <c r="D97" s="316"/>
      <c r="E97" s="319"/>
      <c r="F97" s="320"/>
      <c r="G97" s="322"/>
      <c r="H97" s="322"/>
      <c r="I97" s="322"/>
      <c r="J97" s="322"/>
      <c r="K97" s="322"/>
      <c r="L97" s="322"/>
      <c r="M97" s="322"/>
      <c r="N97" s="320"/>
      <c r="O97" s="319"/>
      <c r="P97" s="322"/>
      <c r="Q97" s="322"/>
      <c r="R97" s="320"/>
      <c r="S97" s="368"/>
      <c r="T97" s="316"/>
    </row>
    <row r="98" spans="1:20" ht="27" customHeight="1" x14ac:dyDescent="0.2">
      <c r="A98" s="508"/>
      <c r="B98" s="509"/>
      <c r="C98" s="497"/>
      <c r="D98" s="362" t="s">
        <v>199</v>
      </c>
      <c r="E98" s="363"/>
      <c r="F98" s="364"/>
      <c r="G98" s="362" t="s">
        <v>200</v>
      </c>
      <c r="H98" s="363"/>
      <c r="I98" s="363"/>
      <c r="J98" s="363"/>
      <c r="K98" s="363"/>
      <c r="L98" s="363"/>
      <c r="M98" s="363"/>
      <c r="N98" s="364"/>
      <c r="O98" s="362" t="s">
        <v>201</v>
      </c>
      <c r="P98" s="363"/>
      <c r="Q98" s="363"/>
      <c r="R98" s="364"/>
      <c r="S98" s="368"/>
      <c r="T98" s="315" t="s">
        <v>113</v>
      </c>
    </row>
    <row r="99" spans="1:20" ht="27" customHeight="1" x14ac:dyDescent="0.2">
      <c r="A99" s="77" t="s">
        <v>138</v>
      </c>
      <c r="B99" s="78"/>
      <c r="C99" s="316"/>
      <c r="D99" s="79" t="s">
        <v>202</v>
      </c>
      <c r="E99" s="79" t="s">
        <v>203</v>
      </c>
      <c r="F99" s="79" t="s">
        <v>204</v>
      </c>
      <c r="G99" s="79" t="s">
        <v>205</v>
      </c>
      <c r="H99" s="79" t="s">
        <v>206</v>
      </c>
      <c r="I99" s="79" t="s">
        <v>207</v>
      </c>
      <c r="J99" s="79" t="s">
        <v>208</v>
      </c>
      <c r="K99" s="79" t="s">
        <v>209</v>
      </c>
      <c r="L99" s="362" t="s">
        <v>210</v>
      </c>
      <c r="M99" s="364"/>
      <c r="N99" s="79" t="s">
        <v>211</v>
      </c>
      <c r="O99" s="79" t="s">
        <v>212</v>
      </c>
      <c r="P99" s="79" t="s">
        <v>213</v>
      </c>
      <c r="Q99" s="79" t="s">
        <v>214</v>
      </c>
      <c r="R99" s="79" t="s">
        <v>215</v>
      </c>
      <c r="S99" s="369"/>
      <c r="T99" s="316"/>
    </row>
    <row r="100" spans="1:20" ht="30" customHeight="1" x14ac:dyDescent="0.2">
      <c r="A100" s="80">
        <v>0.1</v>
      </c>
      <c r="B100" s="72" t="s">
        <v>156</v>
      </c>
      <c r="C100" s="438"/>
      <c r="D100" s="439"/>
      <c r="E100" s="439"/>
      <c r="F100" s="439"/>
      <c r="G100" s="439"/>
      <c r="H100" s="439"/>
      <c r="I100" s="439"/>
      <c r="J100" s="439"/>
      <c r="K100" s="439"/>
      <c r="L100" s="439"/>
      <c r="M100" s="439"/>
      <c r="N100" s="440"/>
      <c r="O100" s="34" t="s">
        <v>216</v>
      </c>
      <c r="P100" s="34"/>
      <c r="Q100" s="34"/>
      <c r="R100" s="34"/>
      <c r="S100" s="117">
        <f>SUM(C100:R100)</f>
        <v>0</v>
      </c>
      <c r="T100" s="37"/>
    </row>
    <row r="101" spans="1:20" ht="30" customHeight="1" x14ac:dyDescent="0.2">
      <c r="A101" s="71">
        <v>0.2</v>
      </c>
      <c r="B101" s="72" t="s">
        <v>158</v>
      </c>
      <c r="C101" s="328"/>
      <c r="D101" s="329"/>
      <c r="E101" s="329"/>
      <c r="F101" s="329"/>
      <c r="G101" s="329"/>
      <c r="H101" s="329"/>
      <c r="I101" s="329"/>
      <c r="J101" s="329"/>
      <c r="K101" s="329"/>
      <c r="L101" s="329"/>
      <c r="M101" s="329"/>
      <c r="N101" s="330"/>
      <c r="O101" s="34" t="s">
        <v>216</v>
      </c>
      <c r="P101" s="34"/>
      <c r="Q101" s="34"/>
      <c r="R101" s="34"/>
      <c r="S101" s="117">
        <f t="shared" ref="S101:S119" si="1">SUM(C101:R101)</f>
        <v>0</v>
      </c>
      <c r="T101" s="31"/>
    </row>
    <row r="102" spans="1:20" ht="30" customHeight="1" x14ac:dyDescent="0.2">
      <c r="A102" s="71">
        <v>0.3</v>
      </c>
      <c r="B102" s="72" t="s">
        <v>159</v>
      </c>
      <c r="C102" s="31"/>
      <c r="D102" s="31"/>
      <c r="E102" s="32"/>
      <c r="F102" s="33"/>
      <c r="G102" s="33"/>
      <c r="H102" s="34"/>
      <c r="I102" s="34"/>
      <c r="J102" s="34"/>
      <c r="K102" s="34"/>
      <c r="L102" s="438"/>
      <c r="M102" s="439"/>
      <c r="N102" s="440"/>
      <c r="O102" s="34" t="s">
        <v>216</v>
      </c>
      <c r="P102" s="34"/>
      <c r="Q102" s="34"/>
      <c r="R102" s="34"/>
      <c r="S102" s="117">
        <f t="shared" si="1"/>
        <v>0</v>
      </c>
      <c r="T102" s="31"/>
    </row>
    <row r="103" spans="1:20" ht="30" customHeight="1" x14ac:dyDescent="0.2">
      <c r="A103" s="71">
        <v>0.4</v>
      </c>
      <c r="B103" s="72" t="s">
        <v>160</v>
      </c>
      <c r="C103" s="31"/>
      <c r="D103" s="31"/>
      <c r="E103" s="32"/>
      <c r="F103" s="33"/>
      <c r="G103" s="35"/>
      <c r="H103" s="34"/>
      <c r="I103" s="34"/>
      <c r="J103" s="34"/>
      <c r="K103" s="34"/>
      <c r="L103" s="325"/>
      <c r="M103" s="326"/>
      <c r="N103" s="327"/>
      <c r="O103" s="34" t="s">
        <v>216</v>
      </c>
      <c r="P103" s="34"/>
      <c r="Q103" s="34"/>
      <c r="R103" s="34"/>
      <c r="S103" s="117">
        <f t="shared" si="1"/>
        <v>0</v>
      </c>
      <c r="T103" s="34"/>
    </row>
    <row r="104" spans="1:20" ht="30" customHeight="1" x14ac:dyDescent="0.2">
      <c r="A104" s="71">
        <v>0.5</v>
      </c>
      <c r="B104" s="72" t="s">
        <v>217</v>
      </c>
      <c r="C104" s="31"/>
      <c r="D104" s="31"/>
      <c r="E104" s="32"/>
      <c r="F104" s="33"/>
      <c r="G104" s="35"/>
      <c r="H104" s="34"/>
      <c r="I104" s="34"/>
      <c r="J104" s="34"/>
      <c r="K104" s="34"/>
      <c r="L104" s="325"/>
      <c r="M104" s="326"/>
      <c r="N104" s="327"/>
      <c r="O104" s="34" t="s">
        <v>216</v>
      </c>
      <c r="P104" s="34"/>
      <c r="Q104" s="34"/>
      <c r="R104" s="34"/>
      <c r="S104" s="117">
        <f t="shared" si="1"/>
        <v>0</v>
      </c>
      <c r="T104" s="34"/>
    </row>
    <row r="105" spans="1:20" ht="30" customHeight="1" x14ac:dyDescent="0.2">
      <c r="A105" s="71">
        <v>1</v>
      </c>
      <c r="B105" s="72" t="s">
        <v>161</v>
      </c>
      <c r="C105" s="31"/>
      <c r="D105" s="31"/>
      <c r="E105" s="36"/>
      <c r="F105" s="31"/>
      <c r="G105" s="34"/>
      <c r="H105" s="34"/>
      <c r="I105" s="34"/>
      <c r="J105" s="34"/>
      <c r="K105" s="34"/>
      <c r="L105" s="325"/>
      <c r="M105" s="326"/>
      <c r="N105" s="327"/>
      <c r="O105" s="34" t="s">
        <v>216</v>
      </c>
      <c r="P105" s="34"/>
      <c r="Q105" s="34"/>
      <c r="R105" s="34"/>
      <c r="S105" s="117">
        <f t="shared" si="1"/>
        <v>0</v>
      </c>
      <c r="T105" s="34"/>
    </row>
    <row r="106" spans="1:20" ht="30" customHeight="1" x14ac:dyDescent="0.2">
      <c r="A106" s="71">
        <v>2.1</v>
      </c>
      <c r="B106" s="72" t="s">
        <v>162</v>
      </c>
      <c r="C106" s="31"/>
      <c r="D106" s="31"/>
      <c r="E106" s="31"/>
      <c r="F106" s="31"/>
      <c r="G106" s="31"/>
      <c r="H106" s="34"/>
      <c r="I106" s="34"/>
      <c r="J106" s="34"/>
      <c r="K106" s="34"/>
      <c r="L106" s="325"/>
      <c r="M106" s="326"/>
      <c r="N106" s="327"/>
      <c r="O106" s="34" t="s">
        <v>216</v>
      </c>
      <c r="P106" s="34"/>
      <c r="Q106" s="34"/>
      <c r="R106" s="34"/>
      <c r="S106" s="117">
        <f t="shared" si="1"/>
        <v>0</v>
      </c>
      <c r="T106" s="31"/>
    </row>
    <row r="107" spans="1:20" ht="30" customHeight="1" x14ac:dyDescent="0.2">
      <c r="A107" s="71">
        <v>2.2000000000000002</v>
      </c>
      <c r="B107" s="72" t="s">
        <v>163</v>
      </c>
      <c r="C107" s="31"/>
      <c r="D107" s="31"/>
      <c r="E107" s="36"/>
      <c r="F107" s="31"/>
      <c r="G107" s="31"/>
      <c r="H107" s="34"/>
      <c r="I107" s="34"/>
      <c r="J107" s="34"/>
      <c r="K107" s="34"/>
      <c r="L107" s="325"/>
      <c r="M107" s="326"/>
      <c r="N107" s="327"/>
      <c r="O107" s="34" t="s">
        <v>216</v>
      </c>
      <c r="P107" s="34"/>
      <c r="Q107" s="34"/>
      <c r="R107" s="34"/>
      <c r="S107" s="117">
        <f t="shared" si="1"/>
        <v>0</v>
      </c>
      <c r="T107" s="31"/>
    </row>
    <row r="108" spans="1:20" ht="30" customHeight="1" x14ac:dyDescent="0.2">
      <c r="A108" s="71">
        <v>2.2999999999999998</v>
      </c>
      <c r="B108" s="72" t="s">
        <v>164</v>
      </c>
      <c r="C108" s="31"/>
      <c r="D108" s="31"/>
      <c r="E108" s="36"/>
      <c r="F108" s="31"/>
      <c r="G108" s="31"/>
      <c r="H108" s="34"/>
      <c r="I108" s="34"/>
      <c r="J108" s="34"/>
      <c r="K108" s="34"/>
      <c r="L108" s="325"/>
      <c r="M108" s="326"/>
      <c r="N108" s="327"/>
      <c r="O108" s="34" t="s">
        <v>216</v>
      </c>
      <c r="P108" s="34"/>
      <c r="Q108" s="34"/>
      <c r="R108" s="34"/>
      <c r="S108" s="117">
        <f t="shared" si="1"/>
        <v>0</v>
      </c>
      <c r="T108" s="31"/>
    </row>
    <row r="109" spans="1:20" ht="30" customHeight="1" x14ac:dyDescent="0.2">
      <c r="A109" s="71">
        <v>2.4</v>
      </c>
      <c r="B109" s="72" t="s">
        <v>165</v>
      </c>
      <c r="C109" s="31"/>
      <c r="D109" s="31"/>
      <c r="E109" s="36"/>
      <c r="F109" s="31"/>
      <c r="G109" s="31"/>
      <c r="H109" s="34"/>
      <c r="I109" s="34"/>
      <c r="J109" s="34"/>
      <c r="K109" s="34"/>
      <c r="L109" s="325"/>
      <c r="M109" s="326"/>
      <c r="N109" s="327"/>
      <c r="O109" s="34" t="s">
        <v>216</v>
      </c>
      <c r="P109" s="34"/>
      <c r="Q109" s="34"/>
      <c r="R109" s="34"/>
      <c r="S109" s="117">
        <f t="shared" si="1"/>
        <v>0</v>
      </c>
      <c r="T109" s="31"/>
    </row>
    <row r="110" spans="1:20" ht="30" customHeight="1" x14ac:dyDescent="0.2">
      <c r="A110" s="71">
        <v>2.5</v>
      </c>
      <c r="B110" s="72" t="s">
        <v>166</v>
      </c>
      <c r="C110" s="31"/>
      <c r="D110" s="31"/>
      <c r="E110" s="36"/>
      <c r="F110" s="31"/>
      <c r="G110" s="31"/>
      <c r="H110" s="34"/>
      <c r="I110" s="34"/>
      <c r="J110" s="34"/>
      <c r="K110" s="34"/>
      <c r="L110" s="325"/>
      <c r="M110" s="326"/>
      <c r="N110" s="327"/>
      <c r="O110" s="34" t="s">
        <v>216</v>
      </c>
      <c r="P110" s="34"/>
      <c r="Q110" s="34"/>
      <c r="R110" s="34"/>
      <c r="S110" s="117">
        <f t="shared" si="1"/>
        <v>0</v>
      </c>
      <c r="T110" s="31"/>
    </row>
    <row r="111" spans="1:20" ht="30" customHeight="1" x14ac:dyDescent="0.2">
      <c r="A111" s="71">
        <v>2.6</v>
      </c>
      <c r="B111" s="72" t="s">
        <v>167</v>
      </c>
      <c r="C111" s="31"/>
      <c r="D111" s="31"/>
      <c r="E111" s="36"/>
      <c r="F111" s="31"/>
      <c r="G111" s="31"/>
      <c r="H111" s="34"/>
      <c r="I111" s="34"/>
      <c r="J111" s="34"/>
      <c r="K111" s="34"/>
      <c r="L111" s="325"/>
      <c r="M111" s="326"/>
      <c r="N111" s="327"/>
      <c r="O111" s="34" t="s">
        <v>216</v>
      </c>
      <c r="P111" s="34"/>
      <c r="Q111" s="34"/>
      <c r="R111" s="34"/>
      <c r="S111" s="117">
        <f t="shared" si="1"/>
        <v>0</v>
      </c>
      <c r="T111" s="31"/>
    </row>
    <row r="112" spans="1:20" ht="30" customHeight="1" x14ac:dyDescent="0.2">
      <c r="A112" s="71">
        <v>2.7</v>
      </c>
      <c r="B112" s="72" t="s">
        <v>168</v>
      </c>
      <c r="C112" s="31"/>
      <c r="D112" s="31"/>
      <c r="E112" s="36"/>
      <c r="F112" s="31"/>
      <c r="G112" s="31"/>
      <c r="H112" s="34"/>
      <c r="I112" s="34"/>
      <c r="J112" s="34"/>
      <c r="K112" s="34"/>
      <c r="L112" s="325"/>
      <c r="M112" s="326"/>
      <c r="N112" s="327"/>
      <c r="O112" s="34" t="s">
        <v>216</v>
      </c>
      <c r="P112" s="34"/>
      <c r="Q112" s="34"/>
      <c r="R112" s="34"/>
      <c r="S112" s="117">
        <f t="shared" si="1"/>
        <v>0</v>
      </c>
      <c r="T112" s="31"/>
    </row>
    <row r="113" spans="1:20" ht="30" customHeight="1" x14ac:dyDescent="0.2">
      <c r="A113" s="71">
        <v>2.8</v>
      </c>
      <c r="B113" s="72" t="s">
        <v>169</v>
      </c>
      <c r="C113" s="31"/>
      <c r="D113" s="31"/>
      <c r="E113" s="36"/>
      <c r="F113" s="31"/>
      <c r="G113" s="31"/>
      <c r="H113" s="34"/>
      <c r="I113" s="34"/>
      <c r="J113" s="34"/>
      <c r="K113" s="34"/>
      <c r="L113" s="325"/>
      <c r="M113" s="326"/>
      <c r="N113" s="327"/>
      <c r="O113" s="34" t="s">
        <v>216</v>
      </c>
      <c r="P113" s="34"/>
      <c r="Q113" s="34"/>
      <c r="R113" s="34"/>
      <c r="S113" s="117">
        <f t="shared" si="1"/>
        <v>0</v>
      </c>
      <c r="T113" s="31"/>
    </row>
    <row r="114" spans="1:20" ht="30" customHeight="1" x14ac:dyDescent="0.2">
      <c r="A114" s="71">
        <v>3</v>
      </c>
      <c r="B114" s="72" t="s">
        <v>170</v>
      </c>
      <c r="C114" s="31"/>
      <c r="D114" s="31"/>
      <c r="E114" s="36"/>
      <c r="F114" s="31"/>
      <c r="G114" s="31"/>
      <c r="H114" s="34"/>
      <c r="I114" s="34"/>
      <c r="J114" s="34"/>
      <c r="K114" s="34"/>
      <c r="L114" s="325"/>
      <c r="M114" s="326"/>
      <c r="N114" s="327"/>
      <c r="O114" s="34" t="s">
        <v>216</v>
      </c>
      <c r="P114" s="34"/>
      <c r="Q114" s="34"/>
      <c r="R114" s="34"/>
      <c r="S114" s="117">
        <f t="shared" si="1"/>
        <v>0</v>
      </c>
      <c r="T114" s="31"/>
    </row>
    <row r="115" spans="1:20" ht="30" customHeight="1" x14ac:dyDescent="0.2">
      <c r="A115" s="71">
        <v>4</v>
      </c>
      <c r="B115" s="72" t="s">
        <v>218</v>
      </c>
      <c r="C115" s="33"/>
      <c r="D115" s="33"/>
      <c r="E115" s="32"/>
      <c r="F115" s="33"/>
      <c r="G115" s="33"/>
      <c r="H115" s="34"/>
      <c r="I115" s="34"/>
      <c r="J115" s="34"/>
      <c r="K115" s="34"/>
      <c r="L115" s="328"/>
      <c r="M115" s="329"/>
      <c r="N115" s="330"/>
      <c r="O115" s="34" t="s">
        <v>216</v>
      </c>
      <c r="P115" s="35"/>
      <c r="Q115" s="35"/>
      <c r="R115" s="35"/>
      <c r="S115" s="117">
        <f t="shared" si="1"/>
        <v>0</v>
      </c>
      <c r="T115" s="33"/>
    </row>
    <row r="116" spans="1:20" ht="30" customHeight="1" x14ac:dyDescent="0.2">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7">
        <f t="shared" si="1"/>
        <v>0</v>
      </c>
      <c r="T116" s="33"/>
    </row>
    <row r="117" spans="1:20" ht="30" customHeight="1" x14ac:dyDescent="0.2">
      <c r="A117" s="71">
        <v>6</v>
      </c>
      <c r="B117" s="72" t="s">
        <v>173</v>
      </c>
      <c r="C117" s="33"/>
      <c r="D117" s="33"/>
      <c r="E117" s="32"/>
      <c r="F117" s="33"/>
      <c r="G117" s="31"/>
      <c r="H117" s="34"/>
      <c r="I117" s="34"/>
      <c r="J117" s="34"/>
      <c r="K117" s="34"/>
      <c r="L117" s="438"/>
      <c r="M117" s="439"/>
      <c r="N117" s="440"/>
      <c r="O117" s="34" t="s">
        <v>216</v>
      </c>
      <c r="P117" s="34"/>
      <c r="Q117" s="34"/>
      <c r="R117" s="34"/>
      <c r="S117" s="117">
        <f t="shared" si="1"/>
        <v>0</v>
      </c>
      <c r="T117" s="31"/>
    </row>
    <row r="118" spans="1:20" ht="30" customHeight="1" x14ac:dyDescent="0.2">
      <c r="A118" s="71">
        <v>7</v>
      </c>
      <c r="B118" s="72" t="s">
        <v>174</v>
      </c>
      <c r="C118" s="33"/>
      <c r="D118" s="33"/>
      <c r="E118" s="32"/>
      <c r="F118" s="33"/>
      <c r="G118" s="31"/>
      <c r="H118" s="34"/>
      <c r="I118" s="34"/>
      <c r="J118" s="34"/>
      <c r="K118" s="34"/>
      <c r="L118" s="325"/>
      <c r="M118" s="326"/>
      <c r="N118" s="327"/>
      <c r="O118" s="34" t="s">
        <v>216</v>
      </c>
      <c r="P118" s="34"/>
      <c r="Q118" s="34"/>
      <c r="R118" s="34"/>
      <c r="S118" s="117">
        <f t="shared" si="1"/>
        <v>0</v>
      </c>
      <c r="T118" s="31"/>
    </row>
    <row r="119" spans="1:20" ht="30" customHeight="1" x14ac:dyDescent="0.2">
      <c r="A119" s="71">
        <v>8</v>
      </c>
      <c r="B119" s="72" t="s">
        <v>175</v>
      </c>
      <c r="C119" s="33"/>
      <c r="D119" s="33"/>
      <c r="E119" s="32"/>
      <c r="F119" s="33"/>
      <c r="G119" s="31"/>
      <c r="H119" s="34"/>
      <c r="I119" s="34"/>
      <c r="J119" s="34"/>
      <c r="K119" s="34"/>
      <c r="L119" s="328"/>
      <c r="M119" s="329"/>
      <c r="N119" s="330"/>
      <c r="O119" s="34" t="s">
        <v>216</v>
      </c>
      <c r="P119" s="34"/>
      <c r="Q119" s="34"/>
      <c r="R119" s="34"/>
      <c r="S119" s="117">
        <f t="shared" si="1"/>
        <v>0</v>
      </c>
      <c r="T119" s="31"/>
    </row>
    <row r="120" spans="1:20" ht="30" customHeight="1" x14ac:dyDescent="0.2">
      <c r="A120" s="307" t="s">
        <v>222</v>
      </c>
      <c r="B120" s="308"/>
      <c r="C120" s="304"/>
      <c r="D120" s="305"/>
      <c r="E120" s="306"/>
      <c r="F120" s="33"/>
      <c r="G120" s="353"/>
      <c r="H120" s="354"/>
      <c r="I120" s="354"/>
      <c r="J120" s="354"/>
      <c r="K120" s="354"/>
      <c r="L120" s="354"/>
      <c r="M120" s="354"/>
      <c r="N120" s="354"/>
      <c r="O120" s="354"/>
      <c r="P120" s="354"/>
      <c r="Q120" s="354"/>
      <c r="R120" s="355"/>
      <c r="S120" s="117">
        <f>F120</f>
        <v>0</v>
      </c>
      <c r="T120" s="134"/>
    </row>
    <row r="121" spans="1:20" ht="18" customHeight="1" x14ac:dyDescent="0.2">
      <c r="A121" s="274" t="s">
        <v>114</v>
      </c>
      <c r="B121" s="275"/>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27" t="e">
        <f>L116+M116</f>
        <v>#VALUE!</v>
      </c>
      <c r="M121" s="428"/>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274" t="s">
        <v>237</v>
      </c>
      <c r="B122" s="275"/>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29" t="e">
        <f>L121/$C$6</f>
        <v>#VALUE!</v>
      </c>
      <c r="M122" s="430"/>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1" t="s">
        <v>266</v>
      </c>
      <c r="B124" s="81"/>
      <c r="C124" s="81"/>
      <c r="D124" s="81"/>
      <c r="E124" s="81"/>
      <c r="F124" s="81"/>
      <c r="G124" s="81"/>
      <c r="H124" s="81"/>
      <c r="I124" s="81"/>
      <c r="J124" s="81"/>
      <c r="K124" s="81"/>
      <c r="L124" s="81"/>
      <c r="M124" s="81"/>
      <c r="N124" s="81"/>
      <c r="O124" s="81"/>
      <c r="P124" s="81"/>
      <c r="Q124" s="496"/>
      <c r="R124" s="496"/>
      <c r="S124" s="496"/>
    </row>
    <row r="125" spans="1:20" ht="23.25" customHeight="1" x14ac:dyDescent="0.2">
      <c r="A125" s="81"/>
      <c r="B125" s="81"/>
      <c r="C125" s="81"/>
      <c r="D125" s="81"/>
      <c r="E125" s="81"/>
      <c r="F125" s="81"/>
      <c r="G125" s="81"/>
      <c r="H125" s="81"/>
      <c r="I125" s="81"/>
      <c r="J125" s="81"/>
      <c r="K125" s="81"/>
      <c r="L125" s="81"/>
      <c r="M125" s="81"/>
      <c r="N125" s="81"/>
      <c r="O125" s="81"/>
      <c r="P125" s="81"/>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352425</xdr:rowOff>
                  </from>
                  <to>
                    <xdr:col>3</xdr:col>
                    <xdr:colOff>1400175</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352425</xdr:rowOff>
                  </from>
                  <to>
                    <xdr:col>4</xdr:col>
                    <xdr:colOff>866775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A11" sqref="A11:XFD11"/>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8" t="s">
        <v>267</v>
      </c>
    </row>
    <row r="3" spans="2:5" x14ac:dyDescent="0.2">
      <c r="B3" s="83" t="s">
        <v>268</v>
      </c>
    </row>
    <row r="4" spans="2:5" x14ac:dyDescent="0.2">
      <c r="B4" s="83" t="s">
        <v>117</v>
      </c>
    </row>
    <row r="5" spans="2:5" x14ac:dyDescent="0.2">
      <c r="B5" s="83" t="s">
        <v>269</v>
      </c>
    </row>
    <row r="6" spans="2:5" x14ac:dyDescent="0.2">
      <c r="B6" s="83" t="s">
        <v>270</v>
      </c>
    </row>
    <row r="9" spans="2:5" x14ac:dyDescent="0.2">
      <c r="B9" s="138" t="s">
        <v>271</v>
      </c>
      <c r="C9" s="138" t="s">
        <v>272</v>
      </c>
      <c r="D9" s="138" t="s">
        <v>273</v>
      </c>
      <c r="E9" s="138" t="s">
        <v>274</v>
      </c>
    </row>
    <row r="10" spans="2:5" x14ac:dyDescent="0.2">
      <c r="B10" s="139" t="s">
        <v>268</v>
      </c>
      <c r="C10" s="83" t="s">
        <v>275</v>
      </c>
      <c r="D10" s="83" t="s">
        <v>276</v>
      </c>
      <c r="E10" s="83" t="s">
        <v>277</v>
      </c>
    </row>
    <row r="11" spans="2:5" x14ac:dyDescent="0.2">
      <c r="B11" s="139" t="s">
        <v>117</v>
      </c>
      <c r="C11" s="83" t="s">
        <v>278</v>
      </c>
      <c r="D11" s="83" t="s">
        <v>279</v>
      </c>
      <c r="E11" s="83" t="s">
        <v>280</v>
      </c>
    </row>
    <row r="12" spans="2:5" x14ac:dyDescent="0.2">
      <c r="B12" s="139" t="s">
        <v>269</v>
      </c>
      <c r="C12" s="83" t="s">
        <v>281</v>
      </c>
      <c r="D12" s="83" t="s">
        <v>282</v>
      </c>
      <c r="E12" s="83" t="s">
        <v>283</v>
      </c>
    </row>
    <row r="13" spans="2:5" x14ac:dyDescent="0.2">
      <c r="B13" s="139" t="s">
        <v>270</v>
      </c>
      <c r="C13" s="83" t="s">
        <v>278</v>
      </c>
      <c r="D13" s="83" t="s">
        <v>284</v>
      </c>
      <c r="E13" s="83" t="s">
        <v>285</v>
      </c>
    </row>
    <row r="15" spans="2:5" ht="25.5" x14ac:dyDescent="0.2">
      <c r="B15" s="140" t="s">
        <v>286</v>
      </c>
      <c r="C15" s="138" t="s">
        <v>272</v>
      </c>
      <c r="D15" s="138" t="s">
        <v>273</v>
      </c>
      <c r="E15" s="138" t="s">
        <v>274</v>
      </c>
    </row>
    <row r="16" spans="2:5" x14ac:dyDescent="0.2">
      <c r="B16" s="139" t="s">
        <v>268</v>
      </c>
      <c r="C16" s="83" t="s">
        <v>287</v>
      </c>
      <c r="D16" s="83" t="s">
        <v>288</v>
      </c>
      <c r="E16" s="83" t="s">
        <v>289</v>
      </c>
    </row>
    <row r="17" spans="2:5" x14ac:dyDescent="0.2">
      <c r="B17" s="139" t="s">
        <v>117</v>
      </c>
      <c r="C17" s="83" t="s">
        <v>290</v>
      </c>
      <c r="D17" s="83" t="s">
        <v>291</v>
      </c>
      <c r="E17" s="83" t="s">
        <v>292</v>
      </c>
    </row>
    <row r="18" spans="2:5" x14ac:dyDescent="0.2">
      <c r="B18" s="139" t="s">
        <v>269</v>
      </c>
      <c r="C18" s="83" t="s">
        <v>290</v>
      </c>
      <c r="D18" s="83" t="s">
        <v>293</v>
      </c>
      <c r="E18" s="83" t="s">
        <v>294</v>
      </c>
    </row>
    <row r="19" spans="2:5" x14ac:dyDescent="0.2">
      <c r="B19" s="139"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Duff, Cameron</cp:lastModifiedBy>
  <cp:revision/>
  <dcterms:created xsi:type="dcterms:W3CDTF">2019-12-17T10:05:05Z</dcterms:created>
  <dcterms:modified xsi:type="dcterms:W3CDTF">2024-10-04T09:50:05Z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SIP_Label_8dfc4922-3fd1-4789-82f2-615f80bb0c20_Enabled">
    <vt:lpwstr>true</vt:lpwstr>
  </property>
  <property fmtid="{D5CDD505-2E9C-101B-9397-08002B2CF9AE}" pid="4" name="MSIP_Label_8dfc4922-3fd1-4789-82f2-615f80bb0c20_SetDate">
    <vt:lpwstr>2024-04-29T21:45:16Z</vt:lpwstr>
  </property>
  <property fmtid="{D5CDD505-2E9C-101B-9397-08002B2CF9AE}" pid="5" name="MSIP_Label_8dfc4922-3fd1-4789-82f2-615f80bb0c20_Method">
    <vt:lpwstr>Privileged</vt:lpwstr>
  </property>
  <property fmtid="{D5CDD505-2E9C-101B-9397-08002B2CF9AE}" pid="6" name="MSIP_Label_8dfc4922-3fd1-4789-82f2-615f80bb0c20_Name">
    <vt:lpwstr>Public</vt:lpwstr>
  </property>
  <property fmtid="{D5CDD505-2E9C-101B-9397-08002B2CF9AE}" pid="7" name="MSIP_Label_8dfc4922-3fd1-4789-82f2-615f80bb0c20_SiteId">
    <vt:lpwstr>ca18acb0-3312-44f2-869d-5b01ed8bb47d</vt:lpwstr>
  </property>
  <property fmtid="{D5CDD505-2E9C-101B-9397-08002B2CF9AE}" pid="8" name="MSIP_Label_8dfc4922-3fd1-4789-82f2-615f80bb0c20_ActionId">
    <vt:lpwstr>452b60d1-3722-40e2-9e3c-f91b08612b1a</vt:lpwstr>
  </property>
  <property fmtid="{D5CDD505-2E9C-101B-9397-08002B2CF9AE}" pid="9" name="MSIP_Label_8dfc4922-3fd1-4789-82f2-615f80bb0c20_ContentBits">
    <vt:lpwstr>0</vt:lpwstr>
  </property>
</Properties>
</file>