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sponlinegbr.sharepoint.com/sites/GB-LLLPROJECTEXTERNAL/Shared Documents/02 - WIP - Work In Progress/WSP - Engineering - WIP/06 - Energy &amp; Sustainability/WLC/"/>
    </mc:Choice>
  </mc:AlternateContent>
  <xr:revisionPtr revIDLastSave="650" documentId="8_{33EDD2B5-26DB-48D3-B99B-3EFAFAF2FD87}" xr6:coauthVersionLast="47" xr6:coauthVersionMax="47" xr10:uidLastSave="{CC63EDBB-7ACC-491E-A027-F06742A5F3F8}"/>
  <bookViews>
    <workbookView xWindow="-120" yWindow="-120" windowWidth="29040" windowHeight="1584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4" i="11" l="1"/>
  <c r="I151" i="11"/>
  <c r="I148" i="11"/>
  <c r="I150" i="11"/>
  <c r="I149" i="11"/>
  <c r="I144" i="11"/>
  <c r="I139" i="11"/>
  <c r="I140" i="11"/>
  <c r="I138" i="11"/>
  <c r="I133" i="11"/>
  <c r="I132" i="11"/>
  <c r="H129" i="11"/>
  <c r="H130" i="11"/>
  <c r="H131" i="11"/>
  <c r="H132" i="11"/>
  <c r="H135" i="11"/>
  <c r="H137" i="11"/>
  <c r="H138" i="11"/>
  <c r="H139" i="11"/>
  <c r="H140" i="11"/>
  <c r="H141" i="11"/>
  <c r="H142" i="11"/>
  <c r="H144" i="11"/>
  <c r="H145" i="11"/>
  <c r="H149" i="11"/>
  <c r="H150" i="11"/>
  <c r="H153" i="11"/>
  <c r="H154" i="11"/>
  <c r="H156" i="11"/>
  <c r="H128" i="11"/>
  <c r="I129" i="11"/>
  <c r="I130" i="11"/>
  <c r="I131" i="11"/>
  <c r="I135" i="11"/>
  <c r="I137" i="11"/>
  <c r="I141" i="11"/>
  <c r="I142" i="11"/>
  <c r="I145" i="11"/>
  <c r="I153" i="11"/>
  <c r="I156" i="11"/>
  <c r="I128" i="11"/>
  <c r="H126" i="11"/>
  <c r="I126" i="11"/>
  <c r="I125" i="11"/>
  <c r="I124" i="11"/>
  <c r="I64" i="11"/>
  <c r="H62" i="11"/>
  <c r="I59" i="11"/>
  <c r="I123" i="11"/>
  <c r="I122" i="11"/>
  <c r="I121" i="11"/>
  <c r="I120" i="11"/>
  <c r="H121" i="11"/>
  <c r="H122" i="11"/>
  <c r="H120" i="11"/>
  <c r="I114" i="11"/>
  <c r="I110" i="11"/>
  <c r="I106" i="11"/>
  <c r="I104" i="11"/>
  <c r="I103" i="11"/>
  <c r="I102" i="11"/>
  <c r="I101" i="11"/>
  <c r="I105" i="11"/>
  <c r="I108" i="11"/>
  <c r="I111" i="11"/>
  <c r="I112" i="11"/>
  <c r="I115" i="11"/>
  <c r="H103" i="11"/>
  <c r="H105" i="11"/>
  <c r="H108" i="11"/>
  <c r="H111" i="11"/>
  <c r="H112" i="11"/>
  <c r="H115" i="11"/>
  <c r="H101" i="11"/>
  <c r="H98" i="11"/>
  <c r="H99" i="11"/>
  <c r="H100" i="11"/>
  <c r="H96" i="11"/>
  <c r="I99" i="11"/>
  <c r="I98" i="11"/>
  <c r="I97" i="11"/>
  <c r="I100" i="11"/>
  <c r="I96" i="11"/>
  <c r="H90" i="11"/>
  <c r="H91" i="11"/>
  <c r="H94" i="11"/>
  <c r="H95" i="11"/>
  <c r="H89" i="11"/>
  <c r="I95" i="11"/>
  <c r="I94" i="11"/>
  <c r="I92" i="11"/>
  <c r="I91" i="11"/>
  <c r="I90" i="11"/>
  <c r="I89" i="11"/>
  <c r="I87" i="11"/>
  <c r="I85" i="11"/>
  <c r="H85" i="11"/>
  <c r="I82" i="11"/>
  <c r="I83" i="11"/>
  <c r="I84" i="11"/>
  <c r="I81" i="11"/>
  <c r="I79" i="11"/>
  <c r="H79" i="11"/>
  <c r="I77" i="11"/>
  <c r="I78" i="11"/>
  <c r="I76" i="11"/>
  <c r="I75" i="11"/>
  <c r="H75" i="11"/>
  <c r="I73" i="11"/>
  <c r="H73" i="11"/>
  <c r="I65" i="11"/>
  <c r="I66" i="11"/>
  <c r="I67" i="11"/>
  <c r="I68" i="11"/>
  <c r="I69" i="11"/>
  <c r="I70" i="11"/>
  <c r="I71" i="11"/>
  <c r="I62" i="11"/>
  <c r="S100" i="9" l="1"/>
  <c r="D170" i="11" l="1"/>
  <c r="E26" i="11"/>
  <c r="E25" i="11"/>
  <c r="D26" i="11"/>
  <c r="D25" i="11"/>
  <c r="C26" i="11"/>
  <c r="C25" i="11"/>
  <c r="E44" i="9"/>
  <c r="E43" i="9"/>
  <c r="D44" i="9"/>
  <c r="D43" i="9"/>
  <c r="C44" i="9"/>
  <c r="C43" i="9"/>
  <c r="D26" i="10"/>
  <c r="C26" i="10"/>
  <c r="E26" i="10"/>
  <c r="E25" i="10"/>
  <c r="D25" i="10"/>
  <c r="C25" i="10"/>
  <c r="S83" i="10"/>
  <c r="N121" i="9" l="1"/>
  <c r="O121" i="9"/>
  <c r="F199" i="11" l="1"/>
  <c r="I104" i="10"/>
  <c r="F104" i="10"/>
  <c r="S185" i="11"/>
  <c r="F121" i="9" l="1"/>
  <c r="S103" i="10"/>
  <c r="S120" i="9"/>
  <c r="T199" i="11"/>
  <c r="S198" i="11"/>
  <c r="O199" i="11"/>
  <c r="G199" i="11"/>
  <c r="D76" i="10" l="1"/>
  <c r="I76" i="10"/>
  <c r="H76" i="10"/>
  <c r="I170" i="11"/>
  <c r="H170" i="11"/>
  <c r="I92" i="9"/>
  <c r="H92" i="9"/>
  <c r="D92" i="9"/>
  <c r="S194" i="11" l="1"/>
  <c r="S197" i="11"/>
  <c r="S196" i="11"/>
  <c r="S195" i="11"/>
  <c r="S192" i="11"/>
  <c r="L121" i="9" l="1"/>
  <c r="S101" i="9" l="1"/>
  <c r="S102" i="9"/>
  <c r="S103" i="9"/>
  <c r="S104" i="9"/>
  <c r="S105" i="9"/>
  <c r="S106" i="9"/>
  <c r="S107" i="9"/>
  <c r="S108" i="9"/>
  <c r="S109" i="9"/>
  <c r="S110" i="9"/>
  <c r="S111" i="9"/>
  <c r="S112" i="9"/>
  <c r="S113" i="9"/>
  <c r="S114" i="9"/>
  <c r="S115" i="9"/>
  <c r="S116" i="9"/>
  <c r="S117" i="9"/>
  <c r="S118" i="9"/>
  <c r="S119" i="9"/>
  <c r="I93" i="9"/>
  <c r="H93" i="9"/>
  <c r="D93" i="9"/>
  <c r="I171" i="11"/>
  <c r="H171" i="11"/>
  <c r="D171"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79" i="11"/>
  <c r="S180" i="11"/>
  <c r="S181" i="11"/>
  <c r="S182" i="11"/>
  <c r="S184" i="11"/>
  <c r="S186" i="11"/>
  <c r="S187" i="11"/>
  <c r="S188" i="11"/>
  <c r="S189" i="11"/>
  <c r="S190" i="11"/>
  <c r="S191" i="11"/>
  <c r="S193" i="11"/>
  <c r="S178" i="11"/>
  <c r="P199" i="11"/>
  <c r="Q199" i="11"/>
  <c r="Q200" i="11" s="1"/>
  <c r="R199" i="11"/>
  <c r="R200" i="11" s="1"/>
  <c r="N199" i="11"/>
  <c r="N200" i="11" s="1"/>
  <c r="L199" i="11"/>
  <c r="J199" i="11"/>
  <c r="J200" i="11" s="1"/>
  <c r="I199" i="11"/>
  <c r="I200" i="11" s="1"/>
  <c r="H199" i="11"/>
  <c r="F200" i="11"/>
  <c r="E199" i="11"/>
  <c r="E200" i="11" s="1"/>
  <c r="D40" i="9" l="1"/>
  <c r="D41" i="9" s="1"/>
  <c r="E22" i="10"/>
  <c r="E23" i="10" s="1"/>
  <c r="D105" i="10"/>
  <c r="C23" i="10"/>
  <c r="D22" i="10"/>
  <c r="D23" i="10" s="1"/>
  <c r="D122" i="9"/>
  <c r="C40" i="9"/>
  <c r="C41" i="9" s="1"/>
  <c r="E40" i="9"/>
  <c r="E41" i="9" s="1"/>
  <c r="P200" i="11"/>
  <c r="H22" i="11"/>
  <c r="H34" i="9" s="1"/>
  <c r="H200" i="11"/>
  <c r="S104" i="10"/>
  <c r="S105" i="10" s="1"/>
  <c r="S121" i="9"/>
  <c r="S122" i="9" s="1"/>
  <c r="O122" i="9"/>
  <c r="H40" i="9"/>
  <c r="H41" i="9" s="1"/>
  <c r="G122" i="9"/>
  <c r="F40" i="9"/>
  <c r="F41" i="9" s="1"/>
  <c r="T122" i="9"/>
  <c r="I40" i="9"/>
  <c r="I41" i="9" s="1"/>
  <c r="G22" i="11"/>
  <c r="G34" i="9" s="1"/>
  <c r="G200" i="11"/>
  <c r="T200" i="11"/>
  <c r="I22" i="11"/>
  <c r="I34" i="9" s="1"/>
  <c r="O105" i="10"/>
  <c r="G105" i="10"/>
  <c r="F22" i="10"/>
  <c r="F23" i="10" s="1"/>
  <c r="T105" i="10"/>
  <c r="C105" i="10"/>
  <c r="K105" i="10"/>
  <c r="L105" i="10"/>
  <c r="G23" i="10"/>
  <c r="O200" i="11"/>
  <c r="L200" i="11"/>
  <c r="C122" i="9"/>
  <c r="N122" i="9"/>
  <c r="J122" i="9"/>
  <c r="I23" i="10"/>
  <c r="H22" i="10"/>
  <c r="H23" i="10" s="1"/>
  <c r="I23" i="11" l="1"/>
  <c r="I35" i="9" s="1"/>
  <c r="H23" i="11"/>
  <c r="H35" i="9" s="1"/>
  <c r="G23" i="11"/>
  <c r="G35" i="9" s="1"/>
  <c r="I77" i="10"/>
  <c r="H77" i="10"/>
  <c r="D77" i="10"/>
  <c r="D199" i="11" l="1"/>
  <c r="C22" i="11" s="1"/>
  <c r="C199" i="11"/>
  <c r="C34" i="9" l="1"/>
  <c r="C200" i="11"/>
  <c r="D200" i="11"/>
  <c r="C23" i="11" l="1"/>
  <c r="C35" i="9" s="1"/>
  <c r="K199" i="11"/>
  <c r="D22" i="11" s="1"/>
  <c r="S183" i="11"/>
  <c r="S199" i="11" s="1"/>
  <c r="D23" i="11" l="1"/>
  <c r="D35" i="9" s="1"/>
  <c r="D34" i="9"/>
  <c r="F22" i="11"/>
  <c r="E22" i="11"/>
  <c r="E34" i="9" s="1"/>
  <c r="K200" i="11"/>
  <c r="S200" i="11"/>
  <c r="F23" i="11" l="1"/>
  <c r="F35" i="9" s="1"/>
  <c r="F34" i="9"/>
  <c r="E23" i="11"/>
  <c r="E35" i="9" s="1"/>
</calcChain>
</file>

<file path=xl/sharedStrings.xml><?xml version="1.0" encoding="utf-8"?>
<sst xmlns="http://schemas.openxmlformats.org/spreadsheetml/2006/main" count="1031" uniqueCount="422">
  <si>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</si>
  <si>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</si>
  <si>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</si>
  <si>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</si>
  <si>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</si>
  <si>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</si>
  <si>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</si>
  <si>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</si>
  <si>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</si>
  <si>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</si>
  <si>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</si>
  <si>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</si>
  <si>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</si>
  <si>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</si>
  <si>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</si>
  <si>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</si>
  <si>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</si>
  <si>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</si>
  <si>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</si>
  <si>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</si>
  <si>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</si>
  <si>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</si>
  <si>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</si>
  <si>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</si>
  <si>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</si>
  <si>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</si>
  <si>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</si>
  <si>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</si>
  <si>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</si>
  <si>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</si>
  <si>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</si>
  <si>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</si>
  <si>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</si>
  <si>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</si>
  <si>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</si>
  <si>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</si>
  <si>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</si>
  <si>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</si>
  <si>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</si>
  <si>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</si>
  <si>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</si>
  <si>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</si>
  <si>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</si>
  <si>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</si>
  <si>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</si>
  <si>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</si>
  <si>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</si>
  <si>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</si>
  <si>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</si>
  <si>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</si>
  <si>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</si>
  <si>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</si>
  <si>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</si>
  <si>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</si>
  <si>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</si>
  <si>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</si>
  <si>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</si>
  <si>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</si>
  <si>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</si>
  <si>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</si>
  <si>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</si>
  <si>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</si>
  <si>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</si>
  <si>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</si>
  <si>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</si>
  <si>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</si>
  <si>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</si>
  <si>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</si>
  <si>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</si>
  <si>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</si>
  <si>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</si>
  <si>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</si>
  <si>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</si>
  <si>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</si>
  <si>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</si>
  <si>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</si>
  <si>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</si>
  <si>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</si>
  <si>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</si>
  <si>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</si>
  <si>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</si>
  <si>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</si>
  <si>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</si>
  <si>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</si>
  <si>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</si>
  <si>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</si>
  <si>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</si>
  <si>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</si>
  <si>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</si>
  <si>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</si>
  <si>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</si>
  <si>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</si>
  <si>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</si>
  <si>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</si>
  <si>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</si>
  <si>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</si>
  <si>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</si>
  <si>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</si>
  <si>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</si>
  <si>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</si>
  <si>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</si>
  <si>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</si>
  <si>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</si>
  <si>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</si>
  <si>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</si>
  <si>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</si>
  <si>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</si>
  <si>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</si>
  <si>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</si>
  <si>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</si>
  <si>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</si>
  <si>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</si>
  <si>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</si>
  <si>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</si>
  <si>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</si>
  <si>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</si>
  <si>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</si>
  <si>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</si>
  <si>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</si>
  <si>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</si>
  <si>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</si>
  <si>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</si>
  <si>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</si>
  <si>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</si>
  <si>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</si>
  <si>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</si>
  <si>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</si>
  <si>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</si>
  <si>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</si>
  <si>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</si>
  <si>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</si>
  <si>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</si>
  <si>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</si>
  <si>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</si>
  <si>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</si>
  <si>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</si>
  <si>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</si>
  <si>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</si>
  <si>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</si>
  <si>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</si>
  <si>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</si>
  <si>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</si>
  <si>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</si>
  <si>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</si>
  <si>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</si>
  <si>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</si>
  <si>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</si>
  <si>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</si>
  <si>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</si>
  <si>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</si>
  <si>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</si>
  <si>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</si>
  <si>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</si>
  <si>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</si>
  <si>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</si>
  <si>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</si>
  <si>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</si>
  <si>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</si>
  <si>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</si>
  <si>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</si>
  <si>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</si>
  <si>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</si>
  <si>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</si>
  <si>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</si>
  <si>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</si>
  <si>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</si>
  <si>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</si>
  <si>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</si>
  <si>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</si>
  <si>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</si>
  <si>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</si>
  <si>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</si>
  <si>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</si>
  <si>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</si>
  <si>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</si>
  <si>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</si>
  <si>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</si>
  <si>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</si>
  <si>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</si>
  <si>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</si>
  <si>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</si>
  <si>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</si>
  <si>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</si>
  <si>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</si>
  <si>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</si>
  <si>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</si>
  <si>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</si>
  <si>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</si>
  <si>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</si>
  <si>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</si>
  <si>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</si>
  <si>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</si>
  <si>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</si>
  <si>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</si>
  <si>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</si>
  <si>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</si>
  <si>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</si>
  <si>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</si>
  <si>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</si>
  <si>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</si>
  <si>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</si>
  <si>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</si>
  <si>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</si>
  <si>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</si>
  <si>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</si>
  <si>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</si>
  <si>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</si>
  <si>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</si>
  <si>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</si>
  <si>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</si>
  <si>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</si>
  <si>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</si>
  <si>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</si>
  <si>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</si>
  <si>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</si>
  <si>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</si>
  <si>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</si>
  <si>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</si>
  <si>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</si>
  <si>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</si>
  <si>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</si>
  <si>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</si>
  <si>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</si>
  <si>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</si>
  <si>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</si>
  <si>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</si>
  <si>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</si>
  <si>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</si>
  <si>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</si>
  <si>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</si>
  <si>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</si>
  <si>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</si>
  <si>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</si>
  <si>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</si>
  <si>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</si>
  <si>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</si>
  <si>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</si>
  <si>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</si>
  <si>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</si>
  <si>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</si>
  <si>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</si>
  <si>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</si>
  <si>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</si>
  <si>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</si>
  <si>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</si>
  <si>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</si>
  <si>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</si>
  <si>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</si>
  <si>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</si>
  <si>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</si>
  <si>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</si>
  <si>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</si>
  <si>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</si>
  <si>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</si>
  <si>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</si>
  <si>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</si>
  <si>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</si>
  <si>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</si>
  <si>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</si>
  <si>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</si>
  <si>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</si>
  <si>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</si>
  <si>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</si>
  <si>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</si>
  <si>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</si>
  <si>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</si>
  <si>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</si>
  <si>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</si>
  <si>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</si>
  <si>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</si>
  <si>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</si>
  <si>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</si>
  <si>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</si>
  <si>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</si>
  <si>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</si>
  <si>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</si>
  <si>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</si>
  <si>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</si>
  <si>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</si>
  <si>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</si>
  <si>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</si>
  <si>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</si>
  <si>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</si>
  <si>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</si>
  <si>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</si>
  <si>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</si>
  <si>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</si>
  <si>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</si>
  <si>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</si>
  <si>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</si>
  <si>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</si>
  <si>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</si>
  <si>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</si>
  <si>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</si>
  <si>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</si>
  <si>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</si>
  <si>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</si>
  <si>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</si>
  <si>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The London Tunnels</t>
  </si>
  <si>
    <t>Based on TM54 using latest SAP 10 carbon factor</t>
  </si>
  <si>
    <t>WSP</t>
  </si>
  <si>
    <t>OneClick LCA</t>
  </si>
  <si>
    <t>One Click LCA, EPD MFT-FOX V Hilti AG, EPD PUERTA DE ALUMINIO CON ROTURA DE PUENTE TÉRMICO, EPD WICONA Türsystem WICSTYLE 75 evo, EPD Schüco AWS 90.SI+/ADS 90.SI/ADS 90 PL.SI W x H: 1420 mm x 2840 mm for project: ADS &amp; AD UP Doors U values - Item: ADS 90 Single ADS 90 Schüco International KG Created by: Architectural Glass Systems Ltd, EPD Schüco ADS 50.NI W x H: 1094 mm x 2090 mm for project: TH\Prosjekt\46527 R14 - Item: AGD-01-764_1 Plan 7 Schüco International KG Created by: Profilteam as, ÖKOBAUDAT 2021-II (25.06.2021), EPD UK Manufactured Precast Aerated Concrete Blocks as produced by members of the Aircrete Products Association (APA) a product group of British Precast, Ecoinvent 3.3, activated bentonite production, EPD 21002-NIBE259 - Keramische tegels (dikte 10 mm) ongeglazuurd; gelijmd, One Click LCA generic construction definitions, MDEGD_FDES, ÖKOBAUDAT 2021-II (25.06.2021), EPD Fabricated steel reinforcement products (cut and bent rebar), Oekobau.dat 2017-I, EPD Mineralische Werkmörtel: Estrichmörtel ­ Zementestrich quick­mix Gruppe GmbH &amp; Co. KG, EPD Plain GRC panel, 	EPD Ceramic Wall Tiles Johnson Tiles, DAP REVESTIMIENTOS DE GRANITO CON VARIEDADES DE PAÍSES NÓRDICOS, 	EPD GTEC Plasterboard, EPD Knauf Fire Panel Plasterboard 12.5mm &amp; 15mm, FDES, EDPSolid Core Door EI30/R’w 35dB PL, EPD Renderoc LA60 FOSROC INTERNATIONAL LIMITED, Oekobau.dat 2017-I, EPD Mineralische Werkmörtel: Mauermörtel ­ Normalmauermörtel Industrieverband WerkMörtel e.V. (IWM), EPD Steel door from Daloc, Oekobau.dat 2017-I, EPD Modifizierte mineralische Mörtel der Gruppe 1 als Vergussmörtel Deutsche Bauchemie e.V. (DBC) Industrieverband Klebstoffe e.V. (IVK) Verband der deutschen Lack- und Druckfarbenindustrie e.V. (VdL), EPD Johnstone’s Trade Aqua Water Based Gloss, EPD Painted Aluminum Louvers, MDEGD_FDES, EPD Sikalastic-612, EPD UK produced Precast Hollowcore Flooring Precast Flooring Federation (PFF) part of British Precast, EPD Raised Access Floor Pedestals Kingspan Access Floors Limited, EPD RMG600 Access Floor Panels Kingspan Access Floors Limited, ICE database August 2019, V3.0, EPD B35 M40 Sprøytebetong E700 - Kvitsøy Hæhre Entreprenør AS, EPD BDA Generic Brick, The Brick Development Association, EPD ROCKWOOL® stone wool product, EPD ROCKWOOL® stone wool product: FLEXI 1200x600x100, EPD 21002-NIBE3014 - Rubberen vloerbedekking (3,5mm), EPD UK manufactured single leaf concrete cladding panel Produced by members of British Precast Architectural and Structural a product group of the British Precast Concrete Federation, EPD Steel Framing System for Dry Lining voestalpine Metsec plc,  EPD SAS System 120 (Steel), SAS International, Solid softwood panelling for interior use, Norwegian Wood Industry Federation, EPD DULUX TRADE HIGH PERFORMANCE FLOOR PAINT, EPD RTS EPD, Water-borne interior paints, 	EPD Sikafill 400, EPD Cladding and Decking by Stora Enso, EPD Innerdør Knudsen Dørfabrikk AS</t>
  </si>
  <si>
    <t>Yes</t>
  </si>
  <si>
    <t xml:space="preserve">The WLC was assessed using the cost plan with supplemental information from the design team.  Civic Engineers will also undertake a review of this assessment &amp; comments will be incorporated into the assessment. </t>
  </si>
  <si>
    <t>The whole life carbon optioneering assessment was carried out which explored the opportunity to retain the existing buildings.  See optioneering report for further detail.</t>
  </si>
  <si>
    <t>Using 25% GGBS in comparison with RICS 20% GGBS</t>
  </si>
  <si>
    <t>Implementing a timber structure instead of a traditional concrete/rebar structure</t>
  </si>
  <si>
    <t>Reduced thickness of the PT Slab</t>
  </si>
  <si>
    <t>Use of reclaimed raised access floors</t>
  </si>
  <si>
    <t xml:space="preserve">Non-metallic ductwork </t>
  </si>
  <si>
    <t xml:space="preserve">Utilsing an alternative chiled ceiling as part of the MEP system </t>
  </si>
  <si>
    <t>R1234ze (E)</t>
  </si>
  <si>
    <t xml:space="preserve">Associated biogenic carbon </t>
  </si>
  <si>
    <t xml:space="preserve">Reused tunnels structural elements </t>
  </si>
  <si>
    <t>Reclaimed façade elements (brick and vents)</t>
  </si>
  <si>
    <t>Excavation works</t>
  </si>
  <si>
    <t>95% recycled, 5% landfill</t>
  </si>
  <si>
    <t xml:space="preserve">EPS Drainage underlay </t>
  </si>
  <si>
    <t>EPDM waterproofing membrane</t>
  </si>
  <si>
    <t>Rebar</t>
  </si>
  <si>
    <t>Modified mineral mortars</t>
  </si>
  <si>
    <t>Aggregate concrete</t>
  </si>
  <si>
    <t>Concrete, GEN 1  25% GGBS</t>
  </si>
  <si>
    <t>Concrete C35/45 25% GGBS</t>
  </si>
  <si>
    <t>Concrete C40/50 25% GGBS</t>
  </si>
  <si>
    <t xml:space="preserve">Concrete C55/67  with CEM I </t>
  </si>
  <si>
    <t>Concrete C32/40 0% recycled binders</t>
  </si>
  <si>
    <t>Concrete, sprayed, C35/45</t>
  </si>
  <si>
    <t>Rock wool insulation panels</t>
  </si>
  <si>
    <t>Sealing and wedging mortar powder</t>
  </si>
  <si>
    <t>Structural steel profiles,  0% recycled content</t>
  </si>
  <si>
    <t>Waterproofing system</t>
  </si>
  <si>
    <t>100% incinerated</t>
  </si>
  <si>
    <t>80% recycled; 20% reuse</t>
  </si>
  <si>
    <t>100% landfill</t>
  </si>
  <si>
    <t>100% recycled</t>
  </si>
  <si>
    <t>Concrete C32/40 25% GGBS</t>
  </si>
  <si>
    <t>Concrete C32/40 0% GGBS</t>
  </si>
  <si>
    <t>Polyurethane waterproofing membrane</t>
  </si>
  <si>
    <t>Precast hollow core flooring</t>
  </si>
  <si>
    <t>Structural steel 20% recycled content</t>
  </si>
  <si>
    <t xml:space="preserve">Aggregate </t>
  </si>
  <si>
    <t>Extruded aluminium profiles 0% recycled content</t>
  </si>
  <si>
    <t>Plasterboard hatch door</t>
  </si>
  <si>
    <t xml:space="preserve">Stainless steel guard railing </t>
  </si>
  <si>
    <t>Wooden cladding and decking</t>
  </si>
  <si>
    <t>75% recycled, 20% reused, 5% incinerated</t>
  </si>
  <si>
    <t>Steel staircase</t>
  </si>
  <si>
    <t>Stainless steel guard railing</t>
  </si>
  <si>
    <t>Aluminium brackets</t>
  </si>
  <si>
    <t>Façade glass brick</t>
  </si>
  <si>
    <t>Fibre cement boards</t>
  </si>
  <si>
    <t>Granite</t>
  </si>
  <si>
    <t>Gypsum plasterboard</t>
  </si>
  <si>
    <t>Insulated glazing</t>
  </si>
  <si>
    <t>Masonry mortar</t>
  </si>
  <si>
    <t>Painted aluminum louvers</t>
  </si>
  <si>
    <t>Polyethylene vapour barrier membrane</t>
  </si>
  <si>
    <t>Red brick,</t>
  </si>
  <si>
    <t>Reclaimed Red brick</t>
  </si>
  <si>
    <t>Rock wool insulation</t>
  </si>
  <si>
    <t>Concrete cladding panel</t>
  </si>
  <si>
    <t>Steel framing system</t>
  </si>
  <si>
    <t>80% recycled, 20% incinerated</t>
  </si>
  <si>
    <t>Aluminium frame door</t>
  </si>
  <si>
    <t>Aluminium frame glass door</t>
  </si>
  <si>
    <t>Extruded aluminium profiles</t>
  </si>
  <si>
    <t>Autoclaved aerated concrete blocks</t>
  </si>
  <si>
    <t xml:space="preserve">Expanded clay concrete block </t>
  </si>
  <si>
    <t>Glass wool insulation</t>
  </si>
  <si>
    <t>Gypsum plaster board, 10% recycled gypsum</t>
  </si>
  <si>
    <t>Gypsum plaster board, regular, generic</t>
  </si>
  <si>
    <t>Gypsum plasterboard for indoor application</t>
  </si>
  <si>
    <t>Gypsum plasterboard, 12.5 mm</t>
  </si>
  <si>
    <t xml:space="preserve">HDF </t>
  </si>
  <si>
    <t>Low alkali micro concrete</t>
  </si>
  <si>
    <t>Mortar</t>
  </si>
  <si>
    <t>Wooden door</t>
  </si>
  <si>
    <t xml:space="preserve">Metal door </t>
  </si>
  <si>
    <t>% contribution applied</t>
  </si>
  <si>
    <t>TM65 used to calculate impact of MEP</t>
  </si>
  <si>
    <t>Screens</t>
  </si>
  <si>
    <t>Projectors</t>
  </si>
  <si>
    <t>100% reused</t>
  </si>
  <si>
    <t>Ceramic glazed tile</t>
  </si>
  <si>
    <t>Ceramic tiles, unglazed</t>
  </si>
  <si>
    <t>Floor screed mortar</t>
  </si>
  <si>
    <t>Glassfibre Reinforced Concrete (GRC) panel</t>
  </si>
  <si>
    <t>Glazed wall tiles</t>
  </si>
  <si>
    <t>Paint</t>
  </si>
  <si>
    <t>Raised access floor pedestals, for zinc-plated steel</t>
  </si>
  <si>
    <t>Raised access flooring panels, chipboard in galvanized steel envelope</t>
  </si>
  <si>
    <t>Raised floor panels, cementitious core encased in steel</t>
  </si>
  <si>
    <t>Concrete C12/15 0% recycled binders</t>
  </si>
  <si>
    <t>Rubber floor covering</t>
  </si>
  <si>
    <t xml:space="preserve">Steel framing </t>
  </si>
  <si>
    <t>Suspended metal ceiling</t>
  </si>
  <si>
    <t xml:space="preserve">Timber lining </t>
  </si>
  <si>
    <t>Wall and ceiling  tiles, natural stone</t>
  </si>
  <si>
    <t>Waterproofing tile adhesive</t>
  </si>
  <si>
    <t>75% recycled, 20% reuse, 5% incineration</t>
  </si>
  <si>
    <t>B2 has been assumed to be 1% of A1-A5 whilst B3 is 25% of B2 in line with GLA guidance</t>
  </si>
  <si>
    <t>Class F1</t>
  </si>
  <si>
    <t xml:space="preserve">44% existing foundations; 18% superstructures </t>
  </si>
  <si>
    <t xml:space="preserve">Modules A1-A5 are lower than the GLA benchamark while B-C &amp; whole life carbon exceed the GLA benchmarks.  This is likely due to the carbon intense AV equipment requiring multiple replacements throughout the buildings life. </t>
  </si>
  <si>
    <t>Use of 50% GGBS concrete instead of current 20% GGBS</t>
  </si>
  <si>
    <t>Utilising reused steel sections in the L02 Gallery</t>
  </si>
  <si>
    <t>Using the low MEP Scenario (includes: reducded AV provision, non-metallic ductwork, alternative chilled ceiling)</t>
  </si>
  <si>
    <t xml:space="preserve">B2 has been assumed to be 1% of A1-A5 whilst B3 is 25% of B2 in line with GLA guidance. 60 years lifespan applied. </t>
  </si>
  <si>
    <t xml:space="preserve">B2 has been assumed to be 1% of A1-A5 whilst B3 is 25% of B2 in line with GLA guidance. 30 years lifespan applied. </t>
  </si>
  <si>
    <t xml:space="preserve">B2 has been assumed to be 1% of A1-A5 whilst B3 is 25% of B2 in line with GLA guidance. 35 years lifespan applied. </t>
  </si>
  <si>
    <t xml:space="preserve">B2 has been assumed to be 1% of A1-A5 whilst B3 is 25% of B2 in line with GLA guidance. 10 years lifespan applied. </t>
  </si>
  <si>
    <t xml:space="preserve">B2 has been assumed to be 1% of A1-A5 whilst B3 is 25% of B2 in line with GLA guidance. 15 years lifespan applied. </t>
  </si>
  <si>
    <t>Concrete C32/40 0% GGBS - Reclaimed vent</t>
  </si>
  <si>
    <t>Corrugated galvanized steel sheets</t>
  </si>
  <si>
    <t>Phenolic insulation</t>
  </si>
  <si>
    <t>Plywood</t>
  </si>
  <si>
    <t>Rolled zinc sheets and coils</t>
  </si>
  <si>
    <t>Titanium zinc façade cladding panel</t>
  </si>
  <si>
    <t>Structural steel ,20% recycled content</t>
  </si>
  <si>
    <t>The works proposed involve ““Change of use of existing deep level tunnels (Sui Generis) to visitor and cultural attraction, including bar (F1); demolition and reconstruction of existing building at 38-39 Furnival Street; redevelopment of 40-41 Furnival Street, for the principle visitor attraction pedestrian entrance at ground floor, with retail at first and second floor levels and ancillary offices at third and fourth levels and excavation of additional basement levels; creation of  new, pedestrian entrance at 31-33 High Holborn, to provide secondary visitor attraction entrance (including principle bar entrance); provision of ancillary cycle parking, substation, servicing and plant, and other associated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</si>
</sst>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
      <patternFill patternType="solid">
        <fgColor rgb="FFFFFF00"/>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02">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4" fillId="0" borderId="0" xfId="0" applyFont="1" applyAlignment="1">
      <alignment wrapText="1"/>
    </xf>
    <xf numFmtId="166" fontId="0" fillId="12" borderId="1" xfId="0" applyNumberFormat="1" applyFill="1" applyBorder="1" applyAlignment="1">
      <alignment horizontal="center" vertical="center" wrapText="1"/>
    </xf>
    <xf numFmtId="169" fontId="0" fillId="12" borderId="1" xfId="0" applyNumberFormat="1" applyFill="1" applyBorder="1" applyAlignment="1">
      <alignment horizontal="center" vertical="center" wrapText="1"/>
    </xf>
    <xf numFmtId="0" fontId="36" fillId="12" borderId="1" xfId="0" applyFont="1" applyFill="1" applyBorder="1" applyAlignment="1">
      <alignment horizontal="center" vertical="center" wrapText="1"/>
    </xf>
    <xf numFmtId="0" fontId="0" fillId="0" borderId="0" xfId="0" applyAlignment="1">
      <alignment horizontal="center" wrapText="1"/>
    </xf>
    <xf numFmtId="0" fontId="10" fillId="2" borderId="1" xfId="0" applyFont="1" applyFill="1" applyBorder="1" applyAlignment="1" applyProtection="1">
      <alignment horizontal="center" vertical="center" wrapText="1"/>
      <protection locked="0"/>
    </xf>
    <xf numFmtId="0" fontId="11" fillId="4" borderId="0" xfId="0" applyFont="1" applyFill="1" applyAlignment="1">
      <alignment horizontal="left" vertical="center" wrapText="1"/>
    </xf>
    <xf numFmtId="0" fontId="26" fillId="0" borderId="0" xfId="0" applyFont="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6" borderId="1" xfId="0" applyFill="1" applyBorder="1" applyAlignment="1" applyProtection="1">
      <alignment horizontal="left" vertical="center" wrapText="1"/>
      <protection locked="0"/>
    </xf>
    <xf numFmtId="3"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99CCFF"/>
      <color rgb="FFCCCCFF"/>
      <color rgb="FF009999"/>
      <color rgb="FF33CCCC"/>
      <color rgb="FF00CC99"/>
      <color rgb="FF660066"/>
      <color rgb="FFCCECFF"/>
      <color rgb="FF008080"/>
      <color rgb="FF0033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2" customWidth="1"/>
  </cols>
  <sheetData>
    <row r="3" spans="2:3" x14ac:dyDescent="0.2">
      <c r="B3" s="46" t="s">
        <v>0</v>
      </c>
    </row>
    <row r="5" spans="2:3" x14ac:dyDescent="0.2">
      <c r="B5" s="178" t="s">
        <v>1</v>
      </c>
      <c r="C5" s="179" t="s">
        <v>2</v>
      </c>
    </row>
    <row r="6" spans="2:3" ht="25.5" x14ac:dyDescent="0.2">
      <c r="B6" s="191" t="s">
        <v>3</v>
      </c>
      <c r="C6" s="180" t="s">
        <v>4</v>
      </c>
    </row>
    <row r="7" spans="2:3" x14ac:dyDescent="0.2">
      <c r="B7" s="192"/>
      <c r="C7" s="176" t="s">
        <v>5</v>
      </c>
    </row>
    <row r="8" spans="2:3" x14ac:dyDescent="0.2">
      <c r="B8" s="193" t="s">
        <v>6</v>
      </c>
      <c r="C8" s="176" t="s">
        <v>7</v>
      </c>
    </row>
    <row r="9" spans="2:3" ht="25.5" x14ac:dyDescent="0.2">
      <c r="B9" s="193"/>
      <c r="C9" s="176" t="s">
        <v>8</v>
      </c>
    </row>
    <row r="10" spans="2:3" x14ac:dyDescent="0.2">
      <c r="B10" s="193"/>
      <c r="C10" s="176" t="s">
        <v>9</v>
      </c>
    </row>
    <row r="11" spans="2:3" ht="25.5" x14ac:dyDescent="0.2">
      <c r="B11" s="193"/>
      <c r="C11" s="176" t="s">
        <v>10</v>
      </c>
    </row>
    <row r="12" spans="2:3" ht="25.5" x14ac:dyDescent="0.2">
      <c r="B12" s="193"/>
      <c r="C12" s="176" t="s">
        <v>11</v>
      </c>
    </row>
    <row r="13" spans="2:3" x14ac:dyDescent="0.2">
      <c r="B13" s="193"/>
      <c r="C13" s="176" t="s">
        <v>12</v>
      </c>
    </row>
    <row r="14" spans="2:3" x14ac:dyDescent="0.2">
      <c r="B14" s="193"/>
      <c r="C14" s="176" t="s">
        <v>13</v>
      </c>
    </row>
    <row r="15" spans="2:3" ht="25.5" x14ac:dyDescent="0.2">
      <c r="B15" s="193"/>
      <c r="C15" s="176" t="s">
        <v>14</v>
      </c>
    </row>
    <row r="16" spans="2:3" ht="25.5" x14ac:dyDescent="0.2">
      <c r="B16" s="193"/>
      <c r="C16" s="176" t="s">
        <v>15</v>
      </c>
    </row>
    <row r="17" spans="2:3" ht="25.5" x14ac:dyDescent="0.2">
      <c r="B17" s="193"/>
      <c r="C17" s="176" t="s">
        <v>16</v>
      </c>
    </row>
    <row r="18" spans="2:3" x14ac:dyDescent="0.2">
      <c r="B18" s="193"/>
      <c r="C18" s="176" t="s">
        <v>17</v>
      </c>
    </row>
    <row r="19" spans="2:3" ht="27.75" customHeight="1" x14ac:dyDescent="0.2">
      <c r="B19" s="194"/>
      <c r="C19" s="177" t="s">
        <v>18</v>
      </c>
    </row>
    <row r="20" spans="2:3" ht="19.5" customHeight="1" x14ac:dyDescent="0.2">
      <c r="B20" s="192" t="s">
        <v>19</v>
      </c>
      <c r="C20" s="176" t="s">
        <v>20</v>
      </c>
    </row>
    <row r="21" spans="2:3" ht="26.25" customHeight="1" x14ac:dyDescent="0.2">
      <c r="B21" s="192"/>
      <c r="C21" s="176"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95" t="s">
        <v>24</v>
      </c>
      <c r="B5" s="195"/>
      <c r="C5" s="195"/>
      <c r="D5" s="195"/>
      <c r="E5" s="195"/>
      <c r="F5" s="195"/>
      <c r="G5" s="195"/>
      <c r="H5" s="195"/>
      <c r="I5" s="195"/>
      <c r="J5" s="195"/>
      <c r="K5" s="195"/>
      <c r="L5" s="195"/>
    </row>
    <row r="6" spans="1:12" ht="12.75" customHeight="1" x14ac:dyDescent="0.2">
      <c r="A6" s="195"/>
      <c r="B6" s="195"/>
      <c r="C6" s="195"/>
      <c r="D6" s="195"/>
      <c r="E6" s="195"/>
      <c r="F6" s="195"/>
      <c r="G6" s="195"/>
      <c r="H6" s="195"/>
      <c r="I6" s="195"/>
      <c r="J6" s="195"/>
      <c r="K6" s="195"/>
      <c r="L6" s="195"/>
    </row>
    <row r="7" spans="1:12" ht="12.75" customHeight="1" x14ac:dyDescent="0.2">
      <c r="A7" s="195"/>
      <c r="B7" s="195"/>
      <c r="C7" s="195"/>
      <c r="D7" s="195"/>
      <c r="E7" s="195"/>
      <c r="F7" s="195"/>
      <c r="G7" s="195"/>
      <c r="H7" s="195"/>
      <c r="I7" s="195"/>
      <c r="J7" s="195"/>
      <c r="K7" s="195"/>
      <c r="L7" s="195"/>
    </row>
    <row r="8" spans="1:12" ht="34.5" customHeight="1" x14ac:dyDescent="0.2">
      <c r="A8" s="197" t="s">
        <v>25</v>
      </c>
      <c r="B8" s="197"/>
      <c r="C8" s="197"/>
      <c r="D8" s="197"/>
      <c r="E8" s="197"/>
      <c r="F8" s="197"/>
      <c r="G8" s="197"/>
      <c r="H8" s="197"/>
      <c r="I8" s="197"/>
      <c r="J8" s="197"/>
      <c r="K8" s="197"/>
      <c r="L8" s="197"/>
    </row>
    <row r="9" spans="1:12" ht="15" customHeight="1" x14ac:dyDescent="0.2">
      <c r="A9" s="195" t="s">
        <v>26</v>
      </c>
      <c r="B9" s="195"/>
      <c r="C9" s="195"/>
      <c r="D9" s="195"/>
      <c r="E9" s="195"/>
      <c r="F9" s="195"/>
      <c r="G9" s="195"/>
      <c r="H9" s="195"/>
      <c r="I9" s="195"/>
      <c r="J9" s="195"/>
      <c r="K9" s="195"/>
      <c r="L9" s="195"/>
    </row>
    <row r="10" spans="1:12" ht="33" customHeight="1" x14ac:dyDescent="0.2">
      <c r="A10" s="195"/>
      <c r="B10" s="195"/>
      <c r="C10" s="195"/>
      <c r="D10" s="195"/>
      <c r="E10" s="195"/>
      <c r="F10" s="195"/>
      <c r="G10" s="195"/>
      <c r="H10" s="195"/>
      <c r="I10" s="195"/>
      <c r="J10" s="195"/>
      <c r="K10" s="195"/>
      <c r="L10" s="195"/>
    </row>
    <row r="11" spans="1:12" ht="15" customHeight="1" x14ac:dyDescent="0.2">
      <c r="A11" s="98" t="s">
        <v>27</v>
      </c>
      <c r="B11" s="97"/>
      <c r="C11" s="97"/>
      <c r="D11" s="95"/>
      <c r="E11" s="95"/>
      <c r="F11" s="95"/>
      <c r="G11" s="95"/>
      <c r="H11" s="95"/>
      <c r="I11" s="95"/>
      <c r="J11" s="95"/>
      <c r="K11" s="95"/>
      <c r="L11" s="95"/>
    </row>
    <row r="12" spans="1:12" x14ac:dyDescent="0.2">
      <c r="A12" s="195" t="s">
        <v>28</v>
      </c>
      <c r="B12" s="195"/>
      <c r="C12" s="195"/>
      <c r="D12" s="195"/>
      <c r="E12" s="195"/>
      <c r="F12" s="195"/>
      <c r="G12" s="195"/>
      <c r="H12" s="195"/>
      <c r="I12" s="195"/>
      <c r="J12" s="195"/>
      <c r="K12" s="195"/>
      <c r="L12" s="195"/>
    </row>
    <row r="13" spans="1:12" ht="35.25" customHeight="1" x14ac:dyDescent="0.2">
      <c r="A13" s="195"/>
      <c r="B13" s="195"/>
      <c r="C13" s="195"/>
      <c r="D13" s="195"/>
      <c r="E13" s="195"/>
      <c r="F13" s="195"/>
      <c r="G13" s="195"/>
      <c r="H13" s="195"/>
      <c r="I13" s="195"/>
      <c r="J13" s="195"/>
      <c r="K13" s="195"/>
      <c r="L13" s="195"/>
    </row>
    <row r="14" spans="1:12" x14ac:dyDescent="0.2">
      <c r="A14" s="98" t="s">
        <v>29</v>
      </c>
      <c r="B14" s="95"/>
      <c r="C14" s="95"/>
      <c r="D14" s="95"/>
      <c r="E14" s="95"/>
      <c r="F14" s="95"/>
      <c r="G14" s="95"/>
      <c r="H14" s="95"/>
      <c r="I14" s="95"/>
      <c r="J14" s="95"/>
      <c r="K14" s="95"/>
      <c r="L14" s="95"/>
    </row>
    <row r="15" spans="1:12" x14ac:dyDescent="0.2">
      <c r="A15" s="195" t="s">
        <v>30</v>
      </c>
      <c r="B15" s="195"/>
      <c r="C15" s="195"/>
      <c r="D15" s="195"/>
      <c r="E15" s="195"/>
      <c r="F15" s="195"/>
      <c r="G15" s="195"/>
      <c r="H15" s="195"/>
      <c r="I15" s="195"/>
      <c r="J15" s="195"/>
      <c r="K15" s="195"/>
      <c r="L15" s="195"/>
    </row>
    <row r="16" spans="1:12" ht="35.25" customHeight="1" x14ac:dyDescent="0.2">
      <c r="A16" s="195"/>
      <c r="B16" s="195"/>
      <c r="C16" s="195"/>
      <c r="D16" s="195"/>
      <c r="E16" s="195"/>
      <c r="F16" s="195"/>
      <c r="G16" s="195"/>
      <c r="H16" s="195"/>
      <c r="I16" s="195"/>
      <c r="J16" s="195"/>
      <c r="K16" s="195"/>
      <c r="L16" s="195"/>
    </row>
    <row r="17" spans="1:12" x14ac:dyDescent="0.2">
      <c r="A17" s="98" t="s">
        <v>31</v>
      </c>
      <c r="B17" s="95"/>
      <c r="C17" s="95"/>
      <c r="D17" s="95"/>
      <c r="E17" s="95"/>
      <c r="F17" s="95"/>
      <c r="G17" s="95"/>
      <c r="H17" s="95"/>
      <c r="I17" s="95"/>
      <c r="J17" s="95"/>
      <c r="K17" s="95"/>
      <c r="L17" s="95"/>
    </row>
    <row r="18" spans="1:12" x14ac:dyDescent="0.2">
      <c r="A18" s="195" t="s">
        <v>32</v>
      </c>
      <c r="B18" s="195"/>
      <c r="C18" s="195"/>
      <c r="D18" s="195"/>
      <c r="E18" s="195"/>
      <c r="F18" s="195"/>
      <c r="G18" s="195"/>
      <c r="H18" s="195"/>
      <c r="I18" s="195"/>
      <c r="J18" s="195"/>
      <c r="K18" s="195"/>
      <c r="L18" s="195"/>
    </row>
    <row r="19" spans="1:12" ht="20.25" customHeight="1" x14ac:dyDescent="0.2">
      <c r="A19" s="195"/>
      <c r="B19" s="195"/>
      <c r="C19" s="195"/>
      <c r="D19" s="195"/>
      <c r="E19" s="195"/>
      <c r="F19" s="195"/>
      <c r="G19" s="195"/>
      <c r="H19" s="195"/>
      <c r="I19" s="195"/>
      <c r="J19" s="195"/>
      <c r="K19" s="195"/>
      <c r="L19" s="195"/>
    </row>
    <row r="20" spans="1:12" ht="16.5" customHeight="1" x14ac:dyDescent="0.2">
      <c r="A20" s="195"/>
      <c r="B20" s="195"/>
      <c r="C20" s="195"/>
      <c r="D20" s="195"/>
      <c r="E20" s="195"/>
      <c r="F20" s="195"/>
      <c r="G20" s="195"/>
      <c r="H20" s="195"/>
      <c r="I20" s="195"/>
      <c r="J20" s="195"/>
      <c r="K20" s="195"/>
      <c r="L20" s="195"/>
    </row>
    <row r="21" spans="1:12" ht="14.25" customHeight="1" x14ac:dyDescent="0.2">
      <c r="A21" s="196" t="s">
        <v>33</v>
      </c>
      <c r="B21" s="196"/>
      <c r="C21" s="196"/>
      <c r="D21" s="196"/>
      <c r="E21" s="196"/>
      <c r="F21" s="196"/>
      <c r="G21" s="196"/>
      <c r="H21" s="196"/>
      <c r="I21" s="196"/>
      <c r="J21" s="196"/>
      <c r="K21" s="196"/>
      <c r="L21" s="196"/>
    </row>
    <row r="22" spans="1:12" x14ac:dyDescent="0.2">
      <c r="A22" s="96"/>
      <c r="B22" s="95"/>
      <c r="C22" s="95"/>
      <c r="D22" s="95"/>
      <c r="E22" s="95"/>
      <c r="F22" s="95"/>
      <c r="G22" s="95"/>
      <c r="H22" s="95"/>
      <c r="I22" s="95"/>
      <c r="J22" s="95"/>
      <c r="K22" s="95"/>
      <c r="L22" s="95"/>
    </row>
    <row r="23" spans="1:12" ht="14.25" customHeight="1" x14ac:dyDescent="0.2">
      <c r="A23" s="7" t="s">
        <v>34</v>
      </c>
      <c r="B23" s="8"/>
      <c r="C23" s="8"/>
      <c r="D23" s="8"/>
      <c r="E23" s="8"/>
      <c r="F23" s="8"/>
      <c r="G23" s="8"/>
      <c r="H23" s="8"/>
      <c r="I23" s="8"/>
      <c r="J23" s="8"/>
      <c r="K23" s="8"/>
      <c r="L23" s="8"/>
    </row>
    <row r="24" spans="1:12" ht="10.5" customHeight="1" x14ac:dyDescent="0.2">
      <c r="A24" s="99"/>
    </row>
    <row r="25" spans="1:12" ht="14.25" customHeight="1" x14ac:dyDescent="0.2">
      <c r="A25" s="195" t="s">
        <v>35</v>
      </c>
      <c r="B25" s="195"/>
      <c r="C25" s="195"/>
      <c r="D25" s="195"/>
      <c r="E25" s="195"/>
      <c r="F25" s="195"/>
      <c r="G25" s="195"/>
      <c r="H25" s="195"/>
      <c r="I25" s="195"/>
      <c r="J25" s="195"/>
      <c r="K25" s="195"/>
      <c r="L25" s="195"/>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1" customWidth="1"/>
    <col min="2" max="2" width="47.140625" customWidth="1"/>
    <col min="3" max="4" width="26.28515625" style="44" customWidth="1"/>
    <col min="5" max="5" width="38.140625" style="44" customWidth="1"/>
    <col min="6" max="6" width="47" style="44"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15" t="s">
        <v>36</v>
      </c>
      <c r="B1" s="216"/>
      <c r="C1" s="226"/>
      <c r="D1" s="226"/>
      <c r="E1" s="226"/>
      <c r="F1" s="226"/>
    </row>
    <row r="2" spans="1:8" ht="15.75" customHeight="1" x14ac:dyDescent="0.2">
      <c r="A2" s="213" t="s">
        <v>37</v>
      </c>
      <c r="B2" s="214"/>
      <c r="C2" s="202"/>
      <c r="D2" s="202"/>
      <c r="E2" s="202"/>
      <c r="F2" s="202"/>
    </row>
    <row r="3" spans="1:8" ht="15.75" customHeight="1" x14ac:dyDescent="0.2">
      <c r="A3" s="214" t="s">
        <v>38</v>
      </c>
      <c r="B3" s="217"/>
      <c r="C3" s="202"/>
      <c r="D3" s="202"/>
      <c r="E3" s="202"/>
      <c r="F3" s="202"/>
    </row>
    <row r="4" spans="1:8" ht="15.75" customHeight="1" x14ac:dyDescent="0.2">
      <c r="A4" s="213" t="s">
        <v>39</v>
      </c>
      <c r="B4" s="214"/>
      <c r="C4" s="202"/>
      <c r="D4" s="202"/>
      <c r="E4" s="202"/>
      <c r="F4" s="202"/>
    </row>
    <row r="5" spans="1:8" ht="15.75" customHeight="1" x14ac:dyDescent="0.2">
      <c r="A5" s="213" t="s">
        <v>40</v>
      </c>
      <c r="B5" s="214"/>
      <c r="C5" s="202"/>
      <c r="D5" s="202"/>
      <c r="E5" s="202"/>
      <c r="F5" s="202"/>
    </row>
    <row r="6" spans="1:8" ht="15.75" customHeight="1" x14ac:dyDescent="0.2">
      <c r="A6" s="213" t="s">
        <v>41</v>
      </c>
      <c r="B6" s="214"/>
      <c r="C6" s="202"/>
      <c r="D6" s="202"/>
      <c r="E6" s="202"/>
      <c r="F6" s="202"/>
    </row>
    <row r="7" spans="1:8" s="39" customFormat="1" ht="15.75" customHeight="1" x14ac:dyDescent="0.2">
      <c r="A7" s="213" t="s">
        <v>42</v>
      </c>
      <c r="B7" s="214"/>
      <c r="C7" s="202"/>
      <c r="D7" s="202"/>
      <c r="E7" s="202"/>
      <c r="F7" s="202"/>
    </row>
    <row r="8" spans="1:8" s="39" customFormat="1" ht="15.75" customHeight="1" x14ac:dyDescent="0.2">
      <c r="A8" s="213" t="s">
        <v>43</v>
      </c>
      <c r="B8" s="214"/>
      <c r="C8" s="203"/>
      <c r="D8" s="203"/>
      <c r="E8" s="203"/>
      <c r="F8" s="203"/>
      <c r="G8" s="40"/>
    </row>
    <row r="9" spans="1:8" s="39" customFormat="1" ht="15.75" customHeight="1" x14ac:dyDescent="0.2">
      <c r="A9" s="40"/>
      <c r="B9" s="40"/>
      <c r="C9" s="40"/>
      <c r="D9" s="40"/>
      <c r="E9" s="40"/>
      <c r="F9" s="40"/>
      <c r="G9" s="40"/>
    </row>
    <row r="10" spans="1:8" s="42" customFormat="1" ht="42.75" customHeight="1" x14ac:dyDescent="0.2">
      <c r="A10" s="204" t="s">
        <v>44</v>
      </c>
      <c r="B10" s="204" t="s">
        <v>45</v>
      </c>
      <c r="C10" s="205" t="s">
        <v>46</v>
      </c>
      <c r="D10" s="206"/>
      <c r="E10" s="200" t="s">
        <v>47</v>
      </c>
      <c r="F10" s="201"/>
      <c r="G10"/>
    </row>
    <row r="11" spans="1:8" ht="55.5" customHeight="1" x14ac:dyDescent="0.2">
      <c r="A11" s="220">
        <v>1</v>
      </c>
      <c r="B11" s="218" t="s">
        <v>48</v>
      </c>
      <c r="C11" s="222" t="s">
        <v>49</v>
      </c>
      <c r="D11" s="223"/>
      <c r="E11" s="157" t="s">
        <v>50</v>
      </c>
      <c r="F11" s="159" t="s">
        <v>51</v>
      </c>
      <c r="H11" s="160"/>
    </row>
    <row r="12" spans="1:8" ht="44.25" customHeight="1" x14ac:dyDescent="0.2">
      <c r="A12" s="221"/>
      <c r="B12" s="219"/>
      <c r="C12" s="224"/>
      <c r="D12" s="225"/>
      <c r="E12" s="157" t="s">
        <v>52</v>
      </c>
      <c r="F12" s="159" t="s">
        <v>53</v>
      </c>
      <c r="H12" s="160"/>
    </row>
    <row r="13" spans="1:8" ht="54" customHeight="1" x14ac:dyDescent="0.2">
      <c r="A13" s="221"/>
      <c r="B13" s="219"/>
      <c r="C13" s="224"/>
      <c r="D13" s="225"/>
      <c r="E13" s="158" t="s">
        <v>54</v>
      </c>
      <c r="F13" s="161" t="s">
        <v>55</v>
      </c>
      <c r="H13" s="160"/>
    </row>
    <row r="14" spans="1:8" ht="38.25" customHeight="1" x14ac:dyDescent="0.2">
      <c r="A14" s="38">
        <v>2</v>
      </c>
      <c r="B14" s="43" t="s">
        <v>56</v>
      </c>
      <c r="C14" s="208" t="s">
        <v>57</v>
      </c>
      <c r="D14" s="209"/>
      <c r="E14" s="198"/>
      <c r="F14" s="198"/>
    </row>
    <row r="15" spans="1:8" ht="68.25" customHeight="1" x14ac:dyDescent="0.2">
      <c r="A15" s="38">
        <v>3</v>
      </c>
      <c r="B15" s="43" t="s">
        <v>58</v>
      </c>
      <c r="C15" s="208" t="s">
        <v>59</v>
      </c>
      <c r="D15" s="209"/>
      <c r="E15" s="198"/>
      <c r="F15" s="198"/>
    </row>
    <row r="16" spans="1:8" ht="39.75" customHeight="1" x14ac:dyDescent="0.2">
      <c r="A16" s="38">
        <v>4</v>
      </c>
      <c r="B16" s="43" t="s">
        <v>60</v>
      </c>
      <c r="C16" s="208" t="s">
        <v>61</v>
      </c>
      <c r="D16" s="209"/>
      <c r="E16" s="198"/>
      <c r="F16" s="198"/>
    </row>
    <row r="17" spans="1:6" ht="54" customHeight="1" x14ac:dyDescent="0.2">
      <c r="A17" s="38">
        <v>5</v>
      </c>
      <c r="B17" s="43" t="s">
        <v>62</v>
      </c>
      <c r="C17" s="208" t="s">
        <v>63</v>
      </c>
      <c r="D17" s="209"/>
      <c r="E17" s="198"/>
      <c r="F17" s="198"/>
    </row>
    <row r="18" spans="1:6" ht="51" customHeight="1" x14ac:dyDescent="0.2">
      <c r="A18" s="38">
        <v>6</v>
      </c>
      <c r="B18" s="43" t="s">
        <v>64</v>
      </c>
      <c r="C18" s="208" t="s">
        <v>65</v>
      </c>
      <c r="D18" s="209"/>
      <c r="E18" s="198"/>
      <c r="F18" s="198"/>
    </row>
    <row r="19" spans="1:6" ht="67.5" customHeight="1" x14ac:dyDescent="0.2">
      <c r="A19" s="38">
        <v>7</v>
      </c>
      <c r="B19" s="43" t="s">
        <v>66</v>
      </c>
      <c r="C19" s="208" t="s">
        <v>67</v>
      </c>
      <c r="D19" s="209"/>
      <c r="E19" s="198"/>
      <c r="F19" s="198"/>
    </row>
    <row r="20" spans="1:6" ht="63" customHeight="1" x14ac:dyDescent="0.2">
      <c r="A20" s="38">
        <v>8</v>
      </c>
      <c r="B20" s="43" t="s">
        <v>68</v>
      </c>
      <c r="C20" s="208" t="s">
        <v>69</v>
      </c>
      <c r="D20" s="209"/>
      <c r="E20" s="198"/>
      <c r="F20" s="198"/>
    </row>
    <row r="21" spans="1:6" ht="85.5" customHeight="1" x14ac:dyDescent="0.2">
      <c r="A21" s="38">
        <v>9</v>
      </c>
      <c r="B21" s="43" t="s">
        <v>70</v>
      </c>
      <c r="C21" s="208" t="s">
        <v>71</v>
      </c>
      <c r="D21" s="209"/>
      <c r="E21" s="198"/>
      <c r="F21" s="198"/>
    </row>
    <row r="22" spans="1:6" ht="49.5" customHeight="1" x14ac:dyDescent="0.2">
      <c r="A22" s="38">
        <v>10</v>
      </c>
      <c r="B22" s="43" t="s">
        <v>72</v>
      </c>
      <c r="C22" s="208" t="s">
        <v>73</v>
      </c>
      <c r="D22" s="209"/>
      <c r="E22" s="198"/>
      <c r="F22" s="198"/>
    </row>
    <row r="23" spans="1:6" ht="85.5" customHeight="1" x14ac:dyDescent="0.2">
      <c r="A23" s="38">
        <v>11</v>
      </c>
      <c r="B23" s="43" t="s">
        <v>74</v>
      </c>
      <c r="C23" s="208" t="s">
        <v>75</v>
      </c>
      <c r="D23" s="209"/>
      <c r="E23" s="198"/>
      <c r="F23" s="198"/>
    </row>
    <row r="24" spans="1:6" ht="54.75" customHeight="1" x14ac:dyDescent="0.2">
      <c r="A24" s="38">
        <v>12</v>
      </c>
      <c r="B24" s="43" t="s">
        <v>76</v>
      </c>
      <c r="C24" s="208" t="s">
        <v>77</v>
      </c>
      <c r="D24" s="209"/>
      <c r="E24" s="198"/>
      <c r="F24" s="198"/>
    </row>
    <row r="25" spans="1:6" ht="78" customHeight="1" x14ac:dyDescent="0.2">
      <c r="A25" s="38">
        <v>13</v>
      </c>
      <c r="B25" s="43" t="s">
        <v>78</v>
      </c>
      <c r="C25" s="208" t="s">
        <v>79</v>
      </c>
      <c r="D25" s="209"/>
      <c r="E25" s="198"/>
      <c r="F25" s="198"/>
    </row>
    <row r="26" spans="1:6" ht="81" customHeight="1" x14ac:dyDescent="0.2">
      <c r="A26" s="38">
        <v>14</v>
      </c>
      <c r="B26" s="43" t="s">
        <v>80</v>
      </c>
      <c r="C26" s="208" t="s">
        <v>81</v>
      </c>
      <c r="D26" s="209"/>
      <c r="E26" s="198"/>
      <c r="F26" s="198"/>
    </row>
    <row r="27" spans="1:6" ht="81" customHeight="1" x14ac:dyDescent="0.2">
      <c r="A27" s="38">
        <v>15</v>
      </c>
      <c r="B27" s="43" t="s">
        <v>82</v>
      </c>
      <c r="C27" s="209" t="s">
        <v>83</v>
      </c>
      <c r="D27" s="212"/>
      <c r="E27" s="199"/>
      <c r="F27" s="199"/>
    </row>
    <row r="28" spans="1:6" ht="70.5" customHeight="1" x14ac:dyDescent="0.2">
      <c r="A28" s="38">
        <v>16</v>
      </c>
      <c r="B28" s="162" t="s">
        <v>84</v>
      </c>
      <c r="C28" s="210" t="s">
        <v>85</v>
      </c>
      <c r="D28" s="211"/>
      <c r="E28" s="198"/>
      <c r="F28" s="198"/>
    </row>
    <row r="29" spans="1:6" x14ac:dyDescent="0.2">
      <c r="B29" s="207"/>
      <c r="C29" s="207"/>
      <c r="D29" s="207"/>
      <c r="E29" s="207"/>
      <c r="F29" s="47"/>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40625" defaultRowHeight="12.75" x14ac:dyDescent="0.2"/>
  <cols>
    <col min="1" max="1" width="14.28515625" style="41" customWidth="1"/>
    <col min="2" max="2" width="66.5703125" customWidth="1"/>
    <col min="3" max="3" width="30.140625" style="44" customWidth="1"/>
    <col min="4" max="4" width="30" style="44" customWidth="1"/>
    <col min="5" max="5" width="35.5703125" style="44" customWidth="1"/>
    <col min="6" max="6" width="27" style="44"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1" customWidth="1"/>
    <col min="16" max="18" width="11" style="41" customWidth="1"/>
    <col min="19" max="19" width="14.85546875" customWidth="1"/>
    <col min="20" max="20" width="29.140625" customWidth="1"/>
    <col min="26" max="26" width="46" bestFit="1" customWidth="1"/>
    <col min="27" max="27" width="126.42578125" customWidth="1"/>
  </cols>
  <sheetData>
    <row r="1" spans="1:19" x14ac:dyDescent="0.2">
      <c r="A1" s="278" t="s">
        <v>36</v>
      </c>
      <c r="B1" s="279"/>
      <c r="C1" s="280"/>
      <c r="D1" s="280"/>
      <c r="E1" s="280"/>
      <c r="F1" s="281"/>
      <c r="G1" s="163"/>
    </row>
    <row r="2" spans="1:19" x14ac:dyDescent="0.2">
      <c r="A2" s="213" t="s">
        <v>37</v>
      </c>
      <c r="B2" s="213"/>
      <c r="C2" s="258"/>
      <c r="D2" s="258"/>
      <c r="E2" s="258"/>
      <c r="F2" s="258"/>
      <c r="G2" s="163"/>
      <c r="H2" s="244" t="s">
        <v>86</v>
      </c>
      <c r="I2" s="245"/>
      <c r="J2" s="246"/>
      <c r="K2" s="46"/>
    </row>
    <row r="3" spans="1:19" x14ac:dyDescent="0.2">
      <c r="A3" s="214" t="s">
        <v>38</v>
      </c>
      <c r="B3" s="263"/>
      <c r="C3" s="258"/>
      <c r="D3" s="258"/>
      <c r="E3" s="258"/>
      <c r="F3" s="258"/>
      <c r="G3" s="163"/>
      <c r="H3" s="122"/>
      <c r="I3" s="242" t="s">
        <v>87</v>
      </c>
      <c r="J3" s="243"/>
      <c r="K3" s="42"/>
    </row>
    <row r="4" spans="1:19" x14ac:dyDescent="0.2">
      <c r="A4" s="213" t="s">
        <v>88</v>
      </c>
      <c r="B4" s="213"/>
      <c r="C4" s="258"/>
      <c r="D4" s="258"/>
      <c r="E4" s="258"/>
      <c r="F4" s="258"/>
      <c r="G4" s="163"/>
      <c r="H4" s="35"/>
      <c r="I4" s="242" t="s">
        <v>89</v>
      </c>
      <c r="J4" s="243"/>
      <c r="K4" s="42"/>
    </row>
    <row r="5" spans="1:19" ht="21" customHeight="1" x14ac:dyDescent="0.2">
      <c r="A5" s="213" t="s">
        <v>40</v>
      </c>
      <c r="B5" s="213"/>
      <c r="C5" s="255"/>
      <c r="D5" s="258"/>
      <c r="E5" s="258"/>
      <c r="F5" s="258"/>
      <c r="G5" s="163"/>
      <c r="H5" s="140"/>
      <c r="I5" s="242" t="s">
        <v>90</v>
      </c>
      <c r="J5" s="243"/>
    </row>
    <row r="6" spans="1:19" ht="14.25" x14ac:dyDescent="0.2">
      <c r="A6" s="213" t="s">
        <v>41</v>
      </c>
      <c r="B6" s="213"/>
      <c r="C6" s="258"/>
      <c r="D6" s="258"/>
      <c r="E6" s="258"/>
      <c r="F6" s="258"/>
      <c r="G6" s="163"/>
    </row>
    <row r="7" spans="1:19" x14ac:dyDescent="0.2">
      <c r="A7"/>
      <c r="C7"/>
      <c r="D7"/>
      <c r="E7"/>
      <c r="F7"/>
      <c r="G7" s="163"/>
    </row>
    <row r="8" spans="1:19" ht="15" customHeight="1" x14ac:dyDescent="0.2">
      <c r="A8" s="278" t="s">
        <v>91</v>
      </c>
      <c r="B8" s="279"/>
      <c r="C8" s="280"/>
      <c r="D8" s="280"/>
      <c r="E8" s="280"/>
      <c r="F8" s="281"/>
      <c r="G8" s="163"/>
      <c r="H8" s="163"/>
    </row>
    <row r="9" spans="1:19" s="39" customFormat="1" x14ac:dyDescent="0.2">
      <c r="A9" s="213" t="s">
        <v>42</v>
      </c>
      <c r="B9" s="213"/>
      <c r="C9" s="258"/>
      <c r="D9" s="258"/>
      <c r="E9" s="258"/>
      <c r="F9" s="258"/>
      <c r="O9" s="45"/>
      <c r="P9" s="45"/>
      <c r="Q9" s="45"/>
      <c r="R9" s="45"/>
    </row>
    <row r="10" spans="1:19" s="39" customFormat="1" x14ac:dyDescent="0.2">
      <c r="A10" s="213" t="s">
        <v>92</v>
      </c>
      <c r="B10" s="213"/>
      <c r="C10" s="262"/>
      <c r="D10" s="258"/>
      <c r="E10" s="258"/>
      <c r="F10" s="258"/>
      <c r="G10" s="40"/>
      <c r="O10" s="45"/>
      <c r="P10" s="45"/>
      <c r="Q10" s="45"/>
      <c r="R10" s="45"/>
    </row>
    <row r="11" spans="1:19" x14ac:dyDescent="0.2">
      <c r="A11" s="100"/>
      <c r="B11" s="101" t="s">
        <v>93</v>
      </c>
      <c r="C11" s="102" t="s">
        <v>94</v>
      </c>
      <c r="D11" s="103"/>
      <c r="E11" s="103"/>
      <c r="F11" s="104"/>
      <c r="G11" s="46"/>
    </row>
    <row r="12" spans="1:19" ht="64.5" customHeight="1" x14ac:dyDescent="0.2">
      <c r="A12" s="214" t="s">
        <v>95</v>
      </c>
      <c r="B12" s="263"/>
      <c r="C12" s="251" t="s">
        <v>96</v>
      </c>
      <c r="D12" s="252"/>
      <c r="E12" s="252"/>
      <c r="F12" s="253"/>
      <c r="G12" s="164"/>
      <c r="H12" s="163"/>
      <c r="I12" s="163"/>
    </row>
    <row r="13" spans="1:19" ht="39" customHeight="1" x14ac:dyDescent="0.2">
      <c r="A13" s="213" t="s">
        <v>97</v>
      </c>
      <c r="B13" s="213"/>
      <c r="C13" s="255"/>
      <c r="D13" s="255"/>
      <c r="E13" s="255"/>
      <c r="F13" s="255"/>
      <c r="G13" s="165"/>
      <c r="H13" s="163"/>
      <c r="I13" s="163"/>
    </row>
    <row r="14" spans="1:19" ht="20.25" customHeight="1" x14ac:dyDescent="0.2">
      <c r="A14" s="214" t="s">
        <v>98</v>
      </c>
      <c r="B14" s="263"/>
      <c r="C14" s="284" t="s">
        <v>99</v>
      </c>
      <c r="D14" s="285"/>
      <c r="E14" s="285"/>
      <c r="F14" s="286"/>
      <c r="G14" s="164"/>
      <c r="H14" s="163"/>
      <c r="I14" s="163"/>
    </row>
    <row r="15" spans="1:19" ht="35.25" customHeight="1" x14ac:dyDescent="0.2">
      <c r="A15" s="254" t="s">
        <v>100</v>
      </c>
      <c r="B15" s="254"/>
      <c r="C15" s="255" t="s">
        <v>101</v>
      </c>
      <c r="D15" s="255"/>
      <c r="E15" s="255"/>
      <c r="F15" s="255"/>
      <c r="G15" s="164"/>
      <c r="H15" s="164"/>
      <c r="I15" s="164"/>
      <c r="J15" s="164"/>
      <c r="K15" s="164"/>
      <c r="L15" s="164"/>
      <c r="M15" s="163"/>
      <c r="N15" s="163"/>
      <c r="O15" s="166"/>
      <c r="P15" s="166"/>
      <c r="Q15" s="166"/>
      <c r="R15" s="166"/>
      <c r="S15" s="163"/>
    </row>
    <row r="16" spans="1:19" ht="27.75" customHeight="1" x14ac:dyDescent="0.2">
      <c r="A16" s="254" t="s">
        <v>102</v>
      </c>
      <c r="B16" s="254"/>
      <c r="C16" s="255"/>
      <c r="D16" s="255"/>
      <c r="E16" s="255"/>
      <c r="F16" s="255"/>
      <c r="G16" s="164"/>
      <c r="H16" s="164"/>
      <c r="I16" s="163"/>
      <c r="J16" s="163"/>
      <c r="K16" s="163"/>
      <c r="L16" s="163"/>
      <c r="M16" s="163"/>
      <c r="N16" s="163"/>
      <c r="O16" s="166"/>
      <c r="P16" s="166"/>
      <c r="Q16" s="166"/>
      <c r="R16" s="166"/>
      <c r="S16" s="163"/>
    </row>
    <row r="17" spans="1:19" ht="27.75" customHeight="1" x14ac:dyDescent="0.2">
      <c r="A17" s="247" t="s">
        <v>103</v>
      </c>
      <c r="B17" s="248"/>
      <c r="C17" s="251" t="s">
        <v>104</v>
      </c>
      <c r="D17" s="252"/>
      <c r="E17" s="252"/>
      <c r="F17" s="253"/>
      <c r="G17" s="164"/>
      <c r="H17" s="164"/>
      <c r="I17" s="163"/>
      <c r="J17" s="163"/>
      <c r="K17" s="163"/>
      <c r="L17" s="163"/>
      <c r="M17" s="163"/>
      <c r="N17" s="163"/>
      <c r="O17" s="166"/>
      <c r="P17" s="166"/>
      <c r="Q17" s="166"/>
      <c r="R17" s="166"/>
      <c r="S17" s="163"/>
    </row>
    <row r="18" spans="1:19" ht="27.75" customHeight="1" x14ac:dyDescent="0.2">
      <c r="A18" s="249"/>
      <c r="B18" s="250"/>
      <c r="C18" s="251" t="s">
        <v>105</v>
      </c>
      <c r="D18" s="252"/>
      <c r="E18" s="252"/>
      <c r="F18" s="253"/>
      <c r="G18" s="164"/>
      <c r="H18" s="164"/>
      <c r="I18" s="163"/>
    </row>
    <row r="19" spans="1:19" x14ac:dyDescent="0.2">
      <c r="A19" s="47"/>
      <c r="B19" s="47"/>
      <c r="C19" s="47"/>
      <c r="D19" s="47"/>
      <c r="E19" s="47"/>
      <c r="F19" s="47"/>
      <c r="G19" s="47"/>
    </row>
    <row r="20" spans="1:19" ht="52.5" customHeight="1" x14ac:dyDescent="0.2">
      <c r="A20" s="287" t="s">
        <v>106</v>
      </c>
      <c r="B20" s="288"/>
      <c r="C20" s="288"/>
      <c r="D20" s="288"/>
      <c r="E20" s="288"/>
      <c r="F20" s="288"/>
      <c r="G20" s="288"/>
      <c r="H20" s="288"/>
      <c r="I20" s="288"/>
    </row>
    <row r="21" spans="1:19" s="42" customFormat="1" ht="33.75" customHeight="1" x14ac:dyDescent="0.2">
      <c r="A21" s="264"/>
      <c r="B21" s="265"/>
      <c r="C21" s="172" t="s">
        <v>107</v>
      </c>
      <c r="D21" s="132" t="s">
        <v>108</v>
      </c>
      <c r="E21" s="132" t="s">
        <v>109</v>
      </c>
      <c r="F21" s="49" t="s">
        <v>110</v>
      </c>
      <c r="G21" s="49" t="s">
        <v>111</v>
      </c>
      <c r="H21" s="49" t="s">
        <v>112</v>
      </c>
      <c r="I21" s="49" t="s">
        <v>113</v>
      </c>
      <c r="J21"/>
      <c r="K21"/>
      <c r="L21"/>
      <c r="M21"/>
      <c r="N21"/>
      <c r="O21" s="41"/>
      <c r="P21" s="41"/>
      <c r="Q21" s="41"/>
      <c r="R21" s="44"/>
    </row>
    <row r="22" spans="1:19" s="42" customFormat="1" ht="33.75" customHeight="1" x14ac:dyDescent="0.2">
      <c r="A22" s="259" t="s">
        <v>114</v>
      </c>
      <c r="B22" s="260"/>
      <c r="C22" s="108">
        <f>D104+E104+F104</f>
        <v>0</v>
      </c>
      <c r="D22" s="108">
        <f>G104+H104+I104+J104+K104+O104+P104+Q104+R104</f>
        <v>0</v>
      </c>
      <c r="E22" s="108">
        <f>C104+D104+E104+F104+G104+H104+I104+J104+K104+O104+P104+Q104+R104</f>
        <v>0</v>
      </c>
      <c r="F22" s="108">
        <f>G104+H104+I104+J104+K104</f>
        <v>0</v>
      </c>
      <c r="G22" s="108" t="e">
        <f>L104+N104</f>
        <v>#VALUE!</v>
      </c>
      <c r="H22" s="108">
        <f>O104+P104+Q104+R104</f>
        <v>0</v>
      </c>
      <c r="I22" s="108">
        <f>T104</f>
        <v>0</v>
      </c>
      <c r="J22"/>
      <c r="K22"/>
      <c r="L22"/>
      <c r="M22"/>
      <c r="N22"/>
      <c r="O22" s="41"/>
      <c r="P22" s="41"/>
      <c r="Q22" s="41"/>
      <c r="R22" s="44"/>
    </row>
    <row r="23" spans="1:19" ht="33.75" customHeight="1" x14ac:dyDescent="0.2">
      <c r="A23" s="282" t="s">
        <v>115</v>
      </c>
      <c r="B23" s="283"/>
      <c r="C23" s="119" t="e">
        <f t="shared" ref="C23:I23" si="0">C22/$C$6</f>
        <v>#DIV/0!</v>
      </c>
      <c r="D23" s="109" t="e">
        <f t="shared" si="0"/>
        <v>#DIV/0!</v>
      </c>
      <c r="E23" s="109" t="e">
        <f t="shared" si="0"/>
        <v>#DIV/0!</v>
      </c>
      <c r="F23" s="119" t="e">
        <f t="shared" si="0"/>
        <v>#DIV/0!</v>
      </c>
      <c r="G23" s="119" t="e">
        <f t="shared" si="0"/>
        <v>#VALUE!</v>
      </c>
      <c r="H23" s="119" t="e">
        <f t="shared" si="0"/>
        <v>#DIV/0!</v>
      </c>
      <c r="I23" s="119" t="e">
        <f t="shared" si="0"/>
        <v>#DIV/0!</v>
      </c>
    </row>
    <row r="24" spans="1:19" ht="33.75" customHeight="1" x14ac:dyDescent="0.2">
      <c r="A24" s="259" t="s">
        <v>116</v>
      </c>
      <c r="B24" s="260"/>
      <c r="C24" s="266" t="s">
        <v>117</v>
      </c>
      <c r="D24" s="267"/>
      <c r="E24" s="268"/>
      <c r="F24" s="269"/>
      <c r="G24" s="270"/>
      <c r="H24" s="270"/>
      <c r="I24" s="271"/>
    </row>
    <row r="25" spans="1:19" ht="33.75" customHeight="1" x14ac:dyDescent="0.2">
      <c r="A25" s="259" t="s">
        <v>118</v>
      </c>
      <c r="B25" s="260"/>
      <c r="C25" s="133" t="str">
        <f>VLOOKUP($C$24,'WLC benchmarks'!$B$10:$E$13,2, TRUE)</f>
        <v>&lt;850</v>
      </c>
      <c r="D25" s="133" t="str">
        <f>VLOOKUP($C$24,'WLC benchmarks'!$B$10:$E$13,3, TRUE)</f>
        <v>&lt;350</v>
      </c>
      <c r="E25" s="133" t="str">
        <f>VLOOKUP($C$24,'WLC benchmarks'!$B$10:$E$13,4, TRUE)</f>
        <v>&lt;1200</v>
      </c>
      <c r="F25" s="272"/>
      <c r="G25" s="273"/>
      <c r="H25" s="273"/>
      <c r="I25" s="274"/>
      <c r="J25" s="163"/>
      <c r="K25" s="164"/>
    </row>
    <row r="26" spans="1:19" ht="33.75" customHeight="1" x14ac:dyDescent="0.2">
      <c r="A26" s="259" t="s">
        <v>119</v>
      </c>
      <c r="B26" s="260"/>
      <c r="C26" s="133" t="str">
        <f>VLOOKUP($C$24,'WLC benchmarks'!$B$16:$E$19,2, TRUE)</f>
        <v>&lt;500</v>
      </c>
      <c r="D26" s="133" t="str">
        <f>VLOOKUP($C$24,'WLC benchmarks'!$B$16:$E$19,3, TRUE)</f>
        <v>&lt;300</v>
      </c>
      <c r="E26" s="133" t="str">
        <f>VLOOKUP($C$24,'WLC benchmarks'!$B$16:$E$19,4, TRUE)</f>
        <v>&lt;800</v>
      </c>
      <c r="F26" s="275"/>
      <c r="G26" s="276"/>
      <c r="H26" s="276"/>
      <c r="I26" s="277"/>
    </row>
    <row r="27" spans="1:19" ht="69" customHeight="1" x14ac:dyDescent="0.2">
      <c r="A27" s="259" t="s">
        <v>120</v>
      </c>
      <c r="B27" s="260"/>
      <c r="C27" s="255" t="s">
        <v>121</v>
      </c>
      <c r="D27" s="255"/>
      <c r="E27" s="255"/>
      <c r="F27" s="255"/>
      <c r="G27" s="255"/>
      <c r="H27" s="255"/>
      <c r="I27" s="255"/>
    </row>
    <row r="28" spans="1:19" ht="15.75" customHeight="1" x14ac:dyDescent="0.2">
      <c r="A28" s="51"/>
      <c r="B28" s="51"/>
      <c r="C28" s="41"/>
      <c r="D28" s="41"/>
      <c r="E28" s="41"/>
      <c r="F28" s="41"/>
      <c r="G28" s="47"/>
    </row>
    <row r="29" spans="1:19" ht="15.75" customHeight="1" x14ac:dyDescent="0.2">
      <c r="A29" s="261" t="s">
        <v>122</v>
      </c>
      <c r="B29" s="261"/>
      <c r="C29" s="261"/>
      <c r="D29" s="261"/>
      <c r="E29" s="261"/>
      <c r="F29" s="261"/>
      <c r="G29" s="163"/>
    </row>
    <row r="30" spans="1:19" ht="27.75" customHeight="1" x14ac:dyDescent="0.2">
      <c r="A30" s="334" t="s">
        <v>50</v>
      </c>
      <c r="B30" s="334"/>
      <c r="C30" s="335" t="s">
        <v>123</v>
      </c>
      <c r="D30" s="336"/>
      <c r="E30" s="336"/>
      <c r="F30" s="337"/>
      <c r="G30" s="47"/>
    </row>
    <row r="31" spans="1:19" ht="27" customHeight="1" x14ac:dyDescent="0.2">
      <c r="A31" s="254" t="s">
        <v>124</v>
      </c>
      <c r="B31" s="254"/>
      <c r="C31" s="258" t="s">
        <v>53</v>
      </c>
      <c r="D31" s="258"/>
      <c r="E31" s="258"/>
      <c r="F31" s="258"/>
      <c r="G31" s="47"/>
    </row>
    <row r="32" spans="1:19" ht="27" customHeight="1" x14ac:dyDescent="0.2">
      <c r="A32" s="254" t="s">
        <v>54</v>
      </c>
      <c r="B32" s="254"/>
      <c r="C32" s="258" t="s">
        <v>55</v>
      </c>
      <c r="D32" s="258"/>
      <c r="E32" s="258"/>
      <c r="F32" s="258"/>
      <c r="G32" s="47"/>
    </row>
    <row r="33" spans="1:48" ht="15.75" customHeight="1" x14ac:dyDescent="0.2">
      <c r="A33" s="51"/>
      <c r="B33" s="51"/>
      <c r="C33" s="41"/>
      <c r="D33" s="41"/>
      <c r="E33" s="41"/>
      <c r="F33" s="41"/>
      <c r="G33" s="47"/>
    </row>
    <row r="34" spans="1:48" ht="33" customHeight="1" x14ac:dyDescent="0.2">
      <c r="A34" s="288" t="s">
        <v>125</v>
      </c>
      <c r="B34" s="332"/>
      <c r="C34" s="257" t="s">
        <v>126</v>
      </c>
      <c r="D34" s="257"/>
      <c r="E34" s="257"/>
      <c r="F34" s="54" t="s">
        <v>127</v>
      </c>
      <c r="G34" s="47"/>
      <c r="H34" s="52"/>
      <c r="I34" s="52"/>
      <c r="J34" s="50"/>
      <c r="K34" s="50"/>
      <c r="L34" s="50"/>
      <c r="M34" s="50"/>
      <c r="N34" s="53"/>
      <c r="O34" s="50"/>
      <c r="P34" s="50"/>
      <c r="Q34" s="50"/>
    </row>
    <row r="35" spans="1:48" ht="24.75" customHeight="1" x14ac:dyDescent="0.2">
      <c r="A35" s="288"/>
      <c r="B35" s="332"/>
      <c r="C35" s="255" t="s">
        <v>128</v>
      </c>
      <c r="D35" s="255"/>
      <c r="E35" s="255"/>
      <c r="F35" s="35"/>
      <c r="G35" s="47"/>
      <c r="H35" s="52"/>
      <c r="I35" s="52"/>
      <c r="J35" s="55"/>
      <c r="K35" s="55"/>
      <c r="L35" s="55"/>
      <c r="M35" s="55"/>
      <c r="N35" s="53"/>
      <c r="O35" s="50"/>
      <c r="P35" s="50"/>
      <c r="Q35" s="50"/>
    </row>
    <row r="36" spans="1:48" ht="12.75" customHeight="1" x14ac:dyDescent="0.2">
      <c r="A36" s="288"/>
      <c r="B36" s="332"/>
      <c r="C36" s="256"/>
      <c r="D36" s="256"/>
      <c r="E36" s="256"/>
      <c r="F36" s="35"/>
      <c r="G36" s="47"/>
      <c r="H36" s="52"/>
      <c r="I36" s="52"/>
      <c r="J36" s="50"/>
      <c r="K36" s="50"/>
      <c r="L36" s="50"/>
      <c r="M36" s="50"/>
      <c r="N36" s="53"/>
      <c r="O36" s="50"/>
      <c r="P36" s="50"/>
      <c r="Q36" s="50"/>
    </row>
    <row r="37" spans="1:48" ht="12.75" customHeight="1" x14ac:dyDescent="0.2">
      <c r="A37" s="288"/>
      <c r="B37" s="332"/>
      <c r="C37" s="256"/>
      <c r="D37" s="256"/>
      <c r="E37" s="256"/>
      <c r="F37" s="35"/>
      <c r="G37" s="47"/>
      <c r="H37" s="52"/>
      <c r="I37" s="52"/>
      <c r="J37" s="50"/>
      <c r="K37" s="50"/>
      <c r="L37" s="50"/>
      <c r="M37" s="50"/>
      <c r="N37" s="53"/>
      <c r="O37" s="50"/>
      <c r="P37" s="50"/>
      <c r="Q37" s="50"/>
    </row>
    <row r="38" spans="1:48" s="42" customFormat="1" x14ac:dyDescent="0.2">
      <c r="A38" s="365"/>
      <c r="B38" s="366"/>
      <c r="C38" s="258"/>
      <c r="D38" s="258"/>
      <c r="E38" s="258"/>
      <c r="F38" s="35"/>
      <c r="G38" s="47"/>
      <c r="H38" s="52"/>
      <c r="I38" s="52"/>
      <c r="J38" s="55"/>
      <c r="K38" s="55"/>
      <c r="L38" s="55"/>
      <c r="M38" s="55"/>
      <c r="N38" s="53"/>
      <c r="O38" s="50"/>
      <c r="P38" s="50"/>
      <c r="Q38" s="50"/>
      <c r="R38" s="44"/>
    </row>
    <row r="39" spans="1:48" s="59" customFormat="1" x14ac:dyDescent="0.2">
      <c r="A39" s="56"/>
      <c r="B39" s="56"/>
      <c r="C39" s="57"/>
      <c r="D39" s="57"/>
      <c r="E39" s="57"/>
      <c r="F39" s="58"/>
      <c r="G39" s="47"/>
      <c r="O39" s="57"/>
      <c r="P39" s="57"/>
      <c r="Q39" s="57"/>
      <c r="R39" s="57"/>
    </row>
    <row r="40" spans="1:48" s="42" customFormat="1" ht="27.75" x14ac:dyDescent="0.2">
      <c r="A40" s="288" t="s">
        <v>129</v>
      </c>
      <c r="B40" s="332"/>
      <c r="C40" s="257" t="s">
        <v>130</v>
      </c>
      <c r="D40" s="257"/>
      <c r="E40" s="257"/>
      <c r="F40" s="54" t="s">
        <v>131</v>
      </c>
      <c r="G40" s="47"/>
      <c r="O40" s="44"/>
      <c r="P40" s="44"/>
      <c r="Q40" s="44"/>
      <c r="R40" s="44"/>
    </row>
    <row r="41" spans="1:48" s="42" customFormat="1" ht="12.75" customHeight="1" x14ac:dyDescent="0.2">
      <c r="A41" s="288"/>
      <c r="B41" s="332"/>
      <c r="C41" s="258" t="s">
        <v>132</v>
      </c>
      <c r="D41" s="258"/>
      <c r="E41" s="258"/>
      <c r="F41" s="12"/>
      <c r="G41" s="47"/>
      <c r="O41" s="44"/>
      <c r="P41" s="44"/>
      <c r="Q41" s="44"/>
      <c r="R41" s="44"/>
    </row>
    <row r="42" spans="1:48" x14ac:dyDescent="0.2">
      <c r="A42" s="288"/>
      <c r="B42" s="332"/>
      <c r="C42" s="256"/>
      <c r="D42" s="256"/>
      <c r="E42" s="256"/>
      <c r="F42" s="12"/>
    </row>
    <row r="43" spans="1:48" x14ac:dyDescent="0.2">
      <c r="A43" s="288"/>
      <c r="B43" s="332"/>
      <c r="C43" s="368"/>
      <c r="D43" s="369"/>
      <c r="E43" s="370"/>
      <c r="F43" s="12"/>
      <c r="J43" s="42"/>
      <c r="K43" s="42"/>
      <c r="L43" s="42"/>
    </row>
    <row r="44" spans="1:48" x14ac:dyDescent="0.2">
      <c r="A44" s="288"/>
      <c r="B44" s="332"/>
      <c r="C44" s="368"/>
      <c r="D44" s="369"/>
      <c r="E44" s="370"/>
      <c r="F44" s="12"/>
      <c r="J44" s="42"/>
      <c r="K44" s="42"/>
      <c r="L44" s="42"/>
    </row>
    <row r="45" spans="1:48" x14ac:dyDescent="0.2">
      <c r="B45" s="358"/>
      <c r="C45" s="358"/>
      <c r="D45" s="358"/>
      <c r="E45" s="358"/>
      <c r="F45" s="358"/>
    </row>
    <row r="46" spans="1:48" s="48" customFormat="1" x14ac:dyDescent="0.2">
      <c r="A46"/>
      <c r="B46" s="207"/>
      <c r="C46" s="207"/>
      <c r="D46" s="207"/>
      <c r="E46" s="207"/>
      <c r="F46" s="207"/>
      <c r="G46"/>
      <c r="H46"/>
      <c r="I46"/>
      <c r="J46"/>
      <c r="K46"/>
      <c r="L46"/>
      <c r="M46" s="163"/>
      <c r="N46"/>
      <c r="O46" s="41"/>
      <c r="P46" s="41"/>
      <c r="Q46" s="41"/>
      <c r="R46" s="41"/>
      <c r="S46"/>
      <c r="T46"/>
      <c r="U46"/>
      <c r="V46"/>
      <c r="W46"/>
      <c r="X46"/>
      <c r="Y46"/>
      <c r="Z46"/>
      <c r="AA46"/>
      <c r="AB46"/>
      <c r="AC46"/>
      <c r="AD46"/>
      <c r="AE46"/>
      <c r="AF46"/>
      <c r="AG46"/>
      <c r="AH46"/>
      <c r="AI46"/>
      <c r="AJ46"/>
      <c r="AK46"/>
      <c r="AL46"/>
      <c r="AM46"/>
      <c r="AN46"/>
      <c r="AO46"/>
      <c r="AP46"/>
      <c r="AQ46"/>
      <c r="AR46"/>
      <c r="AS46"/>
      <c r="AT46"/>
      <c r="AU46"/>
    </row>
    <row r="47" spans="1:48" s="48" customFormat="1" ht="27.75" customHeight="1" x14ac:dyDescent="0.2">
      <c r="A47" s="359" t="s">
        <v>133</v>
      </c>
      <c r="B47" s="359"/>
      <c r="C47" s="227" t="s">
        <v>134</v>
      </c>
      <c r="D47" s="367"/>
      <c r="E47" s="231" t="s">
        <v>135</v>
      </c>
      <c r="F47" s="378" t="s">
        <v>136</v>
      </c>
      <c r="G47" s="379"/>
      <c r="H47" s="227" t="s">
        <v>137</v>
      </c>
      <c r="I47" s="228"/>
      <c r="J47" s="163"/>
      <c r="K47" s="163"/>
      <c r="L47" s="163"/>
      <c r="M47" s="163"/>
      <c r="N47" s="41"/>
      <c r="O47" s="41"/>
      <c r="P47" s="41"/>
      <c r="Q47" s="41"/>
      <c r="R47"/>
      <c r="S47"/>
      <c r="T47"/>
      <c r="U47"/>
      <c r="V47"/>
      <c r="W47"/>
      <c r="X47"/>
      <c r="Y47"/>
      <c r="Z47"/>
      <c r="AA47"/>
      <c r="AB47"/>
      <c r="AC47"/>
      <c r="AD47"/>
      <c r="AE47"/>
      <c r="AF47"/>
      <c r="AG47"/>
      <c r="AH47"/>
      <c r="AI47"/>
      <c r="AJ47"/>
      <c r="AK47"/>
      <c r="AL47"/>
      <c r="AM47"/>
      <c r="AN47"/>
      <c r="AO47"/>
      <c r="AP47"/>
      <c r="AQ47"/>
      <c r="AR47"/>
      <c r="AS47"/>
      <c r="AT47"/>
      <c r="AU47"/>
      <c r="AV47"/>
    </row>
    <row r="48" spans="1:48" s="48" customFormat="1" ht="42" customHeight="1" x14ac:dyDescent="0.2">
      <c r="A48" s="229" t="s">
        <v>138</v>
      </c>
      <c r="B48" s="230"/>
      <c r="C48" s="60" t="s">
        <v>139</v>
      </c>
      <c r="D48" s="60" t="s">
        <v>140</v>
      </c>
      <c r="E48" s="232"/>
      <c r="F48" s="380"/>
      <c r="G48" s="381"/>
      <c r="H48" s="60" t="s">
        <v>141</v>
      </c>
      <c r="I48" s="60" t="s">
        <v>142</v>
      </c>
      <c r="J48"/>
      <c r="K48"/>
      <c r="L48"/>
      <c r="M48"/>
      <c r="N48" s="41"/>
      <c r="O48" s="41"/>
      <c r="P48" s="41"/>
      <c r="Q48" s="41"/>
      <c r="R48"/>
      <c r="S48"/>
      <c r="T48"/>
      <c r="U48"/>
      <c r="V48"/>
      <c r="W48"/>
      <c r="X48"/>
      <c r="Y48"/>
      <c r="Z48"/>
      <c r="AA48"/>
      <c r="AB48"/>
      <c r="AC48"/>
      <c r="AD48"/>
      <c r="AE48"/>
      <c r="AF48"/>
      <c r="AG48"/>
      <c r="AH48"/>
      <c r="AI48"/>
      <c r="AJ48"/>
      <c r="AK48"/>
      <c r="AL48"/>
      <c r="AM48"/>
      <c r="AN48"/>
      <c r="AO48"/>
      <c r="AP48"/>
      <c r="AQ48"/>
      <c r="AR48"/>
      <c r="AS48"/>
      <c r="AT48"/>
      <c r="AU48"/>
      <c r="AV48"/>
    </row>
    <row r="49" spans="1:48" s="48" customFormat="1" ht="51" x14ac:dyDescent="0.2">
      <c r="A49" s="371" t="s">
        <v>143</v>
      </c>
      <c r="B49" s="372"/>
      <c r="C49" s="61" t="s">
        <v>144</v>
      </c>
      <c r="D49" s="62" t="s">
        <v>145</v>
      </c>
      <c r="E49" s="375" t="s">
        <v>146</v>
      </c>
      <c r="F49" s="360" t="s">
        <v>147</v>
      </c>
      <c r="G49" s="361"/>
      <c r="H49" s="62" t="s">
        <v>148</v>
      </c>
      <c r="I49" s="62" t="s">
        <v>149</v>
      </c>
      <c r="J49"/>
      <c r="K49"/>
      <c r="L49"/>
      <c r="M49"/>
      <c r="N49" s="41"/>
      <c r="O49" s="41"/>
      <c r="P49" s="41"/>
      <c r="Q49" s="41"/>
      <c r="R49"/>
      <c r="S49"/>
      <c r="T49"/>
      <c r="U49"/>
      <c r="V49"/>
      <c r="W49"/>
      <c r="X49"/>
      <c r="Y49"/>
      <c r="Z49"/>
      <c r="AA49"/>
      <c r="AB49"/>
      <c r="AC49"/>
      <c r="AD49"/>
      <c r="AE49"/>
      <c r="AF49"/>
      <c r="AG49"/>
      <c r="AH49"/>
      <c r="AI49"/>
      <c r="AJ49"/>
      <c r="AK49"/>
      <c r="AL49"/>
      <c r="AM49"/>
      <c r="AN49"/>
      <c r="AO49"/>
      <c r="AP49"/>
      <c r="AQ49"/>
      <c r="AR49"/>
      <c r="AS49"/>
      <c r="AT49"/>
      <c r="AU49"/>
      <c r="AV49"/>
    </row>
    <row r="50" spans="1:48" s="48" customFormat="1" ht="13.15" customHeight="1" x14ac:dyDescent="0.2">
      <c r="A50" s="373"/>
      <c r="B50" s="374"/>
      <c r="C50" s="63" t="s">
        <v>150</v>
      </c>
      <c r="D50" s="62" t="s">
        <v>151</v>
      </c>
      <c r="E50" s="376"/>
      <c r="F50" s="233"/>
      <c r="G50" s="362"/>
      <c r="H50" s="62" t="s">
        <v>152</v>
      </c>
      <c r="I50" s="62" t="s">
        <v>153</v>
      </c>
      <c r="J50"/>
      <c r="K50"/>
      <c r="L50"/>
      <c r="M50"/>
      <c r="N50" s="41"/>
      <c r="O50" s="41"/>
      <c r="P50" s="41"/>
      <c r="Q50" s="41"/>
      <c r="R50"/>
      <c r="S50"/>
      <c r="T50"/>
      <c r="U50"/>
      <c r="V50"/>
      <c r="W50"/>
      <c r="X50"/>
      <c r="Y50"/>
      <c r="Z50"/>
      <c r="AA50"/>
      <c r="AB50"/>
      <c r="AC50"/>
      <c r="AD50"/>
      <c r="AE50"/>
      <c r="AF50"/>
      <c r="AG50"/>
      <c r="AH50"/>
      <c r="AI50"/>
      <c r="AJ50"/>
      <c r="AK50"/>
      <c r="AL50"/>
      <c r="AM50"/>
      <c r="AN50"/>
      <c r="AO50"/>
      <c r="AP50"/>
      <c r="AQ50"/>
      <c r="AR50"/>
      <c r="AS50"/>
      <c r="AT50"/>
      <c r="AU50"/>
      <c r="AV50"/>
    </row>
    <row r="51" spans="1:48" s="48" customFormat="1" ht="13.15" customHeight="1" x14ac:dyDescent="0.2">
      <c r="A51" s="373"/>
      <c r="B51" s="374"/>
      <c r="C51" s="63" t="s">
        <v>154</v>
      </c>
      <c r="D51" s="64" t="s">
        <v>155</v>
      </c>
      <c r="E51" s="377"/>
      <c r="F51" s="363"/>
      <c r="G51" s="364"/>
      <c r="H51" s="64" t="s">
        <v>148</v>
      </c>
      <c r="I51" s="64" t="s">
        <v>148</v>
      </c>
      <c r="K51"/>
      <c r="L51"/>
      <c r="M51"/>
      <c r="N51" s="41"/>
      <c r="O51" s="41"/>
      <c r="P51" s="41"/>
      <c r="Q51" s="41"/>
      <c r="R51"/>
      <c r="S51"/>
      <c r="T51"/>
      <c r="U51"/>
      <c r="V51"/>
      <c r="W51"/>
      <c r="X51"/>
      <c r="Y51"/>
      <c r="Z51"/>
      <c r="AA51"/>
      <c r="AB51"/>
      <c r="AC51"/>
      <c r="AD51"/>
      <c r="AE51"/>
      <c r="AF51"/>
      <c r="AG51"/>
      <c r="AH51"/>
      <c r="AI51"/>
      <c r="AJ51"/>
      <c r="AK51"/>
      <c r="AL51"/>
      <c r="AM51"/>
      <c r="AN51"/>
      <c r="AO51"/>
      <c r="AP51"/>
      <c r="AQ51"/>
      <c r="AR51"/>
      <c r="AS51"/>
      <c r="AT51"/>
      <c r="AU51"/>
      <c r="AV51"/>
    </row>
    <row r="52" spans="1:48" s="48" customFormat="1" ht="30" customHeight="1" x14ac:dyDescent="0.2">
      <c r="A52" s="65">
        <v>0.1</v>
      </c>
      <c r="B52" s="66" t="s">
        <v>156</v>
      </c>
      <c r="C52" s="10"/>
      <c r="D52" s="10"/>
      <c r="E52" s="239"/>
      <c r="F52" s="237"/>
      <c r="G52" s="238"/>
      <c r="H52" s="11"/>
      <c r="I52" s="11"/>
      <c r="J52" s="235" t="s">
        <v>157</v>
      </c>
      <c r="K52" s="236"/>
      <c r="L52" s="236"/>
      <c r="M52"/>
      <c r="N52" s="41"/>
      <c r="O52" s="41"/>
      <c r="P52" s="41"/>
      <c r="Q52" s="41"/>
      <c r="R52"/>
      <c r="S52"/>
      <c r="T52"/>
      <c r="U52"/>
      <c r="V52"/>
      <c r="W52"/>
      <c r="X52"/>
      <c r="Y52"/>
      <c r="Z52"/>
      <c r="AA52"/>
      <c r="AB52"/>
      <c r="AC52"/>
      <c r="AD52"/>
      <c r="AE52"/>
      <c r="AF52"/>
      <c r="AG52"/>
      <c r="AH52"/>
      <c r="AI52"/>
      <c r="AJ52"/>
      <c r="AK52"/>
      <c r="AL52"/>
      <c r="AM52"/>
      <c r="AN52"/>
      <c r="AO52"/>
      <c r="AP52"/>
      <c r="AQ52"/>
      <c r="AR52"/>
      <c r="AS52"/>
      <c r="AT52"/>
      <c r="AU52"/>
      <c r="AV52"/>
    </row>
    <row r="53" spans="1:48" s="48" customFormat="1" ht="30" customHeight="1" x14ac:dyDescent="0.2">
      <c r="A53" s="67">
        <v>0.2</v>
      </c>
      <c r="B53" s="68" t="s">
        <v>158</v>
      </c>
      <c r="C53" s="10"/>
      <c r="D53" s="10"/>
      <c r="E53" s="240"/>
      <c r="F53" s="237"/>
      <c r="G53" s="238"/>
      <c r="H53" s="11"/>
      <c r="I53" s="11"/>
      <c r="J53" s="233"/>
      <c r="K53" s="234"/>
      <c r="L53" s="234"/>
      <c r="M53"/>
      <c r="N53" s="41"/>
      <c r="O53" s="41"/>
      <c r="P53" s="41"/>
      <c r="Q53" s="41"/>
      <c r="R53"/>
      <c r="S53"/>
      <c r="T53"/>
      <c r="U53"/>
      <c r="V53"/>
      <c r="W53"/>
      <c r="X53"/>
      <c r="Y53"/>
      <c r="Z53"/>
      <c r="AA53"/>
      <c r="AB53"/>
      <c r="AC53"/>
      <c r="AD53"/>
      <c r="AE53"/>
      <c r="AF53"/>
      <c r="AG53"/>
      <c r="AH53"/>
      <c r="AI53"/>
      <c r="AJ53"/>
      <c r="AK53"/>
      <c r="AL53"/>
      <c r="AM53"/>
      <c r="AN53"/>
      <c r="AO53"/>
      <c r="AP53"/>
      <c r="AQ53"/>
      <c r="AR53"/>
      <c r="AS53"/>
      <c r="AT53"/>
      <c r="AU53"/>
      <c r="AV53"/>
    </row>
    <row r="54" spans="1:48" s="48" customFormat="1" ht="30" customHeight="1" x14ac:dyDescent="0.2">
      <c r="A54" s="67">
        <v>0.3</v>
      </c>
      <c r="B54" s="68" t="s">
        <v>159</v>
      </c>
      <c r="C54" s="10"/>
      <c r="D54" s="10"/>
      <c r="E54" s="240"/>
      <c r="F54" s="237"/>
      <c r="G54" s="238"/>
      <c r="H54" s="11"/>
      <c r="I54" s="11"/>
      <c r="J54" s="233"/>
      <c r="K54" s="234"/>
      <c r="L54" s="234"/>
      <c r="M54"/>
      <c r="N54" s="41"/>
      <c r="O54" s="41"/>
      <c r="P54" s="41"/>
      <c r="Q54" s="41"/>
      <c r="R54"/>
      <c r="S54"/>
      <c r="T54"/>
      <c r="U54"/>
      <c r="V54"/>
      <c r="W54"/>
      <c r="X54"/>
      <c r="Y54"/>
      <c r="Z54"/>
      <c r="AA54"/>
      <c r="AB54"/>
      <c r="AC54"/>
      <c r="AD54"/>
      <c r="AE54"/>
      <c r="AF54"/>
      <c r="AG54"/>
      <c r="AH54"/>
      <c r="AI54"/>
      <c r="AJ54"/>
      <c r="AK54"/>
      <c r="AL54"/>
      <c r="AM54"/>
      <c r="AN54"/>
      <c r="AO54"/>
      <c r="AP54"/>
      <c r="AQ54"/>
      <c r="AR54"/>
      <c r="AS54"/>
      <c r="AT54"/>
      <c r="AU54"/>
      <c r="AV54"/>
    </row>
    <row r="55" spans="1:48" s="48" customFormat="1" ht="30" customHeight="1" x14ac:dyDescent="0.2">
      <c r="A55" s="67">
        <v>0.4</v>
      </c>
      <c r="B55" s="68" t="s">
        <v>160</v>
      </c>
      <c r="C55" s="10"/>
      <c r="D55" s="10"/>
      <c r="E55" s="241"/>
      <c r="F55" s="237"/>
      <c r="G55" s="238"/>
      <c r="H55" s="11"/>
      <c r="I55" s="11"/>
      <c r="J55" s="233"/>
      <c r="K55" s="234"/>
      <c r="L55" s="234"/>
      <c r="M55"/>
      <c r="N55" s="41"/>
      <c r="O55" s="41"/>
      <c r="P55" s="41"/>
      <c r="Q55" s="41"/>
      <c r="R55"/>
      <c r="S55"/>
      <c r="T55"/>
      <c r="U55"/>
      <c r="V55"/>
      <c r="W55"/>
      <c r="X55"/>
      <c r="Y55"/>
      <c r="Z55"/>
      <c r="AA55"/>
      <c r="AB55"/>
      <c r="AC55"/>
      <c r="AD55"/>
      <c r="AE55"/>
      <c r="AF55"/>
      <c r="AG55"/>
      <c r="AH55"/>
      <c r="AI55"/>
      <c r="AJ55"/>
      <c r="AK55"/>
      <c r="AL55"/>
      <c r="AM55"/>
      <c r="AN55"/>
      <c r="AO55"/>
      <c r="AP55"/>
      <c r="AQ55"/>
      <c r="AR55"/>
      <c r="AS55"/>
      <c r="AT55"/>
      <c r="AU55"/>
      <c r="AV55"/>
    </row>
    <row r="56" spans="1:48" s="48" customFormat="1" ht="30" customHeight="1" x14ac:dyDescent="0.2">
      <c r="A56" s="67">
        <v>1</v>
      </c>
      <c r="B56" s="68" t="s">
        <v>161</v>
      </c>
      <c r="C56" s="10"/>
      <c r="D56" s="10"/>
      <c r="E56" s="9"/>
      <c r="F56" s="237"/>
      <c r="G56" s="238"/>
      <c r="H56" s="11"/>
      <c r="I56" s="11"/>
      <c r="J56" s="233"/>
      <c r="K56" s="234"/>
      <c r="L56" s="234"/>
      <c r="M56"/>
      <c r="N56" s="41"/>
      <c r="O56" s="41"/>
      <c r="P56" s="41"/>
      <c r="Q56" s="41"/>
      <c r="R56"/>
      <c r="S56"/>
      <c r="T56"/>
      <c r="U56"/>
      <c r="V56"/>
      <c r="W56"/>
      <c r="X56"/>
      <c r="Y56"/>
      <c r="Z56"/>
      <c r="AA56"/>
      <c r="AB56"/>
      <c r="AC56"/>
      <c r="AD56"/>
      <c r="AE56"/>
      <c r="AF56"/>
      <c r="AG56"/>
      <c r="AH56"/>
      <c r="AI56"/>
      <c r="AJ56"/>
      <c r="AK56"/>
      <c r="AL56"/>
      <c r="AM56"/>
      <c r="AN56"/>
      <c r="AO56"/>
      <c r="AP56"/>
      <c r="AQ56"/>
      <c r="AR56"/>
      <c r="AS56"/>
      <c r="AT56"/>
      <c r="AU56"/>
      <c r="AV56"/>
    </row>
    <row r="57" spans="1:48" s="48" customFormat="1" ht="30" customHeight="1" x14ac:dyDescent="0.2">
      <c r="A57" s="69">
        <v>2.1</v>
      </c>
      <c r="B57" s="68" t="s">
        <v>162</v>
      </c>
      <c r="C57" s="10"/>
      <c r="D57" s="10"/>
      <c r="E57" s="9"/>
      <c r="F57" s="237"/>
      <c r="G57" s="238"/>
      <c r="H57" s="11"/>
      <c r="I57" s="11"/>
      <c r="J57" s="233"/>
      <c r="K57" s="234"/>
      <c r="L57" s="234"/>
      <c r="M57"/>
      <c r="N57" s="41"/>
      <c r="O57" s="41"/>
      <c r="P57" s="41"/>
      <c r="Q57" s="41"/>
      <c r="R57"/>
      <c r="S57"/>
      <c r="T57"/>
      <c r="U57"/>
      <c r="V57"/>
      <c r="W57"/>
      <c r="X57"/>
      <c r="Y57"/>
      <c r="Z57"/>
      <c r="AA57"/>
      <c r="AB57"/>
      <c r="AC57"/>
      <c r="AD57"/>
      <c r="AE57"/>
      <c r="AF57"/>
      <c r="AG57"/>
      <c r="AH57"/>
      <c r="AI57"/>
      <c r="AJ57"/>
      <c r="AK57"/>
      <c r="AL57"/>
      <c r="AM57"/>
      <c r="AN57"/>
      <c r="AO57"/>
      <c r="AP57"/>
      <c r="AQ57"/>
      <c r="AR57"/>
      <c r="AS57"/>
      <c r="AT57"/>
      <c r="AU57"/>
      <c r="AV57"/>
    </row>
    <row r="58" spans="1:48" s="48" customFormat="1" ht="30" customHeight="1" x14ac:dyDescent="0.2">
      <c r="A58" s="67">
        <v>2.2000000000000002</v>
      </c>
      <c r="B58" s="68" t="s">
        <v>163</v>
      </c>
      <c r="C58" s="10"/>
      <c r="D58" s="10"/>
      <c r="E58" s="9"/>
      <c r="F58" s="237"/>
      <c r="G58" s="238"/>
      <c r="H58" s="11"/>
      <c r="I58" s="11"/>
      <c r="J58" s="233"/>
      <c r="K58" s="234"/>
      <c r="L58" s="234"/>
      <c r="M58"/>
      <c r="N58" s="41"/>
      <c r="O58" s="41"/>
      <c r="P58" s="41"/>
      <c r="Q58" s="41"/>
      <c r="R58"/>
      <c r="S58"/>
      <c r="T58"/>
      <c r="U58"/>
      <c r="V58"/>
      <c r="W58"/>
      <c r="X58"/>
      <c r="Y58"/>
      <c r="Z58"/>
      <c r="AA58"/>
      <c r="AB58"/>
      <c r="AC58"/>
      <c r="AD58"/>
      <c r="AE58"/>
      <c r="AF58"/>
      <c r="AG58"/>
      <c r="AH58"/>
      <c r="AI58"/>
      <c r="AJ58"/>
      <c r="AK58"/>
      <c r="AL58"/>
      <c r="AM58"/>
      <c r="AN58"/>
      <c r="AO58"/>
      <c r="AP58"/>
      <c r="AQ58"/>
      <c r="AR58"/>
      <c r="AS58"/>
      <c r="AT58"/>
      <c r="AU58"/>
      <c r="AV58"/>
    </row>
    <row r="59" spans="1:48" s="48" customFormat="1" ht="30" customHeight="1" x14ac:dyDescent="0.2">
      <c r="A59" s="67">
        <v>2.2999999999999998</v>
      </c>
      <c r="B59" s="68" t="s">
        <v>164</v>
      </c>
      <c r="C59" s="10"/>
      <c r="D59" s="10"/>
      <c r="E59" s="9"/>
      <c r="F59" s="237"/>
      <c r="G59" s="238"/>
      <c r="H59" s="11"/>
      <c r="I59" s="11"/>
      <c r="J59" s="233"/>
      <c r="K59" s="234"/>
      <c r="L59" s="234"/>
      <c r="M59"/>
      <c r="N59" s="41"/>
      <c r="O59" s="41"/>
      <c r="P59" s="41"/>
      <c r="Q59" s="41"/>
      <c r="R59"/>
      <c r="S59"/>
      <c r="T59"/>
      <c r="U59"/>
      <c r="V59"/>
      <c r="W59"/>
      <c r="X59"/>
      <c r="Y59"/>
      <c r="Z59"/>
      <c r="AA59"/>
      <c r="AB59"/>
      <c r="AC59"/>
      <c r="AD59"/>
      <c r="AE59"/>
      <c r="AF59"/>
      <c r="AG59"/>
      <c r="AH59"/>
      <c r="AI59"/>
      <c r="AJ59"/>
      <c r="AK59"/>
      <c r="AL59"/>
      <c r="AM59"/>
      <c r="AN59"/>
      <c r="AO59"/>
      <c r="AP59"/>
      <c r="AQ59"/>
      <c r="AR59"/>
      <c r="AS59"/>
      <c r="AT59"/>
      <c r="AU59"/>
      <c r="AV59"/>
    </row>
    <row r="60" spans="1:48" s="48" customFormat="1" ht="30" customHeight="1" x14ac:dyDescent="0.2">
      <c r="A60" s="67">
        <v>2.4</v>
      </c>
      <c r="B60" s="68" t="s">
        <v>165</v>
      </c>
      <c r="C60" s="10"/>
      <c r="D60" s="10"/>
      <c r="E60" s="9"/>
      <c r="F60" s="237"/>
      <c r="G60" s="238"/>
      <c r="H60" s="11"/>
      <c r="I60" s="11"/>
      <c r="J60" s="233"/>
      <c r="K60" s="234"/>
      <c r="L60" s="234"/>
      <c r="M60"/>
      <c r="N60" s="41"/>
      <c r="O60" s="41"/>
      <c r="P60" s="41"/>
      <c r="Q60" s="41"/>
      <c r="R60"/>
      <c r="S60"/>
      <c r="T60"/>
      <c r="U60"/>
      <c r="V60"/>
      <c r="W60"/>
      <c r="X60"/>
      <c r="Y60"/>
      <c r="Z60"/>
      <c r="AA60"/>
      <c r="AB60"/>
      <c r="AC60"/>
      <c r="AD60"/>
      <c r="AE60"/>
      <c r="AF60"/>
      <c r="AG60"/>
      <c r="AH60"/>
      <c r="AI60"/>
      <c r="AJ60"/>
      <c r="AK60"/>
      <c r="AL60"/>
      <c r="AM60"/>
      <c r="AN60"/>
      <c r="AO60"/>
      <c r="AP60"/>
      <c r="AQ60"/>
      <c r="AR60"/>
      <c r="AS60"/>
      <c r="AT60"/>
      <c r="AU60"/>
      <c r="AV60"/>
    </row>
    <row r="61" spans="1:48" s="48" customFormat="1" ht="30" customHeight="1" x14ac:dyDescent="0.2">
      <c r="A61" s="67">
        <v>2.5</v>
      </c>
      <c r="B61" s="68" t="s">
        <v>166</v>
      </c>
      <c r="C61" s="10"/>
      <c r="D61" s="10"/>
      <c r="E61" s="9"/>
      <c r="F61" s="237"/>
      <c r="G61" s="238"/>
      <c r="H61" s="11"/>
      <c r="I61" s="11"/>
      <c r="J61" s="233"/>
      <c r="K61" s="234"/>
      <c r="L61" s="234"/>
      <c r="M61"/>
      <c r="N61" s="41"/>
      <c r="O61" s="41"/>
      <c r="P61" s="41"/>
      <c r="Q61" s="41"/>
      <c r="R61"/>
      <c r="S61"/>
      <c r="T61"/>
      <c r="U61"/>
      <c r="V61"/>
      <c r="W61"/>
      <c r="X61"/>
      <c r="Y61"/>
      <c r="Z61"/>
      <c r="AA61"/>
      <c r="AB61"/>
      <c r="AC61"/>
      <c r="AD61"/>
      <c r="AE61"/>
      <c r="AF61"/>
      <c r="AG61"/>
      <c r="AH61"/>
      <c r="AI61"/>
      <c r="AJ61"/>
      <c r="AK61"/>
      <c r="AL61"/>
      <c r="AM61"/>
      <c r="AN61"/>
      <c r="AO61"/>
      <c r="AP61"/>
      <c r="AQ61"/>
      <c r="AR61"/>
      <c r="AS61"/>
      <c r="AT61"/>
      <c r="AU61"/>
      <c r="AV61"/>
    </row>
    <row r="62" spans="1:48" s="48" customFormat="1" ht="30" customHeight="1" x14ac:dyDescent="0.2">
      <c r="A62" s="67">
        <v>2.6</v>
      </c>
      <c r="B62" s="68" t="s">
        <v>167</v>
      </c>
      <c r="C62" s="10"/>
      <c r="D62" s="10"/>
      <c r="E62" s="9"/>
      <c r="F62" s="237"/>
      <c r="G62" s="238"/>
      <c r="H62" s="11"/>
      <c r="I62" s="11"/>
      <c r="J62" s="233"/>
      <c r="K62" s="234"/>
      <c r="L62" s="234"/>
      <c r="M62"/>
      <c r="N62" s="41"/>
      <c r="O62" s="41"/>
      <c r="P62" s="41"/>
      <c r="Q62" s="41"/>
      <c r="R62"/>
      <c r="S62"/>
      <c r="T62"/>
      <c r="U62"/>
      <c r="V62"/>
      <c r="W62"/>
      <c r="X62"/>
      <c r="Y62"/>
      <c r="Z62"/>
      <c r="AA62"/>
      <c r="AB62"/>
      <c r="AC62"/>
      <c r="AD62"/>
      <c r="AE62"/>
      <c r="AF62"/>
      <c r="AG62"/>
      <c r="AH62"/>
      <c r="AI62"/>
      <c r="AJ62"/>
      <c r="AK62"/>
      <c r="AL62"/>
      <c r="AM62"/>
      <c r="AN62"/>
      <c r="AO62"/>
      <c r="AP62"/>
      <c r="AQ62"/>
      <c r="AR62"/>
      <c r="AS62"/>
      <c r="AT62"/>
      <c r="AU62"/>
      <c r="AV62"/>
    </row>
    <row r="63" spans="1:48" s="48" customFormat="1" ht="30" customHeight="1" x14ac:dyDescent="0.2">
      <c r="A63" s="67">
        <v>2.7</v>
      </c>
      <c r="B63" s="68" t="s">
        <v>168</v>
      </c>
      <c r="C63" s="10"/>
      <c r="D63" s="10"/>
      <c r="E63" s="9"/>
      <c r="F63" s="237"/>
      <c r="G63" s="238"/>
      <c r="H63" s="11"/>
      <c r="I63" s="11"/>
      <c r="J63" s="233"/>
      <c r="K63" s="234"/>
      <c r="L63" s="234"/>
      <c r="M63"/>
      <c r="N63" s="41"/>
      <c r="O63" s="41"/>
      <c r="P63" s="41"/>
      <c r="Q63" s="41"/>
      <c r="R63"/>
      <c r="S63"/>
      <c r="T63"/>
      <c r="U63"/>
      <c r="V63"/>
      <c r="W63"/>
      <c r="X63"/>
      <c r="Y63"/>
      <c r="Z63"/>
      <c r="AA63"/>
      <c r="AB63"/>
      <c r="AC63"/>
      <c r="AD63"/>
      <c r="AE63"/>
      <c r="AF63"/>
      <c r="AG63"/>
      <c r="AH63"/>
      <c r="AI63"/>
      <c r="AJ63"/>
      <c r="AK63"/>
      <c r="AL63"/>
      <c r="AM63"/>
      <c r="AN63"/>
      <c r="AO63"/>
      <c r="AP63"/>
      <c r="AQ63"/>
      <c r="AR63"/>
      <c r="AS63"/>
      <c r="AT63"/>
      <c r="AU63"/>
      <c r="AV63"/>
    </row>
    <row r="64" spans="1:48" s="48" customFormat="1" ht="30" customHeight="1" x14ac:dyDescent="0.2">
      <c r="A64" s="67">
        <v>2.8</v>
      </c>
      <c r="B64" s="68" t="s">
        <v>169</v>
      </c>
      <c r="C64" s="10"/>
      <c r="D64" s="10"/>
      <c r="E64" s="9"/>
      <c r="F64" s="237"/>
      <c r="G64" s="238"/>
      <c r="H64" s="11"/>
      <c r="I64" s="11"/>
      <c r="J64" s="233"/>
      <c r="K64" s="234"/>
      <c r="L64" s="234"/>
      <c r="M64"/>
      <c r="N64" s="41"/>
      <c r="O64" s="41"/>
      <c r="P64" s="41"/>
      <c r="Q64" s="41"/>
      <c r="R64"/>
      <c r="S64"/>
      <c r="T64"/>
      <c r="U64"/>
      <c r="V64"/>
      <c r="W64"/>
      <c r="X64"/>
      <c r="Y64"/>
      <c r="Z64"/>
      <c r="AA64"/>
      <c r="AB64"/>
      <c r="AC64"/>
      <c r="AD64"/>
      <c r="AE64"/>
      <c r="AF64"/>
      <c r="AG64"/>
      <c r="AH64"/>
      <c r="AI64"/>
      <c r="AJ64"/>
      <c r="AK64"/>
      <c r="AL64"/>
      <c r="AM64"/>
      <c r="AN64"/>
      <c r="AO64"/>
      <c r="AP64"/>
      <c r="AQ64"/>
      <c r="AR64"/>
      <c r="AS64"/>
      <c r="AT64"/>
      <c r="AU64"/>
      <c r="AV64"/>
    </row>
    <row r="65" spans="1:48" s="48" customFormat="1" ht="30" customHeight="1" x14ac:dyDescent="0.2">
      <c r="A65" s="67">
        <v>3</v>
      </c>
      <c r="B65" s="68" t="s">
        <v>170</v>
      </c>
      <c r="C65" s="10"/>
      <c r="D65" s="10"/>
      <c r="E65" s="9"/>
      <c r="F65" s="105"/>
      <c r="G65" s="106"/>
      <c r="H65" s="11"/>
      <c r="I65" s="11"/>
      <c r="J65" s="233"/>
      <c r="K65" s="234"/>
      <c r="L65" s="234"/>
      <c r="M65"/>
      <c r="N65" s="41"/>
      <c r="O65" s="41"/>
      <c r="P65" s="41"/>
      <c r="Q65" s="41"/>
      <c r="R65"/>
      <c r="S65"/>
      <c r="T65"/>
      <c r="U65"/>
      <c r="V65"/>
      <c r="W65"/>
      <c r="X65"/>
      <c r="Y65"/>
      <c r="Z65"/>
      <c r="AA65"/>
      <c r="AB65"/>
      <c r="AC65"/>
      <c r="AD65"/>
      <c r="AE65"/>
      <c r="AF65"/>
      <c r="AG65"/>
      <c r="AH65"/>
      <c r="AI65"/>
      <c r="AJ65"/>
      <c r="AK65"/>
      <c r="AL65"/>
      <c r="AM65"/>
      <c r="AN65"/>
      <c r="AO65"/>
      <c r="AP65"/>
      <c r="AQ65"/>
      <c r="AR65"/>
      <c r="AS65"/>
      <c r="AT65"/>
      <c r="AU65"/>
      <c r="AV65"/>
    </row>
    <row r="66" spans="1:48" s="48" customFormat="1" ht="30" customHeight="1" x14ac:dyDescent="0.2">
      <c r="A66" s="67">
        <v>4</v>
      </c>
      <c r="B66" s="68" t="s">
        <v>171</v>
      </c>
      <c r="C66" s="10"/>
      <c r="D66" s="10"/>
      <c r="E66" s="9"/>
      <c r="F66" s="105"/>
      <c r="G66" s="106"/>
      <c r="H66" s="11"/>
      <c r="I66" s="11"/>
      <c r="J66" s="233"/>
      <c r="K66" s="234"/>
      <c r="L66" s="234"/>
      <c r="M66"/>
      <c r="N66" s="41"/>
      <c r="O66" s="41"/>
      <c r="P66" s="41"/>
      <c r="Q66" s="41"/>
      <c r="R66"/>
      <c r="S66"/>
      <c r="T66"/>
      <c r="U66"/>
      <c r="V66"/>
      <c r="W66"/>
      <c r="X66"/>
      <c r="Y66"/>
      <c r="Z66"/>
      <c r="AA66"/>
      <c r="AB66"/>
      <c r="AC66"/>
      <c r="AD66"/>
      <c r="AE66"/>
      <c r="AF66"/>
      <c r="AG66"/>
      <c r="AH66"/>
      <c r="AI66"/>
      <c r="AJ66"/>
      <c r="AK66"/>
      <c r="AL66"/>
      <c r="AM66"/>
      <c r="AN66"/>
      <c r="AO66"/>
      <c r="AP66"/>
      <c r="AQ66"/>
      <c r="AR66"/>
      <c r="AS66"/>
      <c r="AT66"/>
      <c r="AU66"/>
      <c r="AV66"/>
    </row>
    <row r="67" spans="1:48" s="48" customFormat="1" ht="30" customHeight="1" x14ac:dyDescent="0.2">
      <c r="A67" s="67">
        <v>5</v>
      </c>
      <c r="B67" s="68" t="s">
        <v>172</v>
      </c>
      <c r="C67" s="10"/>
      <c r="D67" s="10"/>
      <c r="E67" s="9"/>
      <c r="F67" s="105"/>
      <c r="G67" s="106"/>
      <c r="H67" s="11"/>
      <c r="I67" s="11"/>
      <c r="J67" s="233"/>
      <c r="K67" s="234"/>
      <c r="L67" s="234"/>
      <c r="M67"/>
      <c r="N67" s="41"/>
      <c r="O67" s="41"/>
      <c r="P67" s="41"/>
      <c r="Q67" s="41"/>
      <c r="R67"/>
      <c r="S67"/>
      <c r="T67"/>
      <c r="U67"/>
      <c r="V67"/>
      <c r="W67"/>
      <c r="X67"/>
      <c r="Y67"/>
      <c r="Z67"/>
      <c r="AA67"/>
      <c r="AB67"/>
      <c r="AC67"/>
      <c r="AD67"/>
      <c r="AE67"/>
      <c r="AF67"/>
      <c r="AG67"/>
      <c r="AH67"/>
      <c r="AI67"/>
      <c r="AJ67"/>
      <c r="AK67"/>
      <c r="AL67"/>
      <c r="AM67"/>
      <c r="AN67"/>
      <c r="AO67"/>
      <c r="AP67"/>
      <c r="AQ67"/>
      <c r="AR67"/>
      <c r="AS67"/>
      <c r="AT67"/>
      <c r="AU67"/>
      <c r="AV67"/>
    </row>
    <row r="68" spans="1:48" s="48" customFormat="1" ht="30" customHeight="1" x14ac:dyDescent="0.2">
      <c r="A68" s="67">
        <v>6</v>
      </c>
      <c r="B68" s="68" t="s">
        <v>173</v>
      </c>
      <c r="C68" s="10"/>
      <c r="D68" s="10"/>
      <c r="E68" s="9"/>
      <c r="F68" s="105"/>
      <c r="G68" s="106"/>
      <c r="H68" s="11"/>
      <c r="I68" s="11"/>
      <c r="J68" s="233"/>
      <c r="K68" s="234"/>
      <c r="L68" s="234"/>
      <c r="M68"/>
      <c r="N68" s="41"/>
      <c r="O68" s="41"/>
      <c r="P68" s="41"/>
      <c r="Q68" s="41"/>
      <c r="R68"/>
      <c r="S68"/>
      <c r="T68"/>
      <c r="U68"/>
      <c r="V68"/>
      <c r="W68"/>
      <c r="X68"/>
      <c r="Y68"/>
      <c r="Z68"/>
      <c r="AA68"/>
      <c r="AB68"/>
      <c r="AC68"/>
      <c r="AD68"/>
      <c r="AE68"/>
      <c r="AF68"/>
      <c r="AG68"/>
      <c r="AH68"/>
      <c r="AI68"/>
      <c r="AJ68"/>
      <c r="AK68"/>
      <c r="AL68"/>
      <c r="AM68"/>
      <c r="AN68"/>
      <c r="AO68"/>
      <c r="AP68"/>
      <c r="AQ68"/>
      <c r="AR68"/>
      <c r="AS68"/>
      <c r="AT68"/>
      <c r="AU68"/>
      <c r="AV68"/>
    </row>
    <row r="69" spans="1:48" s="48" customFormat="1" ht="30" customHeight="1" x14ac:dyDescent="0.2">
      <c r="A69" s="67">
        <v>7</v>
      </c>
      <c r="B69" s="68" t="s">
        <v>174</v>
      </c>
      <c r="C69" s="10"/>
      <c r="D69" s="10"/>
      <c r="E69" s="9"/>
      <c r="F69" s="105"/>
      <c r="G69" s="106"/>
      <c r="H69" s="11"/>
      <c r="I69" s="11"/>
      <c r="J69" s="233"/>
      <c r="K69" s="234"/>
      <c r="L69" s="234"/>
      <c r="M69"/>
      <c r="N69" s="41"/>
      <c r="O69" s="41"/>
      <c r="P69" s="41"/>
      <c r="Q69" s="41"/>
      <c r="R69"/>
      <c r="S69"/>
      <c r="T69"/>
      <c r="U69"/>
      <c r="V69"/>
      <c r="W69"/>
      <c r="X69"/>
      <c r="Y69"/>
      <c r="Z69"/>
      <c r="AA69"/>
      <c r="AB69"/>
      <c r="AC69"/>
      <c r="AD69"/>
      <c r="AE69"/>
      <c r="AF69"/>
      <c r="AG69"/>
      <c r="AH69"/>
      <c r="AI69"/>
      <c r="AJ69"/>
      <c r="AK69"/>
      <c r="AL69"/>
      <c r="AM69"/>
      <c r="AN69"/>
      <c r="AO69"/>
      <c r="AP69"/>
      <c r="AQ69"/>
      <c r="AR69"/>
      <c r="AS69"/>
      <c r="AT69"/>
      <c r="AU69"/>
      <c r="AV69"/>
    </row>
    <row r="70" spans="1:48" s="48" customFormat="1" ht="30" customHeight="1" x14ac:dyDescent="0.2">
      <c r="A70" s="67">
        <v>8</v>
      </c>
      <c r="B70" s="68" t="s">
        <v>175</v>
      </c>
      <c r="C70" s="10"/>
      <c r="D70" s="10"/>
      <c r="E70" s="9"/>
      <c r="F70" s="105"/>
      <c r="G70" s="106"/>
      <c r="H70" s="11"/>
      <c r="I70" s="11"/>
      <c r="J70" s="233"/>
      <c r="K70" s="234"/>
      <c r="L70" s="234"/>
      <c r="M70"/>
      <c r="N70" s="41"/>
      <c r="O70" s="41"/>
      <c r="P70" s="41"/>
      <c r="Q70" s="41"/>
      <c r="R70"/>
      <c r="S70"/>
      <c r="T70"/>
      <c r="U70"/>
      <c r="V70"/>
      <c r="W70"/>
      <c r="X70"/>
      <c r="Y70"/>
      <c r="Z70"/>
      <c r="AA70"/>
      <c r="AB70"/>
      <c r="AC70"/>
      <c r="AD70"/>
      <c r="AE70"/>
      <c r="AF70"/>
      <c r="AG70"/>
      <c r="AH70"/>
      <c r="AI70"/>
      <c r="AJ70"/>
      <c r="AK70"/>
      <c r="AL70"/>
      <c r="AM70"/>
      <c r="AN70"/>
      <c r="AO70"/>
      <c r="AP70"/>
      <c r="AQ70"/>
      <c r="AR70"/>
      <c r="AS70"/>
      <c r="AT70"/>
      <c r="AU70"/>
      <c r="AV70"/>
    </row>
    <row r="71" spans="1:48" s="48" customFormat="1" ht="30" customHeight="1" x14ac:dyDescent="0.2">
      <c r="A71" s="67"/>
      <c r="B71" s="68"/>
      <c r="C71" s="10"/>
      <c r="D71" s="10"/>
      <c r="E71" s="9"/>
      <c r="F71" s="308"/>
      <c r="G71" s="309"/>
      <c r="H71" s="11"/>
      <c r="I71" s="11"/>
      <c r="J71" s="233"/>
      <c r="K71" s="234"/>
      <c r="L71" s="234"/>
      <c r="M71"/>
      <c r="N71" s="41"/>
      <c r="O71" s="41"/>
      <c r="P71" s="41"/>
      <c r="Q71" s="41"/>
      <c r="R71"/>
      <c r="S71"/>
      <c r="T71"/>
      <c r="U71"/>
      <c r="V71"/>
      <c r="W71"/>
      <c r="X71"/>
      <c r="Y71"/>
      <c r="Z71"/>
      <c r="AA71"/>
      <c r="AB71"/>
      <c r="AC71"/>
      <c r="AD71"/>
      <c r="AE71"/>
      <c r="AF71"/>
      <c r="AG71"/>
      <c r="AH71"/>
      <c r="AI71"/>
      <c r="AJ71"/>
      <c r="AK71"/>
      <c r="AL71"/>
      <c r="AM71"/>
      <c r="AN71"/>
      <c r="AO71"/>
      <c r="AP71"/>
      <c r="AQ71"/>
      <c r="AR71"/>
      <c r="AS71"/>
      <c r="AT71"/>
      <c r="AU71"/>
      <c r="AV71"/>
    </row>
    <row r="72" spans="1:48" s="48" customFormat="1" ht="30" customHeight="1" x14ac:dyDescent="0.2">
      <c r="A72" s="328" t="s">
        <v>176</v>
      </c>
      <c r="B72" s="329"/>
      <c r="C72" s="60" t="s">
        <v>177</v>
      </c>
      <c r="D72" s="60" t="s">
        <v>178</v>
      </c>
      <c r="E72" s="156" t="s">
        <v>179</v>
      </c>
      <c r="F72" s="173" t="s">
        <v>180</v>
      </c>
      <c r="G72" s="173" t="s">
        <v>181</v>
      </c>
      <c r="H72" s="330"/>
      <c r="I72" s="330"/>
      <c r="J72" s="233"/>
      <c r="K72" s="234"/>
      <c r="L72" s="234"/>
      <c r="M72"/>
      <c r="N72" s="41"/>
      <c r="O72" s="41"/>
      <c r="P72" s="41"/>
      <c r="Q72" s="41"/>
      <c r="R72"/>
      <c r="S72"/>
      <c r="T72"/>
      <c r="U72"/>
      <c r="V72"/>
      <c r="W72"/>
      <c r="X72"/>
      <c r="Y72"/>
      <c r="Z72"/>
      <c r="AA72"/>
      <c r="AB72"/>
      <c r="AC72"/>
      <c r="AD72"/>
      <c r="AE72"/>
      <c r="AF72"/>
      <c r="AG72"/>
      <c r="AH72"/>
      <c r="AI72"/>
      <c r="AJ72"/>
      <c r="AK72"/>
      <c r="AL72"/>
      <c r="AM72"/>
      <c r="AN72"/>
      <c r="AO72"/>
      <c r="AP72"/>
      <c r="AQ72"/>
      <c r="AR72"/>
      <c r="AS72"/>
      <c r="AT72"/>
      <c r="AU72"/>
      <c r="AV72"/>
    </row>
    <row r="73" spans="1:48" s="48" customFormat="1" ht="30" customHeight="1" x14ac:dyDescent="0.2">
      <c r="A73" s="67" t="s">
        <v>182</v>
      </c>
      <c r="B73" s="68" t="s">
        <v>183</v>
      </c>
      <c r="C73" s="9"/>
      <c r="D73" s="9"/>
      <c r="E73" s="9"/>
      <c r="F73" s="153"/>
      <c r="G73" s="153"/>
      <c r="H73" s="350"/>
      <c r="I73" s="351"/>
      <c r="J73" s="235" t="s">
        <v>184</v>
      </c>
      <c r="K73" s="236"/>
      <c r="L73" s="236"/>
      <c r="M73"/>
      <c r="N73" s="41"/>
      <c r="O73" s="41"/>
      <c r="P73" s="41"/>
      <c r="Q73" s="41"/>
      <c r="R73"/>
      <c r="S73"/>
      <c r="T73"/>
      <c r="U73"/>
      <c r="V73"/>
      <c r="W73"/>
      <c r="X73"/>
      <c r="Y73"/>
      <c r="Z73"/>
      <c r="AA73"/>
      <c r="AB73"/>
      <c r="AC73"/>
      <c r="AD73"/>
      <c r="AE73"/>
      <c r="AF73"/>
      <c r="AG73"/>
      <c r="AH73"/>
      <c r="AI73"/>
      <c r="AJ73"/>
      <c r="AK73"/>
      <c r="AL73"/>
      <c r="AM73"/>
      <c r="AN73"/>
      <c r="AO73"/>
      <c r="AP73"/>
      <c r="AQ73"/>
      <c r="AR73"/>
      <c r="AS73"/>
      <c r="AT73"/>
      <c r="AU73"/>
      <c r="AV73"/>
    </row>
    <row r="74" spans="1:48" s="48" customFormat="1" ht="30" customHeight="1" x14ac:dyDescent="0.2">
      <c r="A74" s="67" t="s">
        <v>185</v>
      </c>
      <c r="B74" s="68" t="s">
        <v>186</v>
      </c>
      <c r="C74" s="9"/>
      <c r="D74" s="9"/>
      <c r="E74" s="9"/>
      <c r="F74" s="153"/>
      <c r="G74" s="153"/>
      <c r="H74" s="154"/>
      <c r="I74" s="129"/>
      <c r="J74" s="233"/>
      <c r="K74" s="234"/>
      <c r="L74" s="234"/>
      <c r="M74"/>
      <c r="N74" s="41"/>
      <c r="O74" s="41"/>
      <c r="P74" s="41"/>
      <c r="Q74" s="41"/>
      <c r="R74"/>
      <c r="S74"/>
      <c r="T74"/>
      <c r="U74"/>
      <c r="V74"/>
      <c r="W74"/>
      <c r="X74"/>
      <c r="Y74"/>
      <c r="Z74"/>
      <c r="AA74"/>
      <c r="AB74"/>
      <c r="AC74"/>
      <c r="AD74"/>
      <c r="AE74"/>
      <c r="AF74"/>
      <c r="AG74"/>
      <c r="AH74"/>
      <c r="AI74"/>
      <c r="AJ74"/>
      <c r="AK74"/>
      <c r="AL74"/>
      <c r="AM74"/>
      <c r="AN74"/>
      <c r="AO74"/>
      <c r="AP74"/>
      <c r="AQ74"/>
      <c r="AR74"/>
      <c r="AS74"/>
      <c r="AT74"/>
      <c r="AU74"/>
      <c r="AV74"/>
    </row>
    <row r="75" spans="1:48" s="48" customFormat="1" ht="30" customHeight="1" x14ac:dyDescent="0.2">
      <c r="A75" s="67" t="s">
        <v>187</v>
      </c>
      <c r="B75" s="68" t="s">
        <v>188</v>
      </c>
      <c r="C75" s="145"/>
      <c r="D75" s="145"/>
      <c r="E75" s="145"/>
      <c r="F75" s="153"/>
      <c r="G75" s="153"/>
      <c r="H75" s="356"/>
      <c r="I75" s="357"/>
      <c r="J75" s="233"/>
      <c r="K75" s="234"/>
      <c r="L75" s="234"/>
      <c r="M75"/>
      <c r="N75" s="41"/>
      <c r="O75" s="41"/>
      <c r="P75" s="41"/>
      <c r="Q75" s="41"/>
      <c r="R75"/>
      <c r="S75"/>
      <c r="T75"/>
      <c r="U75"/>
      <c r="V75"/>
      <c r="W75"/>
      <c r="X75"/>
      <c r="Y75"/>
      <c r="Z75"/>
      <c r="AA75"/>
      <c r="AB75"/>
      <c r="AC75"/>
      <c r="AD75"/>
      <c r="AE75"/>
      <c r="AF75"/>
      <c r="AG75"/>
      <c r="AH75"/>
      <c r="AI75"/>
      <c r="AJ75"/>
      <c r="AK75"/>
      <c r="AL75"/>
      <c r="AM75"/>
      <c r="AN75"/>
      <c r="AO75"/>
      <c r="AP75"/>
      <c r="AQ75"/>
      <c r="AR75"/>
      <c r="AS75"/>
      <c r="AT75"/>
      <c r="AU75"/>
      <c r="AV75"/>
    </row>
    <row r="76" spans="1:48" s="48" customFormat="1" ht="29.25" customHeight="1" x14ac:dyDescent="0.2">
      <c r="C76" s="146" t="s">
        <v>189</v>
      </c>
      <c r="D76" s="147">
        <f>SUM(D52:D71)+SUM(D73:D75)</f>
        <v>0</v>
      </c>
      <c r="E76" s="333"/>
      <c r="F76" s="355"/>
      <c r="G76" s="355"/>
      <c r="H76" s="148">
        <f>SUM(H52:H71)</f>
        <v>0</v>
      </c>
      <c r="I76" s="148">
        <f>SUM(I52:I71)</f>
        <v>0</v>
      </c>
      <c r="J76"/>
      <c r="K76"/>
      <c r="L76"/>
      <c r="M76"/>
      <c r="N76" s="41"/>
      <c r="O76" s="41"/>
      <c r="P76" s="41"/>
      <c r="Q76" s="41"/>
      <c r="R76"/>
      <c r="S76"/>
      <c r="T76"/>
      <c r="U76"/>
      <c r="V76"/>
      <c r="W76"/>
      <c r="X76"/>
      <c r="Y76"/>
      <c r="Z76"/>
      <c r="AA76"/>
      <c r="AB76"/>
      <c r="AC76"/>
      <c r="AD76"/>
      <c r="AE76"/>
      <c r="AF76"/>
      <c r="AG76"/>
      <c r="AH76"/>
      <c r="AI76"/>
      <c r="AJ76"/>
      <c r="AK76"/>
      <c r="AL76"/>
      <c r="AM76"/>
      <c r="AN76"/>
      <c r="AO76"/>
      <c r="AP76"/>
      <c r="AQ76"/>
      <c r="AR76"/>
      <c r="AS76"/>
      <c r="AT76"/>
      <c r="AU76"/>
      <c r="AV76"/>
    </row>
    <row r="77" spans="1:48" s="72" customFormat="1" ht="34.5" customHeight="1" x14ac:dyDescent="0.2">
      <c r="A77" s="51"/>
      <c r="B77" s="51"/>
      <c r="C77" s="149" t="s">
        <v>190</v>
      </c>
      <c r="D77" s="150" t="e">
        <f>D76/$C$6</f>
        <v>#DIV/0!</v>
      </c>
      <c r="E77" s="333"/>
      <c r="F77" s="333"/>
      <c r="G77" s="333"/>
      <c r="H77" s="151" t="e">
        <f t="shared" ref="H77:I77" si="1">H76/$C$6</f>
        <v>#DIV/0!</v>
      </c>
      <c r="I77" s="151" t="e">
        <f t="shared" si="1"/>
        <v>#DIV/0!</v>
      </c>
      <c r="J77" s="325"/>
      <c r="K77" s="325"/>
      <c r="L77" s="325"/>
      <c r="M77"/>
      <c r="N77"/>
      <c r="O77" s="41"/>
      <c r="P77" s="41"/>
      <c r="Q77" s="41"/>
      <c r="R77" s="41"/>
      <c r="S77"/>
      <c r="T77"/>
      <c r="U77"/>
      <c r="V77"/>
      <c r="W77"/>
      <c r="X77"/>
      <c r="Y77"/>
      <c r="Z77"/>
      <c r="AA77"/>
      <c r="AB77"/>
      <c r="AC77"/>
      <c r="AD77"/>
      <c r="AE77"/>
      <c r="AF77"/>
      <c r="AG77"/>
      <c r="AH77"/>
      <c r="AI77"/>
      <c r="AJ77"/>
      <c r="AK77"/>
      <c r="AL77"/>
      <c r="AM77"/>
      <c r="AN77"/>
      <c r="AO77"/>
      <c r="AP77"/>
      <c r="AQ77"/>
      <c r="AR77"/>
      <c r="AS77"/>
      <c r="AT77"/>
      <c r="AU77"/>
    </row>
    <row r="78" spans="1:48" s="72" customFormat="1" ht="26.25" customHeight="1" x14ac:dyDescent="0.2">
      <c r="A78" s="34"/>
      <c r="B78" s="34"/>
      <c r="C78" s="50"/>
      <c r="D78" s="50"/>
      <c r="E78" s="50"/>
      <c r="F78" s="50"/>
      <c r="G78"/>
      <c r="H78"/>
      <c r="I78"/>
      <c r="J78"/>
      <c r="K78"/>
      <c r="L78"/>
      <c r="M78"/>
      <c r="N78"/>
      <c r="O78" s="41"/>
      <c r="P78" s="41"/>
      <c r="Q78" s="41"/>
      <c r="R78" s="41"/>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294" t="s">
        <v>191</v>
      </c>
      <c r="B79" s="295"/>
      <c r="C79" s="300" t="s">
        <v>192</v>
      </c>
      <c r="D79" s="300" t="s">
        <v>193</v>
      </c>
      <c r="E79" s="302" t="s">
        <v>194</v>
      </c>
      <c r="F79" s="303"/>
      <c r="G79" s="306" t="s">
        <v>195</v>
      </c>
      <c r="H79" s="306"/>
      <c r="I79" s="306"/>
      <c r="J79" s="306"/>
      <c r="K79" s="306"/>
      <c r="L79" s="306"/>
      <c r="M79" s="306"/>
      <c r="N79" s="306"/>
      <c r="O79" s="302" t="s">
        <v>196</v>
      </c>
      <c r="P79" s="306"/>
      <c r="Q79" s="306"/>
      <c r="R79" s="303"/>
      <c r="S79" s="352" t="s">
        <v>197</v>
      </c>
      <c r="T79" s="303" t="s">
        <v>198</v>
      </c>
    </row>
    <row r="80" spans="1:48" ht="39.4" customHeight="1" x14ac:dyDescent="0.2">
      <c r="A80" s="296"/>
      <c r="B80" s="297"/>
      <c r="C80" s="326"/>
      <c r="D80" s="301"/>
      <c r="E80" s="304"/>
      <c r="F80" s="305"/>
      <c r="G80" s="307"/>
      <c r="H80" s="307"/>
      <c r="I80" s="307"/>
      <c r="J80" s="307"/>
      <c r="K80" s="307"/>
      <c r="L80" s="307"/>
      <c r="M80" s="307"/>
      <c r="N80" s="307"/>
      <c r="O80" s="304"/>
      <c r="P80" s="307"/>
      <c r="Q80" s="307"/>
      <c r="R80" s="305"/>
      <c r="S80" s="353"/>
      <c r="T80" s="305"/>
    </row>
    <row r="81" spans="1:20" ht="24.75" customHeight="1" x14ac:dyDescent="0.2">
      <c r="A81" s="298"/>
      <c r="B81" s="299"/>
      <c r="C81" s="326"/>
      <c r="D81" s="347" t="s">
        <v>199</v>
      </c>
      <c r="E81" s="348"/>
      <c r="F81" s="349"/>
      <c r="G81" s="347" t="s">
        <v>200</v>
      </c>
      <c r="H81" s="348"/>
      <c r="I81" s="348"/>
      <c r="J81" s="348"/>
      <c r="K81" s="348"/>
      <c r="L81" s="348"/>
      <c r="M81" s="348"/>
      <c r="N81" s="349"/>
      <c r="O81" s="347" t="s">
        <v>201</v>
      </c>
      <c r="P81" s="348"/>
      <c r="Q81" s="348"/>
      <c r="R81" s="349"/>
      <c r="S81" s="353"/>
      <c r="T81" s="303" t="s">
        <v>113</v>
      </c>
    </row>
    <row r="82" spans="1:20" ht="27" customHeight="1" x14ac:dyDescent="0.2">
      <c r="A82" s="73" t="s">
        <v>138</v>
      </c>
      <c r="B82" s="74"/>
      <c r="C82" s="327"/>
      <c r="D82" s="75" t="s">
        <v>202</v>
      </c>
      <c r="E82" s="75" t="s">
        <v>203</v>
      </c>
      <c r="F82" s="75" t="s">
        <v>204</v>
      </c>
      <c r="G82" s="75" t="s">
        <v>205</v>
      </c>
      <c r="H82" s="75" t="s">
        <v>206</v>
      </c>
      <c r="I82" s="75" t="s">
        <v>207</v>
      </c>
      <c r="J82" s="75" t="s">
        <v>208</v>
      </c>
      <c r="K82" s="75" t="s">
        <v>209</v>
      </c>
      <c r="L82" s="347" t="s">
        <v>210</v>
      </c>
      <c r="M82" s="349"/>
      <c r="N82" s="75" t="s">
        <v>211</v>
      </c>
      <c r="O82" s="75" t="s">
        <v>212</v>
      </c>
      <c r="P82" s="75" t="s">
        <v>213</v>
      </c>
      <c r="Q82" s="75" t="s">
        <v>214</v>
      </c>
      <c r="R82" s="75" t="s">
        <v>215</v>
      </c>
      <c r="S82" s="354"/>
      <c r="T82" s="305"/>
    </row>
    <row r="83" spans="1:20" ht="30" customHeight="1" x14ac:dyDescent="0.2">
      <c r="A83" s="76">
        <v>0.1</v>
      </c>
      <c r="B83" s="68" t="s">
        <v>156</v>
      </c>
      <c r="C83" s="310"/>
      <c r="D83" s="311"/>
      <c r="E83" s="311"/>
      <c r="F83" s="311"/>
      <c r="G83" s="311"/>
      <c r="H83" s="311"/>
      <c r="I83" s="311"/>
      <c r="J83" s="311"/>
      <c r="K83" s="311"/>
      <c r="L83" s="311"/>
      <c r="M83" s="311"/>
      <c r="N83" s="312"/>
      <c r="O83" s="21" t="s">
        <v>216</v>
      </c>
      <c r="P83" s="21"/>
      <c r="Q83" s="21"/>
      <c r="R83" s="21"/>
      <c r="S83" s="120">
        <f>SUM(C83:R83)</f>
        <v>0</v>
      </c>
      <c r="T83" s="23"/>
    </row>
    <row r="84" spans="1:20" ht="30" customHeight="1" x14ac:dyDescent="0.2">
      <c r="A84" s="67">
        <v>0.2</v>
      </c>
      <c r="B84" s="68" t="s">
        <v>158</v>
      </c>
      <c r="C84" s="313"/>
      <c r="D84" s="314"/>
      <c r="E84" s="314"/>
      <c r="F84" s="314"/>
      <c r="G84" s="314"/>
      <c r="H84" s="314"/>
      <c r="I84" s="314"/>
      <c r="J84" s="314"/>
      <c r="K84" s="314"/>
      <c r="L84" s="314"/>
      <c r="M84" s="314"/>
      <c r="N84" s="315"/>
      <c r="O84" s="21" t="s">
        <v>216</v>
      </c>
      <c r="P84" s="21"/>
      <c r="Q84" s="21"/>
      <c r="R84" s="21"/>
      <c r="S84" s="120">
        <f t="shared" ref="S84:S101" si="2">SUM(C84:R84)</f>
        <v>0</v>
      </c>
      <c r="T84" s="23"/>
    </row>
    <row r="85" spans="1:20" ht="30" customHeight="1" x14ac:dyDescent="0.2">
      <c r="A85" s="67">
        <v>0.3</v>
      </c>
      <c r="B85" s="68" t="s">
        <v>159</v>
      </c>
      <c r="C85" s="21"/>
      <c r="D85" s="21"/>
      <c r="E85" s="22"/>
      <c r="F85" s="21"/>
      <c r="G85" s="21"/>
      <c r="H85" s="21"/>
      <c r="I85" s="21"/>
      <c r="J85" s="21"/>
      <c r="K85" s="21"/>
      <c r="L85" s="316"/>
      <c r="M85" s="317"/>
      <c r="N85" s="318"/>
      <c r="O85" s="21" t="s">
        <v>216</v>
      </c>
      <c r="P85" s="21"/>
      <c r="Q85" s="21"/>
      <c r="R85" s="21"/>
      <c r="S85" s="120">
        <f t="shared" si="2"/>
        <v>0</v>
      </c>
      <c r="T85" s="23"/>
    </row>
    <row r="86" spans="1:20" ht="30" customHeight="1" x14ac:dyDescent="0.2">
      <c r="A86" s="67">
        <v>0.4</v>
      </c>
      <c r="B86" s="68" t="s">
        <v>160</v>
      </c>
      <c r="C86" s="21"/>
      <c r="D86" s="21"/>
      <c r="E86" s="22"/>
      <c r="F86" s="21"/>
      <c r="G86" s="21"/>
      <c r="H86" s="21"/>
      <c r="I86" s="21"/>
      <c r="J86" s="21"/>
      <c r="K86" s="21"/>
      <c r="L86" s="319"/>
      <c r="M86" s="320"/>
      <c r="N86" s="321"/>
      <c r="O86" s="21" t="s">
        <v>216</v>
      </c>
      <c r="P86" s="21"/>
      <c r="Q86" s="21"/>
      <c r="R86" s="21"/>
      <c r="S86" s="120">
        <f t="shared" si="2"/>
        <v>0</v>
      </c>
      <c r="T86" s="23"/>
    </row>
    <row r="87" spans="1:20" ht="30" customHeight="1" x14ac:dyDescent="0.2">
      <c r="A87" s="67">
        <v>0.5</v>
      </c>
      <c r="B87" s="68" t="s">
        <v>217</v>
      </c>
      <c r="C87" s="21"/>
      <c r="D87" s="21"/>
      <c r="E87" s="22"/>
      <c r="F87" s="21"/>
      <c r="G87" s="21"/>
      <c r="H87" s="21"/>
      <c r="I87" s="21"/>
      <c r="J87" s="21"/>
      <c r="K87" s="21"/>
      <c r="L87" s="319"/>
      <c r="M87" s="320"/>
      <c r="N87" s="321"/>
      <c r="O87" s="21" t="s">
        <v>216</v>
      </c>
      <c r="P87" s="21"/>
      <c r="Q87" s="21"/>
      <c r="R87" s="21"/>
      <c r="S87" s="120">
        <f t="shared" si="2"/>
        <v>0</v>
      </c>
      <c r="T87" s="23"/>
    </row>
    <row r="88" spans="1:20" ht="30" customHeight="1" x14ac:dyDescent="0.2">
      <c r="A88" s="67">
        <v>1</v>
      </c>
      <c r="B88" s="74" t="s">
        <v>161</v>
      </c>
      <c r="C88" s="21"/>
      <c r="D88" s="21"/>
      <c r="E88" s="22"/>
      <c r="F88" s="21"/>
      <c r="G88" s="21"/>
      <c r="H88" s="21"/>
      <c r="I88" s="21"/>
      <c r="J88" s="21"/>
      <c r="K88" s="21"/>
      <c r="L88" s="319"/>
      <c r="M88" s="320"/>
      <c r="N88" s="321"/>
      <c r="O88" s="21" t="s">
        <v>216</v>
      </c>
      <c r="P88" s="21"/>
      <c r="Q88" s="21"/>
      <c r="R88" s="21"/>
      <c r="S88" s="120">
        <f t="shared" si="2"/>
        <v>0</v>
      </c>
      <c r="T88" s="23"/>
    </row>
    <row r="89" spans="1:20" ht="30" customHeight="1" x14ac:dyDescent="0.2">
      <c r="A89" s="67">
        <v>2.1</v>
      </c>
      <c r="B89" s="68" t="s">
        <v>162</v>
      </c>
      <c r="C89" s="21"/>
      <c r="D89" s="21"/>
      <c r="E89" s="21"/>
      <c r="F89" s="21"/>
      <c r="G89" s="21"/>
      <c r="H89" s="21"/>
      <c r="I89" s="21"/>
      <c r="J89" s="21"/>
      <c r="K89" s="21"/>
      <c r="L89" s="319"/>
      <c r="M89" s="320"/>
      <c r="N89" s="321"/>
      <c r="O89" s="21" t="s">
        <v>216</v>
      </c>
      <c r="P89" s="21"/>
      <c r="Q89" s="21"/>
      <c r="R89" s="21"/>
      <c r="S89" s="120">
        <f t="shared" si="2"/>
        <v>0</v>
      </c>
      <c r="T89" s="23"/>
    </row>
    <row r="90" spans="1:20" ht="30" customHeight="1" x14ac:dyDescent="0.2">
      <c r="A90" s="67">
        <v>2.2000000000000002</v>
      </c>
      <c r="B90" s="68" t="s">
        <v>163</v>
      </c>
      <c r="C90" s="21"/>
      <c r="D90" s="21"/>
      <c r="E90" s="22"/>
      <c r="F90" s="21"/>
      <c r="G90" s="21"/>
      <c r="H90" s="21"/>
      <c r="I90" s="21"/>
      <c r="J90" s="21"/>
      <c r="K90" s="21"/>
      <c r="L90" s="319"/>
      <c r="M90" s="320"/>
      <c r="N90" s="321"/>
      <c r="O90" s="21" t="s">
        <v>216</v>
      </c>
      <c r="P90" s="21"/>
      <c r="Q90" s="21"/>
      <c r="R90" s="21"/>
      <c r="S90" s="120">
        <f t="shared" si="2"/>
        <v>0</v>
      </c>
      <c r="T90" s="23"/>
    </row>
    <row r="91" spans="1:20" ht="30" customHeight="1" x14ac:dyDescent="0.2">
      <c r="A91" s="67">
        <v>2.2999999999999998</v>
      </c>
      <c r="B91" s="68" t="s">
        <v>164</v>
      </c>
      <c r="C91" s="21"/>
      <c r="D91" s="21"/>
      <c r="E91" s="22"/>
      <c r="F91" s="21"/>
      <c r="G91" s="21"/>
      <c r="H91" s="21"/>
      <c r="I91" s="21"/>
      <c r="J91" s="21"/>
      <c r="K91" s="21"/>
      <c r="L91" s="319"/>
      <c r="M91" s="320"/>
      <c r="N91" s="321"/>
      <c r="O91" s="21" t="s">
        <v>216</v>
      </c>
      <c r="P91" s="21"/>
      <c r="Q91" s="21"/>
      <c r="R91" s="21"/>
      <c r="S91" s="120">
        <f t="shared" si="2"/>
        <v>0</v>
      </c>
      <c r="T91" s="23"/>
    </row>
    <row r="92" spans="1:20" ht="30" customHeight="1" x14ac:dyDescent="0.2">
      <c r="A92" s="67">
        <v>2.4</v>
      </c>
      <c r="B92" s="68" t="s">
        <v>165</v>
      </c>
      <c r="C92" s="21"/>
      <c r="D92" s="21"/>
      <c r="E92" s="22"/>
      <c r="F92" s="21"/>
      <c r="G92" s="21"/>
      <c r="H92" s="21"/>
      <c r="I92" s="21"/>
      <c r="J92" s="21"/>
      <c r="K92" s="21"/>
      <c r="L92" s="319"/>
      <c r="M92" s="320"/>
      <c r="N92" s="321"/>
      <c r="O92" s="21" t="s">
        <v>216</v>
      </c>
      <c r="P92" s="21"/>
      <c r="Q92" s="21"/>
      <c r="R92" s="21"/>
      <c r="S92" s="120">
        <f t="shared" si="2"/>
        <v>0</v>
      </c>
      <c r="T92" s="23"/>
    </row>
    <row r="93" spans="1:20" ht="30" customHeight="1" x14ac:dyDescent="0.2">
      <c r="A93" s="67">
        <v>2.5</v>
      </c>
      <c r="B93" s="68" t="s">
        <v>166</v>
      </c>
      <c r="C93" s="21"/>
      <c r="D93" s="21"/>
      <c r="E93" s="22"/>
      <c r="F93" s="21"/>
      <c r="G93" s="21"/>
      <c r="H93" s="21"/>
      <c r="I93" s="21"/>
      <c r="J93" s="21"/>
      <c r="K93" s="21"/>
      <c r="L93" s="319"/>
      <c r="M93" s="320"/>
      <c r="N93" s="321"/>
      <c r="O93" s="21" t="s">
        <v>216</v>
      </c>
      <c r="P93" s="21"/>
      <c r="Q93" s="21"/>
      <c r="R93" s="21"/>
      <c r="S93" s="120">
        <f t="shared" si="2"/>
        <v>0</v>
      </c>
      <c r="T93" s="23"/>
    </row>
    <row r="94" spans="1:20" ht="30" customHeight="1" x14ac:dyDescent="0.2">
      <c r="A94" s="67">
        <v>2.6</v>
      </c>
      <c r="B94" s="68" t="s">
        <v>167</v>
      </c>
      <c r="C94" s="21"/>
      <c r="D94" s="21"/>
      <c r="E94" s="22"/>
      <c r="F94" s="21"/>
      <c r="G94" s="21"/>
      <c r="H94" s="21"/>
      <c r="I94" s="21"/>
      <c r="J94" s="21"/>
      <c r="K94" s="21"/>
      <c r="L94" s="319"/>
      <c r="M94" s="320"/>
      <c r="N94" s="321"/>
      <c r="O94" s="21" t="s">
        <v>216</v>
      </c>
      <c r="P94" s="21"/>
      <c r="Q94" s="21"/>
      <c r="R94" s="21"/>
      <c r="S94" s="120">
        <f t="shared" si="2"/>
        <v>0</v>
      </c>
      <c r="T94" s="23"/>
    </row>
    <row r="95" spans="1:20" ht="30" customHeight="1" x14ac:dyDescent="0.2">
      <c r="A95" s="67">
        <v>2.7</v>
      </c>
      <c r="B95" s="68" t="s">
        <v>168</v>
      </c>
      <c r="C95" s="21"/>
      <c r="D95" s="21"/>
      <c r="E95" s="22"/>
      <c r="F95" s="21"/>
      <c r="G95" s="21"/>
      <c r="H95" s="21"/>
      <c r="I95" s="21"/>
      <c r="J95" s="21"/>
      <c r="K95" s="21"/>
      <c r="L95" s="319"/>
      <c r="M95" s="320"/>
      <c r="N95" s="321"/>
      <c r="O95" s="21" t="s">
        <v>216</v>
      </c>
      <c r="P95" s="21"/>
      <c r="Q95" s="21"/>
      <c r="R95" s="21"/>
      <c r="S95" s="120">
        <f t="shared" si="2"/>
        <v>0</v>
      </c>
      <c r="T95" s="23"/>
    </row>
    <row r="96" spans="1:20" ht="30" customHeight="1" x14ac:dyDescent="0.2">
      <c r="A96" s="67">
        <v>2.8</v>
      </c>
      <c r="B96" s="68" t="s">
        <v>169</v>
      </c>
      <c r="C96" s="21"/>
      <c r="D96" s="21"/>
      <c r="E96" s="22"/>
      <c r="F96" s="21"/>
      <c r="G96" s="21"/>
      <c r="H96" s="21"/>
      <c r="I96" s="21"/>
      <c r="J96" s="21"/>
      <c r="K96" s="21"/>
      <c r="L96" s="319"/>
      <c r="M96" s="320"/>
      <c r="N96" s="321"/>
      <c r="O96" s="21" t="s">
        <v>216</v>
      </c>
      <c r="P96" s="21"/>
      <c r="Q96" s="21"/>
      <c r="R96" s="21"/>
      <c r="S96" s="120">
        <f t="shared" si="2"/>
        <v>0</v>
      </c>
      <c r="T96" s="23"/>
    </row>
    <row r="97" spans="1:47" ht="30" customHeight="1" x14ac:dyDescent="0.2">
      <c r="A97" s="67">
        <v>3</v>
      </c>
      <c r="B97" s="68" t="s">
        <v>170</v>
      </c>
      <c r="C97" s="21"/>
      <c r="D97" s="21"/>
      <c r="E97" s="22"/>
      <c r="F97" s="21"/>
      <c r="G97" s="21"/>
      <c r="H97" s="21"/>
      <c r="I97" s="21"/>
      <c r="J97" s="21"/>
      <c r="K97" s="21"/>
      <c r="L97" s="319"/>
      <c r="M97" s="320"/>
      <c r="N97" s="321"/>
      <c r="O97" s="21" t="s">
        <v>216</v>
      </c>
      <c r="P97" s="21"/>
      <c r="Q97" s="21"/>
      <c r="R97" s="21"/>
      <c r="S97" s="120">
        <f t="shared" si="2"/>
        <v>0</v>
      </c>
      <c r="T97" s="23"/>
    </row>
    <row r="98" spans="1:47" ht="30" customHeight="1" x14ac:dyDescent="0.2">
      <c r="A98" s="67">
        <v>4</v>
      </c>
      <c r="B98" s="68" t="s">
        <v>218</v>
      </c>
      <c r="C98" s="21"/>
      <c r="D98" s="21"/>
      <c r="E98" s="22"/>
      <c r="F98" s="21"/>
      <c r="G98" s="21"/>
      <c r="H98" s="21"/>
      <c r="I98" s="21"/>
      <c r="J98" s="21"/>
      <c r="K98" s="21"/>
      <c r="L98" s="322"/>
      <c r="M98" s="323"/>
      <c r="N98" s="324"/>
      <c r="O98" s="21" t="s">
        <v>216</v>
      </c>
      <c r="P98" s="21"/>
      <c r="Q98" s="21"/>
      <c r="R98" s="21"/>
      <c r="S98" s="120">
        <f t="shared" si="2"/>
        <v>0</v>
      </c>
      <c r="T98" s="23"/>
    </row>
    <row r="99" spans="1:47" ht="30" customHeight="1" x14ac:dyDescent="0.2">
      <c r="A99" s="67">
        <v>5</v>
      </c>
      <c r="B99" s="68" t="s">
        <v>172</v>
      </c>
      <c r="C99" s="21"/>
      <c r="D99" s="21"/>
      <c r="E99" s="22"/>
      <c r="F99" s="21"/>
      <c r="G99" s="21"/>
      <c r="H99" s="21"/>
      <c r="I99" s="21"/>
      <c r="J99" s="21"/>
      <c r="K99" s="21"/>
      <c r="L99" s="21" t="s">
        <v>219</v>
      </c>
      <c r="M99" s="21" t="s">
        <v>220</v>
      </c>
      <c r="N99" s="21" t="s">
        <v>221</v>
      </c>
      <c r="O99" s="21" t="s">
        <v>216</v>
      </c>
      <c r="P99" s="21"/>
      <c r="Q99" s="21"/>
      <c r="R99" s="21"/>
      <c r="S99" s="120">
        <f>SUM(C99:R99)</f>
        <v>0</v>
      </c>
      <c r="T99" s="23"/>
    </row>
    <row r="100" spans="1:47" ht="30" customHeight="1" x14ac:dyDescent="0.2">
      <c r="A100" s="67">
        <v>6</v>
      </c>
      <c r="B100" s="68" t="s">
        <v>173</v>
      </c>
      <c r="C100" s="21"/>
      <c r="D100" s="21"/>
      <c r="E100" s="22"/>
      <c r="F100" s="21"/>
      <c r="G100" s="21"/>
      <c r="H100" s="21"/>
      <c r="I100" s="21"/>
      <c r="J100" s="21"/>
      <c r="K100" s="21"/>
      <c r="L100" s="316"/>
      <c r="M100" s="317"/>
      <c r="N100" s="318"/>
      <c r="O100" s="21" t="s">
        <v>216</v>
      </c>
      <c r="P100" s="21"/>
      <c r="Q100" s="21"/>
      <c r="R100" s="21"/>
      <c r="S100" s="120">
        <f t="shared" si="2"/>
        <v>0</v>
      </c>
      <c r="T100" s="23"/>
    </row>
    <row r="101" spans="1:47" ht="30" customHeight="1" x14ac:dyDescent="0.2">
      <c r="A101" s="67">
        <v>7</v>
      </c>
      <c r="B101" s="68" t="s">
        <v>174</v>
      </c>
      <c r="C101" s="21"/>
      <c r="D101" s="21"/>
      <c r="E101" s="22"/>
      <c r="F101" s="21"/>
      <c r="G101" s="21"/>
      <c r="H101" s="21"/>
      <c r="I101" s="21"/>
      <c r="J101" s="21"/>
      <c r="K101" s="21"/>
      <c r="L101" s="319"/>
      <c r="M101" s="320"/>
      <c r="N101" s="321"/>
      <c r="O101" s="21" t="s">
        <v>216</v>
      </c>
      <c r="P101" s="21"/>
      <c r="Q101" s="21"/>
      <c r="R101" s="21"/>
      <c r="S101" s="120">
        <f t="shared" si="2"/>
        <v>0</v>
      </c>
      <c r="T101" s="23"/>
    </row>
    <row r="102" spans="1:47" ht="30" customHeight="1" x14ac:dyDescent="0.2">
      <c r="A102" s="67">
        <v>8</v>
      </c>
      <c r="B102" s="68" t="s">
        <v>175</v>
      </c>
      <c r="C102" s="21"/>
      <c r="D102" s="21"/>
      <c r="E102" s="22"/>
      <c r="F102" s="21"/>
      <c r="G102" s="21"/>
      <c r="H102" s="21"/>
      <c r="I102" s="21"/>
      <c r="J102" s="21"/>
      <c r="K102" s="21"/>
      <c r="L102" s="322"/>
      <c r="M102" s="323"/>
      <c r="N102" s="324"/>
      <c r="O102" s="21" t="s">
        <v>216</v>
      </c>
      <c r="P102" s="21"/>
      <c r="Q102" s="21"/>
      <c r="R102" s="21"/>
      <c r="S102" s="120">
        <f>SUM(C102:R102)</f>
        <v>0</v>
      </c>
      <c r="T102" s="23"/>
    </row>
    <row r="103" spans="1:47" ht="30" customHeight="1" x14ac:dyDescent="0.2">
      <c r="A103" s="292" t="s">
        <v>222</v>
      </c>
      <c r="B103" s="293"/>
      <c r="C103" s="289"/>
      <c r="D103" s="290"/>
      <c r="E103" s="291"/>
      <c r="F103" s="24"/>
      <c r="G103" s="338"/>
      <c r="H103" s="339"/>
      <c r="I103" s="339"/>
      <c r="J103" s="339"/>
      <c r="K103" s="339"/>
      <c r="L103" s="339"/>
      <c r="M103" s="339"/>
      <c r="N103" s="339"/>
      <c r="O103" s="339"/>
      <c r="P103" s="339"/>
      <c r="Q103" s="339"/>
      <c r="R103" s="340"/>
      <c r="S103" s="114">
        <f>F103</f>
        <v>0</v>
      </c>
      <c r="T103" s="131"/>
    </row>
    <row r="104" spans="1:47" ht="27" customHeight="1" x14ac:dyDescent="0.2">
      <c r="A104" s="282" t="s">
        <v>114</v>
      </c>
      <c r="B104" s="283"/>
      <c r="C104" s="143">
        <f>SUM(C85:C102)</f>
        <v>0</v>
      </c>
      <c r="D104" s="143">
        <f t="shared" ref="D104:K104" si="3">SUM(D85:D102)</f>
        <v>0</v>
      </c>
      <c r="E104" s="144">
        <f t="shared" si="3"/>
        <v>0</v>
      </c>
      <c r="F104" s="143">
        <f>SUM(F85:F103)</f>
        <v>0</v>
      </c>
      <c r="G104" s="143">
        <f t="shared" si="3"/>
        <v>0</v>
      </c>
      <c r="H104" s="143">
        <f t="shared" si="3"/>
        <v>0</v>
      </c>
      <c r="I104" s="143">
        <f>SUM(I85:I102)</f>
        <v>0</v>
      </c>
      <c r="J104" s="143">
        <f t="shared" si="3"/>
        <v>0</v>
      </c>
      <c r="K104" s="143">
        <f t="shared" si="3"/>
        <v>0</v>
      </c>
      <c r="L104" s="341" t="e">
        <f>L99+M99</f>
        <v>#VALUE!</v>
      </c>
      <c r="M104" s="342"/>
      <c r="N104" s="143" t="str">
        <f>N99</f>
        <v>Operational Water</v>
      </c>
      <c r="O104" s="143">
        <f>SUM(O83:O102)</f>
        <v>0</v>
      </c>
      <c r="P104" s="143">
        <f t="shared" ref="P104:T104" si="4">SUM(P83:P102)</f>
        <v>0</v>
      </c>
      <c r="Q104" s="143">
        <f t="shared" si="4"/>
        <v>0</v>
      </c>
      <c r="R104" s="143">
        <f t="shared" si="4"/>
        <v>0</v>
      </c>
      <c r="S104" s="143">
        <f>SUM(S83:S103)</f>
        <v>0</v>
      </c>
      <c r="T104" s="143">
        <f t="shared" si="4"/>
        <v>0</v>
      </c>
    </row>
    <row r="105" spans="1:47" ht="27" customHeight="1" x14ac:dyDescent="0.2">
      <c r="A105" s="343" t="s">
        <v>115</v>
      </c>
      <c r="B105" s="344"/>
      <c r="C105" s="142" t="e">
        <f t="shared" ref="C105:K105" si="5">C104/$C$6</f>
        <v>#DIV/0!</v>
      </c>
      <c r="D105" s="142" t="e">
        <f t="shared" si="5"/>
        <v>#DIV/0!</v>
      </c>
      <c r="E105" s="142" t="e">
        <f t="shared" si="5"/>
        <v>#DIV/0!</v>
      </c>
      <c r="F105" s="142" t="e">
        <f t="shared" si="5"/>
        <v>#DIV/0!</v>
      </c>
      <c r="G105" s="142" t="e">
        <f t="shared" si="5"/>
        <v>#DIV/0!</v>
      </c>
      <c r="H105" s="142" t="e">
        <f t="shared" si="5"/>
        <v>#DIV/0!</v>
      </c>
      <c r="I105" s="142" t="e">
        <f t="shared" si="5"/>
        <v>#DIV/0!</v>
      </c>
      <c r="J105" s="142" t="e">
        <f t="shared" si="5"/>
        <v>#DIV/0!</v>
      </c>
      <c r="K105" s="142" t="e">
        <f t="shared" si="5"/>
        <v>#DIV/0!</v>
      </c>
      <c r="L105" s="345" t="e">
        <f>L104/$C$6</f>
        <v>#VALUE!</v>
      </c>
      <c r="M105" s="346"/>
      <c r="N105" s="142" t="e">
        <f t="shared" ref="N105:T105" si="6">N104/$C$6</f>
        <v>#VALUE!</v>
      </c>
      <c r="O105" s="142" t="e">
        <f t="shared" si="6"/>
        <v>#DIV/0!</v>
      </c>
      <c r="P105" s="142" t="e">
        <f t="shared" si="6"/>
        <v>#DIV/0!</v>
      </c>
      <c r="Q105" s="142" t="e">
        <f t="shared" si="6"/>
        <v>#DIV/0!</v>
      </c>
      <c r="R105" s="142" t="e">
        <f t="shared" si="6"/>
        <v>#DIV/0!</v>
      </c>
      <c r="S105" s="142" t="e">
        <f t="shared" si="6"/>
        <v>#DIV/0!</v>
      </c>
      <c r="T105" s="142" t="e">
        <f t="shared" si="6"/>
        <v>#DIV/0!</v>
      </c>
    </row>
    <row r="106" spans="1:47" x14ac:dyDescent="0.2">
      <c r="A106" s="331" t="s">
        <v>223</v>
      </c>
      <c r="B106" s="331"/>
      <c r="C106" s="331"/>
      <c r="D106" s="331"/>
      <c r="E106" s="331"/>
      <c r="F106" s="331"/>
      <c r="G106" s="331"/>
      <c r="H106" s="331"/>
      <c r="I106" s="331"/>
      <c r="J106" s="331"/>
      <c r="K106" s="331"/>
      <c r="L106" s="331"/>
      <c r="M106" s="331"/>
      <c r="N106" s="331"/>
      <c r="O106" s="331"/>
      <c r="P106" s="331"/>
      <c r="Q106" s="331"/>
      <c r="R106" s="331"/>
      <c r="S106" s="331"/>
      <c r="T106" s="331"/>
    </row>
    <row r="107" spans="1:47" x14ac:dyDescent="0.2">
      <c r="A107" s="77" t="s">
        <v>224</v>
      </c>
      <c r="B107" s="77"/>
      <c r="C107" s="77"/>
      <c r="D107" s="78"/>
      <c r="E107" s="78"/>
      <c r="F107" s="77"/>
      <c r="G107" s="77"/>
      <c r="H107" s="77"/>
      <c r="I107" s="77"/>
      <c r="J107" s="77"/>
      <c r="K107" s="77"/>
      <c r="L107" s="77"/>
      <c r="M107" s="77"/>
      <c r="N107" s="77"/>
      <c r="O107" s="78"/>
      <c r="P107" s="78"/>
    </row>
    <row r="108" spans="1:47" s="81" customFormat="1" ht="57.75" customHeight="1" x14ac:dyDescent="0.2">
      <c r="A108" s="130"/>
      <c r="B108" s="130"/>
      <c r="C108" s="130"/>
      <c r="D108" s="130"/>
      <c r="E108" s="130"/>
      <c r="F108" s="130"/>
      <c r="G108" s="130"/>
      <c r="H108" s="130"/>
      <c r="I108" s="130"/>
      <c r="J108" s="130"/>
      <c r="K108" s="130"/>
      <c r="L108" s="130"/>
      <c r="M108" s="130"/>
      <c r="N108" s="130"/>
      <c r="O108" s="130"/>
      <c r="P108" s="130"/>
      <c r="Q108" s="141"/>
      <c r="R108" s="141"/>
      <c r="S108" s="141"/>
      <c r="T108" s="141"/>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row>
    <row r="109" spans="1:47" ht="0.75" customHeight="1" x14ac:dyDescent="0.2">
      <c r="A109" s="130"/>
      <c r="B109" s="130"/>
      <c r="C109" s="130"/>
      <c r="D109" s="130"/>
      <c r="E109" s="130"/>
      <c r="F109" s="130"/>
      <c r="G109" s="130"/>
      <c r="H109" s="130"/>
      <c r="I109" s="130"/>
      <c r="J109" s="130"/>
      <c r="K109" s="130"/>
      <c r="L109" s="130"/>
      <c r="M109" s="130"/>
      <c r="N109" s="130"/>
      <c r="O109" s="130"/>
      <c r="P109" s="130"/>
      <c r="Q109" s="141"/>
      <c r="R109" s="141"/>
      <c r="S109" s="141"/>
      <c r="T109" s="141"/>
      <c r="U109" s="80"/>
      <c r="V109" s="80"/>
    </row>
    <row r="110" spans="1:47" ht="35.25" customHeight="1" x14ac:dyDescent="0.2">
      <c r="A110" s="130"/>
      <c r="B110" s="130"/>
      <c r="C110" s="130"/>
      <c r="D110" s="130"/>
      <c r="E110" s="130"/>
      <c r="F110" s="130"/>
      <c r="G110" s="130"/>
      <c r="H110" s="130"/>
      <c r="I110" s="130"/>
      <c r="J110" s="130"/>
      <c r="K110" s="130"/>
      <c r="L110" s="130"/>
      <c r="M110" s="130"/>
      <c r="N110" s="130"/>
      <c r="O110" s="130"/>
      <c r="P110" s="130"/>
      <c r="Q110" s="141"/>
      <c r="R110" s="141"/>
      <c r="S110" s="141"/>
      <c r="T110" s="141"/>
      <c r="U110" s="80"/>
      <c r="V110" s="80"/>
    </row>
    <row r="111" spans="1:47" ht="12.75" customHeight="1" x14ac:dyDescent="0.2">
      <c r="A111" s="130"/>
      <c r="B111" s="130"/>
      <c r="C111" s="130"/>
      <c r="D111" s="130"/>
      <c r="E111" s="130"/>
      <c r="F111" s="130"/>
      <c r="G111" s="130"/>
      <c r="H111" s="130"/>
      <c r="I111" s="130"/>
      <c r="J111" s="130"/>
      <c r="K111" s="130"/>
      <c r="L111" s="130"/>
      <c r="M111" s="130"/>
      <c r="N111" s="130"/>
      <c r="O111" s="130"/>
      <c r="P111" s="130"/>
      <c r="Q111" s="130"/>
      <c r="R111" s="130"/>
      <c r="S111" s="130"/>
      <c r="T111" s="130"/>
      <c r="U111" s="80"/>
      <c r="V111" s="80"/>
    </row>
    <row r="112" spans="1:47" ht="26.65" customHeight="1" x14ac:dyDescent="0.2">
      <c r="A112" s="130"/>
      <c r="B112" s="130"/>
      <c r="C112" s="130"/>
      <c r="D112" s="130"/>
      <c r="E112" s="130"/>
      <c r="F112" s="130"/>
      <c r="G112" s="130"/>
      <c r="H112" s="130"/>
      <c r="I112" s="130"/>
      <c r="J112" s="130"/>
      <c r="K112" s="130"/>
      <c r="L112" s="130"/>
      <c r="M112" s="130"/>
      <c r="N112" s="130"/>
      <c r="O112" s="130"/>
      <c r="P112" s="130"/>
      <c r="Q112" s="130"/>
      <c r="R112" s="130"/>
      <c r="S112" s="130"/>
      <c r="T112" s="130"/>
      <c r="U112" s="80"/>
      <c r="V112" s="80"/>
    </row>
    <row r="113" spans="1:22" ht="25.5" customHeight="1" x14ac:dyDescent="0.2">
      <c r="A113" s="130"/>
      <c r="B113" s="130"/>
      <c r="C113" s="130"/>
      <c r="D113" s="130"/>
      <c r="E113" s="130"/>
      <c r="F113" s="130"/>
      <c r="G113" s="130"/>
      <c r="H113" s="130"/>
      <c r="I113" s="130"/>
      <c r="J113" s="130"/>
      <c r="K113" s="130"/>
      <c r="L113" s="130"/>
      <c r="M113" s="130"/>
      <c r="N113" s="130"/>
      <c r="O113" s="130"/>
      <c r="P113" s="130"/>
      <c r="Q113" s="130"/>
      <c r="R113" s="130"/>
      <c r="S113" s="130"/>
      <c r="T113" s="130"/>
      <c r="U113" s="80"/>
      <c r="V113" s="80"/>
    </row>
    <row r="114" spans="1:22" ht="29.65" customHeight="1" x14ac:dyDescent="0.2">
      <c r="A114" s="130"/>
      <c r="B114" s="130"/>
      <c r="C114" s="130"/>
      <c r="D114" s="130"/>
      <c r="E114" s="130"/>
      <c r="F114" s="130"/>
      <c r="G114" s="130"/>
      <c r="H114" s="130"/>
      <c r="I114" s="130"/>
      <c r="J114" s="130"/>
      <c r="K114" s="130"/>
      <c r="L114" s="130"/>
      <c r="M114" s="130"/>
      <c r="N114" s="130"/>
      <c r="O114" s="130"/>
      <c r="P114" s="130"/>
      <c r="Q114" s="130"/>
      <c r="R114" s="130"/>
      <c r="S114" s="130"/>
      <c r="T114" s="130"/>
      <c r="U114" s="80"/>
      <c r="V114" s="80"/>
    </row>
    <row r="115" spans="1:22" ht="29.25" customHeight="1" x14ac:dyDescent="0.2">
      <c r="A115" s="130"/>
      <c r="B115" s="130"/>
      <c r="C115" s="130"/>
      <c r="D115" s="130"/>
      <c r="E115" s="130"/>
      <c r="F115" s="130"/>
      <c r="G115" s="130"/>
      <c r="H115" s="130"/>
      <c r="I115" s="130"/>
      <c r="J115" s="130"/>
      <c r="K115" s="130"/>
      <c r="L115" s="130"/>
      <c r="M115" s="130"/>
      <c r="N115" s="130"/>
      <c r="O115" s="130"/>
      <c r="P115" s="130"/>
      <c r="Q115" s="130"/>
      <c r="R115" s="130"/>
      <c r="S115" s="130"/>
      <c r="T115" s="130"/>
      <c r="U115" s="80"/>
      <c r="V115" s="80"/>
    </row>
    <row r="116" spans="1:22" ht="33" customHeight="1" x14ac:dyDescent="0.2">
      <c r="A116" s="130"/>
      <c r="B116" s="130"/>
      <c r="C116" s="130"/>
      <c r="D116" s="130"/>
      <c r="E116" s="130"/>
      <c r="F116" s="130"/>
      <c r="G116" s="130"/>
      <c r="H116" s="130"/>
      <c r="I116" s="130"/>
      <c r="J116" s="130"/>
      <c r="K116" s="130"/>
      <c r="L116" s="130"/>
      <c r="M116" s="130"/>
      <c r="N116" s="130"/>
      <c r="O116" s="130"/>
      <c r="P116" s="130"/>
      <c r="Q116" s="130"/>
      <c r="R116" s="130"/>
      <c r="S116" s="130"/>
      <c r="T116" s="130"/>
      <c r="U116" s="80"/>
      <c r="V116" s="80"/>
    </row>
    <row r="117" spans="1:22" ht="33" customHeight="1" x14ac:dyDescent="0.2">
      <c r="A117" s="130"/>
      <c r="B117" s="130"/>
      <c r="C117" s="130"/>
      <c r="D117" s="130"/>
      <c r="E117" s="130"/>
      <c r="F117" s="130"/>
      <c r="G117" s="130"/>
      <c r="H117" s="130"/>
      <c r="I117" s="130"/>
      <c r="J117" s="130"/>
      <c r="K117" s="130"/>
      <c r="L117" s="130"/>
      <c r="M117" s="130"/>
      <c r="N117" s="130"/>
      <c r="O117" s="130"/>
      <c r="P117" s="130"/>
      <c r="Q117" s="130"/>
      <c r="R117" s="130"/>
      <c r="S117" s="130"/>
      <c r="T117" s="130"/>
      <c r="U117" s="80"/>
      <c r="V117" s="80"/>
    </row>
    <row r="118" spans="1:22" ht="33.4" customHeight="1" x14ac:dyDescent="0.2">
      <c r="A118" s="130"/>
      <c r="B118" s="130"/>
      <c r="C118" s="130"/>
      <c r="D118" s="130"/>
      <c r="E118" s="130"/>
      <c r="F118" s="130"/>
      <c r="G118" s="130"/>
      <c r="H118" s="130"/>
      <c r="I118" s="130"/>
      <c r="J118" s="130"/>
      <c r="K118" s="130"/>
      <c r="L118" s="130"/>
      <c r="M118" s="130"/>
      <c r="N118" s="130"/>
      <c r="O118" s="130"/>
      <c r="P118" s="130"/>
      <c r="Q118" s="130"/>
      <c r="R118" s="130"/>
      <c r="S118" s="130"/>
      <c r="T118" s="130"/>
      <c r="U118" s="80"/>
      <c r="V118" s="80"/>
    </row>
    <row r="119" spans="1:22" ht="29.65" customHeight="1" x14ac:dyDescent="0.2">
      <c r="A119" s="130"/>
      <c r="B119" s="130"/>
      <c r="C119" s="130"/>
      <c r="D119" s="130"/>
      <c r="E119" s="130"/>
      <c r="F119" s="130"/>
      <c r="G119" s="130"/>
      <c r="H119" s="130"/>
      <c r="I119" s="130"/>
      <c r="J119" s="130"/>
      <c r="K119" s="130"/>
      <c r="L119" s="130"/>
      <c r="M119" s="130"/>
      <c r="N119" s="130"/>
      <c r="O119" s="130"/>
      <c r="P119" s="130"/>
      <c r="Q119" s="130"/>
      <c r="R119" s="130"/>
      <c r="S119" s="130"/>
      <c r="T119" s="130"/>
      <c r="U119" s="80"/>
      <c r="V119" s="80"/>
    </row>
    <row r="120" spans="1:22" ht="34.9" customHeight="1" x14ac:dyDescent="0.2">
      <c r="A120" s="130"/>
      <c r="B120" s="130"/>
      <c r="C120" s="130"/>
      <c r="D120" s="130"/>
      <c r="E120" s="130"/>
      <c r="F120" s="130"/>
      <c r="G120" s="130"/>
      <c r="H120" s="130"/>
      <c r="I120" s="130"/>
      <c r="J120" s="130"/>
      <c r="K120" s="130"/>
      <c r="L120" s="130"/>
      <c r="M120" s="130"/>
      <c r="N120" s="130"/>
      <c r="O120" s="130"/>
      <c r="P120" s="130"/>
      <c r="Q120" s="130"/>
      <c r="R120" s="130"/>
      <c r="S120" s="130"/>
      <c r="T120" s="130"/>
      <c r="U120" s="80"/>
      <c r="V120" s="80"/>
    </row>
    <row r="121" spans="1:22" ht="28.9" customHeight="1" x14ac:dyDescent="0.2">
      <c r="A121" s="130"/>
      <c r="B121" s="130"/>
      <c r="C121" s="130"/>
      <c r="D121" s="130"/>
      <c r="E121" s="130"/>
      <c r="F121" s="130"/>
      <c r="G121" s="130"/>
      <c r="H121" s="130"/>
      <c r="I121" s="130"/>
      <c r="J121" s="130"/>
      <c r="K121" s="130"/>
      <c r="L121" s="130"/>
      <c r="M121" s="130"/>
      <c r="N121" s="130"/>
      <c r="O121" s="130"/>
      <c r="P121" s="130"/>
      <c r="Q121" s="130"/>
      <c r="R121" s="130"/>
      <c r="S121" s="130"/>
      <c r="T121" s="130"/>
      <c r="U121" s="80"/>
      <c r="V121" s="80"/>
    </row>
    <row r="122" spans="1:22" ht="31.9" customHeight="1" x14ac:dyDescent="0.2">
      <c r="A122" s="130"/>
      <c r="B122" s="130"/>
      <c r="C122" s="130"/>
      <c r="D122" s="130"/>
      <c r="E122" s="130"/>
      <c r="F122" s="130"/>
      <c r="G122" s="130"/>
      <c r="H122" s="130"/>
      <c r="I122" s="130"/>
      <c r="J122" s="130"/>
      <c r="K122" s="130"/>
      <c r="L122" s="130"/>
      <c r="M122" s="130"/>
      <c r="N122" s="130"/>
      <c r="O122" s="130"/>
      <c r="P122" s="130"/>
      <c r="Q122" s="130"/>
      <c r="R122" s="130"/>
      <c r="S122" s="130"/>
      <c r="T122" s="130"/>
      <c r="U122" s="80"/>
      <c r="V122" s="80"/>
    </row>
    <row r="123" spans="1:22" ht="33" customHeight="1" x14ac:dyDescent="0.2">
      <c r="A123" s="130"/>
      <c r="B123" s="130"/>
      <c r="C123" s="130"/>
      <c r="D123" s="130"/>
      <c r="E123" s="130"/>
      <c r="F123" s="130"/>
      <c r="G123" s="130"/>
      <c r="H123" s="130"/>
      <c r="I123" s="130"/>
      <c r="J123" s="130"/>
      <c r="K123" s="130"/>
      <c r="L123" s="130"/>
      <c r="M123" s="130"/>
      <c r="N123" s="130"/>
      <c r="O123" s="130"/>
      <c r="P123" s="130"/>
      <c r="Q123" s="130"/>
      <c r="R123" s="130"/>
      <c r="S123" s="130"/>
      <c r="T123" s="130"/>
      <c r="U123" s="80"/>
      <c r="V123" s="80"/>
    </row>
    <row r="124" spans="1:22" ht="34.15" customHeight="1" x14ac:dyDescent="0.2">
      <c r="A124" s="130"/>
      <c r="B124" s="130"/>
      <c r="C124" s="130"/>
      <c r="D124" s="130"/>
      <c r="E124" s="130"/>
      <c r="F124" s="130"/>
      <c r="G124" s="130"/>
      <c r="H124" s="130"/>
      <c r="I124" s="130"/>
      <c r="J124" s="130"/>
      <c r="K124" s="130"/>
      <c r="L124" s="130"/>
      <c r="M124" s="130"/>
      <c r="N124" s="130"/>
      <c r="O124" s="130"/>
      <c r="P124" s="130"/>
      <c r="Q124" s="130"/>
      <c r="R124" s="130"/>
      <c r="S124" s="130"/>
      <c r="T124" s="130"/>
      <c r="U124" s="80"/>
      <c r="V124" s="80"/>
    </row>
    <row r="125" spans="1:22" ht="30.4" customHeight="1" x14ac:dyDescent="0.2">
      <c r="A125" s="130"/>
      <c r="B125" s="130"/>
      <c r="C125" s="130"/>
      <c r="D125" s="130"/>
      <c r="E125" s="130"/>
      <c r="F125" s="130"/>
      <c r="G125" s="130"/>
      <c r="H125" s="130"/>
      <c r="I125" s="130"/>
      <c r="J125" s="130"/>
      <c r="K125" s="130"/>
      <c r="L125" s="130"/>
      <c r="M125" s="130"/>
      <c r="N125" s="130"/>
      <c r="O125" s="130"/>
      <c r="P125" s="130"/>
      <c r="Q125" s="130"/>
      <c r="R125" s="130"/>
      <c r="S125" s="130"/>
      <c r="T125" s="130"/>
      <c r="U125" s="80"/>
      <c r="V125" s="80"/>
    </row>
    <row r="126" spans="1:22" ht="32.65" customHeight="1" x14ac:dyDescent="0.2">
      <c r="A126" s="130"/>
      <c r="B126" s="130"/>
      <c r="C126" s="130"/>
      <c r="D126" s="130"/>
      <c r="E126" s="130"/>
      <c r="F126" s="130"/>
      <c r="G126" s="130"/>
      <c r="H126" s="130"/>
      <c r="I126" s="130"/>
      <c r="J126" s="130"/>
      <c r="K126" s="130"/>
      <c r="L126" s="130"/>
      <c r="M126" s="130"/>
      <c r="N126" s="130"/>
      <c r="O126" s="130"/>
      <c r="P126" s="130"/>
      <c r="Q126" s="130"/>
      <c r="R126" s="130"/>
      <c r="S126" s="130"/>
      <c r="T126" s="130"/>
      <c r="U126" s="80"/>
      <c r="V126" s="80"/>
    </row>
    <row r="127" spans="1:22" ht="31.5" customHeight="1" x14ac:dyDescent="0.2">
      <c r="A127" s="130"/>
      <c r="B127" s="130"/>
      <c r="C127" s="130"/>
      <c r="D127" s="130"/>
      <c r="E127" s="130"/>
      <c r="F127" s="130"/>
      <c r="G127" s="130"/>
      <c r="H127" s="130"/>
      <c r="I127" s="130"/>
      <c r="J127" s="130"/>
      <c r="K127" s="130"/>
      <c r="L127" s="130"/>
      <c r="M127" s="130"/>
      <c r="N127" s="130"/>
      <c r="O127" s="130"/>
      <c r="P127" s="130"/>
      <c r="Q127" s="130"/>
      <c r="R127" s="130"/>
      <c r="S127" s="130"/>
      <c r="T127" s="130"/>
      <c r="U127" s="80"/>
      <c r="V127" s="80"/>
    </row>
    <row r="128" spans="1:22" ht="38.25" customHeight="1" x14ac:dyDescent="0.2">
      <c r="A128" s="130"/>
      <c r="B128" s="130"/>
      <c r="C128" s="130"/>
      <c r="D128" s="130"/>
      <c r="E128" s="130"/>
      <c r="F128" s="130"/>
      <c r="G128" s="130"/>
      <c r="H128" s="130"/>
      <c r="I128" s="130"/>
      <c r="J128" s="130"/>
      <c r="K128" s="130"/>
      <c r="L128" s="130"/>
      <c r="M128" s="130"/>
      <c r="N128" s="130"/>
      <c r="O128" s="130"/>
      <c r="P128" s="130"/>
      <c r="Q128" s="130"/>
      <c r="R128" s="130"/>
      <c r="S128" s="130"/>
      <c r="T128" s="130"/>
      <c r="U128" s="80"/>
      <c r="V128" s="80"/>
    </row>
    <row r="129" spans="1:22" ht="24.75" customHeight="1" x14ac:dyDescent="0.2">
      <c r="A129" s="130"/>
      <c r="B129" s="130"/>
      <c r="C129" s="130"/>
      <c r="D129" s="130"/>
      <c r="E129" s="130"/>
      <c r="F129" s="130"/>
      <c r="G129" s="130"/>
      <c r="H129" s="130"/>
      <c r="I129" s="130"/>
      <c r="J129" s="130"/>
      <c r="K129" s="130"/>
      <c r="L129" s="130"/>
      <c r="M129" s="130"/>
      <c r="N129" s="130"/>
      <c r="O129" s="130"/>
      <c r="P129" s="130"/>
      <c r="Q129" s="130"/>
      <c r="R129" s="130"/>
      <c r="S129" s="130"/>
      <c r="T129" s="130"/>
      <c r="U129" s="80"/>
      <c r="V129" s="80"/>
    </row>
    <row r="130" spans="1:22" ht="23.25" x14ac:dyDescent="0.2">
      <c r="A130" s="130"/>
      <c r="B130" s="130"/>
      <c r="C130" s="130"/>
      <c r="D130" s="130"/>
      <c r="E130" s="130"/>
      <c r="F130" s="130"/>
      <c r="G130" s="130"/>
      <c r="H130" s="130"/>
      <c r="I130" s="130"/>
      <c r="J130" s="130"/>
      <c r="K130" s="130"/>
      <c r="L130" s="130"/>
      <c r="M130" s="130"/>
      <c r="N130" s="130"/>
      <c r="O130" s="130"/>
      <c r="P130" s="130"/>
      <c r="Q130" s="130"/>
      <c r="R130" s="130"/>
      <c r="S130" s="130"/>
      <c r="T130" s="130"/>
      <c r="U130" s="80"/>
      <c r="V130" s="80"/>
    </row>
    <row r="131" spans="1:22" ht="31.5" customHeight="1" x14ac:dyDescent="0.2">
      <c r="A131" s="130"/>
      <c r="B131" s="130"/>
      <c r="C131" s="130"/>
      <c r="D131" s="130"/>
      <c r="E131" s="130"/>
      <c r="F131" s="130"/>
      <c r="G131" s="130"/>
      <c r="H131" s="130"/>
      <c r="I131" s="130"/>
      <c r="J131" s="130"/>
      <c r="K131" s="130"/>
      <c r="L131" s="130"/>
      <c r="M131" s="130"/>
      <c r="N131" s="130"/>
      <c r="O131" s="130"/>
      <c r="P131" s="130"/>
      <c r="Q131" s="130"/>
      <c r="R131" s="130"/>
      <c r="S131" s="130"/>
      <c r="T131" s="130"/>
      <c r="U131" s="80"/>
      <c r="V131" s="80"/>
    </row>
    <row r="132" spans="1:22" ht="25.9" customHeight="1" x14ac:dyDescent="0.2">
      <c r="A132" s="130"/>
      <c r="B132" s="130"/>
      <c r="C132" s="130"/>
      <c r="D132" s="130"/>
      <c r="E132" s="130"/>
      <c r="F132" s="130"/>
      <c r="G132" s="130"/>
      <c r="H132" s="130"/>
      <c r="I132" s="130"/>
      <c r="J132" s="130"/>
      <c r="K132" s="130"/>
      <c r="L132" s="130"/>
      <c r="M132" s="130"/>
      <c r="N132" s="130"/>
      <c r="O132" s="130"/>
      <c r="P132" s="130"/>
      <c r="Q132" s="130"/>
      <c r="R132" s="130"/>
      <c r="S132" s="130"/>
      <c r="T132" s="130"/>
      <c r="U132" s="80"/>
      <c r="V132" s="80"/>
    </row>
    <row r="133" spans="1:22" ht="33" customHeight="1" x14ac:dyDescent="0.2">
      <c r="A133" s="130"/>
      <c r="B133" s="130"/>
      <c r="C133" s="130"/>
      <c r="D133" s="130"/>
      <c r="E133" s="130"/>
      <c r="F133" s="130"/>
      <c r="G133" s="130"/>
      <c r="H133" s="130"/>
      <c r="I133" s="130"/>
      <c r="J133" s="130"/>
      <c r="K133" s="130"/>
      <c r="L133" s="130"/>
      <c r="M133" s="130"/>
      <c r="N133" s="130"/>
      <c r="O133" s="130"/>
      <c r="P133" s="130"/>
      <c r="Q133" s="130"/>
      <c r="R133" s="130"/>
      <c r="S133" s="130"/>
      <c r="T133" s="130"/>
      <c r="U133" s="80"/>
      <c r="V133" s="80"/>
    </row>
    <row r="134" spans="1:22" ht="37.9" customHeight="1" x14ac:dyDescent="0.2">
      <c r="A134" s="130"/>
      <c r="B134" s="130"/>
      <c r="C134" s="130"/>
      <c r="D134" s="130"/>
      <c r="E134" s="130"/>
      <c r="F134" s="130"/>
      <c r="G134" s="130"/>
      <c r="H134" s="130"/>
      <c r="I134" s="130"/>
      <c r="J134" s="130"/>
      <c r="K134" s="130"/>
      <c r="L134" s="130"/>
      <c r="M134" s="130"/>
      <c r="N134" s="130"/>
      <c r="O134" s="130"/>
      <c r="P134" s="130"/>
      <c r="Q134" s="130"/>
      <c r="R134" s="130"/>
      <c r="S134" s="130"/>
      <c r="T134" s="130"/>
      <c r="U134" s="80"/>
      <c r="V134" s="80"/>
    </row>
    <row r="135" spans="1:22" ht="37.9" customHeight="1" x14ac:dyDescent="0.2">
      <c r="A135" s="130"/>
      <c r="B135" s="130"/>
      <c r="C135" s="130"/>
      <c r="D135" s="130"/>
      <c r="E135" s="130"/>
      <c r="F135" s="130"/>
      <c r="G135" s="130"/>
      <c r="H135" s="130"/>
      <c r="I135" s="130"/>
      <c r="J135" s="130"/>
      <c r="K135" s="130"/>
      <c r="L135" s="130"/>
      <c r="M135" s="130"/>
      <c r="N135" s="130"/>
      <c r="O135" s="130"/>
      <c r="P135" s="130"/>
      <c r="Q135" s="130"/>
      <c r="R135" s="130"/>
      <c r="S135" s="130"/>
      <c r="T135" s="130"/>
      <c r="U135" s="80"/>
      <c r="V135" s="80"/>
    </row>
    <row r="136" spans="1:22" ht="23.25" x14ac:dyDescent="0.2">
      <c r="A136" s="130"/>
      <c r="B136" s="130"/>
      <c r="C136" s="130"/>
      <c r="D136" s="130"/>
      <c r="E136" s="130"/>
      <c r="F136" s="130"/>
      <c r="G136" s="130"/>
      <c r="H136" s="130"/>
      <c r="I136" s="130"/>
      <c r="J136" s="130"/>
      <c r="K136" s="130"/>
      <c r="L136" s="130"/>
      <c r="M136" s="130"/>
      <c r="N136" s="130"/>
      <c r="O136" s="130"/>
      <c r="P136" s="130"/>
      <c r="Q136" s="130"/>
      <c r="R136" s="130"/>
      <c r="S136" s="130"/>
      <c r="T136" s="130"/>
      <c r="U136" s="80"/>
      <c r="V136" s="80"/>
    </row>
    <row r="137" spans="1:22" ht="12.75" customHeight="1" x14ac:dyDescent="0.2">
      <c r="A137" s="130"/>
      <c r="B137" s="130"/>
      <c r="C137" s="130"/>
      <c r="D137" s="130"/>
      <c r="E137" s="130"/>
      <c r="F137" s="130"/>
      <c r="G137" s="130"/>
      <c r="H137" s="130"/>
      <c r="I137" s="130"/>
      <c r="J137" s="130"/>
      <c r="K137" s="130"/>
      <c r="L137" s="130"/>
      <c r="M137" s="130"/>
      <c r="N137" s="130"/>
      <c r="O137" s="130"/>
      <c r="P137" s="130"/>
      <c r="Q137" s="130"/>
      <c r="R137" s="130"/>
      <c r="S137" s="130"/>
      <c r="T137" s="130"/>
      <c r="U137" s="80"/>
      <c r="V137" s="80"/>
    </row>
    <row r="138" spans="1:22" ht="23.25" x14ac:dyDescent="0.2">
      <c r="A138" s="130"/>
      <c r="B138" s="130"/>
      <c r="C138" s="130"/>
      <c r="D138" s="130"/>
      <c r="E138" s="130"/>
      <c r="F138" s="130"/>
      <c r="G138" s="130"/>
      <c r="H138" s="130"/>
      <c r="I138" s="130"/>
      <c r="J138" s="130"/>
      <c r="K138" s="130"/>
      <c r="L138" s="130"/>
      <c r="M138" s="130"/>
      <c r="N138" s="130"/>
      <c r="O138" s="130"/>
      <c r="P138" s="130"/>
      <c r="Q138" s="130"/>
      <c r="R138" s="130"/>
      <c r="S138" s="130"/>
      <c r="T138" s="130"/>
      <c r="U138" s="80"/>
      <c r="V138" s="80"/>
    </row>
    <row r="139" spans="1:22" ht="23.25" x14ac:dyDescent="0.2">
      <c r="A139" s="130"/>
      <c r="B139" s="130"/>
      <c r="C139" s="130"/>
      <c r="D139" s="130"/>
      <c r="E139" s="130"/>
      <c r="F139" s="130"/>
      <c r="G139" s="130"/>
      <c r="H139" s="130"/>
      <c r="I139" s="130"/>
      <c r="J139" s="130"/>
      <c r="K139" s="130"/>
      <c r="L139" s="130"/>
      <c r="M139" s="130"/>
      <c r="N139" s="130"/>
      <c r="O139" s="130"/>
      <c r="P139" s="130"/>
      <c r="Q139" s="130"/>
      <c r="R139" s="130"/>
      <c r="S139" s="130"/>
      <c r="T139" s="130"/>
      <c r="U139" s="80"/>
      <c r="V139" s="80"/>
    </row>
    <row r="140" spans="1:22" ht="23.25" x14ac:dyDescent="0.2">
      <c r="A140" s="130"/>
      <c r="B140" s="130"/>
      <c r="C140" s="130"/>
      <c r="D140" s="130"/>
      <c r="E140" s="130"/>
      <c r="F140" s="130"/>
      <c r="G140" s="130"/>
      <c r="H140" s="130"/>
      <c r="I140" s="130"/>
      <c r="J140" s="130"/>
      <c r="K140" s="130"/>
      <c r="L140" s="130"/>
      <c r="M140" s="130"/>
      <c r="N140" s="130"/>
      <c r="O140" s="130"/>
      <c r="P140" s="130"/>
      <c r="Q140" s="130"/>
      <c r="R140" s="130"/>
      <c r="S140" s="130"/>
      <c r="T140" s="130"/>
      <c r="U140" s="80"/>
      <c r="V140" s="80"/>
    </row>
    <row r="141" spans="1:22" ht="23.25" x14ac:dyDescent="0.2">
      <c r="A141" s="130"/>
      <c r="B141" s="130"/>
      <c r="C141" s="130"/>
      <c r="D141" s="130"/>
      <c r="E141" s="130"/>
      <c r="F141" s="130"/>
      <c r="G141" s="130"/>
      <c r="H141" s="130"/>
      <c r="I141" s="130"/>
      <c r="J141" s="130"/>
      <c r="K141" s="130"/>
      <c r="L141" s="130"/>
      <c r="M141" s="130"/>
      <c r="N141" s="130"/>
      <c r="O141" s="130"/>
      <c r="P141" s="130"/>
      <c r="Q141" s="130"/>
      <c r="R141" s="130"/>
      <c r="S141" s="130"/>
      <c r="T141" s="130"/>
      <c r="U141" s="80"/>
      <c r="V141" s="80"/>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8"/>
  <sheetViews>
    <sheetView showGridLines="0" tabSelected="1" zoomScaleNormal="100" workbookViewId="0">
      <selection activeCell="C14" sqref="C14:F14"/>
    </sheetView>
  </sheetViews>
  <sheetFormatPr defaultColWidth="9.140625" defaultRowHeight="12.75" x14ac:dyDescent="0.2"/>
  <cols>
    <col min="1" max="1" width="14.28515625" style="41" customWidth="1"/>
    <col min="2" max="2" width="68.42578125" customWidth="1"/>
    <col min="3" max="3" width="44.7109375" style="44" customWidth="1"/>
    <col min="4" max="4" width="37" style="44" customWidth="1"/>
    <col min="5" max="5" width="41.140625" style="45" customWidth="1"/>
    <col min="6" max="6" width="25.28515625" style="44"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10" t="s">
        <v>36</v>
      </c>
      <c r="B1" s="410"/>
      <c r="C1" s="411"/>
      <c r="D1" s="411"/>
      <c r="E1" s="411"/>
      <c r="F1" s="411"/>
    </row>
    <row r="2" spans="1:11" x14ac:dyDescent="0.2">
      <c r="A2" s="213" t="s">
        <v>37</v>
      </c>
      <c r="B2" s="213"/>
      <c r="C2" s="258" t="s">
        <v>298</v>
      </c>
      <c r="D2" s="258"/>
      <c r="E2" s="258"/>
      <c r="F2" s="258"/>
      <c r="H2" s="386" t="s">
        <v>86</v>
      </c>
      <c r="I2" s="386"/>
      <c r="J2" s="386"/>
      <c r="K2" s="46"/>
    </row>
    <row r="3" spans="1:11" x14ac:dyDescent="0.2">
      <c r="A3" s="214" t="s">
        <v>38</v>
      </c>
      <c r="B3" s="263"/>
      <c r="C3" s="258"/>
      <c r="D3" s="258"/>
      <c r="E3" s="258"/>
      <c r="F3" s="258"/>
      <c r="H3" s="122"/>
      <c r="I3" s="242" t="s">
        <v>87</v>
      </c>
      <c r="J3" s="243"/>
      <c r="K3" s="42"/>
    </row>
    <row r="4" spans="1:11" x14ac:dyDescent="0.2">
      <c r="A4" s="213" t="s">
        <v>88</v>
      </c>
      <c r="B4" s="213"/>
      <c r="C4" s="258" t="s">
        <v>403</v>
      </c>
      <c r="D4" s="258"/>
      <c r="E4" s="258"/>
      <c r="F4" s="258"/>
      <c r="H4" s="152"/>
      <c r="I4" s="384" t="s">
        <v>89</v>
      </c>
      <c r="J4" s="385"/>
      <c r="K4" s="42"/>
    </row>
    <row r="5" spans="1:11" ht="35.25" customHeight="1" x14ac:dyDescent="0.2">
      <c r="A5" s="213" t="s">
        <v>40</v>
      </c>
      <c r="B5" s="213"/>
      <c r="C5" s="255" t="s">
        <v>421</v>
      </c>
      <c r="D5" s="255"/>
      <c r="E5" s="255"/>
      <c r="F5" s="255"/>
      <c r="H5" s="140"/>
      <c r="I5" s="382" t="s">
        <v>90</v>
      </c>
      <c r="J5" s="383"/>
    </row>
    <row r="6" spans="1:11" ht="14.25" x14ac:dyDescent="0.2">
      <c r="A6" s="213" t="s">
        <v>41</v>
      </c>
      <c r="B6" s="213"/>
      <c r="C6" s="258">
        <v>10625</v>
      </c>
      <c r="D6" s="258"/>
      <c r="E6" s="258"/>
      <c r="F6" s="258"/>
    </row>
    <row r="7" spans="1:11" x14ac:dyDescent="0.2">
      <c r="A7"/>
      <c r="C7"/>
      <c r="D7"/>
      <c r="E7" s="160"/>
      <c r="F7"/>
    </row>
    <row r="8" spans="1:11" ht="22.5" customHeight="1" x14ac:dyDescent="0.2">
      <c r="A8" s="437" t="s">
        <v>91</v>
      </c>
      <c r="B8" s="438"/>
      <c r="C8" s="438"/>
      <c r="D8" s="438"/>
      <c r="E8" s="438"/>
      <c r="F8" s="439"/>
    </row>
    <row r="9" spans="1:11" s="39" customFormat="1" x14ac:dyDescent="0.2">
      <c r="A9" s="213" t="s">
        <v>42</v>
      </c>
      <c r="B9" s="213"/>
      <c r="C9" s="258" t="s">
        <v>300</v>
      </c>
      <c r="D9" s="258"/>
      <c r="E9" s="258"/>
      <c r="F9" s="258"/>
    </row>
    <row r="10" spans="1:11" s="39" customFormat="1" x14ac:dyDescent="0.2">
      <c r="A10" s="213" t="s">
        <v>92</v>
      </c>
      <c r="B10" s="213"/>
      <c r="C10" s="412">
        <v>45260</v>
      </c>
      <c r="D10" s="412"/>
      <c r="E10" s="412"/>
      <c r="F10" s="412"/>
      <c r="G10" s="40"/>
    </row>
    <row r="11" spans="1:11" x14ac:dyDescent="0.2">
      <c r="A11" s="100"/>
      <c r="B11" s="101" t="s">
        <v>93</v>
      </c>
      <c r="C11" s="102" t="s">
        <v>299</v>
      </c>
      <c r="D11" s="103"/>
      <c r="E11" s="181"/>
      <c r="F11" s="104"/>
      <c r="G11" s="46"/>
    </row>
    <row r="12" spans="1:11" ht="64.5" customHeight="1" x14ac:dyDescent="0.2">
      <c r="A12" s="214" t="s">
        <v>95</v>
      </c>
      <c r="B12" s="263"/>
      <c r="C12" s="251" t="s">
        <v>96</v>
      </c>
      <c r="D12" s="252"/>
      <c r="E12" s="252"/>
      <c r="F12" s="253"/>
      <c r="G12" s="46"/>
    </row>
    <row r="13" spans="1:11" ht="39" customHeight="1" x14ac:dyDescent="0.2">
      <c r="A13" s="213" t="s">
        <v>97</v>
      </c>
      <c r="B13" s="213"/>
      <c r="C13" s="255" t="s">
        <v>301</v>
      </c>
      <c r="D13" s="255"/>
      <c r="E13" s="255"/>
      <c r="F13" s="255"/>
      <c r="G13" s="47"/>
    </row>
    <row r="14" spans="1:11" ht="39.75" customHeight="1" x14ac:dyDescent="0.2">
      <c r="A14" s="214" t="s">
        <v>225</v>
      </c>
      <c r="B14" s="263"/>
      <c r="C14" s="284" t="s">
        <v>302</v>
      </c>
      <c r="D14" s="285"/>
      <c r="E14" s="285"/>
      <c r="F14" s="286"/>
      <c r="G14" s="47"/>
    </row>
    <row r="15" spans="1:11" ht="39.75" customHeight="1" x14ac:dyDescent="0.2">
      <c r="A15" s="254" t="s">
        <v>100</v>
      </c>
      <c r="B15" s="254"/>
      <c r="C15" s="255" t="s">
        <v>303</v>
      </c>
      <c r="D15" s="255"/>
      <c r="E15" s="255"/>
      <c r="F15" s="255"/>
      <c r="G15" s="47"/>
    </row>
    <row r="16" spans="1:11" ht="39.75" customHeight="1" x14ac:dyDescent="0.2">
      <c r="A16" s="254" t="s">
        <v>227</v>
      </c>
      <c r="B16" s="254"/>
      <c r="C16" s="255" t="s">
        <v>304</v>
      </c>
      <c r="D16" s="255"/>
      <c r="E16" s="255"/>
      <c r="F16" s="255"/>
      <c r="G16" s="47"/>
    </row>
    <row r="17" spans="1:17" ht="39.75" customHeight="1" x14ac:dyDescent="0.2">
      <c r="A17" s="247" t="s">
        <v>103</v>
      </c>
      <c r="B17" s="248"/>
      <c r="C17" s="251" t="s">
        <v>104</v>
      </c>
      <c r="D17" s="252"/>
      <c r="E17" s="252"/>
      <c r="F17" s="253"/>
      <c r="G17" s="47"/>
    </row>
    <row r="18" spans="1:17" ht="39.75" customHeight="1" x14ac:dyDescent="0.2">
      <c r="A18" s="249"/>
      <c r="B18" s="250"/>
      <c r="C18" s="251" t="s">
        <v>105</v>
      </c>
      <c r="D18" s="252"/>
      <c r="E18" s="252"/>
      <c r="F18" s="253"/>
      <c r="G18" s="47"/>
    </row>
    <row r="19" spans="1:17" ht="16.149999999999999" customHeight="1" x14ac:dyDescent="0.2">
      <c r="A19" s="47"/>
      <c r="B19" s="47"/>
      <c r="C19" s="47"/>
      <c r="D19" s="47"/>
      <c r="E19" s="183"/>
      <c r="F19" s="47"/>
      <c r="G19" s="47"/>
    </row>
    <row r="20" spans="1:17" ht="40.15" customHeight="1" x14ac:dyDescent="0.2">
      <c r="A20" s="287" t="s">
        <v>228</v>
      </c>
      <c r="B20" s="288"/>
      <c r="C20" s="288"/>
      <c r="D20" s="288"/>
      <c r="E20" s="288"/>
      <c r="F20" s="288"/>
      <c r="G20" s="288"/>
      <c r="H20" s="288"/>
      <c r="I20" s="288"/>
    </row>
    <row r="21" spans="1:17" s="42" customFormat="1" ht="33.75" customHeight="1" x14ac:dyDescent="0.2">
      <c r="A21" s="264"/>
      <c r="B21" s="265"/>
      <c r="C21" s="132" t="s">
        <v>107</v>
      </c>
      <c r="D21" s="132" t="s">
        <v>108</v>
      </c>
      <c r="E21" s="132" t="s">
        <v>229</v>
      </c>
      <c r="F21" s="82" t="s">
        <v>110</v>
      </c>
      <c r="G21" s="82" t="s">
        <v>111</v>
      </c>
      <c r="H21" s="82" t="s">
        <v>112</v>
      </c>
      <c r="I21" s="82" t="s">
        <v>113</v>
      </c>
      <c r="K21"/>
      <c r="L21"/>
      <c r="M21"/>
      <c r="N21"/>
      <c r="O21"/>
      <c r="P21"/>
      <c r="Q21"/>
    </row>
    <row r="22" spans="1:17" s="42" customFormat="1" ht="33.75" customHeight="1" x14ac:dyDescent="0.2">
      <c r="A22" s="259" t="s">
        <v>114</v>
      </c>
      <c r="B22" s="260"/>
      <c r="C22" s="108">
        <f>D199+E199+F199</f>
        <v>7911774.6600000011</v>
      </c>
      <c r="D22" s="108">
        <f>G199+H199+I199+J199+K199+O199+P199+Q199+R199</f>
        <v>9707655.0872499999</v>
      </c>
      <c r="E22" s="184">
        <f>C199+D199+E199+F199+G199+H199+I199+J199+K199+O199+P199+Q199+R199</f>
        <v>17554763.767249998</v>
      </c>
      <c r="F22" s="108">
        <f>G199+H199+I199+J199+K199</f>
        <v>9087566.8872499987</v>
      </c>
      <c r="G22" s="108">
        <f>L199+N199</f>
        <v>11582588</v>
      </c>
      <c r="H22" s="108">
        <f>O199+P199+Q199+R199</f>
        <v>620088.19999999995</v>
      </c>
      <c r="I22" s="108">
        <f>T199</f>
        <v>-10649906.939999999</v>
      </c>
      <c r="K22"/>
      <c r="L22"/>
      <c r="M22"/>
      <c r="N22"/>
      <c r="O22"/>
      <c r="P22"/>
      <c r="Q22"/>
    </row>
    <row r="23" spans="1:17" s="42" customFormat="1" ht="33.75" customHeight="1" x14ac:dyDescent="0.2">
      <c r="A23" s="282" t="s">
        <v>115</v>
      </c>
      <c r="B23" s="283"/>
      <c r="C23" s="109">
        <f t="shared" ref="C23:I23" si="0">C22/$C$6</f>
        <v>744.6376150588236</v>
      </c>
      <c r="D23" s="109">
        <f t="shared" si="0"/>
        <v>913.6616552705882</v>
      </c>
      <c r="E23" s="185">
        <f t="shared" si="0"/>
        <v>1652.2130604470585</v>
      </c>
      <c r="F23" s="109">
        <f t="shared" si="0"/>
        <v>855.3004129176469</v>
      </c>
      <c r="G23" s="109">
        <f t="shared" si="0"/>
        <v>1090.1259294117647</v>
      </c>
      <c r="H23" s="109">
        <f t="shared" si="0"/>
        <v>58.361242352941169</v>
      </c>
      <c r="I23" s="109">
        <f t="shared" si="0"/>
        <v>-1002.3441825882353</v>
      </c>
      <c r="K23"/>
      <c r="L23"/>
      <c r="M23"/>
      <c r="N23"/>
      <c r="O23"/>
      <c r="P23"/>
      <c r="Q23"/>
    </row>
    <row r="24" spans="1:17" s="42" customFormat="1" ht="33.75" customHeight="1" x14ac:dyDescent="0.2">
      <c r="A24" s="259" t="s">
        <v>116</v>
      </c>
      <c r="B24" s="260"/>
      <c r="C24" s="393" t="s">
        <v>270</v>
      </c>
      <c r="D24" s="394"/>
      <c r="E24" s="395"/>
      <c r="F24" s="396"/>
      <c r="G24" s="397"/>
      <c r="H24" s="397"/>
      <c r="I24" s="398"/>
      <c r="K24"/>
      <c r="L24"/>
      <c r="M24"/>
      <c r="N24"/>
      <c r="O24"/>
      <c r="P24"/>
      <c r="Q24"/>
    </row>
    <row r="25" spans="1:17" s="42" customFormat="1" ht="33.75" customHeight="1" x14ac:dyDescent="0.2">
      <c r="A25" s="259" t="s">
        <v>230</v>
      </c>
      <c r="B25" s="260"/>
      <c r="C25" s="133" t="str">
        <f>VLOOKUP($C$24,'WLC benchmarks'!$B$10:$E$13,2, TRUE)</f>
        <v>&lt;850</v>
      </c>
      <c r="D25" s="133" t="str">
        <f>VLOOKUP($C$24,'WLC benchmarks'!$B$10:$E$13,3, TRUE)</f>
        <v>&lt;350</v>
      </c>
      <c r="E25" s="186" t="str">
        <f>VLOOKUP($C$24,'WLC benchmarks'!$B$10:$E$13,4, TRUE)</f>
        <v>&lt;1200</v>
      </c>
      <c r="F25" s="399"/>
      <c r="G25" s="400"/>
      <c r="H25" s="400"/>
      <c r="I25" s="401"/>
      <c r="K25"/>
      <c r="L25"/>
      <c r="M25"/>
      <c r="N25"/>
      <c r="O25"/>
      <c r="P25"/>
      <c r="Q25"/>
    </row>
    <row r="26" spans="1:17" s="42" customFormat="1" ht="33.75" customHeight="1" x14ac:dyDescent="0.2">
      <c r="A26" s="259" t="s">
        <v>119</v>
      </c>
      <c r="B26" s="260"/>
      <c r="C26" s="133" t="str">
        <f>VLOOKUP($C$24,'WLC benchmarks'!$B$16:$E$19,2, TRUE)</f>
        <v>&lt;500</v>
      </c>
      <c r="D26" s="133" t="str">
        <f>VLOOKUP($C$24,'WLC benchmarks'!$B$16:$E$19,3, TRUE)</f>
        <v>&lt;300</v>
      </c>
      <c r="E26" s="186" t="str">
        <f>VLOOKUP($C$24,'WLC benchmarks'!$B$16:$E$19,4, TRUE)</f>
        <v>&lt;800</v>
      </c>
      <c r="F26" s="402"/>
      <c r="G26" s="403"/>
      <c r="H26" s="403"/>
      <c r="I26" s="404"/>
      <c r="K26"/>
      <c r="L26"/>
      <c r="M26"/>
      <c r="N26"/>
      <c r="O26"/>
      <c r="P26"/>
      <c r="Q26"/>
    </row>
    <row r="27" spans="1:17" ht="57.75" customHeight="1" x14ac:dyDescent="0.2">
      <c r="A27" s="259" t="s">
        <v>120</v>
      </c>
      <c r="B27" s="260"/>
      <c r="C27" s="255" t="s">
        <v>405</v>
      </c>
      <c r="D27" s="255"/>
      <c r="E27" s="255"/>
      <c r="F27" s="255"/>
      <c r="G27" s="255"/>
      <c r="H27" s="255"/>
      <c r="I27" s="255"/>
    </row>
    <row r="28" spans="1:17" ht="15.75" customHeight="1" x14ac:dyDescent="0.2">
      <c r="A28" s="51"/>
      <c r="B28" s="51"/>
      <c r="C28" s="41"/>
      <c r="D28" s="41"/>
      <c r="E28" s="187"/>
      <c r="F28" s="41"/>
      <c r="G28" s="47"/>
      <c r="H28" s="52"/>
    </row>
    <row r="29" spans="1:17" ht="15.75" customHeight="1" x14ac:dyDescent="0.2">
      <c r="A29" s="287" t="s">
        <v>122</v>
      </c>
      <c r="B29" s="288"/>
      <c r="C29" s="288"/>
      <c r="D29" s="288"/>
      <c r="E29" s="288"/>
      <c r="F29" s="288"/>
      <c r="G29" s="47"/>
      <c r="H29" s="52"/>
    </row>
    <row r="30" spans="1:17" ht="39" customHeight="1" x14ac:dyDescent="0.2">
      <c r="A30" s="254" t="s">
        <v>50</v>
      </c>
      <c r="B30" s="254"/>
      <c r="C30" s="388" t="s">
        <v>305</v>
      </c>
      <c r="D30" s="388"/>
      <c r="E30" s="388"/>
      <c r="F30" s="388"/>
      <c r="G30" s="47"/>
      <c r="H30" s="52"/>
    </row>
    <row r="31" spans="1:17" ht="42" customHeight="1" x14ac:dyDescent="0.2">
      <c r="A31" s="254" t="s">
        <v>52</v>
      </c>
      <c r="B31" s="254"/>
      <c r="C31" s="389">
        <v>339750</v>
      </c>
      <c r="D31" s="258"/>
      <c r="E31" s="258"/>
      <c r="F31" s="258"/>
      <c r="G31" s="47"/>
      <c r="H31" s="52"/>
    </row>
    <row r="32" spans="1:17" ht="39" customHeight="1" x14ac:dyDescent="0.2">
      <c r="A32" s="254" t="s">
        <v>54</v>
      </c>
      <c r="B32" s="254"/>
      <c r="C32" s="392" t="s">
        <v>404</v>
      </c>
      <c r="D32" s="392"/>
      <c r="E32" s="392"/>
      <c r="F32" s="392"/>
      <c r="G32" s="47"/>
      <c r="H32" s="52"/>
    </row>
    <row r="33" spans="1:17" ht="15.75" customHeight="1" x14ac:dyDescent="0.2">
      <c r="A33" s="51"/>
      <c r="B33" s="51"/>
      <c r="C33" s="41"/>
      <c r="D33" s="41"/>
      <c r="E33" s="187"/>
      <c r="F33" s="41"/>
      <c r="G33" s="47"/>
      <c r="H33" s="52"/>
    </row>
    <row r="34" spans="1:17" ht="40.5" customHeight="1" x14ac:dyDescent="0.2">
      <c r="A34" s="288" t="s">
        <v>125</v>
      </c>
      <c r="B34" s="332"/>
      <c r="C34" s="257" t="s">
        <v>126</v>
      </c>
      <c r="D34" s="257"/>
      <c r="E34" s="257"/>
      <c r="F34" s="54" t="s">
        <v>231</v>
      </c>
      <c r="G34" s="47"/>
      <c r="H34" s="52"/>
      <c r="I34" s="52"/>
      <c r="J34" s="50"/>
      <c r="K34" s="50"/>
      <c r="L34" s="50"/>
      <c r="M34" s="50"/>
      <c r="N34" s="53"/>
      <c r="O34" s="53"/>
      <c r="P34" s="53"/>
      <c r="Q34" s="53"/>
    </row>
    <row r="35" spans="1:17" ht="12.75" customHeight="1" x14ac:dyDescent="0.2">
      <c r="A35" s="288"/>
      <c r="B35" s="332"/>
      <c r="C35" s="255" t="s">
        <v>306</v>
      </c>
      <c r="D35" s="255"/>
      <c r="E35" s="255"/>
      <c r="F35" s="35">
        <v>1</v>
      </c>
      <c r="G35" s="47"/>
      <c r="H35" s="52"/>
      <c r="I35" s="52"/>
      <c r="J35" s="55"/>
      <c r="K35" s="55"/>
      <c r="L35" s="55"/>
      <c r="M35" s="55"/>
      <c r="N35" s="53"/>
      <c r="O35" s="53"/>
      <c r="P35" s="53"/>
      <c r="Q35" s="53"/>
    </row>
    <row r="36" spans="1:17" ht="12.75" customHeight="1" x14ac:dyDescent="0.2">
      <c r="A36" s="288"/>
      <c r="B36" s="332"/>
      <c r="C36" s="258" t="s">
        <v>313</v>
      </c>
      <c r="D36" s="258"/>
      <c r="E36" s="258"/>
      <c r="F36" s="35">
        <v>6</v>
      </c>
      <c r="G36" s="47"/>
      <c r="H36" s="52"/>
      <c r="I36" s="52"/>
      <c r="J36" s="50"/>
      <c r="K36" s="50"/>
      <c r="L36" s="50"/>
      <c r="M36" s="50"/>
      <c r="N36" s="53"/>
      <c r="O36" s="53"/>
      <c r="P36" s="53"/>
      <c r="Q36" s="53"/>
    </row>
    <row r="37" spans="1:17" s="42" customFormat="1" x14ac:dyDescent="0.2">
      <c r="A37" s="288"/>
      <c r="B37" s="332"/>
      <c r="C37" s="258" t="s">
        <v>314</v>
      </c>
      <c r="D37" s="258"/>
      <c r="E37" s="258"/>
      <c r="F37" s="35">
        <v>1233.7</v>
      </c>
      <c r="H37" s="52"/>
      <c r="I37" s="52"/>
      <c r="J37" s="55"/>
      <c r="K37" s="55"/>
      <c r="L37" s="55"/>
      <c r="M37" s="55"/>
      <c r="N37" s="53"/>
      <c r="O37" s="53"/>
      <c r="P37" s="53"/>
      <c r="Q37" s="53"/>
    </row>
    <row r="38" spans="1:17" s="42" customFormat="1" x14ac:dyDescent="0.2">
      <c r="A38" s="365"/>
      <c r="B38" s="366"/>
      <c r="C38" s="258" t="s">
        <v>315</v>
      </c>
      <c r="D38" s="258"/>
      <c r="E38" s="258"/>
      <c r="F38" s="35">
        <v>0.23</v>
      </c>
      <c r="G38" s="47"/>
      <c r="H38" s="52"/>
      <c r="I38" s="52"/>
      <c r="J38" s="55"/>
      <c r="K38" s="55"/>
      <c r="L38" s="55"/>
      <c r="M38" s="55"/>
      <c r="N38" s="53"/>
      <c r="O38" s="53"/>
      <c r="P38" s="53"/>
      <c r="Q38" s="53"/>
    </row>
    <row r="39" spans="1:17" s="42" customFormat="1" x14ac:dyDescent="0.2">
      <c r="A39" s="47"/>
      <c r="B39" s="47"/>
      <c r="C39" s="47"/>
      <c r="D39" s="47"/>
      <c r="E39" s="183"/>
      <c r="F39" s="83"/>
      <c r="G39" s="47"/>
      <c r="H39" s="52"/>
      <c r="I39" s="52"/>
      <c r="J39" s="55"/>
      <c r="K39" s="55"/>
      <c r="L39" s="55"/>
      <c r="M39" s="55"/>
      <c r="N39" s="53"/>
      <c r="O39" s="53"/>
      <c r="P39" s="53"/>
      <c r="Q39" s="53"/>
    </row>
    <row r="40" spans="1:17" s="42" customFormat="1" ht="27.75" customHeight="1" x14ac:dyDescent="0.2">
      <c r="A40" s="288" t="s">
        <v>129</v>
      </c>
      <c r="B40" s="332"/>
      <c r="C40" s="257" t="s">
        <v>130</v>
      </c>
      <c r="D40" s="257"/>
      <c r="E40" s="257"/>
      <c r="F40" s="54" t="s">
        <v>131</v>
      </c>
      <c r="G40" s="47"/>
      <c r="H40" s="52"/>
      <c r="I40" s="52"/>
      <c r="J40" s="55"/>
      <c r="K40" s="55"/>
      <c r="L40" s="55"/>
      <c r="M40" s="55"/>
      <c r="N40" s="53"/>
      <c r="O40" s="53"/>
      <c r="P40" s="53"/>
      <c r="Q40" s="53"/>
    </row>
    <row r="41" spans="1:17" s="42" customFormat="1" x14ac:dyDescent="0.2">
      <c r="A41" s="288"/>
      <c r="B41" s="332"/>
      <c r="C41" s="258" t="s">
        <v>307</v>
      </c>
      <c r="D41" s="258"/>
      <c r="E41" s="258"/>
      <c r="F41" s="121">
        <v>9</v>
      </c>
      <c r="G41" s="47"/>
      <c r="H41" s="52"/>
      <c r="I41" s="52"/>
      <c r="J41" s="55"/>
      <c r="K41" s="55"/>
      <c r="L41" s="55"/>
      <c r="M41" s="55"/>
      <c r="N41" s="53"/>
      <c r="O41" s="53"/>
      <c r="P41" s="53"/>
      <c r="Q41" s="53"/>
    </row>
    <row r="42" spans="1:17" s="42" customFormat="1" x14ac:dyDescent="0.2">
      <c r="A42" s="288"/>
      <c r="B42" s="332"/>
      <c r="C42" s="258" t="s">
        <v>308</v>
      </c>
      <c r="D42" s="258"/>
      <c r="E42" s="258"/>
      <c r="F42" s="121">
        <v>9</v>
      </c>
      <c r="G42" s="47"/>
      <c r="H42" s="52"/>
      <c r="I42" s="52"/>
      <c r="J42" s="55"/>
      <c r="K42" s="55"/>
      <c r="L42" s="55"/>
      <c r="M42" s="55"/>
      <c r="N42" s="53"/>
      <c r="O42" s="53"/>
      <c r="P42" s="53"/>
      <c r="Q42" s="53"/>
    </row>
    <row r="43" spans="1:17" s="42" customFormat="1" x14ac:dyDescent="0.2">
      <c r="A43" s="288"/>
      <c r="B43" s="332"/>
      <c r="C43" s="284" t="s">
        <v>407</v>
      </c>
      <c r="D43" s="390"/>
      <c r="E43" s="391"/>
      <c r="F43" s="121">
        <v>20</v>
      </c>
      <c r="G43" s="47"/>
      <c r="H43" s="52"/>
      <c r="I43" s="52"/>
      <c r="J43" s="55"/>
      <c r="K43" s="55"/>
      <c r="L43" s="55"/>
      <c r="M43" s="55"/>
      <c r="N43" s="53"/>
      <c r="O43" s="53"/>
      <c r="P43" s="53"/>
      <c r="Q43" s="53"/>
    </row>
    <row r="44" spans="1:17" s="42" customFormat="1" x14ac:dyDescent="0.2">
      <c r="A44" s="288"/>
      <c r="B44" s="332"/>
      <c r="C44" s="102" t="s">
        <v>406</v>
      </c>
      <c r="D44" s="103"/>
      <c r="E44" s="182"/>
      <c r="F44" s="121">
        <v>43</v>
      </c>
      <c r="G44" s="47"/>
      <c r="H44" s="52"/>
      <c r="I44" s="52"/>
      <c r="J44" s="55"/>
      <c r="K44" s="55"/>
      <c r="L44" s="55"/>
      <c r="M44" s="55"/>
      <c r="N44" s="53"/>
      <c r="O44" s="53"/>
      <c r="P44" s="53"/>
      <c r="Q44" s="53"/>
    </row>
    <row r="45" spans="1:17" s="42" customFormat="1" x14ac:dyDescent="0.2">
      <c r="A45" s="288"/>
      <c r="B45" s="332"/>
      <c r="C45" s="102" t="s">
        <v>309</v>
      </c>
      <c r="D45" s="103"/>
      <c r="E45" s="182"/>
      <c r="F45" s="121">
        <v>76</v>
      </c>
      <c r="G45" s="47"/>
      <c r="H45" s="52"/>
      <c r="I45" s="52"/>
      <c r="J45" s="55"/>
      <c r="K45" s="55"/>
      <c r="L45" s="55"/>
      <c r="M45" s="55"/>
      <c r="N45" s="53"/>
      <c r="O45" s="53"/>
      <c r="P45" s="53"/>
      <c r="Q45" s="53"/>
    </row>
    <row r="46" spans="1:17" s="42" customFormat="1" x14ac:dyDescent="0.2">
      <c r="A46" s="288"/>
      <c r="B46" s="332"/>
      <c r="C46" s="102" t="s">
        <v>408</v>
      </c>
      <c r="D46" s="103"/>
      <c r="E46" s="182"/>
      <c r="F46" s="121">
        <v>173</v>
      </c>
      <c r="G46" s="47"/>
      <c r="H46" s="52"/>
      <c r="I46" s="52"/>
      <c r="J46" s="55"/>
      <c r="K46" s="55"/>
      <c r="L46" s="55"/>
      <c r="M46" s="55"/>
      <c r="N46" s="53"/>
      <c r="O46" s="53"/>
      <c r="P46" s="53"/>
      <c r="Q46" s="53"/>
    </row>
    <row r="47" spans="1:17" s="42" customFormat="1" x14ac:dyDescent="0.2">
      <c r="A47" s="288"/>
      <c r="B47" s="332"/>
      <c r="C47" s="102" t="s">
        <v>310</v>
      </c>
      <c r="D47" s="103"/>
      <c r="E47" s="182"/>
      <c r="F47" s="121">
        <v>12</v>
      </c>
      <c r="G47" s="47"/>
      <c r="H47" s="52"/>
      <c r="I47" s="52"/>
      <c r="J47" s="55"/>
      <c r="K47" s="55"/>
      <c r="L47" s="55"/>
      <c r="M47" s="55"/>
      <c r="N47" s="53"/>
      <c r="O47" s="53"/>
      <c r="P47" s="53"/>
      <c r="Q47" s="53"/>
    </row>
    <row r="48" spans="1:17" s="42" customFormat="1" x14ac:dyDescent="0.2">
      <c r="A48" s="288"/>
      <c r="B48" s="332"/>
      <c r="C48" s="284" t="s">
        <v>311</v>
      </c>
      <c r="D48" s="390"/>
      <c r="E48" s="391"/>
      <c r="F48" s="121">
        <v>6</v>
      </c>
      <c r="G48" s="47"/>
      <c r="H48" s="52"/>
      <c r="I48" s="52"/>
      <c r="J48" s="55"/>
      <c r="K48" s="55"/>
      <c r="L48" s="55"/>
      <c r="M48" s="55"/>
      <c r="N48" s="53"/>
      <c r="O48" s="53"/>
      <c r="P48" s="53"/>
      <c r="Q48" s="53"/>
    </row>
    <row r="49" spans="1:47" x14ac:dyDescent="0.2">
      <c r="B49" s="358"/>
      <c r="C49" s="358"/>
      <c r="D49" s="358"/>
      <c r="E49" s="358"/>
      <c r="F49" s="358"/>
    </row>
    <row r="50" spans="1:47" s="48" customFormat="1" ht="12.75" customHeight="1" x14ac:dyDescent="0.2">
      <c r="A50"/>
      <c r="B50" s="207"/>
      <c r="C50" s="207"/>
      <c r="D50" s="207"/>
      <c r="E50" s="207"/>
      <c r="F50" s="207"/>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s="48" customFormat="1" ht="36.75" customHeight="1" x14ac:dyDescent="0.2">
      <c r="A51" s="359" t="s">
        <v>133</v>
      </c>
      <c r="B51" s="359"/>
      <c r="C51" s="227" t="s">
        <v>134</v>
      </c>
      <c r="D51" s="367"/>
      <c r="E51" s="231" t="s">
        <v>232</v>
      </c>
      <c r="F51" s="378" t="s">
        <v>136</v>
      </c>
      <c r="G51" s="379"/>
      <c r="H51" s="227" t="s">
        <v>137</v>
      </c>
      <c r="I51" s="228"/>
      <c r="J51"/>
      <c r="K51"/>
      <c r="L51"/>
      <c r="M51"/>
      <c r="N51"/>
      <c r="O51"/>
      <c r="P51"/>
      <c r="Q51"/>
      <c r="R51"/>
      <c r="S51"/>
      <c r="T51"/>
      <c r="U51"/>
      <c r="V51"/>
      <c r="W51"/>
      <c r="X51"/>
      <c r="Y51"/>
      <c r="Z51"/>
      <c r="AA51"/>
      <c r="AB51"/>
      <c r="AC51"/>
      <c r="AD51"/>
      <c r="AE51"/>
      <c r="AF51"/>
      <c r="AG51"/>
      <c r="AH51"/>
      <c r="AI51"/>
      <c r="AJ51"/>
      <c r="AK51"/>
      <c r="AL51"/>
      <c r="AM51"/>
    </row>
    <row r="52" spans="1:47" s="48" customFormat="1" ht="48.75" customHeight="1" x14ac:dyDescent="0.2">
      <c r="A52" s="229" t="s">
        <v>138</v>
      </c>
      <c r="B52" s="230"/>
      <c r="C52" s="60" t="s">
        <v>139</v>
      </c>
      <c r="D52" s="60" t="s">
        <v>140</v>
      </c>
      <c r="E52" s="232"/>
      <c r="F52" s="380"/>
      <c r="G52" s="381"/>
      <c r="H52" s="60" t="s">
        <v>141</v>
      </c>
      <c r="I52" s="60" t="s">
        <v>142</v>
      </c>
      <c r="J52"/>
      <c r="K52"/>
      <c r="L52"/>
      <c r="M52"/>
      <c r="N52"/>
      <c r="O52"/>
      <c r="P52"/>
      <c r="Q52"/>
      <c r="R52"/>
      <c r="S52"/>
      <c r="T52"/>
      <c r="U52"/>
      <c r="V52"/>
      <c r="W52"/>
      <c r="X52"/>
      <c r="Y52"/>
      <c r="Z52"/>
      <c r="AA52"/>
      <c r="AB52"/>
      <c r="AC52"/>
      <c r="AD52"/>
      <c r="AE52"/>
      <c r="AF52"/>
      <c r="AG52"/>
      <c r="AH52"/>
      <c r="AI52"/>
      <c r="AJ52"/>
      <c r="AK52"/>
      <c r="AL52"/>
      <c r="AM52"/>
    </row>
    <row r="53" spans="1:47" s="48" customFormat="1" ht="74.25" customHeight="1" x14ac:dyDescent="0.2">
      <c r="A53" s="371" t="s">
        <v>143</v>
      </c>
      <c r="B53" s="372"/>
      <c r="C53" s="61" t="s">
        <v>144</v>
      </c>
      <c r="D53" s="84" t="s">
        <v>145</v>
      </c>
      <c r="E53" s="375" t="s">
        <v>146</v>
      </c>
      <c r="F53" s="360" t="s">
        <v>147</v>
      </c>
      <c r="G53" s="361"/>
      <c r="H53" s="84" t="s">
        <v>148</v>
      </c>
      <c r="I53" s="84" t="s">
        <v>149</v>
      </c>
      <c r="J53"/>
      <c r="K53"/>
      <c r="L53"/>
      <c r="M53"/>
      <c r="N53"/>
      <c r="O53"/>
      <c r="P53"/>
      <c r="Q53"/>
      <c r="R53"/>
      <c r="S53"/>
      <c r="T53"/>
      <c r="U53"/>
      <c r="V53"/>
      <c r="W53"/>
      <c r="X53"/>
      <c r="Y53"/>
      <c r="Z53"/>
      <c r="AA53"/>
      <c r="AB53"/>
      <c r="AC53"/>
      <c r="AD53"/>
      <c r="AE53"/>
      <c r="AF53"/>
      <c r="AG53"/>
      <c r="AH53"/>
      <c r="AI53"/>
      <c r="AJ53"/>
      <c r="AK53"/>
      <c r="AL53"/>
      <c r="AM53"/>
    </row>
    <row r="54" spans="1:47" s="48" customFormat="1" ht="13.15" customHeight="1" x14ac:dyDescent="0.2">
      <c r="A54" s="373"/>
      <c r="B54" s="374"/>
      <c r="C54" s="63" t="s">
        <v>150</v>
      </c>
      <c r="D54" s="84" t="s">
        <v>151</v>
      </c>
      <c r="E54" s="376"/>
      <c r="F54" s="233"/>
      <c r="G54" s="362"/>
      <c r="H54" s="84" t="s">
        <v>152</v>
      </c>
      <c r="I54" s="84" t="s">
        <v>153</v>
      </c>
      <c r="J54"/>
      <c r="K54"/>
      <c r="L54"/>
      <c r="M54"/>
      <c r="N54"/>
      <c r="O54"/>
      <c r="P54"/>
      <c r="Q54"/>
      <c r="R54"/>
      <c r="S54"/>
      <c r="T54"/>
      <c r="U54"/>
      <c r="V54"/>
      <c r="W54"/>
      <c r="X54"/>
      <c r="Y54"/>
      <c r="Z54"/>
      <c r="AA54"/>
      <c r="AB54"/>
      <c r="AC54"/>
      <c r="AD54"/>
      <c r="AE54"/>
      <c r="AF54"/>
      <c r="AG54"/>
      <c r="AH54"/>
      <c r="AI54"/>
      <c r="AJ54"/>
      <c r="AK54"/>
      <c r="AL54"/>
      <c r="AM54"/>
    </row>
    <row r="55" spans="1:47" s="48" customFormat="1" ht="13.15" customHeight="1" x14ac:dyDescent="0.2">
      <c r="A55" s="373"/>
      <c r="B55" s="374"/>
      <c r="C55" s="63" t="s">
        <v>154</v>
      </c>
      <c r="D55" s="85" t="s">
        <v>155</v>
      </c>
      <c r="E55" s="377"/>
      <c r="F55" s="363"/>
      <c r="G55" s="364"/>
      <c r="H55" s="85" t="s">
        <v>148</v>
      </c>
      <c r="I55" s="85" t="s">
        <v>148</v>
      </c>
      <c r="J55"/>
      <c r="K55"/>
      <c r="L55"/>
      <c r="M55"/>
      <c r="N55"/>
      <c r="O55"/>
      <c r="P55"/>
      <c r="Q55"/>
      <c r="R55"/>
      <c r="S55"/>
      <c r="T55"/>
      <c r="U55"/>
      <c r="V55"/>
      <c r="W55"/>
      <c r="X55"/>
      <c r="Y55"/>
      <c r="Z55"/>
      <c r="AA55"/>
      <c r="AB55"/>
      <c r="AC55"/>
      <c r="AD55"/>
      <c r="AE55"/>
      <c r="AF55"/>
      <c r="AG55"/>
      <c r="AH55"/>
      <c r="AI55"/>
      <c r="AJ55"/>
      <c r="AK55"/>
      <c r="AL55"/>
      <c r="AM55"/>
    </row>
    <row r="56" spans="1:47" s="48" customFormat="1" ht="30" customHeight="1" x14ac:dyDescent="0.2">
      <c r="A56" s="65">
        <v>0.1</v>
      </c>
      <c r="B56" s="66" t="s">
        <v>156</v>
      </c>
      <c r="C56" s="9"/>
      <c r="D56" s="9"/>
      <c r="E56" s="419"/>
      <c r="F56" s="237"/>
      <c r="G56" s="238"/>
      <c r="H56" s="11"/>
      <c r="I56" s="11"/>
      <c r="J56" s="235" t="s">
        <v>157</v>
      </c>
      <c r="K56" s="236"/>
      <c r="L56" s="236"/>
      <c r="M56"/>
      <c r="N56"/>
      <c r="O56"/>
      <c r="P56"/>
      <c r="Q56"/>
      <c r="R56"/>
      <c r="S56"/>
      <c r="T56"/>
      <c r="U56"/>
      <c r="V56"/>
      <c r="W56"/>
      <c r="X56"/>
      <c r="Y56"/>
      <c r="Z56"/>
      <c r="AA56"/>
      <c r="AB56"/>
      <c r="AC56"/>
      <c r="AD56"/>
      <c r="AE56"/>
      <c r="AF56"/>
      <c r="AG56"/>
      <c r="AH56"/>
      <c r="AI56"/>
      <c r="AJ56"/>
      <c r="AK56"/>
      <c r="AL56"/>
      <c r="AM56"/>
    </row>
    <row r="57" spans="1:47" s="48" customFormat="1" ht="30" customHeight="1" x14ac:dyDescent="0.2">
      <c r="A57" s="67">
        <v>0.2</v>
      </c>
      <c r="B57" s="68" t="s">
        <v>158</v>
      </c>
      <c r="C57" s="9"/>
      <c r="D57" s="9"/>
      <c r="E57" s="420"/>
      <c r="F57" s="237"/>
      <c r="G57" s="238"/>
      <c r="H57" s="11"/>
      <c r="I57" s="11"/>
      <c r="J57" s="233"/>
      <c r="K57" s="234"/>
      <c r="L57" s="234"/>
      <c r="M57"/>
      <c r="N57"/>
      <c r="O57"/>
      <c r="P57"/>
      <c r="Q57"/>
      <c r="R57"/>
      <c r="S57"/>
      <c r="T57"/>
      <c r="U57"/>
      <c r="V57"/>
      <c r="W57"/>
      <c r="X57"/>
      <c r="Y57"/>
      <c r="Z57"/>
      <c r="AA57"/>
      <c r="AB57"/>
      <c r="AC57"/>
      <c r="AD57"/>
      <c r="AE57"/>
      <c r="AF57"/>
      <c r="AG57"/>
      <c r="AH57"/>
      <c r="AI57"/>
      <c r="AJ57"/>
      <c r="AK57"/>
      <c r="AL57"/>
      <c r="AM57"/>
    </row>
    <row r="58" spans="1:47" s="48" customFormat="1" ht="30" customHeight="1" x14ac:dyDescent="0.2">
      <c r="A58" s="67">
        <v>0.3</v>
      </c>
      <c r="B58" s="68" t="s">
        <v>159</v>
      </c>
      <c r="C58" s="9"/>
      <c r="D58" s="9"/>
      <c r="E58" s="420"/>
      <c r="F58" s="237"/>
      <c r="G58" s="238"/>
      <c r="H58" s="11"/>
      <c r="I58" s="11"/>
      <c r="J58" s="233"/>
      <c r="K58" s="234"/>
      <c r="L58" s="234"/>
      <c r="M58"/>
      <c r="N58"/>
      <c r="O58"/>
      <c r="P58"/>
      <c r="Q58"/>
      <c r="R58"/>
      <c r="S58"/>
      <c r="T58"/>
      <c r="U58"/>
      <c r="V58"/>
      <c r="W58"/>
      <c r="X58"/>
      <c r="Y58"/>
      <c r="Z58"/>
      <c r="AA58"/>
      <c r="AB58"/>
      <c r="AC58"/>
      <c r="AD58"/>
      <c r="AE58"/>
      <c r="AF58"/>
      <c r="AG58"/>
      <c r="AH58"/>
      <c r="AI58"/>
      <c r="AJ58"/>
      <c r="AK58"/>
      <c r="AL58"/>
      <c r="AM58"/>
    </row>
    <row r="59" spans="1:47" s="48" customFormat="1" ht="30" customHeight="1" x14ac:dyDescent="0.2">
      <c r="A59" s="67">
        <v>0.4</v>
      </c>
      <c r="B59" s="68" t="s">
        <v>160</v>
      </c>
      <c r="C59" s="9" t="s">
        <v>316</v>
      </c>
      <c r="D59" s="9">
        <v>7969280</v>
      </c>
      <c r="E59" s="421"/>
      <c r="F59" s="237" t="s">
        <v>317</v>
      </c>
      <c r="G59" s="238"/>
      <c r="H59" s="11">
        <v>0</v>
      </c>
      <c r="I59" s="11">
        <f>D59*0.95</f>
        <v>7570816</v>
      </c>
      <c r="J59" s="233"/>
      <c r="K59" s="234"/>
      <c r="L59" s="234"/>
      <c r="M59"/>
      <c r="N59"/>
      <c r="O59"/>
      <c r="P59"/>
      <c r="Q59"/>
      <c r="R59"/>
      <c r="S59"/>
      <c r="T59"/>
      <c r="U59"/>
      <c r="V59"/>
      <c r="W59"/>
      <c r="X59"/>
      <c r="Y59"/>
      <c r="Z59"/>
      <c r="AA59"/>
      <c r="AB59"/>
      <c r="AC59"/>
      <c r="AD59"/>
      <c r="AE59"/>
      <c r="AF59"/>
      <c r="AG59"/>
      <c r="AH59"/>
      <c r="AI59"/>
      <c r="AJ59"/>
      <c r="AK59"/>
      <c r="AL59"/>
      <c r="AM59"/>
    </row>
    <row r="60" spans="1:47" s="48" customFormat="1" ht="70.900000000000006" customHeight="1" x14ac:dyDescent="0.2">
      <c r="A60" s="67">
        <v>1</v>
      </c>
      <c r="B60" s="68" t="s">
        <v>161</v>
      </c>
      <c r="C60" s="9" t="s">
        <v>318</v>
      </c>
      <c r="D60" s="9">
        <v>480.48</v>
      </c>
      <c r="E60" s="105" t="s">
        <v>409</v>
      </c>
      <c r="F60" s="105" t="s">
        <v>333</v>
      </c>
      <c r="G60" s="106"/>
      <c r="H60" s="11">
        <v>0</v>
      </c>
      <c r="I60" s="11">
        <v>0</v>
      </c>
      <c r="J60" s="233"/>
      <c r="K60" s="234"/>
      <c r="L60" s="234"/>
      <c r="M60"/>
      <c r="N60"/>
      <c r="O60"/>
      <c r="P60"/>
      <c r="Q60"/>
      <c r="R60"/>
      <c r="S60"/>
      <c r="T60"/>
      <c r="U60"/>
      <c r="V60"/>
      <c r="W60"/>
      <c r="X60"/>
      <c r="Y60"/>
      <c r="Z60"/>
      <c r="AA60"/>
      <c r="AB60"/>
      <c r="AC60"/>
      <c r="AD60"/>
      <c r="AE60"/>
      <c r="AF60"/>
      <c r="AG60"/>
      <c r="AH60"/>
      <c r="AI60"/>
      <c r="AJ60"/>
      <c r="AK60"/>
      <c r="AL60"/>
      <c r="AM60"/>
    </row>
    <row r="61" spans="1:47" s="48" customFormat="1" ht="81.599999999999994" customHeight="1" x14ac:dyDescent="0.2">
      <c r="A61" s="67"/>
      <c r="B61" s="68"/>
      <c r="C61" s="9" t="s">
        <v>319</v>
      </c>
      <c r="D61" s="9">
        <v>1490.78</v>
      </c>
      <c r="E61" s="105" t="s">
        <v>409</v>
      </c>
      <c r="F61" s="105" t="s">
        <v>333</v>
      </c>
      <c r="G61" s="106"/>
      <c r="H61" s="11">
        <v>0</v>
      </c>
      <c r="I61" s="11">
        <v>0</v>
      </c>
      <c r="J61" s="107"/>
      <c r="K61" s="91"/>
      <c r="L61" s="91"/>
      <c r="M61"/>
      <c r="N61"/>
      <c r="O61"/>
      <c r="P61"/>
      <c r="Q61"/>
      <c r="R61"/>
      <c r="S61"/>
      <c r="T61"/>
      <c r="U61"/>
      <c r="V61"/>
      <c r="W61"/>
      <c r="X61"/>
      <c r="Y61"/>
      <c r="Z61"/>
      <c r="AA61"/>
      <c r="AB61"/>
      <c r="AC61"/>
      <c r="AD61"/>
      <c r="AE61"/>
      <c r="AF61"/>
      <c r="AG61"/>
      <c r="AH61"/>
      <c r="AI61"/>
      <c r="AJ61"/>
      <c r="AK61"/>
      <c r="AL61"/>
      <c r="AM61"/>
    </row>
    <row r="62" spans="1:47" s="48" customFormat="1" ht="58.15" customHeight="1" x14ac:dyDescent="0.2">
      <c r="A62" s="67"/>
      <c r="B62" s="68"/>
      <c r="C62" s="9" t="s">
        <v>320</v>
      </c>
      <c r="D62" s="9">
        <v>403069.62</v>
      </c>
      <c r="E62" s="105" t="s">
        <v>409</v>
      </c>
      <c r="F62" s="105" t="s">
        <v>334</v>
      </c>
      <c r="G62" s="106"/>
      <c r="H62" s="11">
        <f>D62*0.2</f>
        <v>80613.923999999999</v>
      </c>
      <c r="I62" s="11">
        <f>D62*0.2</f>
        <v>80613.923999999999</v>
      </c>
      <c r="J62" s="107"/>
      <c r="K62" s="91"/>
      <c r="L62" s="91"/>
      <c r="M62"/>
      <c r="N62"/>
      <c r="O62"/>
      <c r="P62"/>
      <c r="Q62"/>
      <c r="R62"/>
      <c r="S62"/>
      <c r="T62"/>
      <c r="U62"/>
      <c r="V62"/>
      <c r="W62"/>
      <c r="X62"/>
      <c r="Y62"/>
      <c r="Z62"/>
      <c r="AA62"/>
      <c r="AB62"/>
      <c r="AC62"/>
      <c r="AD62"/>
      <c r="AE62"/>
      <c r="AF62"/>
      <c r="AG62"/>
      <c r="AH62"/>
      <c r="AI62"/>
      <c r="AJ62"/>
      <c r="AK62"/>
      <c r="AL62"/>
      <c r="AM62"/>
    </row>
    <row r="63" spans="1:47" s="48" customFormat="1" ht="52.15" customHeight="1" x14ac:dyDescent="0.2">
      <c r="A63" s="67"/>
      <c r="B63" s="68"/>
      <c r="C63" s="9" t="s">
        <v>321</v>
      </c>
      <c r="D63" s="9">
        <v>8786.8799999999992</v>
      </c>
      <c r="E63" s="105" t="s">
        <v>409</v>
      </c>
      <c r="F63" s="105" t="s">
        <v>335</v>
      </c>
      <c r="G63" s="106"/>
      <c r="H63" s="11">
        <v>0</v>
      </c>
      <c r="I63" s="11">
        <v>0</v>
      </c>
      <c r="J63" s="107"/>
      <c r="K63" s="91"/>
      <c r="L63" s="91"/>
      <c r="M63"/>
      <c r="N63"/>
      <c r="O63"/>
      <c r="P63"/>
      <c r="Q63"/>
      <c r="R63"/>
      <c r="S63"/>
      <c r="T63"/>
      <c r="U63"/>
      <c r="V63"/>
      <c r="W63"/>
      <c r="X63"/>
      <c r="Y63"/>
      <c r="Z63"/>
      <c r="AA63"/>
      <c r="AB63"/>
      <c r="AC63"/>
      <c r="AD63"/>
      <c r="AE63"/>
      <c r="AF63"/>
      <c r="AG63"/>
      <c r="AH63"/>
      <c r="AI63"/>
      <c r="AJ63"/>
      <c r="AK63"/>
      <c r="AL63"/>
      <c r="AM63"/>
    </row>
    <row r="64" spans="1:47" s="48" customFormat="1" ht="62.45" customHeight="1" x14ac:dyDescent="0.2">
      <c r="A64" s="67"/>
      <c r="B64" s="68"/>
      <c r="C64" s="9" t="s">
        <v>322</v>
      </c>
      <c r="D64" s="9">
        <v>17472</v>
      </c>
      <c r="E64" s="105" t="s">
        <v>409</v>
      </c>
      <c r="F64" s="105" t="s">
        <v>336</v>
      </c>
      <c r="G64" s="106"/>
      <c r="H64" s="11">
        <v>0</v>
      </c>
      <c r="I64" s="11">
        <f>D64</f>
        <v>17472</v>
      </c>
      <c r="J64" s="107"/>
      <c r="K64" s="91"/>
      <c r="L64" s="91"/>
      <c r="M64"/>
      <c r="N64"/>
      <c r="O64"/>
      <c r="P64"/>
      <c r="Q64"/>
      <c r="R64"/>
      <c r="S64"/>
      <c r="T64"/>
      <c r="U64"/>
      <c r="V64"/>
      <c r="W64"/>
      <c r="X64"/>
      <c r="Y64"/>
      <c r="Z64"/>
      <c r="AA64"/>
      <c r="AB64"/>
      <c r="AC64"/>
      <c r="AD64"/>
      <c r="AE64"/>
      <c r="AF64"/>
      <c r="AG64"/>
      <c r="AH64"/>
      <c r="AI64"/>
      <c r="AJ64"/>
      <c r="AK64"/>
      <c r="AL64"/>
      <c r="AM64"/>
    </row>
    <row r="65" spans="1:39" s="48" customFormat="1" ht="49.15" customHeight="1" x14ac:dyDescent="0.2">
      <c r="A65" s="67"/>
      <c r="B65" s="68"/>
      <c r="C65" s="9" t="s">
        <v>323</v>
      </c>
      <c r="D65" s="9">
        <v>37440</v>
      </c>
      <c r="E65" s="105" t="s">
        <v>409</v>
      </c>
      <c r="F65" s="105" t="s">
        <v>336</v>
      </c>
      <c r="G65" s="106"/>
      <c r="H65" s="11">
        <v>0</v>
      </c>
      <c r="I65" s="11">
        <f t="shared" ref="I65:I71" si="1">D65</f>
        <v>37440</v>
      </c>
      <c r="J65" s="107"/>
      <c r="K65" s="91"/>
      <c r="L65" s="91"/>
      <c r="M65"/>
      <c r="N65"/>
      <c r="O65"/>
      <c r="P65"/>
      <c r="Q65"/>
      <c r="R65"/>
      <c r="S65"/>
      <c r="T65"/>
      <c r="U65"/>
      <c r="V65"/>
      <c r="W65"/>
      <c r="X65"/>
      <c r="Y65"/>
      <c r="Z65"/>
      <c r="AA65"/>
      <c r="AB65"/>
      <c r="AC65"/>
      <c r="AD65"/>
      <c r="AE65"/>
      <c r="AF65"/>
      <c r="AG65"/>
      <c r="AH65"/>
      <c r="AI65"/>
      <c r="AJ65"/>
      <c r="AK65"/>
      <c r="AL65"/>
      <c r="AM65"/>
    </row>
    <row r="66" spans="1:39" s="48" customFormat="1" ht="60.6" customHeight="1" x14ac:dyDescent="0.2">
      <c r="A66" s="67"/>
      <c r="B66" s="68"/>
      <c r="C66" s="9" t="s">
        <v>324</v>
      </c>
      <c r="D66" s="9">
        <v>3729024</v>
      </c>
      <c r="E66" s="105" t="s">
        <v>409</v>
      </c>
      <c r="F66" s="105" t="s">
        <v>336</v>
      </c>
      <c r="G66" s="106"/>
      <c r="H66" s="11">
        <v>0</v>
      </c>
      <c r="I66" s="11">
        <f t="shared" si="1"/>
        <v>3729024</v>
      </c>
      <c r="J66" s="107"/>
      <c r="K66" s="91"/>
      <c r="L66" s="91"/>
      <c r="M66"/>
      <c r="N66"/>
      <c r="O66"/>
      <c r="P66"/>
      <c r="Q66"/>
      <c r="R66"/>
      <c r="S66"/>
      <c r="T66"/>
      <c r="U66"/>
      <c r="V66"/>
      <c r="W66"/>
      <c r="X66"/>
      <c r="Y66"/>
      <c r="Z66"/>
      <c r="AA66"/>
      <c r="AB66"/>
      <c r="AC66"/>
      <c r="AD66"/>
      <c r="AE66"/>
      <c r="AF66"/>
      <c r="AG66"/>
      <c r="AH66"/>
      <c r="AI66"/>
      <c r="AJ66"/>
      <c r="AK66"/>
      <c r="AL66"/>
      <c r="AM66"/>
    </row>
    <row r="67" spans="1:39" s="48" customFormat="1" ht="49.9" customHeight="1" x14ac:dyDescent="0.2">
      <c r="A67" s="67"/>
      <c r="B67" s="68"/>
      <c r="C67" s="9" t="s">
        <v>325</v>
      </c>
      <c r="D67" s="9">
        <v>1497600</v>
      </c>
      <c r="E67" s="105" t="s">
        <v>409</v>
      </c>
      <c r="F67" s="105" t="s">
        <v>336</v>
      </c>
      <c r="G67" s="106"/>
      <c r="H67" s="11">
        <v>0</v>
      </c>
      <c r="I67" s="11">
        <f t="shared" si="1"/>
        <v>1497600</v>
      </c>
      <c r="J67" s="107"/>
      <c r="K67" s="91"/>
      <c r="L67" s="91"/>
      <c r="M67"/>
      <c r="N67"/>
      <c r="O67"/>
      <c r="P67"/>
      <c r="Q67"/>
      <c r="R67"/>
      <c r="S67"/>
      <c r="T67"/>
      <c r="U67"/>
      <c r="V67"/>
      <c r="W67"/>
      <c r="X67"/>
      <c r="Y67"/>
      <c r="Z67"/>
      <c r="AA67"/>
      <c r="AB67"/>
      <c r="AC67"/>
      <c r="AD67"/>
      <c r="AE67"/>
      <c r="AF67"/>
      <c r="AG67"/>
      <c r="AH67"/>
      <c r="AI67"/>
      <c r="AJ67"/>
      <c r="AK67"/>
      <c r="AL67"/>
      <c r="AM67"/>
    </row>
    <row r="68" spans="1:39" s="48" customFormat="1" ht="44.45" customHeight="1" x14ac:dyDescent="0.2">
      <c r="A68" s="67"/>
      <c r="B68" s="68"/>
      <c r="C68" s="9" t="s">
        <v>326</v>
      </c>
      <c r="D68" s="9">
        <v>6034000</v>
      </c>
      <c r="E68" s="105" t="s">
        <v>409</v>
      </c>
      <c r="F68" s="105" t="s">
        <v>336</v>
      </c>
      <c r="G68" s="106"/>
      <c r="H68" s="11">
        <v>0</v>
      </c>
      <c r="I68" s="11">
        <f t="shared" si="1"/>
        <v>6034000</v>
      </c>
      <c r="J68" s="107"/>
      <c r="K68" s="91"/>
      <c r="L68" s="91"/>
      <c r="M68"/>
      <c r="N68"/>
      <c r="O68"/>
      <c r="P68"/>
      <c r="Q68"/>
      <c r="R68"/>
      <c r="S68"/>
      <c r="T68"/>
      <c r="U68"/>
      <c r="V68"/>
      <c r="W68"/>
      <c r="X68"/>
      <c r="Y68"/>
      <c r="Z68"/>
      <c r="AA68"/>
      <c r="AB68"/>
      <c r="AC68"/>
      <c r="AD68"/>
      <c r="AE68"/>
      <c r="AF68"/>
      <c r="AG68"/>
      <c r="AH68"/>
      <c r="AI68"/>
      <c r="AJ68"/>
      <c r="AK68"/>
      <c r="AL68"/>
      <c r="AM68"/>
    </row>
    <row r="69" spans="1:39" s="48" customFormat="1" ht="51.6" customHeight="1" x14ac:dyDescent="0.2">
      <c r="A69" s="67"/>
      <c r="B69" s="68"/>
      <c r="C69" s="9" t="s">
        <v>327</v>
      </c>
      <c r="D69" s="9">
        <v>696000</v>
      </c>
      <c r="E69" s="105" t="s">
        <v>409</v>
      </c>
      <c r="F69" s="105" t="s">
        <v>336</v>
      </c>
      <c r="G69" s="106"/>
      <c r="H69" s="11">
        <v>0</v>
      </c>
      <c r="I69" s="11">
        <f t="shared" si="1"/>
        <v>696000</v>
      </c>
      <c r="J69" s="107"/>
      <c r="K69" s="91"/>
      <c r="L69" s="91"/>
      <c r="M69"/>
      <c r="N69"/>
      <c r="O69"/>
      <c r="P69"/>
      <c r="Q69"/>
      <c r="R69"/>
      <c r="S69"/>
      <c r="T69"/>
      <c r="U69"/>
      <c r="V69"/>
      <c r="W69"/>
      <c r="X69"/>
      <c r="Y69"/>
      <c r="Z69"/>
      <c r="AA69"/>
      <c r="AB69"/>
      <c r="AC69"/>
      <c r="AD69"/>
      <c r="AE69"/>
      <c r="AF69"/>
      <c r="AG69"/>
      <c r="AH69"/>
      <c r="AI69"/>
      <c r="AJ69"/>
      <c r="AK69"/>
      <c r="AL69"/>
      <c r="AM69"/>
    </row>
    <row r="70" spans="1:39" s="48" customFormat="1" ht="55.15" customHeight="1" x14ac:dyDescent="0.2">
      <c r="A70" s="67"/>
      <c r="B70" s="68"/>
      <c r="C70" s="9" t="s">
        <v>328</v>
      </c>
      <c r="D70" s="9">
        <v>27297.09</v>
      </c>
      <c r="E70" s="105" t="s">
        <v>409</v>
      </c>
      <c r="F70" s="105" t="s">
        <v>336</v>
      </c>
      <c r="G70" s="106"/>
      <c r="H70" s="11">
        <v>0</v>
      </c>
      <c r="I70" s="11">
        <f t="shared" si="1"/>
        <v>27297.09</v>
      </c>
      <c r="J70" s="107"/>
      <c r="K70" s="91"/>
      <c r="L70" s="91"/>
      <c r="M70"/>
      <c r="N70"/>
      <c r="O70"/>
      <c r="P70"/>
      <c r="Q70"/>
      <c r="R70"/>
      <c r="S70"/>
      <c r="T70"/>
      <c r="U70"/>
      <c r="V70"/>
      <c r="W70"/>
      <c r="X70"/>
      <c r="Y70"/>
      <c r="Z70"/>
      <c r="AA70"/>
      <c r="AB70"/>
      <c r="AC70"/>
      <c r="AD70"/>
      <c r="AE70"/>
      <c r="AF70"/>
      <c r="AG70"/>
      <c r="AH70"/>
      <c r="AI70"/>
      <c r="AJ70"/>
      <c r="AK70"/>
      <c r="AL70"/>
      <c r="AM70"/>
    </row>
    <row r="71" spans="1:39" s="48" customFormat="1" ht="49.9" customHeight="1" x14ac:dyDescent="0.2">
      <c r="A71" s="67"/>
      <c r="B71" s="68"/>
      <c r="C71" s="9" t="s">
        <v>329</v>
      </c>
      <c r="D71" s="9">
        <v>21384</v>
      </c>
      <c r="E71" s="105" t="s">
        <v>409</v>
      </c>
      <c r="F71" s="105" t="s">
        <v>333</v>
      </c>
      <c r="G71" s="106"/>
      <c r="H71" s="11">
        <v>0</v>
      </c>
      <c r="I71" s="11">
        <f t="shared" si="1"/>
        <v>21384</v>
      </c>
      <c r="J71" s="107"/>
      <c r="K71" s="91"/>
      <c r="L71" s="91"/>
      <c r="M71"/>
      <c r="N71"/>
      <c r="O71"/>
      <c r="P71"/>
      <c r="Q71"/>
      <c r="R71"/>
      <c r="S71"/>
      <c r="T71"/>
      <c r="U71"/>
      <c r="V71"/>
      <c r="W71"/>
      <c r="X71"/>
      <c r="Y71"/>
      <c r="Z71"/>
      <c r="AA71"/>
      <c r="AB71"/>
      <c r="AC71"/>
      <c r="AD71"/>
      <c r="AE71"/>
      <c r="AF71"/>
      <c r="AG71"/>
      <c r="AH71"/>
      <c r="AI71"/>
      <c r="AJ71"/>
      <c r="AK71"/>
      <c r="AL71"/>
      <c r="AM71"/>
    </row>
    <row r="72" spans="1:39" s="48" customFormat="1" ht="68.45" customHeight="1" x14ac:dyDescent="0.2">
      <c r="A72" s="67"/>
      <c r="B72" s="68"/>
      <c r="C72" s="9" t="s">
        <v>330</v>
      </c>
      <c r="D72" s="9">
        <v>16950</v>
      </c>
      <c r="E72" s="105" t="s">
        <v>409</v>
      </c>
      <c r="F72" s="105" t="s">
        <v>335</v>
      </c>
      <c r="G72" s="106"/>
      <c r="H72" s="11">
        <v>0</v>
      </c>
      <c r="I72" s="11">
        <v>0</v>
      </c>
      <c r="J72" s="107"/>
      <c r="K72" s="91"/>
      <c r="L72" s="91"/>
      <c r="M72"/>
      <c r="N72"/>
      <c r="O72"/>
      <c r="P72"/>
      <c r="Q72"/>
      <c r="R72"/>
      <c r="S72"/>
      <c r="T72"/>
      <c r="U72"/>
      <c r="V72"/>
      <c r="W72"/>
      <c r="X72"/>
      <c r="Y72"/>
      <c r="Z72"/>
      <c r="AA72"/>
      <c r="AB72"/>
      <c r="AC72"/>
      <c r="AD72"/>
      <c r="AE72"/>
      <c r="AF72"/>
      <c r="AG72"/>
      <c r="AH72"/>
      <c r="AI72"/>
      <c r="AJ72"/>
      <c r="AK72"/>
      <c r="AL72"/>
      <c r="AM72"/>
    </row>
    <row r="73" spans="1:39" s="48" customFormat="1" ht="48" customHeight="1" x14ac:dyDescent="0.2">
      <c r="A73" s="67"/>
      <c r="B73" s="68"/>
      <c r="C73" s="9" t="s">
        <v>331</v>
      </c>
      <c r="D73" s="9">
        <v>3860900</v>
      </c>
      <c r="E73" s="105" t="s">
        <v>409</v>
      </c>
      <c r="F73" s="105" t="s">
        <v>334</v>
      </c>
      <c r="G73" s="106"/>
      <c r="H73" s="11">
        <f>D73*0.2</f>
        <v>772180</v>
      </c>
      <c r="I73" s="11">
        <f>D73*0.8</f>
        <v>3088720</v>
      </c>
      <c r="J73" s="107"/>
      <c r="K73" s="91"/>
      <c r="L73" s="91"/>
      <c r="M73"/>
      <c r="N73"/>
      <c r="O73"/>
      <c r="P73"/>
      <c r="Q73"/>
      <c r="R73"/>
      <c r="S73"/>
      <c r="T73"/>
      <c r="U73"/>
      <c r="V73"/>
      <c r="W73"/>
      <c r="X73"/>
      <c r="Y73"/>
      <c r="Z73"/>
      <c r="AA73"/>
      <c r="AB73"/>
      <c r="AC73"/>
      <c r="AD73"/>
      <c r="AE73"/>
      <c r="AF73"/>
      <c r="AG73"/>
      <c r="AH73"/>
      <c r="AI73"/>
      <c r="AJ73"/>
      <c r="AK73"/>
      <c r="AL73"/>
      <c r="AM73"/>
    </row>
    <row r="74" spans="1:39" s="48" customFormat="1" ht="57" customHeight="1" x14ac:dyDescent="0.2">
      <c r="A74" s="67"/>
      <c r="B74" s="68"/>
      <c r="C74" s="9" t="s">
        <v>332</v>
      </c>
      <c r="D74" s="9">
        <v>550</v>
      </c>
      <c r="E74" s="105" t="s">
        <v>409</v>
      </c>
      <c r="F74" s="105" t="s">
        <v>333</v>
      </c>
      <c r="G74" s="106"/>
      <c r="H74" s="11">
        <v>0</v>
      </c>
      <c r="I74" s="11">
        <v>0</v>
      </c>
      <c r="J74" s="107"/>
      <c r="K74" s="91"/>
      <c r="L74" s="91"/>
      <c r="M74"/>
      <c r="N74"/>
      <c r="O74"/>
      <c r="P74"/>
      <c r="Q74"/>
      <c r="R74"/>
      <c r="S74"/>
      <c r="T74"/>
      <c r="U74"/>
      <c r="V74"/>
      <c r="W74"/>
      <c r="X74"/>
      <c r="Y74"/>
      <c r="Z74"/>
      <c r="AA74"/>
      <c r="AB74"/>
      <c r="AC74"/>
      <c r="AD74"/>
      <c r="AE74"/>
      <c r="AF74"/>
      <c r="AG74"/>
      <c r="AH74"/>
      <c r="AI74"/>
      <c r="AJ74"/>
      <c r="AK74"/>
      <c r="AL74"/>
      <c r="AM74"/>
    </row>
    <row r="75" spans="1:39" s="48" customFormat="1" ht="55.15" customHeight="1" x14ac:dyDescent="0.2">
      <c r="A75" s="67">
        <v>2.1</v>
      </c>
      <c r="B75" s="68" t="s">
        <v>162</v>
      </c>
      <c r="C75" s="9" t="s">
        <v>320</v>
      </c>
      <c r="D75" s="9">
        <v>141285.38</v>
      </c>
      <c r="E75" s="105" t="s">
        <v>409</v>
      </c>
      <c r="F75" s="237" t="s">
        <v>334</v>
      </c>
      <c r="G75" s="238" t="s">
        <v>334</v>
      </c>
      <c r="H75" s="11">
        <f>D75*0.2</f>
        <v>28257.076000000001</v>
      </c>
      <c r="I75" s="11">
        <f>D74*0.8</f>
        <v>440</v>
      </c>
      <c r="J75" s="233"/>
      <c r="K75" s="234"/>
      <c r="L75" s="234"/>
      <c r="M75"/>
      <c r="N75"/>
      <c r="O75"/>
      <c r="P75"/>
      <c r="Q75"/>
      <c r="R75"/>
      <c r="S75"/>
      <c r="T75"/>
      <c r="U75"/>
      <c r="V75"/>
      <c r="W75"/>
      <c r="X75"/>
      <c r="Y75"/>
      <c r="Z75"/>
      <c r="AA75"/>
      <c r="AB75"/>
      <c r="AC75"/>
      <c r="AD75"/>
      <c r="AE75"/>
      <c r="AF75"/>
      <c r="AG75"/>
      <c r="AH75"/>
      <c r="AI75"/>
      <c r="AJ75"/>
      <c r="AK75"/>
      <c r="AL75"/>
      <c r="AM75"/>
    </row>
    <row r="76" spans="1:39" s="48" customFormat="1" ht="57" customHeight="1" x14ac:dyDescent="0.2">
      <c r="A76" s="67"/>
      <c r="B76" s="68"/>
      <c r="C76" s="9" t="s">
        <v>337</v>
      </c>
      <c r="D76" s="9">
        <v>798720</v>
      </c>
      <c r="E76" s="105" t="s">
        <v>409</v>
      </c>
      <c r="F76" s="105" t="s">
        <v>336</v>
      </c>
      <c r="G76" s="106"/>
      <c r="H76" s="11">
        <v>0</v>
      </c>
      <c r="I76" s="11">
        <f>D76</f>
        <v>798720</v>
      </c>
      <c r="J76" s="107"/>
      <c r="K76" s="91"/>
      <c r="L76" s="91"/>
      <c r="M76"/>
      <c r="N76"/>
      <c r="O76"/>
      <c r="P76"/>
      <c r="Q76"/>
      <c r="R76"/>
      <c r="S76"/>
      <c r="T76"/>
      <c r="U76"/>
      <c r="V76"/>
      <c r="W76"/>
      <c r="X76"/>
      <c r="Y76"/>
      <c r="Z76"/>
      <c r="AA76"/>
      <c r="AB76"/>
      <c r="AC76"/>
      <c r="AD76"/>
      <c r="AE76"/>
      <c r="AF76"/>
      <c r="AG76"/>
      <c r="AH76"/>
      <c r="AI76"/>
      <c r="AJ76"/>
      <c r="AK76"/>
      <c r="AL76"/>
      <c r="AM76"/>
    </row>
    <row r="77" spans="1:39" s="48" customFormat="1" ht="46.9" customHeight="1" x14ac:dyDescent="0.2">
      <c r="A77" s="67"/>
      <c r="B77" s="68"/>
      <c r="C77" s="9" t="s">
        <v>325</v>
      </c>
      <c r="D77" s="9">
        <v>162240</v>
      </c>
      <c r="E77" s="105" t="s">
        <v>409</v>
      </c>
      <c r="F77" s="105" t="s">
        <v>336</v>
      </c>
      <c r="G77" s="106"/>
      <c r="H77" s="11">
        <v>0</v>
      </c>
      <c r="I77" s="11">
        <f t="shared" ref="I77:I78" si="2">D77</f>
        <v>162240</v>
      </c>
      <c r="J77" s="107"/>
      <c r="K77" s="91"/>
      <c r="L77" s="91"/>
      <c r="M77"/>
      <c r="N77"/>
      <c r="O77"/>
      <c r="P77"/>
      <c r="Q77"/>
      <c r="R77"/>
      <c r="S77"/>
      <c r="T77"/>
      <c r="U77"/>
      <c r="V77"/>
      <c r="W77"/>
      <c r="X77"/>
      <c r="Y77"/>
      <c r="Z77"/>
      <c r="AA77"/>
      <c r="AB77"/>
      <c r="AC77"/>
      <c r="AD77"/>
      <c r="AE77"/>
      <c r="AF77"/>
      <c r="AG77"/>
      <c r="AH77"/>
      <c r="AI77"/>
      <c r="AJ77"/>
      <c r="AK77"/>
      <c r="AL77"/>
      <c r="AM77"/>
    </row>
    <row r="78" spans="1:39" s="48" customFormat="1" ht="42.6" customHeight="1" x14ac:dyDescent="0.2">
      <c r="A78" s="67"/>
      <c r="B78" s="68"/>
      <c r="C78" s="9" t="s">
        <v>338</v>
      </c>
      <c r="D78" s="9">
        <v>720000</v>
      </c>
      <c r="E78" s="105" t="s">
        <v>409</v>
      </c>
      <c r="F78" s="105" t="s">
        <v>336</v>
      </c>
      <c r="G78" s="106"/>
      <c r="H78" s="11">
        <v>0</v>
      </c>
      <c r="I78" s="11">
        <f t="shared" si="2"/>
        <v>720000</v>
      </c>
      <c r="J78" s="107"/>
      <c r="K78" s="91"/>
      <c r="L78" s="91"/>
      <c r="M78"/>
      <c r="N78"/>
      <c r="O78"/>
      <c r="P78"/>
      <c r="Q78"/>
      <c r="R78"/>
      <c r="S78"/>
      <c r="T78"/>
      <c r="U78"/>
      <c r="V78"/>
      <c r="W78"/>
      <c r="X78"/>
      <c r="Y78"/>
      <c r="Z78"/>
      <c r="AA78"/>
      <c r="AB78"/>
      <c r="AC78"/>
      <c r="AD78"/>
      <c r="AE78"/>
      <c r="AF78"/>
      <c r="AG78"/>
      <c r="AH78"/>
      <c r="AI78"/>
      <c r="AJ78"/>
      <c r="AK78"/>
      <c r="AL78"/>
      <c r="AM78"/>
    </row>
    <row r="79" spans="1:39" s="48" customFormat="1" ht="52.9" customHeight="1" x14ac:dyDescent="0.2">
      <c r="A79" s="67">
        <v>2.2000000000000002</v>
      </c>
      <c r="B79" s="68" t="s">
        <v>163</v>
      </c>
      <c r="C79" s="9" t="s">
        <v>320</v>
      </c>
      <c r="D79" s="9">
        <v>147943.35</v>
      </c>
      <c r="E79" s="105" t="s">
        <v>409</v>
      </c>
      <c r="F79" s="237" t="s">
        <v>334</v>
      </c>
      <c r="G79" s="238" t="s">
        <v>334</v>
      </c>
      <c r="H79" s="11">
        <f>D79*0.2</f>
        <v>29588.670000000002</v>
      </c>
      <c r="I79" s="11">
        <f>D79*0.2</f>
        <v>29588.670000000002</v>
      </c>
      <c r="J79" s="233"/>
      <c r="K79" s="234"/>
      <c r="L79" s="234"/>
      <c r="M79"/>
      <c r="N79"/>
      <c r="O79"/>
      <c r="P79"/>
      <c r="Q79"/>
      <c r="R79"/>
      <c r="S79"/>
      <c r="T79"/>
      <c r="U79"/>
      <c r="V79"/>
      <c r="W79"/>
      <c r="X79"/>
      <c r="Y79"/>
      <c r="Z79"/>
      <c r="AA79"/>
      <c r="AB79"/>
      <c r="AC79"/>
      <c r="AD79"/>
      <c r="AE79"/>
      <c r="AF79"/>
      <c r="AG79"/>
      <c r="AH79"/>
      <c r="AI79"/>
      <c r="AJ79"/>
      <c r="AK79"/>
      <c r="AL79"/>
      <c r="AM79"/>
    </row>
    <row r="80" spans="1:39" s="48" customFormat="1" ht="72.599999999999994" customHeight="1" x14ac:dyDescent="0.2">
      <c r="A80" s="67"/>
      <c r="B80" s="68"/>
      <c r="C80" s="9" t="s">
        <v>339</v>
      </c>
      <c r="D80" s="9">
        <v>15864.24</v>
      </c>
      <c r="E80" s="105" t="s">
        <v>410</v>
      </c>
      <c r="F80" s="105" t="s">
        <v>333</v>
      </c>
      <c r="G80" s="106"/>
      <c r="H80" s="11">
        <v>0</v>
      </c>
      <c r="I80" s="11">
        <v>0</v>
      </c>
      <c r="J80" s="107"/>
      <c r="K80" s="91"/>
      <c r="L80" s="91"/>
      <c r="M80"/>
      <c r="N80"/>
      <c r="O80"/>
      <c r="P80"/>
      <c r="Q80"/>
      <c r="R80"/>
      <c r="S80"/>
      <c r="T80"/>
      <c r="U80"/>
      <c r="V80"/>
      <c r="W80"/>
      <c r="X80"/>
      <c r="Y80"/>
      <c r="Z80"/>
      <c r="AA80"/>
      <c r="AB80"/>
      <c r="AC80"/>
      <c r="AD80"/>
      <c r="AE80"/>
      <c r="AF80"/>
      <c r="AG80"/>
      <c r="AH80"/>
      <c r="AI80"/>
      <c r="AJ80"/>
      <c r="AK80"/>
      <c r="AL80"/>
      <c r="AM80"/>
    </row>
    <row r="81" spans="1:39" s="48" customFormat="1" ht="59.45" customHeight="1" x14ac:dyDescent="0.2">
      <c r="A81" s="67"/>
      <c r="B81" s="68"/>
      <c r="C81" s="9" t="s">
        <v>340</v>
      </c>
      <c r="D81" s="9">
        <v>2191800</v>
      </c>
      <c r="E81" s="105" t="s">
        <v>409</v>
      </c>
      <c r="F81" s="105" t="s">
        <v>336</v>
      </c>
      <c r="G81" s="106"/>
      <c r="H81" s="11">
        <v>0</v>
      </c>
      <c r="I81" s="11">
        <f>D81</f>
        <v>2191800</v>
      </c>
      <c r="J81" s="107"/>
      <c r="K81" s="91"/>
      <c r="L81" s="91"/>
      <c r="M81"/>
      <c r="N81"/>
      <c r="O81"/>
      <c r="P81"/>
      <c r="Q81"/>
      <c r="R81"/>
      <c r="S81"/>
      <c r="T81"/>
      <c r="U81"/>
      <c r="V81"/>
      <c r="W81"/>
      <c r="X81"/>
      <c r="Y81"/>
      <c r="Z81"/>
      <c r="AA81"/>
      <c r="AB81"/>
      <c r="AC81"/>
      <c r="AD81"/>
      <c r="AE81"/>
      <c r="AF81"/>
      <c r="AG81"/>
      <c r="AH81"/>
      <c r="AI81"/>
      <c r="AJ81"/>
      <c r="AK81"/>
      <c r="AL81"/>
      <c r="AM81"/>
    </row>
    <row r="82" spans="1:39" s="48" customFormat="1" ht="55.9" customHeight="1" x14ac:dyDescent="0.2">
      <c r="A82" s="67"/>
      <c r="B82" s="68"/>
      <c r="C82" s="9" t="s">
        <v>337</v>
      </c>
      <c r="D82" s="9">
        <v>74880</v>
      </c>
      <c r="E82" s="105" t="s">
        <v>409</v>
      </c>
      <c r="F82" s="105" t="s">
        <v>336</v>
      </c>
      <c r="G82" s="106"/>
      <c r="H82" s="11">
        <v>0</v>
      </c>
      <c r="I82" s="11">
        <f t="shared" ref="I82:I84" si="3">D82</f>
        <v>74880</v>
      </c>
      <c r="J82" s="107"/>
      <c r="K82" s="91"/>
      <c r="L82" s="91"/>
      <c r="M82"/>
      <c r="N82"/>
      <c r="O82"/>
      <c r="P82"/>
      <c r="Q82"/>
      <c r="R82"/>
      <c r="S82"/>
      <c r="T82"/>
      <c r="U82"/>
      <c r="V82"/>
      <c r="W82"/>
      <c r="X82"/>
      <c r="Y82"/>
      <c r="Z82"/>
      <c r="AA82"/>
      <c r="AB82"/>
      <c r="AC82"/>
      <c r="AD82"/>
      <c r="AE82"/>
      <c r="AF82"/>
      <c r="AG82"/>
      <c r="AH82"/>
      <c r="AI82"/>
      <c r="AJ82"/>
      <c r="AK82"/>
      <c r="AL82"/>
      <c r="AM82"/>
    </row>
    <row r="83" spans="1:39" s="48" customFormat="1" ht="53.45" customHeight="1" x14ac:dyDescent="0.2">
      <c r="A83" s="67"/>
      <c r="B83" s="68"/>
      <c r="C83" s="9" t="s">
        <v>324</v>
      </c>
      <c r="D83" s="9">
        <v>1380288</v>
      </c>
      <c r="E83" s="105" t="s">
        <v>409</v>
      </c>
      <c r="F83" s="105" t="s">
        <v>336</v>
      </c>
      <c r="G83" s="106"/>
      <c r="H83" s="11">
        <v>0</v>
      </c>
      <c r="I83" s="11">
        <f t="shared" si="3"/>
        <v>1380288</v>
      </c>
      <c r="J83" s="107"/>
      <c r="K83" s="91"/>
      <c r="L83" s="91"/>
      <c r="M83"/>
      <c r="N83"/>
      <c r="O83"/>
      <c r="P83"/>
      <c r="Q83"/>
      <c r="R83"/>
      <c r="S83"/>
      <c r="T83"/>
      <c r="U83"/>
      <c r="V83"/>
      <c r="W83"/>
      <c r="X83"/>
      <c r="Y83"/>
      <c r="Z83"/>
      <c r="AA83"/>
      <c r="AB83"/>
      <c r="AC83"/>
      <c r="AD83"/>
      <c r="AE83"/>
      <c r="AF83"/>
      <c r="AG83"/>
      <c r="AH83"/>
      <c r="AI83"/>
      <c r="AJ83"/>
      <c r="AK83"/>
      <c r="AL83"/>
      <c r="AM83"/>
    </row>
    <row r="84" spans="1:39" s="48" customFormat="1" ht="51.6" customHeight="1" x14ac:dyDescent="0.2">
      <c r="A84" s="67"/>
      <c r="B84" s="68"/>
      <c r="C84" s="9" t="s">
        <v>338</v>
      </c>
      <c r="D84" s="9">
        <v>456000</v>
      </c>
      <c r="E84" s="105" t="s">
        <v>409</v>
      </c>
      <c r="F84" s="105" t="s">
        <v>336</v>
      </c>
      <c r="G84" s="106"/>
      <c r="H84" s="11">
        <v>0</v>
      </c>
      <c r="I84" s="11">
        <f t="shared" si="3"/>
        <v>456000</v>
      </c>
      <c r="J84" s="107"/>
      <c r="K84" s="91"/>
      <c r="L84" s="91"/>
      <c r="M84"/>
      <c r="N84"/>
      <c r="O84"/>
      <c r="P84"/>
      <c r="Q84"/>
      <c r="R84"/>
      <c r="S84"/>
      <c r="T84"/>
      <c r="U84"/>
      <c r="V84"/>
      <c r="W84"/>
      <c r="X84"/>
      <c r="Y84"/>
      <c r="Z84"/>
      <c r="AA84"/>
      <c r="AB84"/>
      <c r="AC84"/>
      <c r="AD84"/>
      <c r="AE84"/>
      <c r="AF84"/>
      <c r="AG84"/>
      <c r="AH84"/>
      <c r="AI84"/>
      <c r="AJ84"/>
      <c r="AK84"/>
      <c r="AL84"/>
      <c r="AM84"/>
    </row>
    <row r="85" spans="1:39" s="48" customFormat="1" ht="58.15" customHeight="1" x14ac:dyDescent="0.2">
      <c r="A85" s="67"/>
      <c r="B85" s="68"/>
      <c r="C85" s="9" t="s">
        <v>341</v>
      </c>
      <c r="D85" s="9">
        <v>84950.31</v>
      </c>
      <c r="E85" s="105" t="s">
        <v>409</v>
      </c>
      <c r="F85" s="105" t="s">
        <v>334</v>
      </c>
      <c r="G85" s="106"/>
      <c r="H85" s="11">
        <f>D85*0.2</f>
        <v>16990.062000000002</v>
      </c>
      <c r="I85" s="11">
        <f>D85*0.8</f>
        <v>67960.248000000007</v>
      </c>
      <c r="J85" s="107"/>
      <c r="K85" s="91"/>
      <c r="L85" s="91"/>
      <c r="M85"/>
      <c r="N85"/>
      <c r="O85"/>
      <c r="P85"/>
      <c r="Q85"/>
      <c r="R85"/>
      <c r="S85"/>
      <c r="T85"/>
      <c r="U85"/>
      <c r="V85"/>
      <c r="W85"/>
      <c r="X85"/>
      <c r="Y85"/>
      <c r="Z85"/>
      <c r="AA85"/>
      <c r="AB85"/>
      <c r="AC85"/>
      <c r="AD85"/>
      <c r="AE85"/>
      <c r="AF85"/>
      <c r="AG85"/>
      <c r="AH85"/>
      <c r="AI85"/>
      <c r="AJ85"/>
      <c r="AK85"/>
      <c r="AL85"/>
      <c r="AM85"/>
    </row>
    <row r="86" spans="1:39" s="48" customFormat="1" ht="30" customHeight="1" x14ac:dyDescent="0.2">
      <c r="A86" s="67"/>
      <c r="B86" s="68"/>
      <c r="C86" s="9"/>
      <c r="D86" s="9"/>
      <c r="E86" s="105"/>
      <c r="F86" s="105"/>
      <c r="G86" s="106"/>
      <c r="H86" s="11"/>
      <c r="I86" s="11"/>
      <c r="J86" s="107"/>
      <c r="K86" s="91"/>
      <c r="L86" s="91"/>
      <c r="M86"/>
      <c r="N86"/>
      <c r="O86"/>
      <c r="P86"/>
      <c r="Q86"/>
      <c r="R86"/>
      <c r="S86"/>
      <c r="T86"/>
      <c r="U86"/>
      <c r="V86"/>
      <c r="W86"/>
      <c r="X86"/>
      <c r="Y86"/>
      <c r="Z86"/>
      <c r="AA86"/>
      <c r="AB86"/>
      <c r="AC86"/>
      <c r="AD86"/>
      <c r="AE86"/>
      <c r="AF86"/>
      <c r="AG86"/>
      <c r="AH86"/>
      <c r="AI86"/>
      <c r="AJ86"/>
      <c r="AK86"/>
      <c r="AL86"/>
      <c r="AM86"/>
    </row>
    <row r="87" spans="1:39" s="48" customFormat="1" ht="52.15" customHeight="1" x14ac:dyDescent="0.2">
      <c r="A87" s="67">
        <v>2.2999999999999998</v>
      </c>
      <c r="B87" s="68" t="s">
        <v>164</v>
      </c>
      <c r="C87" s="9" t="s">
        <v>342</v>
      </c>
      <c r="D87" s="9">
        <v>40640</v>
      </c>
      <c r="E87" s="105" t="s">
        <v>410</v>
      </c>
      <c r="F87" s="237" t="s">
        <v>336</v>
      </c>
      <c r="G87" s="238" t="s">
        <v>336</v>
      </c>
      <c r="H87" s="11">
        <v>0</v>
      </c>
      <c r="I87" s="11">
        <f>D87</f>
        <v>40640</v>
      </c>
      <c r="J87" s="233"/>
      <c r="K87" s="234"/>
      <c r="L87" s="234"/>
      <c r="M87"/>
      <c r="N87"/>
      <c r="O87"/>
      <c r="P87"/>
      <c r="Q87"/>
      <c r="R87"/>
      <c r="S87"/>
      <c r="T87"/>
      <c r="U87"/>
      <c r="V87"/>
      <c r="W87"/>
      <c r="X87"/>
      <c r="Y87"/>
      <c r="Z87"/>
      <c r="AA87"/>
      <c r="AB87"/>
      <c r="AC87"/>
      <c r="AD87"/>
      <c r="AE87"/>
      <c r="AF87"/>
      <c r="AG87"/>
      <c r="AH87"/>
      <c r="AI87"/>
      <c r="AJ87"/>
      <c r="AK87"/>
      <c r="AL87"/>
      <c r="AM87"/>
    </row>
    <row r="88" spans="1:39" s="48" customFormat="1" ht="47.45" customHeight="1" x14ac:dyDescent="0.2">
      <c r="A88" s="67"/>
      <c r="B88" s="68"/>
      <c r="C88" s="9" t="s">
        <v>319</v>
      </c>
      <c r="D88" s="9">
        <v>770.06</v>
      </c>
      <c r="E88" s="105" t="s">
        <v>410</v>
      </c>
      <c r="F88" s="105" t="s">
        <v>333</v>
      </c>
      <c r="G88" s="106"/>
      <c r="H88" s="11">
        <v>0</v>
      </c>
      <c r="I88" s="11">
        <v>0</v>
      </c>
      <c r="J88" s="107"/>
      <c r="K88" s="91"/>
      <c r="L88" s="91"/>
      <c r="M88"/>
      <c r="N88"/>
      <c r="O88"/>
      <c r="P88"/>
      <c r="Q88"/>
      <c r="R88"/>
      <c r="S88"/>
      <c r="T88"/>
      <c r="U88"/>
      <c r="V88"/>
      <c r="W88"/>
      <c r="X88"/>
      <c r="Y88"/>
      <c r="Z88"/>
      <c r="AA88"/>
      <c r="AB88"/>
      <c r="AC88"/>
      <c r="AD88"/>
      <c r="AE88"/>
      <c r="AF88"/>
      <c r="AG88"/>
      <c r="AH88"/>
      <c r="AI88"/>
      <c r="AJ88"/>
      <c r="AK88"/>
      <c r="AL88"/>
      <c r="AM88"/>
    </row>
    <row r="89" spans="1:39" s="48" customFormat="1" ht="52.15" customHeight="1" x14ac:dyDescent="0.2">
      <c r="A89" s="67"/>
      <c r="B89" s="68"/>
      <c r="C89" s="9" t="s">
        <v>343</v>
      </c>
      <c r="D89" s="9">
        <v>935.25</v>
      </c>
      <c r="E89" s="105" t="s">
        <v>409</v>
      </c>
      <c r="F89" s="105" t="s">
        <v>334</v>
      </c>
      <c r="G89" s="106"/>
      <c r="H89" s="11">
        <f>D89*0.2</f>
        <v>187.05</v>
      </c>
      <c r="I89" s="11">
        <f>D89*0.8</f>
        <v>748.2</v>
      </c>
      <c r="J89" s="107"/>
      <c r="K89" s="91"/>
      <c r="L89" s="91"/>
      <c r="M89"/>
      <c r="N89"/>
      <c r="O89"/>
      <c r="P89"/>
      <c r="Q89"/>
      <c r="R89"/>
      <c r="S89"/>
      <c r="T89"/>
      <c r="U89"/>
      <c r="V89"/>
      <c r="W89"/>
      <c r="X89"/>
      <c r="Y89"/>
      <c r="Z89"/>
      <c r="AA89"/>
      <c r="AB89"/>
      <c r="AC89"/>
      <c r="AD89"/>
      <c r="AE89"/>
      <c r="AF89"/>
      <c r="AG89"/>
      <c r="AH89"/>
      <c r="AI89"/>
      <c r="AJ89"/>
      <c r="AK89"/>
      <c r="AL89"/>
      <c r="AM89"/>
    </row>
    <row r="90" spans="1:39" s="48" customFormat="1" ht="55.15" customHeight="1" x14ac:dyDescent="0.2">
      <c r="A90" s="67"/>
      <c r="B90" s="68"/>
      <c r="C90" s="9" t="s">
        <v>320</v>
      </c>
      <c r="D90" s="9">
        <v>22175.77</v>
      </c>
      <c r="E90" s="105" t="s">
        <v>409</v>
      </c>
      <c r="F90" s="105" t="s">
        <v>334</v>
      </c>
      <c r="G90" s="106"/>
      <c r="H90" s="11">
        <f t="shared" ref="H90:H95" si="4">D90*0.2</f>
        <v>4435.1540000000005</v>
      </c>
      <c r="I90" s="11">
        <f t="shared" ref="I90" si="5">D90*0.8</f>
        <v>17740.616000000002</v>
      </c>
      <c r="J90" s="107"/>
      <c r="K90" s="91"/>
      <c r="L90" s="91"/>
      <c r="M90"/>
      <c r="N90"/>
      <c r="O90"/>
      <c r="P90"/>
      <c r="Q90"/>
      <c r="R90"/>
      <c r="S90"/>
      <c r="T90"/>
      <c r="U90"/>
      <c r="V90"/>
      <c r="W90"/>
      <c r="X90"/>
      <c r="Y90"/>
      <c r="Z90"/>
      <c r="AA90"/>
      <c r="AB90"/>
      <c r="AC90"/>
      <c r="AD90"/>
      <c r="AE90"/>
      <c r="AF90"/>
      <c r="AG90"/>
      <c r="AH90"/>
      <c r="AI90"/>
      <c r="AJ90"/>
      <c r="AK90"/>
      <c r="AL90"/>
      <c r="AM90"/>
    </row>
    <row r="91" spans="1:39" s="48" customFormat="1" ht="62.45" customHeight="1" x14ac:dyDescent="0.2">
      <c r="A91" s="67"/>
      <c r="B91" s="68"/>
      <c r="C91" s="9" t="s">
        <v>344</v>
      </c>
      <c r="D91" s="9">
        <v>1314</v>
      </c>
      <c r="E91" s="105" t="s">
        <v>410</v>
      </c>
      <c r="F91" s="105" t="s">
        <v>347</v>
      </c>
      <c r="G91" s="106"/>
      <c r="H91" s="11">
        <f t="shared" si="4"/>
        <v>262.8</v>
      </c>
      <c r="I91" s="11">
        <f>D91*0.75</f>
        <v>985.5</v>
      </c>
      <c r="J91" s="107"/>
      <c r="K91" s="91"/>
      <c r="L91" s="91"/>
      <c r="M91"/>
      <c r="N91"/>
      <c r="O91"/>
      <c r="P91"/>
      <c r="Q91"/>
      <c r="R91"/>
      <c r="S91"/>
      <c r="T91"/>
      <c r="U91"/>
      <c r="V91"/>
      <c r="W91"/>
      <c r="X91"/>
      <c r="Y91"/>
      <c r="Z91"/>
      <c r="AA91"/>
      <c r="AB91"/>
      <c r="AC91"/>
      <c r="AD91"/>
      <c r="AE91"/>
      <c r="AF91"/>
      <c r="AG91"/>
      <c r="AH91"/>
      <c r="AI91"/>
      <c r="AJ91"/>
      <c r="AK91"/>
      <c r="AL91"/>
      <c r="AM91"/>
    </row>
    <row r="92" spans="1:39" s="48" customFormat="1" ht="50.45" customHeight="1" x14ac:dyDescent="0.2">
      <c r="A92" s="67"/>
      <c r="B92" s="68"/>
      <c r="C92" s="9" t="s">
        <v>324</v>
      </c>
      <c r="D92" s="9">
        <v>351936</v>
      </c>
      <c r="E92" s="105" t="s">
        <v>409</v>
      </c>
      <c r="F92" s="105" t="s">
        <v>336</v>
      </c>
      <c r="G92" s="106"/>
      <c r="H92" s="11">
        <v>0</v>
      </c>
      <c r="I92" s="11">
        <f>D92</f>
        <v>351936</v>
      </c>
      <c r="J92" s="107"/>
      <c r="K92" s="91"/>
      <c r="L92" s="91"/>
      <c r="M92"/>
      <c r="N92"/>
      <c r="O92"/>
      <c r="P92"/>
      <c r="Q92"/>
      <c r="R92"/>
      <c r="S92"/>
      <c r="T92"/>
      <c r="U92"/>
      <c r="V92"/>
      <c r="W92"/>
      <c r="X92"/>
      <c r="Y92"/>
      <c r="Z92"/>
      <c r="AA92"/>
      <c r="AB92"/>
      <c r="AC92"/>
      <c r="AD92"/>
      <c r="AE92"/>
      <c r="AF92"/>
      <c r="AG92"/>
      <c r="AH92"/>
      <c r="AI92"/>
      <c r="AJ92"/>
      <c r="AK92"/>
      <c r="AL92"/>
      <c r="AM92"/>
    </row>
    <row r="93" spans="1:39" s="48" customFormat="1" ht="50.45" customHeight="1" x14ac:dyDescent="0.2">
      <c r="A93" s="67"/>
      <c r="B93" s="68"/>
      <c r="C93" s="9" t="s">
        <v>329</v>
      </c>
      <c r="D93" s="9">
        <v>5815.8</v>
      </c>
      <c r="E93" s="105" t="s">
        <v>410</v>
      </c>
      <c r="F93" s="105" t="s">
        <v>333</v>
      </c>
      <c r="G93" s="106"/>
      <c r="H93" s="11">
        <v>0</v>
      </c>
      <c r="I93" s="11">
        <v>0</v>
      </c>
      <c r="J93" s="107"/>
      <c r="K93" s="91"/>
      <c r="L93" s="91"/>
      <c r="M93"/>
      <c r="N93"/>
      <c r="O93"/>
      <c r="P93"/>
      <c r="Q93"/>
      <c r="R93"/>
      <c r="S93"/>
      <c r="T93"/>
      <c r="U93"/>
      <c r="V93"/>
      <c r="W93"/>
      <c r="X93"/>
      <c r="Y93"/>
      <c r="Z93"/>
      <c r="AA93"/>
      <c r="AB93"/>
      <c r="AC93"/>
      <c r="AD93"/>
      <c r="AE93"/>
      <c r="AF93"/>
      <c r="AG93"/>
      <c r="AH93"/>
      <c r="AI93"/>
      <c r="AJ93"/>
      <c r="AK93"/>
      <c r="AL93"/>
      <c r="AM93"/>
    </row>
    <row r="94" spans="1:39" s="48" customFormat="1" ht="40.9" customHeight="1" x14ac:dyDescent="0.2">
      <c r="A94" s="67"/>
      <c r="B94" s="68"/>
      <c r="C94" s="9" t="s">
        <v>345</v>
      </c>
      <c r="D94" s="9">
        <v>667.27</v>
      </c>
      <c r="E94" s="105" t="s">
        <v>410</v>
      </c>
      <c r="F94" s="105" t="s">
        <v>347</v>
      </c>
      <c r="G94" s="106"/>
      <c r="H94" s="11">
        <f t="shared" si="4"/>
        <v>133.45400000000001</v>
      </c>
      <c r="I94" s="11">
        <f>D94*0.75</f>
        <v>500.45249999999999</v>
      </c>
      <c r="J94" s="107"/>
      <c r="K94" s="91"/>
      <c r="L94" s="91"/>
      <c r="M94"/>
      <c r="N94"/>
      <c r="O94"/>
      <c r="P94"/>
      <c r="Q94"/>
      <c r="R94"/>
      <c r="S94"/>
      <c r="T94"/>
      <c r="U94"/>
      <c r="V94"/>
      <c r="W94"/>
      <c r="X94"/>
      <c r="Y94"/>
      <c r="Z94"/>
      <c r="AA94"/>
      <c r="AB94"/>
      <c r="AC94"/>
      <c r="AD94"/>
      <c r="AE94"/>
      <c r="AF94"/>
      <c r="AG94"/>
      <c r="AH94"/>
      <c r="AI94"/>
      <c r="AJ94"/>
      <c r="AK94"/>
      <c r="AL94"/>
      <c r="AM94"/>
    </row>
    <row r="95" spans="1:39" s="48" customFormat="1" ht="49.15" customHeight="1" x14ac:dyDescent="0.2">
      <c r="A95" s="67"/>
      <c r="B95" s="68"/>
      <c r="C95" s="9" t="s">
        <v>346</v>
      </c>
      <c r="D95" s="9">
        <v>1181.26</v>
      </c>
      <c r="E95" s="105" t="s">
        <v>410</v>
      </c>
      <c r="F95" s="105" t="s">
        <v>347</v>
      </c>
      <c r="G95" s="106"/>
      <c r="H95" s="11">
        <f t="shared" si="4"/>
        <v>236.25200000000001</v>
      </c>
      <c r="I95" s="11">
        <f>D95*0.75</f>
        <v>885.94499999999994</v>
      </c>
      <c r="J95" s="107"/>
      <c r="K95" s="91"/>
      <c r="L95" s="91"/>
      <c r="M95"/>
      <c r="N95"/>
      <c r="O95"/>
      <c r="P95"/>
      <c r="Q95"/>
      <c r="R95"/>
      <c r="S95"/>
      <c r="T95"/>
      <c r="U95"/>
      <c r="V95"/>
      <c r="W95"/>
      <c r="X95"/>
      <c r="Y95"/>
      <c r="Z95"/>
      <c r="AA95"/>
      <c r="AB95"/>
      <c r="AC95"/>
      <c r="AD95"/>
      <c r="AE95"/>
      <c r="AF95"/>
      <c r="AG95"/>
      <c r="AH95"/>
      <c r="AI95"/>
      <c r="AJ95"/>
      <c r="AK95"/>
      <c r="AL95"/>
      <c r="AM95"/>
    </row>
    <row r="96" spans="1:39" s="48" customFormat="1" ht="49.9" customHeight="1" x14ac:dyDescent="0.2">
      <c r="A96" s="67">
        <v>2.4</v>
      </c>
      <c r="B96" s="68" t="s">
        <v>165</v>
      </c>
      <c r="C96" s="9" t="s">
        <v>320</v>
      </c>
      <c r="D96" s="9">
        <v>7994.82</v>
      </c>
      <c r="E96" s="105" t="s">
        <v>409</v>
      </c>
      <c r="F96" s="237" t="s">
        <v>334</v>
      </c>
      <c r="G96" s="238" t="s">
        <v>334</v>
      </c>
      <c r="H96" s="11">
        <f>D96*0.2</f>
        <v>1598.9639999999999</v>
      </c>
      <c r="I96" s="11">
        <f>D96*0.8</f>
        <v>6395.8559999999998</v>
      </c>
      <c r="J96" s="233"/>
      <c r="K96" s="234"/>
      <c r="L96" s="234"/>
      <c r="M96"/>
      <c r="N96"/>
      <c r="O96"/>
      <c r="P96"/>
      <c r="Q96"/>
      <c r="R96"/>
      <c r="S96"/>
      <c r="T96"/>
      <c r="U96"/>
      <c r="V96"/>
      <c r="W96"/>
      <c r="X96"/>
      <c r="Y96"/>
      <c r="Z96"/>
      <c r="AA96"/>
      <c r="AB96"/>
      <c r="AC96"/>
      <c r="AD96"/>
      <c r="AE96"/>
      <c r="AF96"/>
      <c r="AG96"/>
      <c r="AH96"/>
      <c r="AI96"/>
      <c r="AJ96"/>
      <c r="AK96"/>
      <c r="AL96"/>
      <c r="AM96"/>
    </row>
    <row r="97" spans="1:39" s="48" customFormat="1" ht="43.15" customHeight="1" x14ac:dyDescent="0.2">
      <c r="A97" s="67"/>
      <c r="B97" s="68"/>
      <c r="C97" s="9" t="s">
        <v>337</v>
      </c>
      <c r="D97" s="9">
        <v>139776</v>
      </c>
      <c r="E97" s="105" t="s">
        <v>409</v>
      </c>
      <c r="F97" s="105" t="s">
        <v>336</v>
      </c>
      <c r="G97" s="106"/>
      <c r="H97" s="11">
        <v>0</v>
      </c>
      <c r="I97" s="11">
        <f>D97</f>
        <v>139776</v>
      </c>
      <c r="J97" s="107"/>
      <c r="K97" s="91"/>
      <c r="L97" s="91"/>
      <c r="M97"/>
      <c r="N97"/>
      <c r="O97"/>
      <c r="P97"/>
      <c r="Q97"/>
      <c r="R97"/>
      <c r="S97"/>
      <c r="T97"/>
      <c r="U97"/>
      <c r="V97"/>
      <c r="W97"/>
      <c r="X97"/>
      <c r="Y97"/>
      <c r="Z97"/>
      <c r="AA97"/>
      <c r="AB97"/>
      <c r="AC97"/>
      <c r="AD97"/>
      <c r="AE97"/>
      <c r="AF97"/>
      <c r="AG97"/>
      <c r="AH97"/>
      <c r="AI97"/>
      <c r="AJ97"/>
      <c r="AK97"/>
      <c r="AL97"/>
      <c r="AM97"/>
    </row>
    <row r="98" spans="1:39" s="48" customFormat="1" ht="45" customHeight="1" x14ac:dyDescent="0.2">
      <c r="A98" s="67"/>
      <c r="B98" s="68"/>
      <c r="C98" s="9" t="s">
        <v>348</v>
      </c>
      <c r="D98" s="9">
        <v>11000</v>
      </c>
      <c r="E98" s="105" t="s">
        <v>409</v>
      </c>
      <c r="F98" s="105" t="s">
        <v>347</v>
      </c>
      <c r="G98" s="106"/>
      <c r="H98" s="11">
        <f t="shared" ref="H98:H100" si="6">D98*0.2</f>
        <v>2200</v>
      </c>
      <c r="I98" s="11">
        <f>D98*0.75</f>
        <v>8250</v>
      </c>
      <c r="J98" s="107"/>
      <c r="K98" s="91"/>
      <c r="L98" s="91"/>
      <c r="M98"/>
      <c r="N98"/>
      <c r="O98"/>
      <c r="P98"/>
      <c r="Q98"/>
      <c r="R98"/>
      <c r="S98"/>
      <c r="T98"/>
      <c r="U98"/>
      <c r="V98"/>
      <c r="W98"/>
      <c r="X98"/>
      <c r="Y98"/>
      <c r="Z98"/>
      <c r="AA98"/>
      <c r="AB98"/>
      <c r="AC98"/>
      <c r="AD98"/>
      <c r="AE98"/>
      <c r="AF98"/>
      <c r="AG98"/>
      <c r="AH98"/>
      <c r="AI98"/>
      <c r="AJ98"/>
      <c r="AK98"/>
      <c r="AL98"/>
      <c r="AM98"/>
    </row>
    <row r="99" spans="1:39" s="48" customFormat="1" ht="46.9" customHeight="1" x14ac:dyDescent="0.2">
      <c r="A99" s="67"/>
      <c r="B99" s="68"/>
      <c r="C99" s="9" t="s">
        <v>349</v>
      </c>
      <c r="D99" s="9">
        <v>1025</v>
      </c>
      <c r="E99" s="105" t="s">
        <v>409</v>
      </c>
      <c r="F99" s="105" t="s">
        <v>347</v>
      </c>
      <c r="G99" s="106"/>
      <c r="H99" s="11">
        <f t="shared" si="6"/>
        <v>205</v>
      </c>
      <c r="I99" s="11">
        <f>D99*0.75</f>
        <v>768.75</v>
      </c>
      <c r="J99" s="107"/>
      <c r="K99" s="91"/>
      <c r="L99" s="91"/>
      <c r="M99"/>
      <c r="N99"/>
      <c r="O99"/>
      <c r="P99"/>
      <c r="Q99"/>
      <c r="R99"/>
      <c r="S99"/>
      <c r="T99"/>
      <c r="U99"/>
      <c r="V99"/>
      <c r="W99"/>
      <c r="X99"/>
      <c r="Y99"/>
      <c r="Z99"/>
      <c r="AA99"/>
      <c r="AB99"/>
      <c r="AC99"/>
      <c r="AD99"/>
      <c r="AE99"/>
      <c r="AF99"/>
      <c r="AG99"/>
      <c r="AH99"/>
      <c r="AI99"/>
      <c r="AJ99"/>
      <c r="AK99"/>
      <c r="AL99"/>
      <c r="AM99"/>
    </row>
    <row r="100" spans="1:39" s="48" customFormat="1" ht="50.45" customHeight="1" x14ac:dyDescent="0.2">
      <c r="A100" s="67"/>
      <c r="B100" s="68"/>
      <c r="C100" s="9" t="s">
        <v>341</v>
      </c>
      <c r="D100" s="9">
        <v>24327.15</v>
      </c>
      <c r="E100" s="105" t="s">
        <v>409</v>
      </c>
      <c r="F100" s="105" t="s">
        <v>334</v>
      </c>
      <c r="G100" s="106"/>
      <c r="H100" s="11">
        <f t="shared" si="6"/>
        <v>4865.43</v>
      </c>
      <c r="I100" s="11">
        <f t="shared" ref="I100" si="7">D100*0.8</f>
        <v>19461.72</v>
      </c>
      <c r="J100" s="107"/>
      <c r="K100" s="91"/>
      <c r="L100" s="91"/>
      <c r="M100"/>
      <c r="N100"/>
      <c r="O100"/>
      <c r="P100"/>
      <c r="Q100"/>
      <c r="R100"/>
      <c r="S100"/>
      <c r="T100"/>
      <c r="U100"/>
      <c r="V100"/>
      <c r="W100"/>
      <c r="X100"/>
      <c r="Y100"/>
      <c r="Z100"/>
      <c r="AA100"/>
      <c r="AB100"/>
      <c r="AC100"/>
      <c r="AD100"/>
      <c r="AE100"/>
      <c r="AF100"/>
      <c r="AG100"/>
      <c r="AH100"/>
      <c r="AI100"/>
      <c r="AJ100"/>
      <c r="AK100"/>
      <c r="AL100"/>
      <c r="AM100"/>
    </row>
    <row r="101" spans="1:39" s="48" customFormat="1" ht="53.45" customHeight="1" x14ac:dyDescent="0.2">
      <c r="A101" s="67">
        <v>2.5</v>
      </c>
      <c r="B101" s="68" t="s">
        <v>166</v>
      </c>
      <c r="C101" s="9" t="s">
        <v>350</v>
      </c>
      <c r="D101" s="9">
        <v>16.600000000000001</v>
      </c>
      <c r="E101" s="105" t="s">
        <v>410</v>
      </c>
      <c r="F101" s="237" t="s">
        <v>334</v>
      </c>
      <c r="G101" s="238" t="s">
        <v>334</v>
      </c>
      <c r="H101" s="11">
        <f>D101*0.2</f>
        <v>3.3200000000000003</v>
      </c>
      <c r="I101" s="11">
        <f>D101*0.8</f>
        <v>13.280000000000001</v>
      </c>
      <c r="J101" s="233"/>
      <c r="K101" s="234"/>
      <c r="L101" s="234"/>
      <c r="M101"/>
      <c r="N101"/>
      <c r="O101"/>
      <c r="P101"/>
      <c r="Q101"/>
      <c r="R101"/>
      <c r="S101"/>
      <c r="T101"/>
      <c r="U101"/>
      <c r="V101"/>
      <c r="W101"/>
      <c r="X101"/>
      <c r="Y101"/>
      <c r="Z101"/>
      <c r="AA101"/>
      <c r="AB101"/>
      <c r="AC101"/>
      <c r="AD101"/>
      <c r="AE101"/>
      <c r="AF101"/>
      <c r="AG101"/>
      <c r="AH101"/>
      <c r="AI101"/>
      <c r="AJ101"/>
      <c r="AK101"/>
      <c r="AL101"/>
      <c r="AM101"/>
    </row>
    <row r="102" spans="1:39" s="48" customFormat="1" ht="62.45" customHeight="1" x14ac:dyDescent="0.2">
      <c r="A102" s="67"/>
      <c r="B102" s="68"/>
      <c r="C102" s="9" t="s">
        <v>351</v>
      </c>
      <c r="D102" s="9">
        <v>12332.1</v>
      </c>
      <c r="E102" s="105" t="s">
        <v>410</v>
      </c>
      <c r="F102" s="105" t="s">
        <v>336</v>
      </c>
      <c r="G102" s="106"/>
      <c r="H102" s="11">
        <v>0</v>
      </c>
      <c r="I102" s="11">
        <f>D102</f>
        <v>12332.1</v>
      </c>
      <c r="J102" s="107"/>
      <c r="K102" s="91"/>
      <c r="L102" s="91"/>
      <c r="M102"/>
      <c r="N102"/>
      <c r="O102"/>
      <c r="P102"/>
      <c r="Q102"/>
      <c r="R102"/>
      <c r="S102"/>
      <c r="T102"/>
      <c r="U102"/>
      <c r="V102"/>
      <c r="W102"/>
      <c r="X102"/>
      <c r="Y102"/>
      <c r="Z102"/>
      <c r="AA102"/>
      <c r="AB102"/>
      <c r="AC102"/>
      <c r="AD102"/>
      <c r="AE102"/>
      <c r="AF102"/>
      <c r="AG102"/>
      <c r="AH102"/>
      <c r="AI102"/>
      <c r="AJ102"/>
      <c r="AK102"/>
      <c r="AL102"/>
      <c r="AM102"/>
    </row>
    <row r="103" spans="1:39" s="48" customFormat="1" ht="53.45" customHeight="1" x14ac:dyDescent="0.2">
      <c r="A103" s="67"/>
      <c r="B103" s="68"/>
      <c r="C103" s="9" t="s">
        <v>352</v>
      </c>
      <c r="D103" s="9">
        <v>896.81000000000006</v>
      </c>
      <c r="E103" s="105" t="s">
        <v>411</v>
      </c>
      <c r="F103" s="105" t="s">
        <v>347</v>
      </c>
      <c r="G103" s="106"/>
      <c r="H103" s="11">
        <f t="shared" ref="H103:H115" si="8">D103*0.2</f>
        <v>179.36200000000002</v>
      </c>
      <c r="I103" s="11">
        <f>D103*0.75</f>
        <v>672.60750000000007</v>
      </c>
      <c r="J103" s="107"/>
      <c r="K103" s="91"/>
      <c r="L103" s="91"/>
      <c r="M103"/>
      <c r="N103"/>
      <c r="O103"/>
      <c r="P103"/>
      <c r="Q103"/>
      <c r="R103"/>
      <c r="S103"/>
      <c r="T103"/>
      <c r="U103"/>
      <c r="V103"/>
      <c r="W103"/>
      <c r="X103"/>
      <c r="Y103"/>
      <c r="Z103"/>
      <c r="AA103"/>
      <c r="AB103"/>
      <c r="AC103"/>
      <c r="AD103"/>
      <c r="AE103"/>
      <c r="AF103"/>
      <c r="AG103"/>
      <c r="AH103"/>
      <c r="AI103"/>
      <c r="AJ103"/>
      <c r="AK103"/>
      <c r="AL103"/>
      <c r="AM103"/>
    </row>
    <row r="104" spans="1:39" s="48" customFormat="1" ht="62.45" customHeight="1" x14ac:dyDescent="0.2">
      <c r="A104" s="67"/>
      <c r="B104" s="68"/>
      <c r="C104" s="9" t="s">
        <v>353</v>
      </c>
      <c r="D104" s="9">
        <v>2763.28</v>
      </c>
      <c r="E104" s="105" t="s">
        <v>410</v>
      </c>
      <c r="F104" s="105" t="s">
        <v>336</v>
      </c>
      <c r="G104" s="106"/>
      <c r="H104" s="11">
        <v>0</v>
      </c>
      <c r="I104" s="11">
        <f>D104</f>
        <v>2763.28</v>
      </c>
      <c r="J104" s="107"/>
      <c r="K104" s="91"/>
      <c r="L104" s="91"/>
      <c r="M104"/>
      <c r="N104"/>
      <c r="O104"/>
      <c r="P104"/>
      <c r="Q104"/>
      <c r="R104"/>
      <c r="S104"/>
      <c r="T104"/>
      <c r="U104"/>
      <c r="V104"/>
      <c r="W104"/>
      <c r="X104"/>
      <c r="Y104"/>
      <c r="Z104"/>
      <c r="AA104"/>
      <c r="AB104"/>
      <c r="AC104"/>
      <c r="AD104"/>
      <c r="AE104"/>
      <c r="AF104"/>
      <c r="AG104"/>
      <c r="AH104"/>
      <c r="AI104"/>
      <c r="AJ104"/>
      <c r="AK104"/>
      <c r="AL104"/>
      <c r="AM104"/>
    </row>
    <row r="105" spans="1:39" s="48" customFormat="1" ht="52.9" customHeight="1" x14ac:dyDescent="0.2">
      <c r="A105" s="67"/>
      <c r="B105" s="68"/>
      <c r="C105" s="9" t="s">
        <v>354</v>
      </c>
      <c r="D105" s="9">
        <v>708.38</v>
      </c>
      <c r="E105" s="105" t="s">
        <v>410</v>
      </c>
      <c r="F105" s="105" t="s">
        <v>364</v>
      </c>
      <c r="G105" s="106"/>
      <c r="H105" s="11">
        <f t="shared" si="8"/>
        <v>141.67600000000002</v>
      </c>
      <c r="I105" s="11">
        <f t="shared" ref="I105:I115" si="9">D105*0.8</f>
        <v>566.70400000000006</v>
      </c>
      <c r="J105" s="107"/>
      <c r="K105" s="91"/>
      <c r="L105" s="91"/>
      <c r="M105"/>
      <c r="N105"/>
      <c r="O105"/>
      <c r="P105"/>
      <c r="Q105"/>
      <c r="R105"/>
      <c r="S105"/>
      <c r="T105"/>
      <c r="U105"/>
      <c r="V105"/>
      <c r="W105"/>
      <c r="X105"/>
      <c r="Y105"/>
      <c r="Z105"/>
      <c r="AA105"/>
      <c r="AB105"/>
      <c r="AC105"/>
      <c r="AD105"/>
      <c r="AE105"/>
      <c r="AF105"/>
      <c r="AG105"/>
      <c r="AH105"/>
      <c r="AI105"/>
      <c r="AJ105"/>
      <c r="AK105"/>
      <c r="AL105"/>
      <c r="AM105"/>
    </row>
    <row r="106" spans="1:39" s="48" customFormat="1" ht="53.45" customHeight="1" x14ac:dyDescent="0.2">
      <c r="A106" s="67"/>
      <c r="B106" s="68"/>
      <c r="C106" s="9" t="s">
        <v>355</v>
      </c>
      <c r="D106" s="9">
        <v>288.39999999999998</v>
      </c>
      <c r="E106" s="105" t="s">
        <v>411</v>
      </c>
      <c r="F106" s="105" t="s">
        <v>336</v>
      </c>
      <c r="G106" s="106"/>
      <c r="H106" s="11">
        <v>0</v>
      </c>
      <c r="I106" s="11">
        <f>D106*0.8</f>
        <v>230.72</v>
      </c>
      <c r="J106" s="107"/>
      <c r="K106" s="91"/>
      <c r="L106" s="91"/>
      <c r="M106"/>
      <c r="N106"/>
      <c r="O106"/>
      <c r="P106"/>
      <c r="Q106"/>
      <c r="R106"/>
      <c r="S106"/>
      <c r="T106"/>
      <c r="U106"/>
      <c r="V106"/>
      <c r="W106"/>
      <c r="X106"/>
      <c r="Y106"/>
      <c r="Z106"/>
      <c r="AA106"/>
      <c r="AB106"/>
      <c r="AC106"/>
      <c r="AD106"/>
      <c r="AE106"/>
      <c r="AF106"/>
      <c r="AG106"/>
      <c r="AH106"/>
      <c r="AI106"/>
      <c r="AJ106"/>
      <c r="AK106"/>
      <c r="AL106"/>
      <c r="AM106"/>
    </row>
    <row r="107" spans="1:39" s="48" customFormat="1" ht="51.6" customHeight="1" x14ac:dyDescent="0.2">
      <c r="A107" s="67"/>
      <c r="B107" s="68"/>
      <c r="C107" s="9" t="s">
        <v>356</v>
      </c>
      <c r="D107" s="9">
        <v>881.4</v>
      </c>
      <c r="E107" s="105" t="s">
        <v>410</v>
      </c>
      <c r="F107" s="105" t="s">
        <v>335</v>
      </c>
      <c r="G107" s="106"/>
      <c r="H107" s="11">
        <v>0</v>
      </c>
      <c r="I107" s="11">
        <v>0</v>
      </c>
      <c r="J107" s="107"/>
      <c r="K107" s="91"/>
      <c r="L107" s="91"/>
      <c r="M107"/>
      <c r="N107"/>
      <c r="O107"/>
      <c r="P107"/>
      <c r="Q107"/>
      <c r="R107"/>
      <c r="S107"/>
      <c r="T107"/>
      <c r="U107"/>
      <c r="V107"/>
      <c r="W107"/>
      <c r="X107"/>
      <c r="Y107"/>
      <c r="Z107"/>
      <c r="AA107"/>
      <c r="AB107"/>
      <c r="AC107"/>
      <c r="AD107"/>
      <c r="AE107"/>
      <c r="AF107"/>
      <c r="AG107"/>
      <c r="AH107"/>
      <c r="AI107"/>
      <c r="AJ107"/>
      <c r="AK107"/>
      <c r="AL107"/>
      <c r="AM107"/>
    </row>
    <row r="108" spans="1:39" s="48" customFormat="1" ht="57" customHeight="1" x14ac:dyDescent="0.2">
      <c r="A108" s="67"/>
      <c r="B108" s="68"/>
      <c r="C108" s="9" t="s">
        <v>357</v>
      </c>
      <c r="D108" s="9">
        <v>2942.3</v>
      </c>
      <c r="E108" s="105" t="s">
        <v>410</v>
      </c>
      <c r="F108" s="105" t="s">
        <v>364</v>
      </c>
      <c r="G108" s="106"/>
      <c r="H108" s="11">
        <f t="shared" si="8"/>
        <v>588.46</v>
      </c>
      <c r="I108" s="11">
        <f t="shared" si="9"/>
        <v>2353.84</v>
      </c>
      <c r="J108" s="107"/>
      <c r="K108" s="91"/>
      <c r="L108" s="91"/>
      <c r="M108"/>
      <c r="N108"/>
      <c r="O108"/>
      <c r="P108"/>
      <c r="Q108"/>
      <c r="R108"/>
      <c r="S108"/>
      <c r="T108"/>
      <c r="U108"/>
      <c r="V108"/>
      <c r="W108"/>
      <c r="X108"/>
      <c r="Y108"/>
      <c r="Z108"/>
      <c r="AA108"/>
      <c r="AB108"/>
      <c r="AC108"/>
      <c r="AD108"/>
      <c r="AE108"/>
      <c r="AF108"/>
      <c r="AG108"/>
      <c r="AH108"/>
      <c r="AI108"/>
      <c r="AJ108"/>
      <c r="AK108"/>
      <c r="AL108"/>
      <c r="AM108"/>
    </row>
    <row r="109" spans="1:39" s="48" customFormat="1" ht="52.9" customHeight="1" x14ac:dyDescent="0.2">
      <c r="A109" s="67"/>
      <c r="B109" s="68"/>
      <c r="C109" s="9" t="s">
        <v>358</v>
      </c>
      <c r="D109" s="9">
        <v>45.12</v>
      </c>
      <c r="E109" s="105" t="s">
        <v>410</v>
      </c>
      <c r="F109" s="105" t="s">
        <v>333</v>
      </c>
      <c r="G109" s="106"/>
      <c r="H109" s="11">
        <v>0</v>
      </c>
      <c r="I109" s="11">
        <v>0</v>
      </c>
      <c r="J109" s="107"/>
      <c r="K109" s="91"/>
      <c r="L109" s="91"/>
      <c r="M109"/>
      <c r="N109"/>
      <c r="O109"/>
      <c r="P109"/>
      <c r="Q109"/>
      <c r="R109"/>
      <c r="S109"/>
      <c r="T109"/>
      <c r="U109"/>
      <c r="V109"/>
      <c r="W109"/>
      <c r="X109"/>
      <c r="Y109"/>
      <c r="Z109"/>
      <c r="AA109"/>
      <c r="AB109"/>
      <c r="AC109"/>
      <c r="AD109"/>
      <c r="AE109"/>
      <c r="AF109"/>
      <c r="AG109"/>
      <c r="AH109"/>
      <c r="AI109"/>
      <c r="AJ109"/>
      <c r="AK109"/>
      <c r="AL109"/>
      <c r="AM109"/>
    </row>
    <row r="110" spans="1:39" s="48" customFormat="1" ht="52.15" customHeight="1" x14ac:dyDescent="0.2">
      <c r="A110" s="67"/>
      <c r="B110" s="68"/>
      <c r="C110" s="9" t="s">
        <v>414</v>
      </c>
      <c r="D110" s="9">
        <v>5990.4</v>
      </c>
      <c r="E110" s="105" t="s">
        <v>410</v>
      </c>
      <c r="F110" s="105" t="s">
        <v>336</v>
      </c>
      <c r="G110" s="106"/>
      <c r="H110" s="11">
        <v>0</v>
      </c>
      <c r="I110" s="11">
        <f>D110</f>
        <v>5990.4</v>
      </c>
      <c r="J110" s="107"/>
      <c r="K110" s="91"/>
      <c r="L110" s="91"/>
      <c r="M110"/>
      <c r="N110"/>
      <c r="O110"/>
      <c r="P110"/>
      <c r="Q110"/>
      <c r="R110"/>
      <c r="S110"/>
      <c r="T110"/>
      <c r="U110"/>
      <c r="V110"/>
      <c r="W110"/>
      <c r="X110"/>
      <c r="Y110"/>
      <c r="Z110"/>
      <c r="AA110"/>
      <c r="AB110"/>
      <c r="AC110"/>
      <c r="AD110"/>
      <c r="AE110"/>
      <c r="AF110"/>
      <c r="AG110"/>
      <c r="AH110"/>
      <c r="AI110"/>
      <c r="AJ110"/>
      <c r="AK110"/>
      <c r="AL110"/>
      <c r="AM110"/>
    </row>
    <row r="111" spans="1:39" s="48" customFormat="1" ht="55.9" customHeight="1" x14ac:dyDescent="0.2">
      <c r="A111" s="67"/>
      <c r="B111" s="68"/>
      <c r="C111" s="9" t="s">
        <v>415</v>
      </c>
      <c r="D111" s="9">
        <v>517.03</v>
      </c>
      <c r="E111" s="105" t="s">
        <v>410</v>
      </c>
      <c r="F111" s="105" t="s">
        <v>334</v>
      </c>
      <c r="G111" s="106"/>
      <c r="H111" s="11">
        <f t="shared" si="8"/>
        <v>103.40600000000001</v>
      </c>
      <c r="I111" s="11">
        <f t="shared" si="9"/>
        <v>413.62400000000002</v>
      </c>
      <c r="J111" s="107"/>
      <c r="K111" s="91"/>
      <c r="L111" s="91"/>
      <c r="M111"/>
      <c r="N111"/>
      <c r="O111"/>
      <c r="P111"/>
      <c r="Q111"/>
      <c r="R111"/>
      <c r="S111"/>
      <c r="T111"/>
      <c r="U111"/>
      <c r="V111"/>
      <c r="W111"/>
      <c r="X111"/>
      <c r="Y111"/>
      <c r="Z111"/>
      <c r="AA111"/>
      <c r="AB111"/>
      <c r="AC111"/>
      <c r="AD111"/>
      <c r="AE111"/>
      <c r="AF111"/>
      <c r="AG111"/>
      <c r="AH111"/>
      <c r="AI111"/>
      <c r="AJ111"/>
      <c r="AK111"/>
      <c r="AL111"/>
      <c r="AM111"/>
    </row>
    <row r="112" spans="1:39" s="48" customFormat="1" ht="54.6" customHeight="1" x14ac:dyDescent="0.2">
      <c r="A112" s="67"/>
      <c r="B112" s="68"/>
      <c r="C112" s="9" t="s">
        <v>360</v>
      </c>
      <c r="D112" s="9">
        <v>8310.7999999999993</v>
      </c>
      <c r="E112" s="105" t="s">
        <v>410</v>
      </c>
      <c r="F112" s="105" t="s">
        <v>334</v>
      </c>
      <c r="G112" s="106"/>
      <c r="H112" s="11">
        <f t="shared" si="8"/>
        <v>1662.1599999999999</v>
      </c>
      <c r="I112" s="11">
        <f t="shared" si="9"/>
        <v>6648.6399999999994</v>
      </c>
      <c r="J112" s="107"/>
      <c r="K112" s="91"/>
      <c r="L112" s="91"/>
      <c r="M112"/>
      <c r="N112"/>
      <c r="O112"/>
      <c r="P112"/>
      <c r="Q112"/>
      <c r="R112"/>
      <c r="S112"/>
      <c r="T112"/>
      <c r="U112"/>
      <c r="V112"/>
      <c r="W112"/>
      <c r="X112"/>
      <c r="Y112"/>
      <c r="Z112"/>
      <c r="AA112"/>
      <c r="AB112"/>
      <c r="AC112"/>
      <c r="AD112"/>
      <c r="AE112"/>
      <c r="AF112"/>
      <c r="AG112"/>
      <c r="AH112"/>
      <c r="AI112"/>
      <c r="AJ112"/>
      <c r="AK112"/>
      <c r="AL112"/>
      <c r="AM112"/>
    </row>
    <row r="113" spans="1:39" s="48" customFormat="1" ht="53.45" customHeight="1" x14ac:dyDescent="0.2">
      <c r="A113" s="67"/>
      <c r="B113" s="68"/>
      <c r="C113" s="9" t="s">
        <v>361</v>
      </c>
      <c r="D113" s="9">
        <v>5127.66</v>
      </c>
      <c r="E113" s="105" t="s">
        <v>410</v>
      </c>
      <c r="F113" s="105" t="s">
        <v>333</v>
      </c>
      <c r="G113" s="106"/>
      <c r="H113" s="11">
        <v>0</v>
      </c>
      <c r="I113" s="11">
        <v>0</v>
      </c>
      <c r="J113" s="107"/>
      <c r="K113" s="91"/>
      <c r="L113" s="91"/>
      <c r="M113"/>
      <c r="N113"/>
      <c r="O113"/>
      <c r="P113"/>
      <c r="Q113"/>
      <c r="R113"/>
      <c r="S113"/>
      <c r="T113"/>
      <c r="U113"/>
      <c r="V113"/>
      <c r="W113"/>
      <c r="X113"/>
      <c r="Y113"/>
      <c r="Z113"/>
      <c r="AA113"/>
      <c r="AB113"/>
      <c r="AC113"/>
      <c r="AD113"/>
      <c r="AE113"/>
      <c r="AF113"/>
      <c r="AG113"/>
      <c r="AH113"/>
      <c r="AI113"/>
      <c r="AJ113"/>
      <c r="AK113"/>
      <c r="AL113"/>
      <c r="AM113"/>
    </row>
    <row r="114" spans="1:39" s="48" customFormat="1" ht="50.45" customHeight="1" x14ac:dyDescent="0.2">
      <c r="A114" s="67"/>
      <c r="B114" s="68"/>
      <c r="C114" s="9" t="s">
        <v>362</v>
      </c>
      <c r="D114" s="9">
        <v>2856</v>
      </c>
      <c r="E114" s="105" t="s">
        <v>410</v>
      </c>
      <c r="F114" s="105" t="s">
        <v>336</v>
      </c>
      <c r="G114" s="106"/>
      <c r="H114" s="11">
        <v>0</v>
      </c>
      <c r="I114" s="11">
        <f>D114</f>
        <v>2856</v>
      </c>
      <c r="J114" s="107"/>
      <c r="K114" s="91"/>
      <c r="L114" s="91"/>
      <c r="M114"/>
      <c r="N114"/>
      <c r="O114"/>
      <c r="P114"/>
      <c r="Q114"/>
      <c r="R114"/>
      <c r="S114"/>
      <c r="T114"/>
      <c r="U114"/>
      <c r="V114"/>
      <c r="W114"/>
      <c r="X114"/>
      <c r="Y114"/>
      <c r="Z114"/>
      <c r="AA114"/>
      <c r="AB114"/>
      <c r="AC114"/>
      <c r="AD114"/>
      <c r="AE114"/>
      <c r="AF114"/>
      <c r="AG114"/>
      <c r="AH114"/>
      <c r="AI114"/>
      <c r="AJ114"/>
      <c r="AK114"/>
      <c r="AL114"/>
      <c r="AM114"/>
    </row>
    <row r="115" spans="1:39" s="48" customFormat="1" ht="49.15" customHeight="1" x14ac:dyDescent="0.2">
      <c r="A115" s="67"/>
      <c r="B115" s="68"/>
      <c r="C115" s="9" t="s">
        <v>363</v>
      </c>
      <c r="D115" s="9">
        <v>1014.81</v>
      </c>
      <c r="E115" s="105" t="s">
        <v>410</v>
      </c>
      <c r="F115" s="105" t="s">
        <v>334</v>
      </c>
      <c r="G115" s="106"/>
      <c r="H115" s="11">
        <f t="shared" si="8"/>
        <v>202.96199999999999</v>
      </c>
      <c r="I115" s="11">
        <f t="shared" si="9"/>
        <v>811.84799999999996</v>
      </c>
      <c r="J115" s="107"/>
      <c r="K115" s="91"/>
      <c r="L115" s="91"/>
      <c r="M115"/>
      <c r="N115"/>
      <c r="O115"/>
      <c r="P115"/>
      <c r="Q115"/>
      <c r="R115"/>
      <c r="S115"/>
      <c r="T115"/>
      <c r="U115"/>
      <c r="V115"/>
      <c r="W115"/>
      <c r="X115"/>
      <c r="Y115"/>
      <c r="Z115"/>
      <c r="AA115"/>
      <c r="AB115"/>
      <c r="AC115"/>
      <c r="AD115"/>
      <c r="AE115"/>
      <c r="AF115"/>
      <c r="AG115"/>
      <c r="AH115"/>
      <c r="AI115"/>
      <c r="AJ115"/>
      <c r="AK115"/>
      <c r="AL115"/>
      <c r="AM115"/>
    </row>
    <row r="116" spans="1:39" s="48" customFormat="1" ht="49.15" customHeight="1" x14ac:dyDescent="0.2">
      <c r="A116" s="67"/>
      <c r="B116" s="68"/>
      <c r="C116" s="9" t="s">
        <v>416</v>
      </c>
      <c r="D116" s="9">
        <v>108.86</v>
      </c>
      <c r="E116" s="105"/>
      <c r="F116" s="105"/>
      <c r="G116" s="106"/>
      <c r="H116" s="11"/>
      <c r="I116" s="11"/>
      <c r="J116" s="107"/>
      <c r="K116" s="91"/>
      <c r="L116" s="91"/>
      <c r="M116"/>
      <c r="N116"/>
      <c r="O116"/>
      <c r="P116"/>
      <c r="Q116"/>
      <c r="R116"/>
      <c r="S116"/>
      <c r="T116"/>
      <c r="U116"/>
      <c r="V116"/>
      <c r="W116"/>
      <c r="X116"/>
      <c r="Y116"/>
      <c r="Z116"/>
      <c r="AA116"/>
      <c r="AB116"/>
      <c r="AC116"/>
      <c r="AD116"/>
      <c r="AE116"/>
      <c r="AF116"/>
      <c r="AG116"/>
      <c r="AH116"/>
      <c r="AI116"/>
      <c r="AJ116"/>
      <c r="AK116"/>
      <c r="AL116"/>
      <c r="AM116"/>
    </row>
    <row r="117" spans="1:39" s="48" customFormat="1" ht="49.15" customHeight="1" x14ac:dyDescent="0.2">
      <c r="A117" s="67"/>
      <c r="B117" s="68"/>
      <c r="C117" s="9" t="s">
        <v>417</v>
      </c>
      <c r="D117" s="9">
        <v>2387.6799999999998</v>
      </c>
      <c r="E117" s="105"/>
      <c r="F117" s="105"/>
      <c r="G117" s="106"/>
      <c r="H117" s="11"/>
      <c r="I117" s="11"/>
      <c r="J117" s="107"/>
      <c r="K117" s="91"/>
      <c r="L117" s="91"/>
      <c r="M117"/>
      <c r="N117"/>
      <c r="O117"/>
      <c r="P117"/>
      <c r="Q117"/>
      <c r="R117"/>
      <c r="S117"/>
      <c r="T117"/>
      <c r="U117"/>
      <c r="V117"/>
      <c r="W117"/>
      <c r="X117"/>
      <c r="Y117"/>
      <c r="Z117"/>
      <c r="AA117"/>
      <c r="AB117"/>
      <c r="AC117"/>
      <c r="AD117"/>
      <c r="AE117"/>
      <c r="AF117"/>
      <c r="AG117"/>
      <c r="AH117"/>
      <c r="AI117"/>
      <c r="AJ117"/>
      <c r="AK117"/>
      <c r="AL117"/>
      <c r="AM117"/>
    </row>
    <row r="118" spans="1:39" s="48" customFormat="1" ht="49.15" customHeight="1" x14ac:dyDescent="0.2">
      <c r="A118" s="67"/>
      <c r="B118" s="68"/>
      <c r="C118" s="9" t="s">
        <v>418</v>
      </c>
      <c r="D118" s="9">
        <v>6811.2</v>
      </c>
      <c r="E118" s="105"/>
      <c r="F118" s="105"/>
      <c r="G118" s="106"/>
      <c r="H118" s="11"/>
      <c r="I118" s="11"/>
      <c r="J118" s="107"/>
      <c r="K118" s="91"/>
      <c r="L118" s="91"/>
      <c r="M118"/>
      <c r="N118"/>
      <c r="O118"/>
      <c r="P118"/>
      <c r="Q118"/>
      <c r="R118"/>
      <c r="S118"/>
      <c r="T118"/>
      <c r="U118"/>
      <c r="V118"/>
      <c r="W118"/>
      <c r="X118"/>
      <c r="Y118"/>
      <c r="Z118"/>
      <c r="AA118"/>
      <c r="AB118"/>
      <c r="AC118"/>
      <c r="AD118"/>
      <c r="AE118"/>
      <c r="AF118"/>
      <c r="AG118"/>
      <c r="AH118"/>
      <c r="AI118"/>
      <c r="AJ118"/>
      <c r="AK118"/>
      <c r="AL118"/>
      <c r="AM118"/>
    </row>
    <row r="119" spans="1:39" s="48" customFormat="1" ht="49.15" customHeight="1" x14ac:dyDescent="0.2">
      <c r="A119" s="67"/>
      <c r="B119" s="68"/>
      <c r="C119" s="9" t="s">
        <v>419</v>
      </c>
      <c r="D119" s="9">
        <v>2010.25</v>
      </c>
      <c r="E119" s="105"/>
      <c r="F119" s="105"/>
      <c r="G119" s="106"/>
      <c r="H119" s="11"/>
      <c r="I119" s="11"/>
      <c r="J119" s="107"/>
      <c r="K119" s="91"/>
      <c r="L119" s="91"/>
      <c r="M119"/>
      <c r="N119"/>
      <c r="O119"/>
      <c r="P119"/>
      <c r="Q119"/>
      <c r="R119"/>
      <c r="S119"/>
      <c r="T119"/>
      <c r="U119"/>
      <c r="V119"/>
      <c r="W119"/>
      <c r="X119"/>
      <c r="Y119"/>
      <c r="Z119"/>
      <c r="AA119"/>
      <c r="AB119"/>
      <c r="AC119"/>
      <c r="AD119"/>
      <c r="AE119"/>
      <c r="AF119"/>
      <c r="AG119"/>
      <c r="AH119"/>
      <c r="AI119"/>
      <c r="AJ119"/>
      <c r="AK119"/>
      <c r="AL119"/>
      <c r="AM119"/>
    </row>
    <row r="120" spans="1:39" s="48" customFormat="1" ht="57" customHeight="1" x14ac:dyDescent="0.2">
      <c r="A120" s="67">
        <v>2.6</v>
      </c>
      <c r="B120" s="68" t="s">
        <v>167</v>
      </c>
      <c r="C120" s="9" t="s">
        <v>365</v>
      </c>
      <c r="D120" s="9">
        <v>82.58</v>
      </c>
      <c r="E120" s="105" t="s">
        <v>410</v>
      </c>
      <c r="F120" s="237" t="s">
        <v>347</v>
      </c>
      <c r="G120" s="238" t="s">
        <v>347</v>
      </c>
      <c r="H120" s="11">
        <f>D120*0.2</f>
        <v>16.516000000000002</v>
      </c>
      <c r="I120" s="11">
        <f>D120*0.75</f>
        <v>61.935000000000002</v>
      </c>
      <c r="J120" s="233"/>
      <c r="K120" s="234"/>
      <c r="L120" s="234"/>
      <c r="M120"/>
      <c r="N120"/>
      <c r="O120"/>
      <c r="P120"/>
      <c r="Q120"/>
      <c r="R120"/>
      <c r="S120"/>
      <c r="T120"/>
      <c r="U120"/>
      <c r="V120"/>
      <c r="W120"/>
      <c r="X120"/>
      <c r="Y120"/>
      <c r="Z120"/>
      <c r="AA120"/>
      <c r="AB120"/>
      <c r="AC120"/>
      <c r="AD120"/>
      <c r="AE120"/>
      <c r="AF120"/>
      <c r="AG120"/>
      <c r="AH120"/>
      <c r="AI120"/>
      <c r="AJ120"/>
      <c r="AK120"/>
      <c r="AL120"/>
      <c r="AM120"/>
    </row>
    <row r="121" spans="1:39" s="48" customFormat="1" ht="42.6" customHeight="1" x14ac:dyDescent="0.2">
      <c r="A121" s="67"/>
      <c r="B121" s="68"/>
      <c r="C121" s="9" t="s">
        <v>366</v>
      </c>
      <c r="D121" s="9">
        <v>775.96</v>
      </c>
      <c r="E121" s="105" t="s">
        <v>410</v>
      </c>
      <c r="F121" s="105" t="s">
        <v>347</v>
      </c>
      <c r="G121" s="106"/>
      <c r="H121" s="11">
        <f t="shared" ref="H121:H122" si="10">D121*0.2</f>
        <v>155.19200000000001</v>
      </c>
      <c r="I121" s="11">
        <f t="shared" ref="I121" si="11">D121*0.75</f>
        <v>581.97</v>
      </c>
      <c r="J121" s="107"/>
      <c r="K121" s="91"/>
      <c r="L121" s="91"/>
      <c r="M121"/>
      <c r="N121"/>
      <c r="O121"/>
      <c r="P121"/>
      <c r="Q121"/>
      <c r="R121"/>
      <c r="S121"/>
      <c r="T121"/>
      <c r="U121"/>
      <c r="V121"/>
      <c r="W121"/>
      <c r="X121"/>
      <c r="Y121"/>
      <c r="Z121"/>
      <c r="AA121"/>
      <c r="AB121"/>
      <c r="AC121"/>
      <c r="AD121"/>
      <c r="AE121"/>
      <c r="AF121"/>
      <c r="AG121"/>
      <c r="AH121"/>
      <c r="AI121"/>
      <c r="AJ121"/>
      <c r="AK121"/>
      <c r="AL121"/>
      <c r="AM121"/>
    </row>
    <row r="122" spans="1:39" s="48" customFormat="1" ht="53.45" customHeight="1" x14ac:dyDescent="0.2">
      <c r="A122" s="67"/>
      <c r="B122" s="68"/>
      <c r="C122" s="9" t="s">
        <v>367</v>
      </c>
      <c r="D122" s="9">
        <v>55.34</v>
      </c>
      <c r="E122" s="105" t="s">
        <v>410</v>
      </c>
      <c r="F122" s="105" t="s">
        <v>334</v>
      </c>
      <c r="G122" s="106"/>
      <c r="H122" s="11">
        <f t="shared" si="10"/>
        <v>11.068000000000001</v>
      </c>
      <c r="I122" s="11">
        <f>D122*0.8</f>
        <v>44.272000000000006</v>
      </c>
      <c r="J122" s="107"/>
      <c r="K122" s="91"/>
      <c r="L122" s="91"/>
      <c r="M122"/>
      <c r="N122"/>
      <c r="O122"/>
      <c r="P122"/>
      <c r="Q122"/>
      <c r="R122"/>
      <c r="S122"/>
      <c r="T122"/>
      <c r="U122"/>
      <c r="V122"/>
      <c r="W122"/>
      <c r="X122"/>
      <c r="Y122"/>
      <c r="Z122"/>
      <c r="AA122"/>
      <c r="AB122"/>
      <c r="AC122"/>
      <c r="AD122"/>
      <c r="AE122"/>
      <c r="AF122"/>
      <c r="AG122"/>
      <c r="AH122"/>
      <c r="AI122"/>
      <c r="AJ122"/>
      <c r="AK122"/>
      <c r="AL122"/>
      <c r="AM122"/>
    </row>
    <row r="123" spans="1:39" s="48" customFormat="1" ht="55.9" customHeight="1" x14ac:dyDescent="0.2">
      <c r="A123" s="67"/>
      <c r="B123" s="68"/>
      <c r="C123" s="9" t="s">
        <v>355</v>
      </c>
      <c r="D123" s="9">
        <v>1223.6400000000001</v>
      </c>
      <c r="E123" s="105" t="s">
        <v>410</v>
      </c>
      <c r="F123" s="105" t="s">
        <v>336</v>
      </c>
      <c r="G123" s="106"/>
      <c r="H123" s="11">
        <v>0</v>
      </c>
      <c r="I123" s="11">
        <f>D123</f>
        <v>1223.6400000000001</v>
      </c>
      <c r="J123" s="107"/>
      <c r="K123" s="91"/>
      <c r="L123" s="91"/>
      <c r="M123"/>
      <c r="N123"/>
      <c r="O123"/>
      <c r="P123"/>
      <c r="Q123"/>
      <c r="R123"/>
      <c r="S123"/>
      <c r="T123"/>
      <c r="U123"/>
      <c r="V123"/>
      <c r="W123"/>
      <c r="X123"/>
      <c r="Y123"/>
      <c r="Z123"/>
      <c r="AA123"/>
      <c r="AB123"/>
      <c r="AC123"/>
      <c r="AD123"/>
      <c r="AE123"/>
      <c r="AF123"/>
      <c r="AG123"/>
      <c r="AH123"/>
      <c r="AI123"/>
      <c r="AJ123"/>
      <c r="AK123"/>
      <c r="AL123"/>
      <c r="AM123"/>
    </row>
    <row r="124" spans="1:39" s="48" customFormat="1" ht="58.15" customHeight="1" x14ac:dyDescent="0.2">
      <c r="A124" s="67">
        <v>2.7</v>
      </c>
      <c r="B124" s="68" t="s">
        <v>168</v>
      </c>
      <c r="C124" s="9" t="s">
        <v>368</v>
      </c>
      <c r="D124" s="9">
        <v>38377.5</v>
      </c>
      <c r="E124" s="105" t="s">
        <v>409</v>
      </c>
      <c r="F124" s="237" t="s">
        <v>336</v>
      </c>
      <c r="G124" s="238" t="s">
        <v>336</v>
      </c>
      <c r="H124" s="11">
        <v>0</v>
      </c>
      <c r="I124" s="11">
        <f>D124</f>
        <v>38377.5</v>
      </c>
      <c r="J124" s="233"/>
      <c r="K124" s="234"/>
      <c r="L124" s="234"/>
      <c r="M124"/>
      <c r="N124"/>
      <c r="O124"/>
      <c r="P124"/>
      <c r="Q124"/>
      <c r="R124"/>
      <c r="S124"/>
      <c r="T124"/>
      <c r="U124"/>
      <c r="V124"/>
      <c r="W124"/>
      <c r="X124"/>
      <c r="Y124"/>
      <c r="Z124"/>
      <c r="AA124"/>
      <c r="AB124"/>
      <c r="AC124"/>
      <c r="AD124"/>
      <c r="AE124"/>
      <c r="AF124"/>
      <c r="AG124"/>
      <c r="AH124"/>
      <c r="AI124"/>
      <c r="AJ124"/>
      <c r="AK124"/>
      <c r="AL124"/>
      <c r="AM124"/>
    </row>
    <row r="125" spans="1:39" s="48" customFormat="1" ht="51.6" customHeight="1" x14ac:dyDescent="0.2">
      <c r="A125" s="67"/>
      <c r="B125" s="68"/>
      <c r="C125" s="9" t="s">
        <v>369</v>
      </c>
      <c r="D125" s="9">
        <v>36164.339999999997</v>
      </c>
      <c r="E125" s="105" t="s">
        <v>409</v>
      </c>
      <c r="F125" s="105" t="s">
        <v>336</v>
      </c>
      <c r="G125" s="106"/>
      <c r="H125" s="11">
        <v>0</v>
      </c>
      <c r="I125" s="11">
        <f>D125</f>
        <v>36164.339999999997</v>
      </c>
      <c r="J125" s="107"/>
      <c r="K125" s="91"/>
      <c r="L125" s="91"/>
      <c r="M125"/>
      <c r="N125"/>
      <c r="O125"/>
      <c r="P125"/>
      <c r="Q125"/>
      <c r="R125"/>
      <c r="S125"/>
      <c r="T125"/>
      <c r="U125"/>
      <c r="V125"/>
      <c r="W125"/>
      <c r="X125"/>
      <c r="Y125"/>
      <c r="Z125"/>
      <c r="AA125"/>
      <c r="AB125"/>
      <c r="AC125"/>
      <c r="AD125"/>
      <c r="AE125"/>
      <c r="AF125"/>
      <c r="AG125"/>
      <c r="AH125"/>
      <c r="AI125"/>
      <c r="AJ125"/>
      <c r="AK125"/>
      <c r="AL125"/>
      <c r="AM125"/>
    </row>
    <row r="126" spans="1:39" s="48" customFormat="1" ht="49.9" customHeight="1" x14ac:dyDescent="0.2">
      <c r="A126" s="67"/>
      <c r="B126" s="68"/>
      <c r="C126" s="9" t="s">
        <v>367</v>
      </c>
      <c r="D126" s="9">
        <v>3869.68</v>
      </c>
      <c r="E126" s="105" t="s">
        <v>409</v>
      </c>
      <c r="F126" s="105" t="s">
        <v>334</v>
      </c>
      <c r="G126" s="106"/>
      <c r="H126" s="11">
        <f>D126*0.2</f>
        <v>773.93600000000004</v>
      </c>
      <c r="I126" s="11">
        <f>D126*0.8</f>
        <v>3095.7440000000001</v>
      </c>
      <c r="J126" s="107"/>
      <c r="K126" s="91"/>
      <c r="L126" s="91"/>
      <c r="M126"/>
      <c r="N126"/>
      <c r="O126"/>
      <c r="P126"/>
      <c r="Q126"/>
      <c r="R126"/>
      <c r="S126"/>
      <c r="T126"/>
      <c r="U126"/>
      <c r="V126"/>
      <c r="W126"/>
      <c r="X126"/>
      <c r="Y126"/>
      <c r="Z126"/>
      <c r="AA126"/>
      <c r="AB126"/>
      <c r="AC126"/>
      <c r="AD126"/>
      <c r="AE126"/>
      <c r="AF126"/>
      <c r="AG126"/>
      <c r="AH126"/>
      <c r="AI126"/>
      <c r="AJ126"/>
      <c r="AK126"/>
      <c r="AL126"/>
      <c r="AM126"/>
    </row>
    <row r="127" spans="1:39" s="48" customFormat="1" ht="46.9" customHeight="1" x14ac:dyDescent="0.2">
      <c r="A127" s="67"/>
      <c r="B127" s="68"/>
      <c r="C127" s="9" t="s">
        <v>370</v>
      </c>
      <c r="D127" s="9">
        <v>3218.4</v>
      </c>
      <c r="E127" s="105" t="s">
        <v>410</v>
      </c>
      <c r="F127" s="105" t="s">
        <v>333</v>
      </c>
      <c r="G127" s="106"/>
      <c r="H127" s="11">
        <v>0</v>
      </c>
      <c r="I127" s="11">
        <v>0</v>
      </c>
      <c r="J127" s="107"/>
      <c r="K127" s="91"/>
      <c r="L127" s="91"/>
      <c r="M127"/>
      <c r="N127"/>
      <c r="O127"/>
      <c r="P127"/>
      <c r="Q127"/>
      <c r="R127"/>
      <c r="S127"/>
      <c r="T127"/>
      <c r="U127"/>
      <c r="V127"/>
      <c r="W127"/>
      <c r="X127"/>
      <c r="Y127"/>
      <c r="Z127"/>
      <c r="AA127"/>
      <c r="AB127"/>
      <c r="AC127"/>
      <c r="AD127"/>
      <c r="AE127"/>
      <c r="AF127"/>
      <c r="AG127"/>
      <c r="AH127"/>
      <c r="AI127"/>
      <c r="AJ127"/>
      <c r="AK127"/>
      <c r="AL127"/>
      <c r="AM127"/>
    </row>
    <row r="128" spans="1:39" s="48" customFormat="1" ht="52.15" customHeight="1" x14ac:dyDescent="0.2">
      <c r="A128" s="67"/>
      <c r="B128" s="68"/>
      <c r="C128" s="9" t="s">
        <v>371</v>
      </c>
      <c r="D128" s="9">
        <v>5797.48</v>
      </c>
      <c r="E128" s="105" t="s">
        <v>410</v>
      </c>
      <c r="F128" s="105" t="s">
        <v>364</v>
      </c>
      <c r="G128" s="106"/>
      <c r="H128" s="11">
        <f>D128*0.2</f>
        <v>1159.4959999999999</v>
      </c>
      <c r="I128" s="11">
        <f>D128*0.8</f>
        <v>4637.9839999999995</v>
      </c>
      <c r="J128" s="107"/>
      <c r="K128" s="91"/>
      <c r="L128" s="91"/>
      <c r="M128"/>
      <c r="N128"/>
      <c r="O128"/>
      <c r="P128"/>
      <c r="Q128"/>
      <c r="R128"/>
      <c r="S128"/>
      <c r="T128"/>
      <c r="U128"/>
      <c r="V128"/>
      <c r="W128"/>
      <c r="X128"/>
      <c r="Y128"/>
      <c r="Z128"/>
      <c r="AA128"/>
      <c r="AB128"/>
      <c r="AC128"/>
      <c r="AD128"/>
      <c r="AE128"/>
      <c r="AF128"/>
      <c r="AG128"/>
      <c r="AH128"/>
      <c r="AI128"/>
      <c r="AJ128"/>
      <c r="AK128"/>
      <c r="AL128"/>
      <c r="AM128"/>
    </row>
    <row r="129" spans="1:39" s="48" customFormat="1" ht="54.6" customHeight="1" x14ac:dyDescent="0.2">
      <c r="A129" s="67"/>
      <c r="B129" s="68"/>
      <c r="C129" s="9" t="s">
        <v>372</v>
      </c>
      <c r="D129" s="9">
        <v>38683.670000000013</v>
      </c>
      <c r="E129" s="105" t="s">
        <v>410</v>
      </c>
      <c r="F129" s="105" t="s">
        <v>364</v>
      </c>
      <c r="G129" s="106"/>
      <c r="H129" s="11">
        <f t="shared" ref="H129:H156" si="12">D129*0.2</f>
        <v>7736.7340000000031</v>
      </c>
      <c r="I129" s="11">
        <f t="shared" ref="I129:I156" si="13">D129*0.8</f>
        <v>30946.936000000012</v>
      </c>
      <c r="J129" s="107"/>
      <c r="K129" s="91"/>
      <c r="L129" s="91"/>
      <c r="M129"/>
      <c r="N129"/>
      <c r="O129"/>
      <c r="P129"/>
      <c r="Q129"/>
      <c r="R129"/>
      <c r="S129"/>
      <c r="T129"/>
      <c r="U129"/>
      <c r="V129"/>
      <c r="W129"/>
      <c r="X129"/>
      <c r="Y129"/>
      <c r="Z129"/>
      <c r="AA129"/>
      <c r="AB129"/>
      <c r="AC129"/>
      <c r="AD129"/>
      <c r="AE129"/>
      <c r="AF129"/>
      <c r="AG129"/>
      <c r="AH129"/>
      <c r="AI129"/>
      <c r="AJ129"/>
      <c r="AK129"/>
      <c r="AL129"/>
      <c r="AM129"/>
    </row>
    <row r="130" spans="1:39" s="48" customFormat="1" ht="46.9" customHeight="1" x14ac:dyDescent="0.2">
      <c r="A130" s="67"/>
      <c r="B130" s="68"/>
      <c r="C130" s="9" t="s">
        <v>373</v>
      </c>
      <c r="D130" s="9">
        <v>16863.759999999998</v>
      </c>
      <c r="E130" s="105" t="s">
        <v>410</v>
      </c>
      <c r="F130" s="105" t="s">
        <v>364</v>
      </c>
      <c r="G130" s="106"/>
      <c r="H130" s="11">
        <f t="shared" si="12"/>
        <v>3372.752</v>
      </c>
      <c r="I130" s="11">
        <f t="shared" si="13"/>
        <v>13491.008</v>
      </c>
      <c r="J130" s="107"/>
      <c r="K130" s="91"/>
      <c r="L130" s="91"/>
      <c r="M130"/>
      <c r="N130"/>
      <c r="O130"/>
      <c r="P130"/>
      <c r="Q130"/>
      <c r="R130"/>
      <c r="S130"/>
      <c r="T130"/>
      <c r="U130"/>
      <c r="V130"/>
      <c r="W130"/>
      <c r="X130"/>
      <c r="Y130"/>
      <c r="Z130"/>
      <c r="AA130"/>
      <c r="AB130"/>
      <c r="AC130"/>
      <c r="AD130"/>
      <c r="AE130"/>
      <c r="AF130"/>
      <c r="AG130"/>
      <c r="AH130"/>
      <c r="AI130"/>
      <c r="AJ130"/>
      <c r="AK130"/>
      <c r="AL130"/>
      <c r="AM130"/>
    </row>
    <row r="131" spans="1:39" s="48" customFormat="1" ht="49.15" customHeight="1" x14ac:dyDescent="0.2">
      <c r="A131" s="67"/>
      <c r="B131" s="68"/>
      <c r="C131" s="9" t="s">
        <v>374</v>
      </c>
      <c r="D131" s="9">
        <v>4124.12</v>
      </c>
      <c r="E131" s="105" t="s">
        <v>410</v>
      </c>
      <c r="F131" s="105" t="s">
        <v>364</v>
      </c>
      <c r="G131" s="106"/>
      <c r="H131" s="11">
        <f t="shared" si="12"/>
        <v>824.82400000000007</v>
      </c>
      <c r="I131" s="11">
        <f t="shared" si="13"/>
        <v>3299.2960000000003</v>
      </c>
      <c r="J131" s="107"/>
      <c r="K131" s="91"/>
      <c r="L131" s="91"/>
      <c r="M131"/>
      <c r="N131"/>
      <c r="O131"/>
      <c r="P131"/>
      <c r="Q131"/>
      <c r="R131"/>
      <c r="S131"/>
      <c r="T131"/>
      <c r="U131"/>
      <c r="V131"/>
      <c r="W131"/>
      <c r="X131"/>
      <c r="Y131"/>
      <c r="Z131"/>
      <c r="AA131"/>
      <c r="AB131"/>
      <c r="AC131"/>
      <c r="AD131"/>
      <c r="AE131"/>
      <c r="AF131"/>
      <c r="AG131"/>
      <c r="AH131"/>
      <c r="AI131"/>
      <c r="AJ131"/>
      <c r="AK131"/>
      <c r="AL131"/>
      <c r="AM131"/>
    </row>
    <row r="132" spans="1:39" s="48" customFormat="1" ht="45" customHeight="1" x14ac:dyDescent="0.2">
      <c r="A132" s="67"/>
      <c r="B132" s="68"/>
      <c r="C132" s="9" t="s">
        <v>375</v>
      </c>
      <c r="D132" s="9">
        <v>5156.1000000000004</v>
      </c>
      <c r="E132" s="105" t="s">
        <v>410</v>
      </c>
      <c r="F132" s="105" t="s">
        <v>347</v>
      </c>
      <c r="G132" s="106"/>
      <c r="H132" s="11">
        <f t="shared" si="12"/>
        <v>1031.22</v>
      </c>
      <c r="I132" s="11">
        <f>D132*0.75</f>
        <v>3867.0750000000003</v>
      </c>
      <c r="J132" s="107"/>
      <c r="K132" s="91"/>
      <c r="L132" s="91"/>
      <c r="M132"/>
      <c r="N132"/>
      <c r="O132"/>
      <c r="P132"/>
      <c r="Q132"/>
      <c r="R132"/>
      <c r="S132"/>
      <c r="T132"/>
      <c r="U132"/>
      <c r="V132"/>
      <c r="W132"/>
      <c r="X132"/>
      <c r="Y132"/>
      <c r="Z132"/>
      <c r="AA132"/>
      <c r="AB132"/>
      <c r="AC132"/>
      <c r="AD132"/>
      <c r="AE132"/>
      <c r="AF132"/>
      <c r="AG132"/>
      <c r="AH132"/>
      <c r="AI132"/>
      <c r="AJ132"/>
      <c r="AK132"/>
      <c r="AL132"/>
      <c r="AM132"/>
    </row>
    <row r="133" spans="1:39" s="48" customFormat="1" ht="52.15" customHeight="1" x14ac:dyDescent="0.2">
      <c r="A133" s="67"/>
      <c r="B133" s="68"/>
      <c r="C133" s="9" t="s">
        <v>376</v>
      </c>
      <c r="D133" s="9">
        <v>11733.92</v>
      </c>
      <c r="E133" s="105" t="s">
        <v>410</v>
      </c>
      <c r="F133" s="105" t="s">
        <v>336</v>
      </c>
      <c r="G133" s="106"/>
      <c r="H133" s="11">
        <v>0</v>
      </c>
      <c r="I133" s="11">
        <f>D133</f>
        <v>11733.92</v>
      </c>
      <c r="J133" s="107"/>
      <c r="K133" s="91"/>
      <c r="L133" s="91"/>
      <c r="M133"/>
      <c r="N133"/>
      <c r="O133"/>
      <c r="P133"/>
      <c r="Q133"/>
      <c r="R133"/>
      <c r="S133"/>
      <c r="T133"/>
      <c r="U133"/>
      <c r="V133"/>
      <c r="W133"/>
      <c r="X133"/>
      <c r="Y133"/>
      <c r="Z133"/>
      <c r="AA133"/>
      <c r="AB133"/>
      <c r="AC133"/>
      <c r="AD133"/>
      <c r="AE133"/>
      <c r="AF133"/>
      <c r="AG133"/>
      <c r="AH133"/>
      <c r="AI133"/>
      <c r="AJ133"/>
      <c r="AK133"/>
      <c r="AL133"/>
      <c r="AM133"/>
    </row>
    <row r="134" spans="1:39" s="48" customFormat="1" ht="45" customHeight="1" x14ac:dyDescent="0.2">
      <c r="A134" s="67"/>
      <c r="B134" s="68"/>
      <c r="C134" s="9" t="s">
        <v>377</v>
      </c>
      <c r="D134" s="9">
        <v>7822.99</v>
      </c>
      <c r="E134" s="105" t="s">
        <v>410</v>
      </c>
      <c r="F134" s="105" t="s">
        <v>335</v>
      </c>
      <c r="G134" s="106"/>
      <c r="H134" s="11">
        <v>0</v>
      </c>
      <c r="I134" s="11">
        <v>0</v>
      </c>
      <c r="J134" s="107"/>
      <c r="K134" s="91"/>
      <c r="L134" s="91"/>
      <c r="M134"/>
      <c r="N134"/>
      <c r="O134"/>
      <c r="P134"/>
      <c r="Q134"/>
      <c r="R134"/>
      <c r="S134"/>
      <c r="T134"/>
      <c r="U134"/>
      <c r="V134"/>
      <c r="W134"/>
      <c r="X134"/>
      <c r="Y134"/>
      <c r="Z134"/>
      <c r="AA134"/>
      <c r="AB134"/>
      <c r="AC134"/>
      <c r="AD134"/>
      <c r="AE134"/>
      <c r="AF134"/>
      <c r="AG134"/>
      <c r="AH134"/>
      <c r="AI134"/>
      <c r="AJ134"/>
      <c r="AK134"/>
      <c r="AL134"/>
      <c r="AM134"/>
    </row>
    <row r="135" spans="1:39" s="48" customFormat="1" ht="53.45" customHeight="1" x14ac:dyDescent="0.2">
      <c r="A135" s="67"/>
      <c r="B135" s="68"/>
      <c r="C135" s="9" t="s">
        <v>359</v>
      </c>
      <c r="D135" s="9">
        <v>215371.41</v>
      </c>
      <c r="E135" s="105" t="s">
        <v>409</v>
      </c>
      <c r="F135" s="105" t="s">
        <v>334</v>
      </c>
      <c r="G135" s="106"/>
      <c r="H135" s="11">
        <f t="shared" si="12"/>
        <v>43074.282000000007</v>
      </c>
      <c r="I135" s="11">
        <f t="shared" si="13"/>
        <v>172297.12800000003</v>
      </c>
      <c r="J135" s="107"/>
      <c r="K135" s="91"/>
      <c r="L135" s="91"/>
      <c r="M135"/>
      <c r="N135"/>
      <c r="O135"/>
      <c r="P135"/>
      <c r="Q135"/>
      <c r="R135"/>
      <c r="S135"/>
      <c r="T135"/>
      <c r="U135"/>
      <c r="V135"/>
      <c r="W135"/>
      <c r="X135"/>
      <c r="Y135"/>
      <c r="Z135"/>
      <c r="AA135"/>
      <c r="AB135"/>
      <c r="AC135"/>
      <c r="AD135"/>
      <c r="AE135"/>
      <c r="AF135"/>
      <c r="AG135"/>
      <c r="AH135"/>
      <c r="AI135"/>
      <c r="AJ135"/>
      <c r="AK135"/>
      <c r="AL135"/>
      <c r="AM135"/>
    </row>
    <row r="136" spans="1:39" s="48" customFormat="1" ht="46.9" customHeight="1" x14ac:dyDescent="0.2">
      <c r="A136" s="67"/>
      <c r="B136" s="68"/>
      <c r="C136" s="9" t="s">
        <v>361</v>
      </c>
      <c r="D136" s="9">
        <v>32796.9</v>
      </c>
      <c r="E136" s="105" t="s">
        <v>409</v>
      </c>
      <c r="F136" s="105" t="s">
        <v>333</v>
      </c>
      <c r="G136" s="106"/>
      <c r="H136" s="11">
        <v>0</v>
      </c>
      <c r="I136" s="11">
        <v>0</v>
      </c>
      <c r="J136" s="107"/>
      <c r="K136" s="91"/>
      <c r="L136" s="91"/>
      <c r="M136"/>
      <c r="N136"/>
      <c r="O136"/>
      <c r="P136"/>
      <c r="Q136"/>
      <c r="R136"/>
      <c r="S136"/>
      <c r="T136"/>
      <c r="U136"/>
      <c r="V136"/>
      <c r="W136"/>
      <c r="X136"/>
      <c r="Y136"/>
      <c r="Z136"/>
      <c r="AA136"/>
      <c r="AB136"/>
      <c r="AC136"/>
      <c r="AD136"/>
      <c r="AE136"/>
      <c r="AF136"/>
      <c r="AG136"/>
      <c r="AH136"/>
      <c r="AI136"/>
      <c r="AJ136"/>
      <c r="AK136"/>
      <c r="AL136"/>
      <c r="AM136"/>
    </row>
    <row r="137" spans="1:39" s="48" customFormat="1" ht="57" customHeight="1" x14ac:dyDescent="0.2">
      <c r="A137" s="67"/>
      <c r="B137" s="68"/>
      <c r="C137" s="9" t="s">
        <v>420</v>
      </c>
      <c r="D137" s="9">
        <v>3701.62</v>
      </c>
      <c r="E137" s="105" t="s">
        <v>409</v>
      </c>
      <c r="F137" s="105" t="s">
        <v>334</v>
      </c>
      <c r="G137" s="106"/>
      <c r="H137" s="11">
        <f t="shared" si="12"/>
        <v>740.32400000000007</v>
      </c>
      <c r="I137" s="11">
        <f t="shared" si="13"/>
        <v>2961.2960000000003</v>
      </c>
      <c r="J137" s="107"/>
      <c r="K137" s="91"/>
      <c r="L137" s="91"/>
      <c r="M137"/>
      <c r="N137"/>
      <c r="O137"/>
      <c r="P137"/>
      <c r="Q137"/>
      <c r="R137"/>
      <c r="S137"/>
      <c r="T137"/>
      <c r="U137"/>
      <c r="V137"/>
      <c r="W137"/>
      <c r="X137"/>
      <c r="Y137"/>
      <c r="Z137"/>
      <c r="AA137"/>
      <c r="AB137"/>
      <c r="AC137"/>
      <c r="AD137"/>
      <c r="AE137"/>
      <c r="AF137"/>
      <c r="AG137"/>
      <c r="AH137"/>
      <c r="AI137"/>
      <c r="AJ137"/>
      <c r="AK137"/>
      <c r="AL137"/>
      <c r="AM137"/>
    </row>
    <row r="138" spans="1:39" s="48" customFormat="1" ht="44.45" customHeight="1" x14ac:dyDescent="0.2">
      <c r="A138" s="67">
        <v>2.8</v>
      </c>
      <c r="B138" s="68" t="s">
        <v>169</v>
      </c>
      <c r="C138" s="9" t="s">
        <v>366</v>
      </c>
      <c r="D138" s="9">
        <v>2901.28</v>
      </c>
      <c r="E138" s="105" t="s">
        <v>410</v>
      </c>
      <c r="F138" s="237" t="s">
        <v>347</v>
      </c>
      <c r="G138" s="238" t="s">
        <v>347</v>
      </c>
      <c r="H138" s="11">
        <f t="shared" si="12"/>
        <v>580.25600000000009</v>
      </c>
      <c r="I138" s="11">
        <f>D138*0.75</f>
        <v>2175.96</v>
      </c>
      <c r="J138" s="233"/>
      <c r="K138" s="234"/>
      <c r="L138" s="234"/>
      <c r="M138"/>
      <c r="N138"/>
      <c r="O138"/>
      <c r="P138"/>
      <c r="Q138"/>
      <c r="R138"/>
      <c r="S138"/>
      <c r="T138"/>
      <c r="U138"/>
      <c r="V138"/>
      <c r="W138"/>
      <c r="X138"/>
      <c r="Y138"/>
      <c r="Z138"/>
      <c r="AA138"/>
      <c r="AB138"/>
      <c r="AC138"/>
      <c r="AD138"/>
      <c r="AE138"/>
      <c r="AF138"/>
      <c r="AG138"/>
      <c r="AH138"/>
      <c r="AI138"/>
      <c r="AJ138"/>
      <c r="AK138"/>
      <c r="AL138"/>
      <c r="AM138"/>
    </row>
    <row r="139" spans="1:39" s="48" customFormat="1" ht="43.15" customHeight="1" x14ac:dyDescent="0.2">
      <c r="A139" s="67"/>
      <c r="B139" s="68"/>
      <c r="C139" s="9" t="s">
        <v>378</v>
      </c>
      <c r="D139" s="9">
        <v>2545.9499999999998</v>
      </c>
      <c r="E139" s="105" t="s">
        <v>410</v>
      </c>
      <c r="F139" s="105" t="s">
        <v>347</v>
      </c>
      <c r="G139" s="106"/>
      <c r="H139" s="11">
        <f t="shared" si="12"/>
        <v>509.19</v>
      </c>
      <c r="I139" s="11">
        <f t="shared" ref="I139:I140" si="14">D139*0.75</f>
        <v>1909.4624999999999</v>
      </c>
      <c r="J139" s="107"/>
      <c r="K139" s="91"/>
      <c r="L139" s="91"/>
      <c r="M139"/>
      <c r="N139"/>
      <c r="O139"/>
      <c r="P139"/>
      <c r="Q139"/>
      <c r="R139"/>
      <c r="S139"/>
      <c r="T139"/>
      <c r="U139"/>
      <c r="V139"/>
      <c r="W139"/>
      <c r="X139"/>
      <c r="Y139"/>
      <c r="Z139"/>
      <c r="AA139"/>
      <c r="AB139"/>
      <c r="AC139"/>
      <c r="AD139"/>
      <c r="AE139"/>
      <c r="AF139"/>
      <c r="AG139"/>
      <c r="AH139"/>
      <c r="AI139"/>
      <c r="AJ139"/>
      <c r="AK139"/>
      <c r="AL139"/>
      <c r="AM139"/>
    </row>
    <row r="140" spans="1:39" s="48" customFormat="1" ht="47.45" customHeight="1" x14ac:dyDescent="0.2">
      <c r="A140" s="67"/>
      <c r="B140" s="68"/>
      <c r="C140" s="9" t="s">
        <v>379</v>
      </c>
      <c r="D140" s="9">
        <v>1568</v>
      </c>
      <c r="E140" s="105" t="s">
        <v>410</v>
      </c>
      <c r="F140" s="105" t="s">
        <v>347</v>
      </c>
      <c r="G140" s="106"/>
      <c r="H140" s="11">
        <f t="shared" si="12"/>
        <v>313.60000000000002</v>
      </c>
      <c r="I140" s="11">
        <f t="shared" si="14"/>
        <v>1176</v>
      </c>
      <c r="J140" s="107"/>
      <c r="K140" s="91"/>
      <c r="L140" s="91"/>
      <c r="M140"/>
      <c r="N140"/>
      <c r="O140"/>
      <c r="P140"/>
      <c r="Q140"/>
      <c r="R140"/>
      <c r="S140"/>
      <c r="T140"/>
      <c r="U140"/>
      <c r="V140"/>
      <c r="W140"/>
      <c r="X140"/>
      <c r="Y140"/>
      <c r="Z140"/>
      <c r="AA140"/>
      <c r="AB140"/>
      <c r="AC140"/>
      <c r="AD140"/>
      <c r="AE140"/>
      <c r="AF140"/>
      <c r="AG140"/>
      <c r="AH140"/>
      <c r="AI140"/>
      <c r="AJ140"/>
      <c r="AK140"/>
      <c r="AL140"/>
      <c r="AM140"/>
    </row>
    <row r="141" spans="1:39" s="48" customFormat="1" ht="44.45" customHeight="1" x14ac:dyDescent="0.2">
      <c r="A141" s="67">
        <v>3</v>
      </c>
      <c r="B141" s="68" t="s">
        <v>170</v>
      </c>
      <c r="C141" s="9" t="s">
        <v>385</v>
      </c>
      <c r="D141" s="9">
        <v>1100</v>
      </c>
      <c r="E141" s="105" t="s">
        <v>412</v>
      </c>
      <c r="F141" s="237" t="s">
        <v>334</v>
      </c>
      <c r="G141" s="238" t="s">
        <v>334</v>
      </c>
      <c r="H141" s="11">
        <f t="shared" si="12"/>
        <v>220</v>
      </c>
      <c r="I141" s="11">
        <f t="shared" si="13"/>
        <v>880</v>
      </c>
      <c r="J141" s="233"/>
      <c r="K141" s="234"/>
      <c r="L141" s="234"/>
      <c r="M141"/>
      <c r="N141"/>
      <c r="O141"/>
      <c r="P141"/>
      <c r="Q141"/>
      <c r="R141"/>
      <c r="S141"/>
      <c r="T141"/>
      <c r="U141"/>
      <c r="V141"/>
      <c r="W141"/>
      <c r="X141"/>
      <c r="Y141"/>
      <c r="Z141"/>
      <c r="AA141"/>
      <c r="AB141"/>
      <c r="AC141"/>
      <c r="AD141"/>
      <c r="AE141"/>
      <c r="AF141"/>
      <c r="AG141"/>
      <c r="AH141"/>
      <c r="AI141"/>
      <c r="AJ141"/>
      <c r="AK141"/>
      <c r="AL141"/>
      <c r="AM141"/>
    </row>
    <row r="142" spans="1:39" s="48" customFormat="1" ht="62.45" customHeight="1" x14ac:dyDescent="0.2">
      <c r="A142" s="67"/>
      <c r="B142" s="68"/>
      <c r="C142" s="9" t="s">
        <v>386</v>
      </c>
      <c r="D142" s="9">
        <v>23430.86</v>
      </c>
      <c r="E142" s="105" t="s">
        <v>412</v>
      </c>
      <c r="F142" s="105" t="s">
        <v>334</v>
      </c>
      <c r="G142" s="106"/>
      <c r="H142" s="11">
        <f t="shared" si="12"/>
        <v>4686.1720000000005</v>
      </c>
      <c r="I142" s="11">
        <f t="shared" si="13"/>
        <v>18744.688000000002</v>
      </c>
      <c r="J142" s="107"/>
      <c r="K142" s="91"/>
      <c r="L142" s="91"/>
      <c r="M142"/>
      <c r="N142"/>
      <c r="O142"/>
      <c r="P142"/>
      <c r="Q142"/>
      <c r="R142"/>
      <c r="S142"/>
      <c r="T142"/>
      <c r="U142"/>
      <c r="V142"/>
      <c r="W142"/>
      <c r="X142"/>
      <c r="Y142"/>
      <c r="Z142"/>
      <c r="AA142"/>
      <c r="AB142"/>
      <c r="AC142"/>
      <c r="AD142"/>
      <c r="AE142"/>
      <c r="AF142"/>
      <c r="AG142"/>
      <c r="AH142"/>
      <c r="AI142"/>
      <c r="AJ142"/>
      <c r="AK142"/>
      <c r="AL142"/>
      <c r="AM142"/>
    </row>
    <row r="143" spans="1:39" s="48" customFormat="1" ht="48" customHeight="1" x14ac:dyDescent="0.2">
      <c r="A143" s="67"/>
      <c r="B143" s="68"/>
      <c r="C143" s="9" t="s">
        <v>387</v>
      </c>
      <c r="D143" s="9">
        <v>120006</v>
      </c>
      <c r="E143" s="105" t="s">
        <v>410</v>
      </c>
      <c r="F143" s="105" t="s">
        <v>335</v>
      </c>
      <c r="G143" s="106"/>
      <c r="H143" s="11">
        <v>0</v>
      </c>
      <c r="I143" s="11">
        <v>0</v>
      </c>
      <c r="J143" s="107"/>
      <c r="K143" s="91"/>
      <c r="L143" s="91"/>
      <c r="M143"/>
      <c r="N143"/>
      <c r="O143"/>
      <c r="P143"/>
      <c r="Q143"/>
      <c r="R143"/>
      <c r="S143"/>
      <c r="T143"/>
      <c r="U143"/>
      <c r="V143"/>
      <c r="W143"/>
      <c r="X143"/>
      <c r="Y143"/>
      <c r="Z143"/>
      <c r="AA143"/>
      <c r="AB143"/>
      <c r="AC143"/>
      <c r="AD143"/>
      <c r="AE143"/>
      <c r="AF143"/>
      <c r="AG143"/>
      <c r="AH143"/>
      <c r="AI143"/>
      <c r="AJ143"/>
      <c r="AK143"/>
      <c r="AL143"/>
      <c r="AM143"/>
    </row>
    <row r="144" spans="1:39" s="48" customFormat="1" ht="49.15" customHeight="1" x14ac:dyDescent="0.2">
      <c r="A144" s="67"/>
      <c r="B144" s="68"/>
      <c r="C144" s="9" t="s">
        <v>388</v>
      </c>
      <c r="D144" s="9">
        <v>739050</v>
      </c>
      <c r="E144" s="105" t="s">
        <v>409</v>
      </c>
      <c r="F144" s="105" t="s">
        <v>401</v>
      </c>
      <c r="G144" s="106"/>
      <c r="H144" s="11">
        <f t="shared" si="12"/>
        <v>147810</v>
      </c>
      <c r="I144" s="11">
        <f>D144*0.75</f>
        <v>554287.5</v>
      </c>
      <c r="J144" s="107"/>
      <c r="K144" s="91"/>
      <c r="L144" s="91"/>
      <c r="M144"/>
      <c r="N144"/>
      <c r="O144"/>
      <c r="P144"/>
      <c r="Q144"/>
      <c r="R144"/>
      <c r="S144"/>
      <c r="T144"/>
      <c r="U144"/>
      <c r="V144"/>
      <c r="W144"/>
      <c r="X144"/>
      <c r="Y144"/>
      <c r="Z144"/>
      <c r="AA144"/>
      <c r="AB144"/>
      <c r="AC144"/>
      <c r="AD144"/>
      <c r="AE144"/>
      <c r="AF144"/>
      <c r="AG144"/>
      <c r="AH144"/>
      <c r="AI144"/>
      <c r="AJ144"/>
      <c r="AK144"/>
      <c r="AL144"/>
      <c r="AM144"/>
    </row>
    <row r="145" spans="1:39" s="48" customFormat="1" ht="58.15" customHeight="1" x14ac:dyDescent="0.2">
      <c r="A145" s="67"/>
      <c r="B145" s="68"/>
      <c r="C145" s="9" t="s">
        <v>389</v>
      </c>
      <c r="D145" s="9">
        <v>10710.7</v>
      </c>
      <c r="E145" s="105" t="s">
        <v>412</v>
      </c>
      <c r="F145" s="105" t="s">
        <v>334</v>
      </c>
      <c r="G145" s="106"/>
      <c r="H145" s="11">
        <f t="shared" si="12"/>
        <v>2142.1400000000003</v>
      </c>
      <c r="I145" s="11">
        <f t="shared" si="13"/>
        <v>8568.5600000000013</v>
      </c>
      <c r="J145" s="107"/>
      <c r="K145" s="91"/>
      <c r="L145" s="91"/>
      <c r="M145"/>
      <c r="N145"/>
      <c r="O145"/>
      <c r="P145"/>
      <c r="Q145"/>
      <c r="R145"/>
      <c r="S145"/>
      <c r="T145"/>
      <c r="U145"/>
      <c r="V145"/>
      <c r="W145"/>
      <c r="X145"/>
      <c r="Y145"/>
      <c r="Z145"/>
      <c r="AA145"/>
      <c r="AB145"/>
      <c r="AC145"/>
      <c r="AD145"/>
      <c r="AE145"/>
      <c r="AF145"/>
      <c r="AG145"/>
      <c r="AH145"/>
      <c r="AI145"/>
      <c r="AJ145"/>
      <c r="AK145"/>
      <c r="AL145"/>
      <c r="AM145"/>
    </row>
    <row r="146" spans="1:39" s="48" customFormat="1" ht="49.15" customHeight="1" x14ac:dyDescent="0.2">
      <c r="A146" s="67"/>
      <c r="B146" s="68"/>
      <c r="C146" s="9" t="s">
        <v>390</v>
      </c>
      <c r="D146" s="9">
        <v>776.45</v>
      </c>
      <c r="E146" s="105" t="s">
        <v>412</v>
      </c>
      <c r="F146" s="105" t="s">
        <v>335</v>
      </c>
      <c r="G146" s="106"/>
      <c r="H146" s="11">
        <v>0</v>
      </c>
      <c r="I146" s="11">
        <v>0</v>
      </c>
      <c r="J146" s="107"/>
      <c r="K146" s="91"/>
      <c r="L146" s="91"/>
      <c r="M146"/>
      <c r="N146"/>
      <c r="O146"/>
      <c r="P146"/>
      <c r="Q146"/>
      <c r="R146"/>
      <c r="S146"/>
      <c r="T146"/>
      <c r="U146"/>
      <c r="V146"/>
      <c r="W146"/>
      <c r="X146"/>
      <c r="Y146"/>
      <c r="Z146"/>
      <c r="AA146"/>
      <c r="AB146"/>
      <c r="AC146"/>
      <c r="AD146"/>
      <c r="AE146"/>
      <c r="AF146"/>
      <c r="AG146"/>
      <c r="AH146"/>
      <c r="AI146"/>
      <c r="AJ146"/>
      <c r="AK146"/>
      <c r="AL146"/>
      <c r="AM146"/>
    </row>
    <row r="147" spans="1:39" s="48" customFormat="1" ht="48" customHeight="1" x14ac:dyDescent="0.2">
      <c r="A147" s="67"/>
      <c r="B147" s="68"/>
      <c r="C147" s="9" t="s">
        <v>339</v>
      </c>
      <c r="D147" s="9">
        <v>6297.06</v>
      </c>
      <c r="E147" s="105" t="s">
        <v>413</v>
      </c>
      <c r="F147" s="105" t="s">
        <v>333</v>
      </c>
      <c r="G147" s="106"/>
      <c r="H147" s="11">
        <v>0</v>
      </c>
      <c r="I147" s="11">
        <v>0</v>
      </c>
      <c r="J147" s="107"/>
      <c r="K147" s="91"/>
      <c r="L147" s="91"/>
      <c r="M147"/>
      <c r="N147"/>
      <c r="O147"/>
      <c r="P147"/>
      <c r="Q147"/>
      <c r="R147"/>
      <c r="S147"/>
      <c r="T147"/>
      <c r="U147"/>
      <c r="V147"/>
      <c r="W147"/>
      <c r="X147"/>
      <c r="Y147"/>
      <c r="Z147"/>
      <c r="AA147"/>
      <c r="AB147"/>
      <c r="AC147"/>
      <c r="AD147"/>
      <c r="AE147"/>
      <c r="AF147"/>
      <c r="AG147"/>
      <c r="AH147"/>
      <c r="AI147"/>
      <c r="AJ147"/>
      <c r="AK147"/>
      <c r="AL147"/>
      <c r="AM147"/>
    </row>
    <row r="148" spans="1:39" s="48" customFormat="1" ht="46.9" customHeight="1" x14ac:dyDescent="0.2">
      <c r="A148" s="67"/>
      <c r="B148" s="68"/>
      <c r="C148" s="9" t="s">
        <v>391</v>
      </c>
      <c r="D148" s="9">
        <v>5433.44</v>
      </c>
      <c r="E148" s="105" t="s">
        <v>409</v>
      </c>
      <c r="F148" s="105" t="s">
        <v>384</v>
      </c>
      <c r="G148" s="106"/>
      <c r="H148" s="11">
        <v>0</v>
      </c>
      <c r="I148" s="11">
        <f>D148</f>
        <v>5433.44</v>
      </c>
      <c r="J148" s="107"/>
      <c r="K148" s="91"/>
      <c r="L148" s="91"/>
      <c r="M148"/>
      <c r="N148"/>
      <c r="O148"/>
      <c r="P148"/>
      <c r="Q148"/>
      <c r="R148"/>
      <c r="S148"/>
      <c r="T148"/>
      <c r="U148"/>
      <c r="V148"/>
      <c r="W148"/>
      <c r="X148"/>
      <c r="Y148"/>
      <c r="Z148"/>
      <c r="AA148"/>
      <c r="AB148"/>
      <c r="AC148"/>
      <c r="AD148"/>
      <c r="AE148"/>
      <c r="AF148"/>
      <c r="AG148"/>
      <c r="AH148"/>
      <c r="AI148"/>
      <c r="AJ148"/>
      <c r="AK148"/>
      <c r="AL148"/>
      <c r="AM148"/>
    </row>
    <row r="149" spans="1:39" s="48" customFormat="1" ht="47.45" customHeight="1" x14ac:dyDescent="0.2">
      <c r="A149" s="67"/>
      <c r="B149" s="68"/>
      <c r="C149" s="9" t="s">
        <v>392</v>
      </c>
      <c r="D149" s="9">
        <v>4075.18</v>
      </c>
      <c r="E149" s="105" t="s">
        <v>410</v>
      </c>
      <c r="F149" s="105" t="s">
        <v>401</v>
      </c>
      <c r="G149" s="106"/>
      <c r="H149" s="11">
        <f t="shared" si="12"/>
        <v>815.03600000000006</v>
      </c>
      <c r="I149" s="11">
        <f>D149*0.75</f>
        <v>3056.3849999999998</v>
      </c>
      <c r="J149" s="107"/>
      <c r="K149" s="91"/>
      <c r="L149" s="91"/>
      <c r="M149"/>
      <c r="N149"/>
      <c r="O149"/>
      <c r="P149"/>
      <c r="Q149"/>
      <c r="R149"/>
      <c r="S149"/>
      <c r="T149"/>
      <c r="U149"/>
      <c r="V149"/>
      <c r="W149"/>
      <c r="X149"/>
      <c r="Y149"/>
      <c r="Z149"/>
      <c r="AA149"/>
      <c r="AB149"/>
      <c r="AC149"/>
      <c r="AD149"/>
      <c r="AE149"/>
      <c r="AF149"/>
      <c r="AG149"/>
      <c r="AH149"/>
      <c r="AI149"/>
      <c r="AJ149"/>
      <c r="AK149"/>
      <c r="AL149"/>
      <c r="AM149"/>
    </row>
    <row r="150" spans="1:39" s="48" customFormat="1" ht="52.9" customHeight="1" x14ac:dyDescent="0.2">
      <c r="A150" s="67"/>
      <c r="B150" s="68"/>
      <c r="C150" s="9" t="s">
        <v>393</v>
      </c>
      <c r="D150" s="9">
        <v>97502.22</v>
      </c>
      <c r="E150" s="105" t="s">
        <v>410</v>
      </c>
      <c r="F150" s="105" t="s">
        <v>401</v>
      </c>
      <c r="G150" s="106"/>
      <c r="H150" s="11">
        <f t="shared" si="12"/>
        <v>19500.444</v>
      </c>
      <c r="I150" s="11">
        <f>D150*0.75</f>
        <v>73126.665000000008</v>
      </c>
      <c r="J150" s="107"/>
      <c r="K150" s="91"/>
      <c r="L150" s="91"/>
      <c r="M150"/>
      <c r="N150"/>
      <c r="O150"/>
      <c r="P150"/>
      <c r="Q150"/>
      <c r="R150"/>
      <c r="S150"/>
      <c r="T150"/>
      <c r="U150"/>
      <c r="V150"/>
      <c r="W150"/>
      <c r="X150"/>
      <c r="Y150"/>
      <c r="Z150"/>
      <c r="AA150"/>
      <c r="AB150"/>
      <c r="AC150"/>
      <c r="AD150"/>
      <c r="AE150"/>
      <c r="AF150"/>
      <c r="AG150"/>
      <c r="AH150"/>
      <c r="AI150"/>
      <c r="AJ150"/>
      <c r="AK150"/>
      <c r="AL150"/>
      <c r="AM150"/>
    </row>
    <row r="151" spans="1:39" s="48" customFormat="1" ht="42.6" customHeight="1" x14ac:dyDescent="0.2">
      <c r="A151" s="67"/>
      <c r="B151" s="68"/>
      <c r="C151" s="9" t="s">
        <v>394</v>
      </c>
      <c r="D151" s="9">
        <v>232998.48</v>
      </c>
      <c r="E151" s="105" t="s">
        <v>409</v>
      </c>
      <c r="F151" s="105" t="s">
        <v>336</v>
      </c>
      <c r="G151" s="106"/>
      <c r="H151" s="11">
        <v>0</v>
      </c>
      <c r="I151" s="11">
        <f>D151</f>
        <v>232998.48</v>
      </c>
      <c r="J151" s="107"/>
      <c r="K151" s="91"/>
      <c r="L151" s="91"/>
      <c r="M151"/>
      <c r="N151"/>
      <c r="O151"/>
      <c r="P151"/>
      <c r="Q151"/>
      <c r="R151"/>
      <c r="S151"/>
      <c r="T151"/>
      <c r="U151"/>
      <c r="V151"/>
      <c r="W151"/>
      <c r="X151"/>
      <c r="Y151"/>
      <c r="Z151"/>
      <c r="AA151"/>
      <c r="AB151"/>
      <c r="AC151"/>
      <c r="AD151"/>
      <c r="AE151"/>
      <c r="AF151"/>
      <c r="AG151"/>
      <c r="AH151"/>
      <c r="AI151"/>
      <c r="AJ151"/>
      <c r="AK151"/>
      <c r="AL151"/>
      <c r="AM151"/>
    </row>
    <row r="152" spans="1:39" s="48" customFormat="1" ht="52.9" customHeight="1" x14ac:dyDescent="0.2">
      <c r="A152" s="67"/>
      <c r="B152" s="68"/>
      <c r="C152" s="9" t="s">
        <v>395</v>
      </c>
      <c r="D152" s="9">
        <v>5763.12</v>
      </c>
      <c r="E152" s="105" t="s">
        <v>412</v>
      </c>
      <c r="F152" s="105" t="s">
        <v>333</v>
      </c>
      <c r="G152" s="106"/>
      <c r="H152" s="11">
        <v>0</v>
      </c>
      <c r="I152" s="11">
        <v>0</v>
      </c>
      <c r="J152" s="107"/>
      <c r="K152" s="91"/>
      <c r="L152" s="91"/>
      <c r="M152"/>
      <c r="N152"/>
      <c r="O152"/>
      <c r="P152"/>
      <c r="Q152"/>
      <c r="R152"/>
      <c r="S152"/>
      <c r="T152"/>
      <c r="U152"/>
      <c r="V152"/>
      <c r="W152"/>
      <c r="X152"/>
      <c r="Y152"/>
      <c r="Z152"/>
      <c r="AA152"/>
      <c r="AB152"/>
      <c r="AC152"/>
      <c r="AD152"/>
      <c r="AE152"/>
      <c r="AF152"/>
      <c r="AG152"/>
      <c r="AH152"/>
      <c r="AI152"/>
      <c r="AJ152"/>
      <c r="AK152"/>
      <c r="AL152"/>
      <c r="AM152"/>
    </row>
    <row r="153" spans="1:39" s="48" customFormat="1" ht="53.45" customHeight="1" x14ac:dyDescent="0.2">
      <c r="A153" s="67"/>
      <c r="B153" s="68"/>
      <c r="C153" s="9" t="s">
        <v>396</v>
      </c>
      <c r="D153" s="9">
        <v>32499.01</v>
      </c>
      <c r="E153" s="105" t="s">
        <v>409</v>
      </c>
      <c r="F153" s="105" t="s">
        <v>334</v>
      </c>
      <c r="G153" s="106"/>
      <c r="H153" s="11">
        <f t="shared" si="12"/>
        <v>6499.8019999999997</v>
      </c>
      <c r="I153" s="11">
        <f t="shared" si="13"/>
        <v>25999.207999999999</v>
      </c>
      <c r="J153" s="107"/>
      <c r="K153" s="91"/>
      <c r="L153" s="91"/>
      <c r="M153"/>
      <c r="N153"/>
      <c r="O153"/>
      <c r="P153"/>
      <c r="Q153"/>
      <c r="R153"/>
      <c r="S153"/>
      <c r="T153"/>
      <c r="U153"/>
      <c r="V153"/>
      <c r="W153"/>
      <c r="X153"/>
      <c r="Y153"/>
      <c r="Z153"/>
      <c r="AA153"/>
      <c r="AB153"/>
      <c r="AC153"/>
      <c r="AD153"/>
      <c r="AE153"/>
      <c r="AF153"/>
      <c r="AG153"/>
      <c r="AH153"/>
      <c r="AI153"/>
      <c r="AJ153"/>
      <c r="AK153"/>
      <c r="AL153"/>
      <c r="AM153"/>
    </row>
    <row r="154" spans="1:39" s="48" customFormat="1" ht="48" customHeight="1" x14ac:dyDescent="0.2">
      <c r="A154" s="67"/>
      <c r="B154" s="68"/>
      <c r="C154" s="9" t="s">
        <v>397</v>
      </c>
      <c r="D154" s="9">
        <v>4351.6899999999996</v>
      </c>
      <c r="E154" s="105" t="s">
        <v>410</v>
      </c>
      <c r="F154" s="105" t="s">
        <v>347</v>
      </c>
      <c r="G154" s="106"/>
      <c r="H154" s="11">
        <f t="shared" si="12"/>
        <v>870.33799999999997</v>
      </c>
      <c r="I154" s="11">
        <f>D154*0.75</f>
        <v>3263.7674999999999</v>
      </c>
      <c r="J154" s="107"/>
      <c r="K154" s="91"/>
      <c r="L154" s="91"/>
      <c r="M154"/>
      <c r="N154"/>
      <c r="O154"/>
      <c r="P154"/>
      <c r="Q154"/>
      <c r="R154"/>
      <c r="S154"/>
      <c r="T154"/>
      <c r="U154"/>
      <c r="V154"/>
      <c r="W154"/>
      <c r="X154"/>
      <c r="Y154"/>
      <c r="Z154"/>
      <c r="AA154"/>
      <c r="AB154"/>
      <c r="AC154"/>
      <c r="AD154"/>
      <c r="AE154"/>
      <c r="AF154"/>
      <c r="AG154"/>
      <c r="AH154"/>
      <c r="AI154"/>
      <c r="AJ154"/>
      <c r="AK154"/>
      <c r="AL154"/>
      <c r="AM154"/>
    </row>
    <row r="155" spans="1:39" s="48" customFormat="1" ht="47.45" customHeight="1" x14ac:dyDescent="0.2">
      <c r="A155" s="67"/>
      <c r="B155" s="68"/>
      <c r="C155" s="9" t="s">
        <v>398</v>
      </c>
      <c r="D155" s="9">
        <v>3369.86</v>
      </c>
      <c r="E155" s="105" t="s">
        <v>412</v>
      </c>
      <c r="F155" s="105" t="s">
        <v>333</v>
      </c>
      <c r="G155" s="106"/>
      <c r="H155" s="11">
        <v>0</v>
      </c>
      <c r="I155" s="11">
        <v>0</v>
      </c>
      <c r="J155" s="107"/>
      <c r="K155" s="91"/>
      <c r="L155" s="91"/>
      <c r="M155"/>
      <c r="N155"/>
      <c r="O155"/>
      <c r="P155"/>
      <c r="Q155"/>
      <c r="R155"/>
      <c r="S155"/>
      <c r="T155"/>
      <c r="U155"/>
      <c r="V155"/>
      <c r="W155"/>
      <c r="X155"/>
      <c r="Y155"/>
      <c r="Z155"/>
      <c r="AA155"/>
      <c r="AB155"/>
      <c r="AC155"/>
      <c r="AD155"/>
      <c r="AE155"/>
      <c r="AF155"/>
      <c r="AG155"/>
      <c r="AH155"/>
      <c r="AI155"/>
      <c r="AJ155"/>
      <c r="AK155"/>
      <c r="AL155"/>
      <c r="AM155"/>
    </row>
    <row r="156" spans="1:39" s="48" customFormat="1" ht="47.45" customHeight="1" x14ac:dyDescent="0.2">
      <c r="A156" s="67"/>
      <c r="B156" s="68"/>
      <c r="C156" s="9" t="s">
        <v>399</v>
      </c>
      <c r="D156" s="9">
        <v>17501.66</v>
      </c>
      <c r="E156" s="105" t="s">
        <v>412</v>
      </c>
      <c r="F156" s="105" t="s">
        <v>334</v>
      </c>
      <c r="G156" s="106"/>
      <c r="H156" s="11">
        <f t="shared" si="12"/>
        <v>3500.3320000000003</v>
      </c>
      <c r="I156" s="11">
        <f t="shared" si="13"/>
        <v>14001.328000000001</v>
      </c>
      <c r="J156" s="107"/>
      <c r="K156" s="91"/>
      <c r="L156" s="91"/>
      <c r="M156"/>
      <c r="N156"/>
      <c r="O156"/>
      <c r="P156"/>
      <c r="Q156"/>
      <c r="R156"/>
      <c r="S156"/>
      <c r="T156"/>
      <c r="U156"/>
      <c r="V156"/>
      <c r="W156"/>
      <c r="X156"/>
      <c r="Y156"/>
      <c r="Z156"/>
      <c r="AA156"/>
      <c r="AB156"/>
      <c r="AC156"/>
      <c r="AD156"/>
      <c r="AE156"/>
      <c r="AF156"/>
      <c r="AG156"/>
      <c r="AH156"/>
      <c r="AI156"/>
      <c r="AJ156"/>
      <c r="AK156"/>
      <c r="AL156"/>
      <c r="AM156"/>
    </row>
    <row r="157" spans="1:39" s="48" customFormat="1" ht="61.9" customHeight="1" x14ac:dyDescent="0.2">
      <c r="A157" s="67"/>
      <c r="B157" s="68"/>
      <c r="C157" s="9" t="s">
        <v>400</v>
      </c>
      <c r="D157" s="9">
        <v>1661.1</v>
      </c>
      <c r="E157" s="105" t="s">
        <v>412</v>
      </c>
      <c r="F157" s="105" t="s">
        <v>335</v>
      </c>
      <c r="G157" s="106"/>
      <c r="H157" s="11">
        <v>0</v>
      </c>
      <c r="I157" s="11">
        <v>0</v>
      </c>
      <c r="J157" s="107"/>
      <c r="K157" s="91"/>
      <c r="L157" s="91"/>
      <c r="M157"/>
      <c r="N157"/>
      <c r="O157"/>
      <c r="P157"/>
      <c r="Q157"/>
      <c r="R157"/>
      <c r="S157"/>
      <c r="T157"/>
      <c r="U157"/>
      <c r="V157"/>
      <c r="W157"/>
      <c r="X157"/>
      <c r="Y157"/>
      <c r="Z157"/>
      <c r="AA157"/>
      <c r="AB157"/>
      <c r="AC157"/>
      <c r="AD157"/>
      <c r="AE157"/>
      <c r="AF157"/>
      <c r="AG157"/>
      <c r="AH157"/>
      <c r="AI157"/>
      <c r="AJ157"/>
      <c r="AK157"/>
      <c r="AL157"/>
      <c r="AM157"/>
    </row>
    <row r="158" spans="1:39" s="48" customFormat="1" ht="52.9" customHeight="1" x14ac:dyDescent="0.2">
      <c r="A158" s="67">
        <v>4</v>
      </c>
      <c r="B158" s="68" t="s">
        <v>171</v>
      </c>
      <c r="C158" s="9" t="s">
        <v>380</v>
      </c>
      <c r="D158" s="9"/>
      <c r="E158" s="105" t="s">
        <v>402</v>
      </c>
      <c r="F158" s="237"/>
      <c r="G158" s="238"/>
      <c r="H158" s="11"/>
      <c r="I158" s="11"/>
      <c r="J158" s="233"/>
      <c r="K158" s="234"/>
      <c r="L158" s="234"/>
      <c r="M158"/>
      <c r="N158"/>
      <c r="O158"/>
      <c r="P158"/>
      <c r="Q158"/>
      <c r="R158"/>
      <c r="S158"/>
      <c r="T158"/>
      <c r="U158"/>
      <c r="V158"/>
      <c r="W158"/>
      <c r="X158"/>
      <c r="Y158"/>
      <c r="Z158"/>
      <c r="AA158"/>
      <c r="AB158"/>
      <c r="AC158"/>
      <c r="AD158"/>
      <c r="AE158"/>
      <c r="AF158"/>
      <c r="AG158"/>
      <c r="AH158"/>
      <c r="AI158"/>
      <c r="AJ158"/>
      <c r="AK158"/>
      <c r="AL158"/>
      <c r="AM158"/>
    </row>
    <row r="159" spans="1:39" s="48" customFormat="1" ht="30" customHeight="1" x14ac:dyDescent="0.2">
      <c r="A159" s="67">
        <v>5</v>
      </c>
      <c r="B159" s="68" t="s">
        <v>172</v>
      </c>
      <c r="C159" s="9" t="s">
        <v>381</v>
      </c>
      <c r="D159" s="9"/>
      <c r="E159" s="105"/>
      <c r="F159" s="237"/>
      <c r="G159" s="238"/>
      <c r="H159" s="11"/>
      <c r="I159" s="11"/>
      <c r="J159" s="233"/>
      <c r="K159" s="234"/>
      <c r="L159" s="234"/>
      <c r="M159"/>
      <c r="N159"/>
      <c r="O159"/>
      <c r="P159"/>
      <c r="Q159"/>
      <c r="R159"/>
      <c r="S159"/>
      <c r="T159"/>
      <c r="U159"/>
      <c r="V159"/>
      <c r="W159"/>
      <c r="X159"/>
      <c r="Y159"/>
      <c r="Z159"/>
      <c r="AA159"/>
      <c r="AB159"/>
      <c r="AC159"/>
      <c r="AD159"/>
      <c r="AE159"/>
      <c r="AF159"/>
      <c r="AG159"/>
      <c r="AH159"/>
      <c r="AI159"/>
      <c r="AJ159"/>
      <c r="AK159"/>
      <c r="AL159"/>
      <c r="AM159"/>
    </row>
    <row r="160" spans="1:39" s="48" customFormat="1" ht="45" customHeight="1" x14ac:dyDescent="0.2">
      <c r="A160" s="67"/>
      <c r="B160" s="68"/>
      <c r="C160" s="9" t="s">
        <v>382</v>
      </c>
      <c r="D160" s="9">
        <v>61003.281779999998</v>
      </c>
      <c r="E160" s="105" t="s">
        <v>412</v>
      </c>
      <c r="F160" s="105" t="s">
        <v>335</v>
      </c>
      <c r="G160" s="106"/>
      <c r="H160" s="11">
        <v>0</v>
      </c>
      <c r="I160" s="11">
        <v>0</v>
      </c>
      <c r="J160" s="107"/>
      <c r="K160" s="91"/>
      <c r="L160" s="91"/>
      <c r="M160"/>
      <c r="N160"/>
      <c r="O160"/>
      <c r="P160"/>
      <c r="Q160"/>
      <c r="R160"/>
      <c r="S160"/>
      <c r="T160"/>
      <c r="U160"/>
      <c r="V160"/>
      <c r="W160"/>
      <c r="X160"/>
      <c r="Y160"/>
      <c r="Z160"/>
      <c r="AA160"/>
      <c r="AB160"/>
      <c r="AC160"/>
      <c r="AD160"/>
      <c r="AE160"/>
      <c r="AF160"/>
      <c r="AG160"/>
      <c r="AH160"/>
      <c r="AI160"/>
      <c r="AJ160"/>
      <c r="AK160"/>
      <c r="AL160"/>
      <c r="AM160"/>
    </row>
    <row r="161" spans="1:47" s="48" customFormat="1" ht="52.15" customHeight="1" x14ac:dyDescent="0.2">
      <c r="A161" s="67"/>
      <c r="B161" s="68"/>
      <c r="C161" s="9" t="s">
        <v>383</v>
      </c>
      <c r="D161" s="9">
        <v>2741.6763600000004</v>
      </c>
      <c r="E161" s="105" t="s">
        <v>412</v>
      </c>
      <c r="F161" s="105" t="s">
        <v>335</v>
      </c>
      <c r="G161" s="106"/>
      <c r="H161" s="11">
        <v>0</v>
      </c>
      <c r="I161" s="11">
        <v>0</v>
      </c>
      <c r="J161" s="107"/>
      <c r="K161" s="91"/>
      <c r="L161" s="91"/>
      <c r="M161"/>
      <c r="N161"/>
      <c r="O161"/>
      <c r="P161"/>
      <c r="Q161"/>
      <c r="R161"/>
      <c r="S161"/>
      <c r="T161"/>
      <c r="U161"/>
      <c r="V161"/>
      <c r="W161"/>
      <c r="X161"/>
      <c r="Y161"/>
      <c r="Z161"/>
      <c r="AA161"/>
      <c r="AB161"/>
      <c r="AC161"/>
      <c r="AD161"/>
      <c r="AE161"/>
      <c r="AF161"/>
      <c r="AG161"/>
      <c r="AH161"/>
      <c r="AI161"/>
      <c r="AJ161"/>
      <c r="AK161"/>
      <c r="AL161"/>
      <c r="AM161"/>
    </row>
    <row r="162" spans="1:47" s="48" customFormat="1" ht="30" customHeight="1" x14ac:dyDescent="0.2">
      <c r="A162" s="67">
        <v>6</v>
      </c>
      <c r="B162" s="68" t="s">
        <v>173</v>
      </c>
      <c r="C162" s="9"/>
      <c r="D162" s="9"/>
      <c r="E162" s="105"/>
      <c r="F162" s="237"/>
      <c r="G162" s="238"/>
      <c r="H162" s="11"/>
      <c r="I162" s="11"/>
      <c r="J162" s="233"/>
      <c r="K162" s="234"/>
      <c r="L162" s="234"/>
      <c r="M162"/>
      <c r="N162"/>
      <c r="O162"/>
      <c r="P162"/>
      <c r="Q162"/>
      <c r="R162"/>
      <c r="S162"/>
      <c r="T162"/>
      <c r="U162"/>
      <c r="V162"/>
      <c r="W162"/>
      <c r="X162"/>
      <c r="Y162"/>
      <c r="Z162"/>
      <c r="AA162"/>
      <c r="AB162"/>
      <c r="AC162"/>
      <c r="AD162"/>
      <c r="AE162"/>
      <c r="AF162"/>
      <c r="AG162"/>
      <c r="AH162"/>
      <c r="AI162"/>
      <c r="AJ162"/>
      <c r="AK162"/>
      <c r="AL162"/>
      <c r="AM162"/>
    </row>
    <row r="163" spans="1:47" s="48" customFormat="1" ht="30" customHeight="1" x14ac:dyDescent="0.2">
      <c r="A163" s="67">
        <v>7</v>
      </c>
      <c r="B163" s="68" t="s">
        <v>174</v>
      </c>
      <c r="C163" s="9"/>
      <c r="D163" s="9"/>
      <c r="E163" s="105"/>
      <c r="F163" s="237"/>
      <c r="G163" s="238"/>
      <c r="H163" s="11"/>
      <c r="I163" s="11"/>
      <c r="J163" s="233"/>
      <c r="K163" s="234"/>
      <c r="L163" s="234"/>
      <c r="M163"/>
      <c r="N163"/>
      <c r="O163"/>
      <c r="P163"/>
      <c r="Q163"/>
      <c r="R163"/>
      <c r="S163"/>
      <c r="T163"/>
      <c r="U163"/>
      <c r="V163"/>
      <c r="W163"/>
      <c r="X163"/>
      <c r="Y163"/>
      <c r="Z163"/>
      <c r="AA163"/>
      <c r="AB163"/>
      <c r="AC163"/>
      <c r="AD163"/>
      <c r="AE163"/>
      <c r="AF163"/>
      <c r="AG163"/>
      <c r="AH163"/>
      <c r="AI163"/>
      <c r="AJ163"/>
      <c r="AK163"/>
      <c r="AL163"/>
      <c r="AM163"/>
    </row>
    <row r="164" spans="1:47" s="48" customFormat="1" ht="30" customHeight="1" x14ac:dyDescent="0.2">
      <c r="A164" s="67">
        <v>8</v>
      </c>
      <c r="B164" s="68" t="s">
        <v>175</v>
      </c>
      <c r="C164" s="9"/>
      <c r="D164" s="9"/>
      <c r="E164" s="105"/>
      <c r="F164" s="105"/>
      <c r="G164" s="106"/>
      <c r="H164" s="11"/>
      <c r="I164" s="11"/>
      <c r="J164" s="233"/>
      <c r="K164" s="234"/>
      <c r="L164" s="234"/>
      <c r="M164"/>
      <c r="N164"/>
      <c r="O164"/>
      <c r="P164"/>
      <c r="Q164"/>
      <c r="R164"/>
      <c r="S164"/>
      <c r="T164"/>
      <c r="U164"/>
      <c r="V164"/>
      <c r="W164"/>
      <c r="X164"/>
      <c r="Y164"/>
      <c r="Z164"/>
      <c r="AA164"/>
      <c r="AB164"/>
      <c r="AC164"/>
      <c r="AD164"/>
      <c r="AE164"/>
      <c r="AF164"/>
      <c r="AG164"/>
      <c r="AH164"/>
      <c r="AI164"/>
      <c r="AJ164"/>
      <c r="AK164"/>
      <c r="AL164"/>
      <c r="AM164"/>
    </row>
    <row r="165" spans="1:47" s="48" customFormat="1" ht="30" customHeight="1" x14ac:dyDescent="0.2">
      <c r="A165" s="67"/>
      <c r="B165" s="68"/>
      <c r="C165" s="9"/>
      <c r="D165" s="9"/>
      <c r="E165" s="105"/>
      <c r="F165" s="237"/>
      <c r="G165" s="238"/>
      <c r="H165" s="11"/>
      <c r="I165" s="11"/>
      <c r="J165" s="233"/>
      <c r="K165" s="234"/>
      <c r="L165" s="234"/>
      <c r="M165"/>
      <c r="N165"/>
      <c r="O165"/>
      <c r="P165"/>
      <c r="Q165"/>
      <c r="R165"/>
      <c r="S165"/>
      <c r="T165"/>
      <c r="U165"/>
      <c r="V165"/>
      <c r="W165"/>
      <c r="X165"/>
      <c r="Y165"/>
      <c r="Z165"/>
      <c r="AA165"/>
      <c r="AB165"/>
      <c r="AC165"/>
      <c r="AD165"/>
      <c r="AE165"/>
      <c r="AF165"/>
      <c r="AG165"/>
      <c r="AH165"/>
      <c r="AI165"/>
      <c r="AJ165"/>
      <c r="AK165"/>
      <c r="AL165"/>
      <c r="AM165"/>
    </row>
    <row r="166" spans="1:47" s="48" customFormat="1" ht="30" customHeight="1" x14ac:dyDescent="0.2">
      <c r="A166" s="328" t="s">
        <v>176</v>
      </c>
      <c r="B166" s="329"/>
      <c r="C166" s="60" t="s">
        <v>177</v>
      </c>
      <c r="D166" s="60" t="s">
        <v>233</v>
      </c>
      <c r="E166" s="188" t="s">
        <v>234</v>
      </c>
      <c r="F166" s="173" t="s">
        <v>180</v>
      </c>
      <c r="G166" s="173" t="s">
        <v>181</v>
      </c>
      <c r="H166" s="387"/>
      <c r="I166" s="351"/>
      <c r="J166" s="233"/>
      <c r="K166" s="234"/>
      <c r="L166" s="234"/>
      <c r="M166"/>
      <c r="N166"/>
      <c r="O166"/>
      <c r="P166"/>
      <c r="Q166"/>
      <c r="R166"/>
      <c r="S166"/>
      <c r="T166"/>
      <c r="U166"/>
      <c r="V166"/>
      <c r="W166"/>
      <c r="X166"/>
      <c r="Y166"/>
      <c r="Z166"/>
      <c r="AA166"/>
      <c r="AB166"/>
      <c r="AC166"/>
      <c r="AD166"/>
      <c r="AE166"/>
      <c r="AF166"/>
      <c r="AG166"/>
      <c r="AH166"/>
      <c r="AI166"/>
      <c r="AJ166"/>
      <c r="AK166"/>
      <c r="AL166"/>
      <c r="AM166"/>
    </row>
    <row r="167" spans="1:47" s="48" customFormat="1" ht="30" customHeight="1" x14ac:dyDescent="0.2">
      <c r="A167" s="67" t="s">
        <v>182</v>
      </c>
      <c r="B167" s="68" t="s">
        <v>183</v>
      </c>
      <c r="C167" s="9" t="s">
        <v>312</v>
      </c>
      <c r="D167" s="9">
        <v>500</v>
      </c>
      <c r="E167" s="105">
        <v>2</v>
      </c>
      <c r="F167" s="153">
        <v>1</v>
      </c>
      <c r="G167" s="153">
        <v>99</v>
      </c>
      <c r="H167" s="350"/>
      <c r="I167" s="351"/>
      <c r="J167" s="235" t="s">
        <v>184</v>
      </c>
      <c r="K167" s="236"/>
      <c r="L167" s="236"/>
      <c r="M167"/>
      <c r="N167"/>
      <c r="O167"/>
      <c r="P167"/>
      <c r="Q167"/>
      <c r="R167"/>
      <c r="S167"/>
      <c r="T167"/>
      <c r="U167"/>
      <c r="V167"/>
      <c r="W167"/>
      <c r="X167"/>
      <c r="Y167"/>
      <c r="Z167"/>
      <c r="AA167"/>
      <c r="AB167"/>
      <c r="AC167"/>
      <c r="AD167"/>
      <c r="AE167"/>
      <c r="AF167"/>
      <c r="AG167"/>
      <c r="AH167"/>
      <c r="AI167"/>
      <c r="AJ167"/>
      <c r="AK167"/>
      <c r="AL167"/>
      <c r="AM167"/>
    </row>
    <row r="168" spans="1:47" s="48" customFormat="1" ht="30" customHeight="1" x14ac:dyDescent="0.2">
      <c r="A168" s="67" t="s">
        <v>185</v>
      </c>
      <c r="B168" s="68" t="s">
        <v>186</v>
      </c>
      <c r="C168" s="9"/>
      <c r="D168" s="9"/>
      <c r="E168" s="105"/>
      <c r="F168" s="153"/>
      <c r="G168" s="153"/>
      <c r="H168" s="154"/>
      <c r="I168" s="129"/>
      <c r="J168" s="233"/>
      <c r="K168" s="234"/>
      <c r="L168" s="234"/>
      <c r="M168"/>
      <c r="N168"/>
      <c r="O168"/>
      <c r="P168"/>
      <c r="Q168"/>
      <c r="R168"/>
      <c r="S168"/>
      <c r="T168"/>
      <c r="U168"/>
      <c r="V168"/>
      <c r="W168"/>
      <c r="X168"/>
      <c r="Y168"/>
      <c r="Z168"/>
      <c r="AA168"/>
      <c r="AB168"/>
      <c r="AC168"/>
      <c r="AD168"/>
      <c r="AE168"/>
      <c r="AF168"/>
      <c r="AG168"/>
      <c r="AH168"/>
      <c r="AI168"/>
      <c r="AJ168"/>
      <c r="AK168"/>
      <c r="AL168"/>
      <c r="AM168"/>
    </row>
    <row r="169" spans="1:47" s="48" customFormat="1" ht="30" customHeight="1" x14ac:dyDescent="0.2">
      <c r="A169" s="67" t="s">
        <v>187</v>
      </c>
      <c r="B169" s="68" t="s">
        <v>188</v>
      </c>
      <c r="C169" s="9"/>
      <c r="D169" s="9"/>
      <c r="E169" s="105"/>
      <c r="F169" s="153"/>
      <c r="G169" s="153"/>
      <c r="H169" s="350"/>
      <c r="I169" s="351"/>
      <c r="J169" s="233"/>
      <c r="K169" s="234"/>
      <c r="L169" s="234"/>
      <c r="M169"/>
      <c r="N169"/>
      <c r="O169"/>
      <c r="P169"/>
      <c r="Q169"/>
      <c r="R169"/>
      <c r="S169"/>
      <c r="T169"/>
      <c r="U169"/>
      <c r="V169"/>
      <c r="W169"/>
      <c r="X169"/>
      <c r="Y169"/>
      <c r="Z169"/>
      <c r="AA169"/>
      <c r="AB169"/>
      <c r="AC169"/>
      <c r="AD169"/>
      <c r="AE169"/>
      <c r="AF169"/>
      <c r="AG169"/>
      <c r="AH169"/>
      <c r="AI169"/>
      <c r="AJ169"/>
      <c r="AK169"/>
      <c r="AL169"/>
      <c r="AM169"/>
    </row>
    <row r="170" spans="1:47" s="72" customFormat="1" ht="33" customHeight="1" x14ac:dyDescent="0.2">
      <c r="A170" s="48"/>
      <c r="B170" s="48"/>
      <c r="C170" s="70" t="s">
        <v>189</v>
      </c>
      <c r="D170" s="115">
        <f>SUM(D56:D165)+SUM(D167:D169)</f>
        <v>32964870.018140003</v>
      </c>
      <c r="E170" s="434"/>
      <c r="F170" s="435"/>
      <c r="G170" s="435"/>
      <c r="H170" s="117">
        <f>SUM(H56:H165)</f>
        <v>1190978.8359999999</v>
      </c>
      <c r="I170" s="117">
        <f>SUM(I56:I165)</f>
        <v>30574431.503000006</v>
      </c>
      <c r="J170"/>
      <c r="K170"/>
      <c r="L170"/>
      <c r="M170"/>
      <c r="N170"/>
      <c r="O170"/>
      <c r="P170"/>
      <c r="Q170"/>
      <c r="R170"/>
      <c r="S170"/>
      <c r="T170"/>
      <c r="U170"/>
      <c r="V170"/>
      <c r="W170"/>
      <c r="X170"/>
      <c r="Y170"/>
      <c r="Z170"/>
      <c r="AA170"/>
      <c r="AB170"/>
      <c r="AC170"/>
      <c r="AD170"/>
      <c r="AE170"/>
      <c r="AF170"/>
      <c r="AG170"/>
      <c r="AH170"/>
      <c r="AI170"/>
      <c r="AJ170"/>
      <c r="AK170"/>
    </row>
    <row r="171" spans="1:47" s="72" customFormat="1" ht="33" customHeight="1" thickBot="1" x14ac:dyDescent="0.25">
      <c r="A171" s="51"/>
      <c r="B171" s="51"/>
      <c r="C171" s="71" t="s">
        <v>190</v>
      </c>
      <c r="D171" s="116">
        <f>D170/$C$6</f>
        <v>3102.5760017072944</v>
      </c>
      <c r="E171" s="436"/>
      <c r="F171" s="436"/>
      <c r="G171" s="436"/>
      <c r="H171" s="118">
        <f t="shared" ref="H171:I171" si="15">H170/$C$6</f>
        <v>112.09212574117646</v>
      </c>
      <c r="I171" s="118">
        <f t="shared" si="15"/>
        <v>2877.5935532235299</v>
      </c>
      <c r="J171"/>
      <c r="K171"/>
      <c r="L171"/>
      <c r="M171"/>
      <c r="N171"/>
      <c r="O171"/>
      <c r="P171"/>
      <c r="Q171"/>
      <c r="R171"/>
      <c r="S171"/>
      <c r="T171"/>
      <c r="U171"/>
      <c r="V171"/>
      <c r="W171"/>
      <c r="X171"/>
      <c r="Y171"/>
      <c r="Z171"/>
      <c r="AA171"/>
      <c r="AB171"/>
      <c r="AC171"/>
      <c r="AD171"/>
      <c r="AE171"/>
      <c r="AF171"/>
      <c r="AG171"/>
      <c r="AH171"/>
      <c r="AI171"/>
      <c r="AJ171"/>
      <c r="AK171"/>
    </row>
    <row r="172" spans="1:47" s="72" customFormat="1" ht="27" customHeight="1" x14ac:dyDescent="0.2">
      <c r="A172" s="51"/>
      <c r="B172" s="51"/>
      <c r="C172" s="50"/>
      <c r="D172" s="50"/>
      <c r="E172" s="91"/>
      <c r="F172" s="50"/>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row>
    <row r="173" spans="1:47" s="72" customFormat="1" ht="36" customHeight="1" x14ac:dyDescent="0.2">
      <c r="A173" s="405"/>
      <c r="B173" s="405"/>
      <c r="C173" s="405"/>
      <c r="D173" s="405"/>
      <c r="E173" s="405"/>
      <c r="F173" s="405"/>
      <c r="G173" s="405"/>
      <c r="H173" s="405"/>
      <c r="I173" s="405"/>
      <c r="J173" s="405"/>
      <c r="K173" s="405"/>
      <c r="L173" s="405"/>
      <c r="M173" s="405"/>
      <c r="N173" s="405"/>
      <c r="O173" s="405"/>
      <c r="P173" s="405"/>
      <c r="Q173" s="405"/>
      <c r="R173" s="405"/>
      <c r="S173" s="405"/>
      <c r="T173" s="405"/>
      <c r="U173"/>
      <c r="V173"/>
      <c r="W173"/>
      <c r="X173"/>
      <c r="Y173"/>
      <c r="Z173"/>
      <c r="AA173"/>
      <c r="AB173"/>
      <c r="AC173"/>
      <c r="AD173"/>
      <c r="AE173"/>
      <c r="AF173"/>
      <c r="AG173"/>
      <c r="AH173"/>
      <c r="AI173"/>
      <c r="AJ173"/>
      <c r="AK173"/>
      <c r="AL173"/>
      <c r="AM173"/>
      <c r="AN173"/>
      <c r="AO173"/>
      <c r="AP173"/>
      <c r="AQ173"/>
      <c r="AR173"/>
      <c r="AS173"/>
      <c r="AT173"/>
      <c r="AU173"/>
    </row>
    <row r="174" spans="1:47" ht="23.25" customHeight="1" x14ac:dyDescent="0.2">
      <c r="A174" s="294" t="s">
        <v>235</v>
      </c>
      <c r="B174" s="295"/>
      <c r="C174" s="300" t="s">
        <v>236</v>
      </c>
      <c r="D174" s="300" t="s">
        <v>193</v>
      </c>
      <c r="E174" s="302" t="s">
        <v>194</v>
      </c>
      <c r="F174" s="303"/>
      <c r="G174" s="306" t="s">
        <v>195</v>
      </c>
      <c r="H174" s="306"/>
      <c r="I174" s="306"/>
      <c r="J174" s="306"/>
      <c r="K174" s="306"/>
      <c r="L174" s="306"/>
      <c r="M174" s="306"/>
      <c r="N174" s="306"/>
      <c r="O174" s="302" t="s">
        <v>196</v>
      </c>
      <c r="P174" s="306"/>
      <c r="Q174" s="306"/>
      <c r="R174" s="303"/>
      <c r="S174" s="352" t="s">
        <v>197</v>
      </c>
      <c r="T174" s="303" t="s">
        <v>198</v>
      </c>
    </row>
    <row r="175" spans="1:47" ht="39.4" customHeight="1" x14ac:dyDescent="0.2">
      <c r="A175" s="406"/>
      <c r="B175" s="407"/>
      <c r="C175" s="326"/>
      <c r="D175" s="301"/>
      <c r="E175" s="304"/>
      <c r="F175" s="305"/>
      <c r="G175" s="307"/>
      <c r="H175" s="307"/>
      <c r="I175" s="307"/>
      <c r="J175" s="307"/>
      <c r="K175" s="307"/>
      <c r="L175" s="307"/>
      <c r="M175" s="307"/>
      <c r="N175" s="307"/>
      <c r="O175" s="304"/>
      <c r="P175" s="307"/>
      <c r="Q175" s="307"/>
      <c r="R175" s="305"/>
      <c r="S175" s="353"/>
      <c r="T175" s="305"/>
    </row>
    <row r="176" spans="1:47" ht="24.75" customHeight="1" x14ac:dyDescent="0.2">
      <c r="A176" s="408"/>
      <c r="B176" s="409"/>
      <c r="C176" s="327"/>
      <c r="D176" s="347" t="s">
        <v>199</v>
      </c>
      <c r="E176" s="348"/>
      <c r="F176" s="349"/>
      <c r="G176" s="347" t="s">
        <v>200</v>
      </c>
      <c r="H176" s="348"/>
      <c r="I176" s="348"/>
      <c r="J176" s="348"/>
      <c r="K176" s="348"/>
      <c r="L176" s="348"/>
      <c r="M176" s="348"/>
      <c r="N176" s="349"/>
      <c r="O176" s="347" t="s">
        <v>201</v>
      </c>
      <c r="P176" s="348"/>
      <c r="Q176" s="348"/>
      <c r="R176" s="349"/>
      <c r="S176" s="353"/>
      <c r="T176" s="303" t="s">
        <v>113</v>
      </c>
    </row>
    <row r="177" spans="1:20" ht="30" customHeight="1" x14ac:dyDescent="0.2">
      <c r="A177" s="73" t="s">
        <v>138</v>
      </c>
      <c r="B177" s="74"/>
      <c r="C177" s="75"/>
      <c r="D177" s="75" t="s">
        <v>202</v>
      </c>
      <c r="E177" s="75" t="s">
        <v>203</v>
      </c>
      <c r="F177" s="75" t="s">
        <v>204</v>
      </c>
      <c r="G177" s="75" t="s">
        <v>205</v>
      </c>
      <c r="H177" s="75" t="s">
        <v>206</v>
      </c>
      <c r="I177" s="75" t="s">
        <v>207</v>
      </c>
      <c r="J177" s="75" t="s">
        <v>208</v>
      </c>
      <c r="K177" s="75" t="s">
        <v>209</v>
      </c>
      <c r="L177" s="347" t="s">
        <v>210</v>
      </c>
      <c r="M177" s="349"/>
      <c r="N177" s="75" t="s">
        <v>211</v>
      </c>
      <c r="O177" s="75" t="s">
        <v>212</v>
      </c>
      <c r="P177" s="75" t="s">
        <v>213</v>
      </c>
      <c r="Q177" s="75" t="s">
        <v>214</v>
      </c>
      <c r="R177" s="75" t="s">
        <v>215</v>
      </c>
      <c r="S177" s="354"/>
      <c r="T177" s="305"/>
    </row>
    <row r="178" spans="1:20" ht="30" customHeight="1" x14ac:dyDescent="0.2">
      <c r="A178" s="76">
        <v>0.1</v>
      </c>
      <c r="B178" s="68" t="s">
        <v>156</v>
      </c>
      <c r="C178" s="310"/>
      <c r="D178" s="311"/>
      <c r="E178" s="311"/>
      <c r="F178" s="311"/>
      <c r="G178" s="311"/>
      <c r="H178" s="311"/>
      <c r="I178" s="311"/>
      <c r="J178" s="311"/>
      <c r="K178" s="311"/>
      <c r="L178" s="311"/>
      <c r="M178" s="311"/>
      <c r="N178" s="312"/>
      <c r="O178" s="25" t="s">
        <v>216</v>
      </c>
      <c r="P178" s="24">
        <v>0</v>
      </c>
      <c r="Q178" s="24">
        <v>0</v>
      </c>
      <c r="R178" s="24">
        <v>0</v>
      </c>
      <c r="S178" s="114">
        <f>SUM(C178:R178)</f>
        <v>0</v>
      </c>
      <c r="T178" s="24">
        <v>0</v>
      </c>
    </row>
    <row r="179" spans="1:20" ht="30" customHeight="1" x14ac:dyDescent="0.2">
      <c r="A179" s="67">
        <v>0.2</v>
      </c>
      <c r="B179" s="68" t="s">
        <v>158</v>
      </c>
      <c r="C179" s="313"/>
      <c r="D179" s="314"/>
      <c r="E179" s="314"/>
      <c r="F179" s="314"/>
      <c r="G179" s="314"/>
      <c r="H179" s="314"/>
      <c r="I179" s="314"/>
      <c r="J179" s="314"/>
      <c r="K179" s="314"/>
      <c r="L179" s="314"/>
      <c r="M179" s="314"/>
      <c r="N179" s="315"/>
      <c r="O179" s="25" t="s">
        <v>216</v>
      </c>
      <c r="P179" s="24">
        <v>0</v>
      </c>
      <c r="Q179" s="24">
        <v>0</v>
      </c>
      <c r="R179" s="24">
        <v>0</v>
      </c>
      <c r="S179" s="114">
        <f t="shared" ref="S179:S193" si="16">SUM(C179:R179)</f>
        <v>0</v>
      </c>
      <c r="T179" s="24">
        <v>0</v>
      </c>
    </row>
    <row r="180" spans="1:20" ht="30" customHeight="1" x14ac:dyDescent="0.2">
      <c r="A180" s="67">
        <v>0.3</v>
      </c>
      <c r="B180" s="68" t="s">
        <v>159</v>
      </c>
      <c r="C180" s="24">
        <v>0</v>
      </c>
      <c r="D180" s="24">
        <v>0</v>
      </c>
      <c r="E180" s="24">
        <v>0</v>
      </c>
      <c r="F180" s="24">
        <v>0</v>
      </c>
      <c r="G180" s="24">
        <v>0</v>
      </c>
      <c r="H180" s="24">
        <v>0</v>
      </c>
      <c r="I180" s="24">
        <v>0</v>
      </c>
      <c r="J180" s="24">
        <v>0</v>
      </c>
      <c r="K180" s="24">
        <v>0</v>
      </c>
      <c r="L180" s="422"/>
      <c r="M180" s="423"/>
      <c r="N180" s="424"/>
      <c r="O180" s="25" t="s">
        <v>216</v>
      </c>
      <c r="P180" s="24">
        <v>0</v>
      </c>
      <c r="Q180" s="24">
        <v>0</v>
      </c>
      <c r="R180" s="24">
        <v>0</v>
      </c>
      <c r="S180" s="114">
        <f t="shared" si="16"/>
        <v>0</v>
      </c>
      <c r="T180" s="24">
        <v>0</v>
      </c>
    </row>
    <row r="181" spans="1:20" ht="30" customHeight="1" x14ac:dyDescent="0.2">
      <c r="A181" s="67">
        <v>0.4</v>
      </c>
      <c r="B181" s="68" t="s">
        <v>160</v>
      </c>
      <c r="C181" s="24">
        <v>0</v>
      </c>
      <c r="D181" s="24">
        <v>0</v>
      </c>
      <c r="E181" s="24">
        <v>0</v>
      </c>
      <c r="F181" s="24">
        <v>0</v>
      </c>
      <c r="G181" s="24">
        <v>0</v>
      </c>
      <c r="H181" s="24">
        <v>0</v>
      </c>
      <c r="I181" s="24">
        <v>0</v>
      </c>
      <c r="J181" s="24">
        <v>0</v>
      </c>
      <c r="K181" s="24">
        <v>0</v>
      </c>
      <c r="L181" s="310"/>
      <c r="M181" s="311"/>
      <c r="N181" s="312"/>
      <c r="O181" s="25" t="s">
        <v>216</v>
      </c>
      <c r="P181" s="24">
        <v>0</v>
      </c>
      <c r="Q181" s="24">
        <v>0</v>
      </c>
      <c r="R181" s="24">
        <v>0</v>
      </c>
      <c r="S181" s="114">
        <f t="shared" si="16"/>
        <v>0</v>
      </c>
      <c r="T181" s="24">
        <v>0</v>
      </c>
    </row>
    <row r="182" spans="1:20" ht="30" customHeight="1" x14ac:dyDescent="0.2">
      <c r="A182" s="67">
        <v>0.5</v>
      </c>
      <c r="B182" s="68" t="s">
        <v>217</v>
      </c>
      <c r="C182" s="24">
        <v>0</v>
      </c>
      <c r="D182" s="24">
        <v>0</v>
      </c>
      <c r="E182" s="24">
        <v>0</v>
      </c>
      <c r="F182" s="24">
        <v>0</v>
      </c>
      <c r="G182" s="24">
        <v>0</v>
      </c>
      <c r="H182" s="24">
        <v>0</v>
      </c>
      <c r="I182" s="24">
        <v>0</v>
      </c>
      <c r="J182" s="24">
        <v>0</v>
      </c>
      <c r="K182" s="24">
        <v>0</v>
      </c>
      <c r="L182" s="310"/>
      <c r="M182" s="311"/>
      <c r="N182" s="312"/>
      <c r="O182" s="25" t="s">
        <v>216</v>
      </c>
      <c r="P182" s="24">
        <v>0</v>
      </c>
      <c r="Q182" s="24">
        <v>0</v>
      </c>
      <c r="R182" s="24">
        <v>0</v>
      </c>
      <c r="S182" s="114">
        <f t="shared" si="16"/>
        <v>0</v>
      </c>
      <c r="T182" s="24">
        <v>0</v>
      </c>
    </row>
    <row r="183" spans="1:20" ht="30" customHeight="1" x14ac:dyDescent="0.2">
      <c r="A183" s="67">
        <v>1</v>
      </c>
      <c r="B183" s="74" t="s">
        <v>161</v>
      </c>
      <c r="C183" s="24">
        <v>0</v>
      </c>
      <c r="D183" s="24">
        <v>1032891.36</v>
      </c>
      <c r="E183" s="26">
        <v>37696.15</v>
      </c>
      <c r="F183" s="24">
        <v>48929.4</v>
      </c>
      <c r="G183" s="24">
        <v>0</v>
      </c>
      <c r="H183" s="24">
        <v>11195.169099999999</v>
      </c>
      <c r="I183" s="24">
        <v>2798.7922749999998</v>
      </c>
      <c r="J183" s="24">
        <v>0</v>
      </c>
      <c r="K183" s="24">
        <v>0</v>
      </c>
      <c r="L183" s="310"/>
      <c r="M183" s="311"/>
      <c r="N183" s="312"/>
      <c r="O183" s="24">
        <v>9409.4</v>
      </c>
      <c r="P183" s="24">
        <v>197327.74</v>
      </c>
      <c r="Q183" s="24">
        <v>17090.73</v>
      </c>
      <c r="R183" s="24">
        <v>52.78</v>
      </c>
      <c r="S183" s="114">
        <f t="shared" si="16"/>
        <v>1357391.5213749998</v>
      </c>
      <c r="T183" s="24">
        <v>-9164771.2899999991</v>
      </c>
    </row>
    <row r="184" spans="1:20" ht="30" customHeight="1" x14ac:dyDescent="0.2">
      <c r="A184" s="67">
        <v>2.1</v>
      </c>
      <c r="B184" s="68" t="s">
        <v>162</v>
      </c>
      <c r="C184" s="24">
        <v>0</v>
      </c>
      <c r="D184" s="24">
        <v>218994.9</v>
      </c>
      <c r="E184" s="26">
        <v>7553.98</v>
      </c>
      <c r="F184" s="24">
        <v>10352.879999999999</v>
      </c>
      <c r="G184" s="24">
        <v>0</v>
      </c>
      <c r="H184" s="24">
        <v>2369.0176000000001</v>
      </c>
      <c r="I184" s="24">
        <v>592.25440000000003</v>
      </c>
      <c r="J184" s="24">
        <v>0</v>
      </c>
      <c r="K184" s="24">
        <v>0</v>
      </c>
      <c r="L184" s="310"/>
      <c r="M184" s="311"/>
      <c r="N184" s="312"/>
      <c r="O184" s="24">
        <v>1749.95</v>
      </c>
      <c r="P184" s="24">
        <v>9970.5499999999993</v>
      </c>
      <c r="Q184" s="24">
        <v>861.8</v>
      </c>
      <c r="R184" s="24">
        <v>0</v>
      </c>
      <c r="S184" s="114">
        <f t="shared" si="16"/>
        <v>252445.33199999999</v>
      </c>
      <c r="T184" s="24">
        <v>-138757.57</v>
      </c>
    </row>
    <row r="185" spans="1:20" ht="30" customHeight="1" x14ac:dyDescent="0.2">
      <c r="A185" s="67">
        <v>2.2000000000000002</v>
      </c>
      <c r="B185" s="68" t="s">
        <v>163</v>
      </c>
      <c r="C185" s="24">
        <v>0</v>
      </c>
      <c r="D185" s="24">
        <v>936684.96</v>
      </c>
      <c r="E185" s="26">
        <v>16870.13</v>
      </c>
      <c r="F185" s="24">
        <v>27825.919999999998</v>
      </c>
      <c r="G185" s="24">
        <v>0</v>
      </c>
      <c r="H185" s="24">
        <v>9813.8101000000006</v>
      </c>
      <c r="I185" s="24">
        <v>2453.4525250000002</v>
      </c>
      <c r="J185" s="24">
        <v>0</v>
      </c>
      <c r="K185" s="24">
        <v>0</v>
      </c>
      <c r="L185" s="310"/>
      <c r="M185" s="311"/>
      <c r="N185" s="312"/>
      <c r="O185" s="24">
        <v>7092.13</v>
      </c>
      <c r="P185" s="24">
        <v>20436.55</v>
      </c>
      <c r="Q185" s="24">
        <v>1885.7</v>
      </c>
      <c r="R185" s="24">
        <v>37.5</v>
      </c>
      <c r="S185" s="114">
        <f>SUM(C185:R185)</f>
        <v>1023100.152625</v>
      </c>
      <c r="T185" s="24">
        <v>-393426.11</v>
      </c>
    </row>
    <row r="186" spans="1:20" ht="30" customHeight="1" x14ac:dyDescent="0.2">
      <c r="A186" s="67">
        <v>2.2999999999999998</v>
      </c>
      <c r="B186" s="68" t="s">
        <v>164</v>
      </c>
      <c r="C186" s="24">
        <v>-1625.58</v>
      </c>
      <c r="D186" s="24">
        <v>95543.69</v>
      </c>
      <c r="E186" s="26">
        <v>2653.4</v>
      </c>
      <c r="F186" s="24">
        <v>4679.29</v>
      </c>
      <c r="G186" s="24">
        <v>0</v>
      </c>
      <c r="H186" s="24">
        <v>1028.7637999999999</v>
      </c>
      <c r="I186" s="24">
        <v>257.19094999999999</v>
      </c>
      <c r="J186" s="24">
        <v>25981.88</v>
      </c>
      <c r="K186" s="24">
        <v>0</v>
      </c>
      <c r="L186" s="310"/>
      <c r="M186" s="311"/>
      <c r="N186" s="312"/>
      <c r="O186" s="24">
        <v>933.4</v>
      </c>
      <c r="P186" s="24">
        <v>1930.94</v>
      </c>
      <c r="Q186" s="24">
        <v>3255.08</v>
      </c>
      <c r="R186" s="24">
        <v>14.34</v>
      </c>
      <c r="S186" s="114">
        <f t="shared" si="16"/>
        <v>134652.39474999998</v>
      </c>
      <c r="T186" s="24">
        <v>-46586.37</v>
      </c>
    </row>
    <row r="187" spans="1:20" ht="30" customHeight="1" x14ac:dyDescent="0.2">
      <c r="A187" s="67">
        <v>2.4</v>
      </c>
      <c r="B187" s="68" t="s">
        <v>165</v>
      </c>
      <c r="C187" s="24">
        <v>0</v>
      </c>
      <c r="D187" s="24">
        <v>133993.39000000001</v>
      </c>
      <c r="E187" s="26">
        <v>1358.1</v>
      </c>
      <c r="F187" s="24">
        <v>7657.03</v>
      </c>
      <c r="G187" s="24">
        <v>0</v>
      </c>
      <c r="H187" s="24">
        <v>1430.0852000000002</v>
      </c>
      <c r="I187" s="24">
        <v>357.52130000000005</v>
      </c>
      <c r="J187" s="24">
        <v>0</v>
      </c>
      <c r="K187" s="24">
        <v>0</v>
      </c>
      <c r="L187" s="310"/>
      <c r="M187" s="311"/>
      <c r="N187" s="312"/>
      <c r="O187" s="24">
        <v>1025.71</v>
      </c>
      <c r="P187" s="24">
        <v>2008.27</v>
      </c>
      <c r="Q187" s="24">
        <v>138.16</v>
      </c>
      <c r="R187" s="24">
        <v>0</v>
      </c>
      <c r="S187" s="114">
        <f t="shared" si="16"/>
        <v>147968.2665</v>
      </c>
      <c r="T187" s="24">
        <v>-81043.240000000005</v>
      </c>
    </row>
    <row r="188" spans="1:20" ht="30" customHeight="1" x14ac:dyDescent="0.2">
      <c r="A188" s="67">
        <v>2.5</v>
      </c>
      <c r="B188" s="68" t="s">
        <v>166</v>
      </c>
      <c r="C188" s="24">
        <v>-3091.2</v>
      </c>
      <c r="D188" s="24">
        <v>107130.09</v>
      </c>
      <c r="E188" s="26">
        <v>2590.83</v>
      </c>
      <c r="F188" s="24">
        <v>6274.7</v>
      </c>
      <c r="G188" s="24">
        <v>0</v>
      </c>
      <c r="H188" s="24">
        <v>1159.9562000000001</v>
      </c>
      <c r="I188" s="24">
        <v>289.98905000000002</v>
      </c>
      <c r="J188" s="24">
        <v>113033.23</v>
      </c>
      <c r="K188" s="24">
        <v>0</v>
      </c>
      <c r="L188" s="310"/>
      <c r="M188" s="311"/>
      <c r="N188" s="312"/>
      <c r="O188" s="24">
        <v>1363.23</v>
      </c>
      <c r="P188" s="24">
        <v>757.15</v>
      </c>
      <c r="Q188" s="24">
        <v>3222</v>
      </c>
      <c r="R188" s="24">
        <v>31.89</v>
      </c>
      <c r="S188" s="114">
        <f t="shared" si="16"/>
        <v>232761.86525000003</v>
      </c>
      <c r="T188" s="24">
        <v>-49479.53</v>
      </c>
    </row>
    <row r="189" spans="1:20" ht="30" customHeight="1" x14ac:dyDescent="0.2">
      <c r="A189" s="67">
        <v>2.6</v>
      </c>
      <c r="B189" s="68" t="s">
        <v>167</v>
      </c>
      <c r="C189" s="24">
        <v>0</v>
      </c>
      <c r="D189" s="24">
        <v>5120.5600000000004</v>
      </c>
      <c r="E189" s="26">
        <v>77.52</v>
      </c>
      <c r="F189" s="24">
        <v>49.59</v>
      </c>
      <c r="G189" s="24">
        <v>0</v>
      </c>
      <c r="H189" s="24">
        <v>52.476700000000008</v>
      </c>
      <c r="I189" s="24">
        <v>13.119175000000002</v>
      </c>
      <c r="J189" s="24">
        <v>5280.83</v>
      </c>
      <c r="K189" s="24">
        <v>0</v>
      </c>
      <c r="L189" s="310"/>
      <c r="M189" s="311"/>
      <c r="N189" s="312"/>
      <c r="O189" s="24">
        <v>74.53</v>
      </c>
      <c r="P189" s="24">
        <v>81.7</v>
      </c>
      <c r="Q189" s="24">
        <v>0.61</v>
      </c>
      <c r="R189" s="24">
        <v>0.45</v>
      </c>
      <c r="S189" s="114">
        <f t="shared" si="16"/>
        <v>10751.385875000004</v>
      </c>
      <c r="T189" s="24">
        <v>-935.46</v>
      </c>
    </row>
    <row r="190" spans="1:20" ht="30" customHeight="1" x14ac:dyDescent="0.2">
      <c r="A190" s="67">
        <v>2.7</v>
      </c>
      <c r="B190" s="68" t="s">
        <v>168</v>
      </c>
      <c r="C190" s="24">
        <v>-6572.82</v>
      </c>
      <c r="D190" s="24">
        <v>123793.95</v>
      </c>
      <c r="E190" s="26">
        <v>510.67</v>
      </c>
      <c r="F190" s="24">
        <v>10333.17</v>
      </c>
      <c r="G190" s="24">
        <v>0</v>
      </c>
      <c r="H190" s="24">
        <v>1346.3779000000002</v>
      </c>
      <c r="I190" s="24">
        <v>336.59447500000005</v>
      </c>
      <c r="J190" s="24">
        <v>20395.68</v>
      </c>
      <c r="K190" s="24">
        <v>0</v>
      </c>
      <c r="L190" s="310"/>
      <c r="M190" s="311"/>
      <c r="N190" s="312"/>
      <c r="O190" s="24">
        <v>1108.81</v>
      </c>
      <c r="P190" s="24">
        <v>2520.4699999999998</v>
      </c>
      <c r="Q190" s="24">
        <v>6787.08</v>
      </c>
      <c r="R190" s="24">
        <v>86.71</v>
      </c>
      <c r="S190" s="114">
        <f t="shared" si="16"/>
        <v>160646.69237499998</v>
      </c>
      <c r="T190" s="24">
        <v>-47839.13</v>
      </c>
    </row>
    <row r="191" spans="1:20" ht="30" customHeight="1" x14ac:dyDescent="0.2">
      <c r="A191" s="67">
        <v>2.8</v>
      </c>
      <c r="B191" s="68" t="s">
        <v>169</v>
      </c>
      <c r="C191" s="24">
        <v>-4014.4</v>
      </c>
      <c r="D191" s="24">
        <v>15932.47</v>
      </c>
      <c r="E191" s="26">
        <v>34.92</v>
      </c>
      <c r="F191" s="24">
        <v>0</v>
      </c>
      <c r="G191" s="24">
        <v>0</v>
      </c>
      <c r="H191" s="24">
        <v>159.6739</v>
      </c>
      <c r="I191" s="24">
        <v>39.918475000000001</v>
      </c>
      <c r="J191" s="24">
        <v>16183.71</v>
      </c>
      <c r="K191" s="24">
        <v>0</v>
      </c>
      <c r="L191" s="310"/>
      <c r="M191" s="311"/>
      <c r="N191" s="312"/>
      <c r="O191" s="24">
        <v>227.32</v>
      </c>
      <c r="P191" s="24">
        <v>180.89</v>
      </c>
      <c r="Q191" s="24">
        <v>4046.59</v>
      </c>
      <c r="R191" s="24">
        <v>3.24</v>
      </c>
      <c r="S191" s="114">
        <f t="shared" si="16"/>
        <v>32794.332374999991</v>
      </c>
      <c r="T191" s="24">
        <v>-6283.15</v>
      </c>
    </row>
    <row r="192" spans="1:20" ht="30" customHeight="1" x14ac:dyDescent="0.2">
      <c r="A192" s="67">
        <v>3</v>
      </c>
      <c r="B192" s="74" t="s">
        <v>170</v>
      </c>
      <c r="C192" s="24">
        <v>-10269.67</v>
      </c>
      <c r="D192" s="24">
        <v>723542.85</v>
      </c>
      <c r="E192" s="24">
        <v>5441.81</v>
      </c>
      <c r="F192" s="24">
        <v>26678.25</v>
      </c>
      <c r="G192" s="24">
        <v>0</v>
      </c>
      <c r="H192" s="24">
        <v>7556.6291000000001</v>
      </c>
      <c r="I192" s="24">
        <v>1889.157275</v>
      </c>
      <c r="J192" s="24">
        <v>656615.79</v>
      </c>
      <c r="K192" s="24">
        <v>0</v>
      </c>
      <c r="L192" s="310"/>
      <c r="M192" s="311"/>
      <c r="N192" s="312"/>
      <c r="O192" s="24">
        <v>10064.780000000001</v>
      </c>
      <c r="P192" s="24">
        <v>8583.51</v>
      </c>
      <c r="Q192" s="24">
        <v>21813.23</v>
      </c>
      <c r="R192" s="24">
        <v>16.72</v>
      </c>
      <c r="S192" s="114">
        <f t="shared" ref="S192" si="17">SUM(C192:R192)</f>
        <v>1451933.0563749999</v>
      </c>
      <c r="T192" s="24">
        <v>-628578.23</v>
      </c>
    </row>
    <row r="193" spans="1:47" ht="30" customHeight="1" x14ac:dyDescent="0.2">
      <c r="A193" s="67">
        <v>4</v>
      </c>
      <c r="B193" s="74" t="s">
        <v>218</v>
      </c>
      <c r="C193" s="24">
        <v>0</v>
      </c>
      <c r="D193" s="24">
        <v>17369.740000000002</v>
      </c>
      <c r="E193" s="26">
        <v>15.65</v>
      </c>
      <c r="F193" s="24">
        <v>1308.03</v>
      </c>
      <c r="G193" s="24">
        <v>0</v>
      </c>
      <c r="H193" s="24">
        <v>186.93420000000003</v>
      </c>
      <c r="I193" s="24">
        <v>46.733550000000008</v>
      </c>
      <c r="J193" s="24">
        <v>87202.15</v>
      </c>
      <c r="K193" s="24">
        <v>0</v>
      </c>
      <c r="L193" s="313"/>
      <c r="M193" s="314"/>
      <c r="N193" s="315"/>
      <c r="O193" s="24">
        <v>741.2</v>
      </c>
      <c r="P193" s="24">
        <v>52.18</v>
      </c>
      <c r="Q193" s="24">
        <v>2.85</v>
      </c>
      <c r="R193" s="24">
        <v>0</v>
      </c>
      <c r="S193" s="114">
        <f t="shared" si="16"/>
        <v>106925.46775</v>
      </c>
      <c r="T193" s="24">
        <v>-68698.509999999995</v>
      </c>
    </row>
    <row r="194" spans="1:47" ht="30" customHeight="1" x14ac:dyDescent="0.2">
      <c r="A194" s="67">
        <v>5</v>
      </c>
      <c r="B194" s="74" t="s">
        <v>172</v>
      </c>
      <c r="C194" s="24">
        <v>0</v>
      </c>
      <c r="D194" s="24">
        <v>3740000</v>
      </c>
      <c r="E194" s="26">
        <v>106250</v>
      </c>
      <c r="F194" s="24">
        <v>106250</v>
      </c>
      <c r="G194" s="24">
        <v>0</v>
      </c>
      <c r="H194" s="24">
        <v>170000</v>
      </c>
      <c r="I194" s="24">
        <v>159375</v>
      </c>
      <c r="J194" s="24">
        <v>7788125</v>
      </c>
      <c r="K194" s="24">
        <v>0</v>
      </c>
      <c r="L194" s="21">
        <v>6454560</v>
      </c>
      <c r="M194" s="21">
        <v>5100000</v>
      </c>
      <c r="N194" s="21">
        <v>28028</v>
      </c>
      <c r="O194" s="24">
        <v>0</v>
      </c>
      <c r="P194" s="24">
        <v>78518.75</v>
      </c>
      <c r="Q194" s="24">
        <v>86168.75</v>
      </c>
      <c r="R194" s="24">
        <v>78412.5</v>
      </c>
      <c r="S194" s="114">
        <f t="shared" ref="S194:S197" si="18">SUM(C194:R194)</f>
        <v>23895688</v>
      </c>
      <c r="T194" s="24">
        <v>0</v>
      </c>
    </row>
    <row r="195" spans="1:47" ht="30" customHeight="1" x14ac:dyDescent="0.2">
      <c r="A195" s="67">
        <v>6</v>
      </c>
      <c r="B195" s="74" t="s">
        <v>173</v>
      </c>
      <c r="C195" s="24">
        <v>0</v>
      </c>
      <c r="D195" s="24">
        <v>0</v>
      </c>
      <c r="E195" s="24">
        <v>0</v>
      </c>
      <c r="F195" s="24">
        <v>0</v>
      </c>
      <c r="G195" s="24">
        <v>0</v>
      </c>
      <c r="H195" s="24">
        <v>0</v>
      </c>
      <c r="I195" s="24">
        <v>0</v>
      </c>
      <c r="J195" s="24">
        <v>0</v>
      </c>
      <c r="K195" s="24">
        <v>0</v>
      </c>
      <c r="L195" s="425"/>
      <c r="M195" s="426"/>
      <c r="N195" s="427"/>
      <c r="O195" s="24">
        <v>0</v>
      </c>
      <c r="P195" s="24">
        <v>0</v>
      </c>
      <c r="Q195" s="24">
        <v>0</v>
      </c>
      <c r="R195" s="24">
        <v>0</v>
      </c>
      <c r="S195" s="114">
        <f t="shared" si="18"/>
        <v>0</v>
      </c>
      <c r="T195" s="24">
        <v>0</v>
      </c>
    </row>
    <row r="196" spans="1:47" ht="30" customHeight="1" x14ac:dyDescent="0.2">
      <c r="A196" s="67">
        <v>7</v>
      </c>
      <c r="B196" s="74" t="s">
        <v>174</v>
      </c>
      <c r="C196" s="24">
        <v>0</v>
      </c>
      <c r="D196" s="24">
        <v>0</v>
      </c>
      <c r="E196" s="24">
        <v>0</v>
      </c>
      <c r="F196" s="24">
        <v>0</v>
      </c>
      <c r="G196" s="24">
        <v>0</v>
      </c>
      <c r="H196" s="24">
        <v>0</v>
      </c>
      <c r="I196" s="24">
        <v>0</v>
      </c>
      <c r="J196" s="24">
        <v>0</v>
      </c>
      <c r="K196" s="24">
        <v>0</v>
      </c>
      <c r="L196" s="428"/>
      <c r="M196" s="429"/>
      <c r="N196" s="430"/>
      <c r="O196" s="24">
        <v>0</v>
      </c>
      <c r="P196" s="24">
        <v>0</v>
      </c>
      <c r="Q196" s="24">
        <v>0</v>
      </c>
      <c r="R196" s="24">
        <v>0</v>
      </c>
      <c r="S196" s="114">
        <f t="shared" si="18"/>
        <v>0</v>
      </c>
      <c r="T196" s="24">
        <v>0</v>
      </c>
    </row>
    <row r="197" spans="1:47" ht="30" customHeight="1" x14ac:dyDescent="0.2">
      <c r="A197" s="67">
        <v>8</v>
      </c>
      <c r="B197" s="74" t="s">
        <v>175</v>
      </c>
      <c r="C197" s="24">
        <v>-39092.31</v>
      </c>
      <c r="D197" s="24">
        <v>40421.54</v>
      </c>
      <c r="E197" s="26">
        <v>170.85</v>
      </c>
      <c r="F197" s="24">
        <v>6874.57</v>
      </c>
      <c r="G197" s="24">
        <v>0</v>
      </c>
      <c r="H197" s="24">
        <v>0</v>
      </c>
      <c r="I197" s="24">
        <v>0</v>
      </c>
      <c r="J197" s="24">
        <v>0</v>
      </c>
      <c r="K197" s="24">
        <v>0</v>
      </c>
      <c r="L197" s="431"/>
      <c r="M197" s="432"/>
      <c r="N197" s="433"/>
      <c r="O197" s="24">
        <v>335.34</v>
      </c>
      <c r="P197" s="24">
        <v>131.41999999999999</v>
      </c>
      <c r="Q197" s="24">
        <v>39533.57</v>
      </c>
      <c r="R197" s="24">
        <v>0</v>
      </c>
      <c r="S197" s="114">
        <f t="shared" si="18"/>
        <v>48374.98</v>
      </c>
      <c r="T197" s="24">
        <v>-23508.35</v>
      </c>
    </row>
    <row r="198" spans="1:47" ht="30" customHeight="1" x14ac:dyDescent="0.2">
      <c r="A198" s="292" t="s">
        <v>222</v>
      </c>
      <c r="B198" s="293"/>
      <c r="C198" s="289"/>
      <c r="D198" s="290"/>
      <c r="E198" s="291"/>
      <c r="F198" s="24">
        <v>281918.32</v>
      </c>
      <c r="G198" s="338"/>
      <c r="H198" s="339"/>
      <c r="I198" s="339"/>
      <c r="J198" s="339"/>
      <c r="K198" s="339"/>
      <c r="L198" s="339"/>
      <c r="M198" s="339"/>
      <c r="N198" s="339"/>
      <c r="O198" s="339"/>
      <c r="P198" s="339"/>
      <c r="Q198" s="339"/>
      <c r="R198" s="340"/>
      <c r="S198" s="114">
        <f>F198</f>
        <v>281918.32</v>
      </c>
      <c r="T198" s="131"/>
    </row>
    <row r="199" spans="1:47" ht="27" customHeight="1" x14ac:dyDescent="0.2">
      <c r="A199" s="259" t="s">
        <v>114</v>
      </c>
      <c r="B199" s="260"/>
      <c r="C199" s="110">
        <f>SUM(C180:C197)</f>
        <v>-64665.979999999996</v>
      </c>
      <c r="D199" s="110">
        <f t="shared" ref="D199:K199" si="19">SUM(D180:D197)</f>
        <v>7191419.5000000009</v>
      </c>
      <c r="E199" s="111">
        <f t="shared" si="19"/>
        <v>181224.01</v>
      </c>
      <c r="F199" s="110">
        <f>SUM(F180:F198)</f>
        <v>539131.15</v>
      </c>
      <c r="G199" s="110">
        <f>SUM(G180:G197)</f>
        <v>0</v>
      </c>
      <c r="H199" s="110">
        <f t="shared" si="19"/>
        <v>206298.89380000002</v>
      </c>
      <c r="I199" s="110">
        <f t="shared" si="19"/>
        <v>168449.72344999999</v>
      </c>
      <c r="J199" s="110">
        <f t="shared" si="19"/>
        <v>8712818.2699999996</v>
      </c>
      <c r="K199" s="110">
        <f t="shared" si="19"/>
        <v>0</v>
      </c>
      <c r="L199" s="413">
        <f>L194+M194</f>
        <v>11554560</v>
      </c>
      <c r="M199" s="414"/>
      <c r="N199" s="110">
        <f>N194</f>
        <v>28028</v>
      </c>
      <c r="O199" s="110">
        <f>SUM(O178:O197)</f>
        <v>34125.799999999996</v>
      </c>
      <c r="P199" s="110">
        <f t="shared" ref="P199:R199" si="20">SUM(P178:P197)</f>
        <v>322500.11999999994</v>
      </c>
      <c r="Q199" s="110">
        <f t="shared" si="20"/>
        <v>184806.15</v>
      </c>
      <c r="R199" s="110">
        <f t="shared" si="20"/>
        <v>78656.13</v>
      </c>
      <c r="S199" s="110">
        <f>SUM(S178:S198)</f>
        <v>29137351.767250001</v>
      </c>
      <c r="T199" s="110">
        <f>SUM(T178:T197)</f>
        <v>-10649906.939999999</v>
      </c>
    </row>
    <row r="200" spans="1:47" ht="27" customHeight="1" x14ac:dyDescent="0.2">
      <c r="A200" s="259" t="s">
        <v>237</v>
      </c>
      <c r="B200" s="260"/>
      <c r="C200" s="112">
        <f t="shared" ref="C200:K200" si="21">C199/$C$6</f>
        <v>-6.0862098823529411</v>
      </c>
      <c r="D200" s="112">
        <f t="shared" si="21"/>
        <v>676.83948235294122</v>
      </c>
      <c r="E200" s="112">
        <f t="shared" si="21"/>
        <v>17.056377411764707</v>
      </c>
      <c r="F200" s="112">
        <f t="shared" si="21"/>
        <v>50.741755294117652</v>
      </c>
      <c r="G200" s="112">
        <f t="shared" si="21"/>
        <v>0</v>
      </c>
      <c r="H200" s="112">
        <f t="shared" si="21"/>
        <v>19.416366475294119</v>
      </c>
      <c r="I200" s="112">
        <f t="shared" si="21"/>
        <v>15.854091618823528</v>
      </c>
      <c r="J200" s="112">
        <f t="shared" si="21"/>
        <v>820.02995482352935</v>
      </c>
      <c r="K200" s="112">
        <f t="shared" si="21"/>
        <v>0</v>
      </c>
      <c r="L200" s="415">
        <f>L199/$C$6</f>
        <v>1087.4880000000001</v>
      </c>
      <c r="M200" s="416"/>
      <c r="N200" s="112">
        <f t="shared" ref="N200" si="22">N199/$C$6</f>
        <v>2.6379294117647061</v>
      </c>
      <c r="O200" s="112">
        <f t="shared" ref="O200" si="23">O199/$C$6</f>
        <v>3.2118399999999996</v>
      </c>
      <c r="P200" s="112">
        <f t="shared" ref="P200" si="24">P199/$C$6</f>
        <v>30.352952470588228</v>
      </c>
      <c r="Q200" s="112">
        <f t="shared" ref="Q200" si="25">Q199/$C$6</f>
        <v>17.393519999999999</v>
      </c>
      <c r="R200" s="112">
        <f t="shared" ref="R200" si="26">R199/$C$6</f>
        <v>7.4029298823529412</v>
      </c>
      <c r="S200" s="112">
        <f t="shared" ref="S200" si="27">S199/$C$6</f>
        <v>2742.3389898588239</v>
      </c>
      <c r="T200" s="112">
        <f t="shared" ref="T200" si="28">T199/$C$6</f>
        <v>-1002.3441825882353</v>
      </c>
    </row>
    <row r="201" spans="1:47" ht="15.75" customHeight="1" x14ac:dyDescent="0.2">
      <c r="A201" s="417" t="s">
        <v>223</v>
      </c>
      <c r="B201" s="418"/>
      <c r="C201" s="418"/>
      <c r="D201" s="418"/>
      <c r="E201" s="418"/>
      <c r="F201" s="418"/>
      <c r="G201" s="418"/>
      <c r="H201" s="418"/>
      <c r="I201" s="418"/>
      <c r="J201" s="418"/>
      <c r="K201" s="418"/>
      <c r="L201" s="418"/>
      <c r="M201" s="418"/>
      <c r="N201" s="418"/>
      <c r="O201" s="418"/>
      <c r="P201" s="418"/>
      <c r="Q201" s="418"/>
      <c r="R201" s="418"/>
      <c r="S201" s="418"/>
      <c r="T201" s="418"/>
    </row>
    <row r="202" spans="1:47" ht="15" customHeight="1" x14ac:dyDescent="0.2">
      <c r="A202" s="77" t="s">
        <v>224</v>
      </c>
      <c r="B202" s="77"/>
      <c r="C202" s="77"/>
      <c r="D202" s="77"/>
      <c r="E202" s="189"/>
      <c r="F202" s="77"/>
      <c r="G202" s="77"/>
      <c r="H202" s="77"/>
      <c r="I202" s="77"/>
      <c r="J202" s="77"/>
      <c r="K202" s="77"/>
      <c r="L202" s="77"/>
      <c r="M202" s="77"/>
      <c r="N202" s="77"/>
      <c r="O202" s="77"/>
      <c r="P202" s="130"/>
      <c r="Q202" s="130"/>
      <c r="R202" s="130"/>
      <c r="S202" s="130"/>
      <c r="T202" s="130"/>
    </row>
    <row r="203" spans="1:47" s="81" customFormat="1" ht="37.5" customHeight="1" x14ac:dyDescent="0.2">
      <c r="A203" s="130"/>
      <c r="B203" s="130"/>
      <c r="C203" s="130"/>
      <c r="D203" s="130"/>
      <c r="E203" s="190"/>
      <c r="F203" s="130"/>
      <c r="G203" s="130"/>
      <c r="H203" s="130"/>
      <c r="I203" s="130"/>
      <c r="J203" s="130"/>
      <c r="K203" s="130"/>
      <c r="L203" s="130"/>
      <c r="M203" s="130"/>
      <c r="N203" s="130"/>
      <c r="O203" s="130"/>
      <c r="P203" s="130"/>
      <c r="Q203" s="130"/>
      <c r="R203" s="130"/>
      <c r="S203" s="130"/>
      <c r="T203" s="13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row>
    <row r="204" spans="1:47" ht="12.75" customHeight="1" x14ac:dyDescent="0.2">
      <c r="A204" s="130"/>
      <c r="B204" s="130"/>
      <c r="C204" s="130"/>
      <c r="D204" s="130"/>
      <c r="E204" s="190"/>
      <c r="F204" s="130"/>
      <c r="G204" s="130"/>
      <c r="H204" s="130"/>
      <c r="I204" s="130"/>
      <c r="J204" s="130"/>
      <c r="K204" s="130"/>
      <c r="L204" s="130"/>
      <c r="M204" s="130"/>
      <c r="N204" s="130"/>
      <c r="O204" s="130"/>
      <c r="P204" s="130"/>
      <c r="Q204" s="130"/>
      <c r="R204" s="130"/>
      <c r="S204" s="130"/>
      <c r="T204" s="130"/>
    </row>
    <row r="205" spans="1:47" ht="65.25" customHeight="1" x14ac:dyDescent="0.2">
      <c r="A205" s="130"/>
      <c r="B205" s="130"/>
      <c r="C205" s="130"/>
      <c r="D205" s="130"/>
      <c r="E205" s="190"/>
      <c r="F205" s="130"/>
      <c r="G205" s="130"/>
      <c r="H205" s="130"/>
      <c r="I205" s="130"/>
      <c r="J205" s="130"/>
      <c r="K205" s="130"/>
      <c r="L205" s="130"/>
      <c r="M205" s="130"/>
      <c r="N205" s="130"/>
      <c r="O205" s="130"/>
      <c r="P205" s="130"/>
      <c r="Q205" s="130"/>
      <c r="R205" s="130"/>
      <c r="S205" s="130"/>
      <c r="T205" s="130"/>
      <c r="U205" s="80"/>
    </row>
    <row r="206" spans="1:47" ht="12.75" customHeight="1" x14ac:dyDescent="0.2">
      <c r="A206" s="130"/>
      <c r="B206" s="130"/>
      <c r="C206" s="130"/>
      <c r="D206" s="130"/>
      <c r="E206" s="190"/>
      <c r="F206" s="130"/>
      <c r="G206" s="130"/>
      <c r="H206" s="130"/>
      <c r="I206" s="130"/>
      <c r="J206" s="130"/>
      <c r="K206" s="130"/>
      <c r="L206" s="130"/>
      <c r="M206" s="130"/>
      <c r="N206" s="130"/>
      <c r="O206" s="130"/>
      <c r="P206" s="130"/>
      <c r="Q206" s="130"/>
      <c r="R206" s="130"/>
      <c r="S206" s="130"/>
      <c r="T206" s="130"/>
    </row>
    <row r="207" spans="1:47" ht="26.65" customHeight="1" x14ac:dyDescent="0.2">
      <c r="A207" s="130"/>
      <c r="B207" s="130"/>
      <c r="C207" s="130"/>
      <c r="D207" s="130"/>
      <c r="E207" s="190"/>
      <c r="F207" s="130"/>
      <c r="G207" s="130"/>
      <c r="H207" s="130"/>
      <c r="I207" s="130"/>
      <c r="J207" s="130"/>
      <c r="K207" s="130"/>
      <c r="L207" s="130"/>
      <c r="M207" s="130"/>
      <c r="N207" s="130"/>
      <c r="O207" s="130"/>
      <c r="P207" s="130"/>
      <c r="Q207" s="130"/>
      <c r="R207" s="130"/>
      <c r="S207" s="130"/>
      <c r="T207" s="130"/>
      <c r="U207" s="80"/>
    </row>
    <row r="208" spans="1:47" ht="25.5" customHeight="1" x14ac:dyDescent="0.2">
      <c r="A208" s="130"/>
      <c r="B208" s="130"/>
      <c r="C208" s="130"/>
      <c r="D208" s="130"/>
      <c r="E208" s="190"/>
      <c r="F208" s="130"/>
      <c r="G208" s="130"/>
      <c r="H208" s="130"/>
      <c r="I208" s="130"/>
      <c r="J208" s="130"/>
      <c r="K208" s="130"/>
      <c r="L208" s="130"/>
      <c r="M208" s="130"/>
      <c r="N208" s="130"/>
      <c r="O208" s="130"/>
      <c r="P208" s="130"/>
      <c r="Q208" s="130"/>
      <c r="R208" s="130"/>
      <c r="S208" s="130"/>
      <c r="T208" s="130"/>
    </row>
    <row r="209" spans="1:21" ht="29.65" customHeight="1" x14ac:dyDescent="0.2">
      <c r="A209" s="130"/>
      <c r="B209" s="130"/>
      <c r="C209" s="130"/>
      <c r="D209" s="130"/>
      <c r="E209" s="190"/>
      <c r="F209" s="130"/>
      <c r="G209" s="130"/>
      <c r="H209" s="130"/>
      <c r="I209" s="130"/>
      <c r="J209" s="130"/>
      <c r="K209" s="130"/>
      <c r="L209" s="130"/>
      <c r="M209" s="130"/>
      <c r="N209" s="130"/>
      <c r="O209" s="130"/>
      <c r="P209" s="130"/>
      <c r="Q209" s="130"/>
      <c r="R209" s="130"/>
      <c r="S209" s="130"/>
      <c r="T209" s="130"/>
      <c r="U209" s="80"/>
    </row>
    <row r="210" spans="1:21" ht="29.25" customHeight="1" x14ac:dyDescent="0.2">
      <c r="A210" s="130"/>
      <c r="B210" s="130"/>
      <c r="C210" s="130"/>
      <c r="D210" s="130"/>
      <c r="E210" s="190"/>
      <c r="F210" s="130"/>
      <c r="G210" s="130"/>
      <c r="H210" s="130"/>
      <c r="I210" s="130"/>
      <c r="J210" s="130"/>
      <c r="K210" s="130"/>
      <c r="L210" s="130"/>
      <c r="M210" s="130"/>
      <c r="N210" s="130"/>
      <c r="O210" s="130"/>
      <c r="P210" s="130"/>
      <c r="Q210" s="130"/>
      <c r="R210" s="130"/>
      <c r="S210" s="130"/>
      <c r="T210" s="130"/>
    </row>
    <row r="211" spans="1:21" ht="33" customHeight="1" x14ac:dyDescent="0.2">
      <c r="A211" s="130"/>
      <c r="B211" s="130"/>
      <c r="C211" s="130"/>
      <c r="D211" s="130"/>
      <c r="E211" s="190"/>
      <c r="F211" s="130"/>
      <c r="G211" s="130"/>
      <c r="H211" s="130"/>
      <c r="I211" s="130"/>
      <c r="J211" s="130"/>
      <c r="K211" s="130"/>
      <c r="L211" s="130"/>
      <c r="M211" s="130"/>
      <c r="N211" s="130"/>
      <c r="O211" s="130"/>
      <c r="P211" s="130"/>
      <c r="Q211" s="130"/>
      <c r="R211" s="130"/>
      <c r="S211" s="130"/>
      <c r="T211" s="130"/>
      <c r="U211" s="80"/>
    </row>
    <row r="212" spans="1:21" ht="33" customHeight="1" x14ac:dyDescent="0.2">
      <c r="A212" s="130"/>
      <c r="B212" s="130"/>
      <c r="C212" s="130"/>
      <c r="D212" s="130"/>
      <c r="E212" s="190"/>
      <c r="F212" s="130"/>
      <c r="G212" s="130"/>
      <c r="H212" s="130"/>
      <c r="I212" s="130"/>
      <c r="J212" s="130"/>
      <c r="K212" s="130"/>
      <c r="L212" s="130"/>
      <c r="M212" s="130"/>
      <c r="N212" s="130"/>
      <c r="O212" s="130"/>
      <c r="P212" s="130"/>
      <c r="Q212" s="130"/>
      <c r="R212" s="130"/>
      <c r="S212" s="130"/>
      <c r="T212" s="130"/>
    </row>
    <row r="213" spans="1:21" ht="33.4" customHeight="1" x14ac:dyDescent="0.2">
      <c r="A213" s="130"/>
      <c r="B213" s="130"/>
      <c r="C213" s="130"/>
      <c r="D213" s="130"/>
      <c r="E213" s="190"/>
      <c r="F213" s="130"/>
      <c r="G213" s="130"/>
      <c r="H213" s="130"/>
      <c r="I213" s="130"/>
      <c r="J213" s="130"/>
      <c r="K213" s="130"/>
      <c r="L213" s="130"/>
      <c r="M213" s="130"/>
      <c r="N213" s="130"/>
      <c r="O213" s="130"/>
      <c r="P213" s="130"/>
      <c r="Q213" s="130"/>
      <c r="R213" s="130"/>
      <c r="S213" s="130"/>
      <c r="T213" s="130"/>
      <c r="U213" s="80"/>
    </row>
    <row r="214" spans="1:21" ht="29.65" customHeight="1" x14ac:dyDescent="0.2">
      <c r="A214" s="130"/>
      <c r="B214" s="130"/>
      <c r="C214" s="130"/>
      <c r="D214" s="130"/>
      <c r="E214" s="190"/>
      <c r="F214" s="130"/>
      <c r="G214" s="130"/>
      <c r="H214" s="130"/>
      <c r="I214" s="130"/>
      <c r="J214" s="130"/>
      <c r="K214" s="130"/>
      <c r="L214" s="130"/>
      <c r="M214" s="130"/>
      <c r="N214" s="130"/>
      <c r="O214" s="130"/>
      <c r="P214" s="130"/>
      <c r="Q214" s="130"/>
      <c r="R214" s="130"/>
      <c r="S214" s="130"/>
      <c r="T214" s="130"/>
    </row>
    <row r="215" spans="1:21" ht="34.9" customHeight="1" x14ac:dyDescent="0.2">
      <c r="A215" s="130"/>
      <c r="B215" s="130"/>
      <c r="C215" s="130"/>
      <c r="D215" s="130"/>
      <c r="E215" s="190"/>
      <c r="F215" s="130"/>
      <c r="G215" s="130"/>
      <c r="H215" s="130"/>
      <c r="I215" s="130"/>
      <c r="J215" s="130"/>
      <c r="K215" s="130"/>
      <c r="L215" s="130"/>
      <c r="M215" s="130"/>
      <c r="N215" s="130"/>
      <c r="O215" s="130"/>
      <c r="P215" s="130"/>
      <c r="Q215" s="130"/>
      <c r="R215" s="130"/>
      <c r="S215" s="130"/>
      <c r="T215" s="130"/>
      <c r="U215" s="80"/>
    </row>
    <row r="216" spans="1:21" ht="28.9" customHeight="1" x14ac:dyDescent="0.2">
      <c r="A216" s="130"/>
      <c r="B216" s="130"/>
      <c r="C216" s="130"/>
      <c r="D216" s="130"/>
      <c r="E216" s="190"/>
      <c r="F216" s="130"/>
      <c r="G216" s="130"/>
      <c r="H216" s="130"/>
      <c r="I216" s="130"/>
      <c r="J216" s="130"/>
      <c r="K216" s="130"/>
      <c r="L216" s="130"/>
      <c r="M216" s="130"/>
      <c r="N216" s="130"/>
      <c r="O216" s="130"/>
      <c r="P216" s="130"/>
      <c r="Q216" s="130"/>
      <c r="R216" s="130"/>
      <c r="S216" s="130"/>
      <c r="T216" s="130"/>
    </row>
    <row r="217" spans="1:21" ht="31.9" customHeight="1" x14ac:dyDescent="0.2">
      <c r="A217" s="130"/>
      <c r="B217" s="130"/>
      <c r="C217" s="130"/>
      <c r="D217" s="130"/>
      <c r="E217" s="190"/>
      <c r="F217" s="130"/>
      <c r="G217" s="130"/>
      <c r="H217" s="130"/>
      <c r="I217" s="130"/>
      <c r="J217" s="130"/>
      <c r="K217" s="130"/>
      <c r="L217" s="130"/>
      <c r="M217" s="130"/>
      <c r="N217" s="130"/>
      <c r="O217" s="130"/>
      <c r="P217" s="130"/>
      <c r="Q217" s="130"/>
      <c r="R217" s="130"/>
      <c r="S217" s="130"/>
      <c r="T217" s="130"/>
      <c r="U217" s="80"/>
    </row>
    <row r="218" spans="1:21" ht="33" customHeight="1" x14ac:dyDescent="0.2">
      <c r="A218" s="130"/>
      <c r="B218" s="130"/>
      <c r="C218" s="130"/>
      <c r="D218" s="130"/>
      <c r="E218" s="190"/>
      <c r="F218" s="130"/>
      <c r="G218" s="130"/>
      <c r="H218" s="130"/>
      <c r="I218" s="130"/>
      <c r="J218" s="130"/>
      <c r="K218" s="130"/>
      <c r="L218" s="130"/>
      <c r="M218" s="130"/>
      <c r="N218" s="130"/>
      <c r="O218" s="130"/>
      <c r="P218" s="130"/>
      <c r="Q218" s="130"/>
      <c r="R218" s="130"/>
      <c r="S218" s="130"/>
      <c r="T218" s="130"/>
    </row>
    <row r="219" spans="1:21" ht="34.15" customHeight="1" x14ac:dyDescent="0.2">
      <c r="A219" s="130"/>
      <c r="B219" s="130"/>
      <c r="C219" s="130"/>
      <c r="D219" s="130"/>
      <c r="E219" s="190"/>
      <c r="F219" s="130"/>
      <c r="G219" s="130"/>
      <c r="H219" s="130"/>
      <c r="I219" s="130"/>
      <c r="J219" s="130"/>
      <c r="K219" s="130"/>
      <c r="L219" s="130"/>
      <c r="M219" s="130"/>
      <c r="N219" s="130"/>
      <c r="O219" s="130"/>
      <c r="P219" s="130"/>
      <c r="Q219" s="130"/>
      <c r="R219" s="130"/>
      <c r="S219" s="130"/>
      <c r="T219" s="130"/>
      <c r="U219" s="80"/>
    </row>
    <row r="220" spans="1:21" ht="30.4" customHeight="1" x14ac:dyDescent="0.2">
      <c r="A220" s="130"/>
      <c r="B220" s="130"/>
      <c r="C220" s="130"/>
      <c r="D220" s="130"/>
      <c r="E220" s="190"/>
      <c r="F220" s="130"/>
      <c r="G220" s="130"/>
      <c r="H220" s="130"/>
      <c r="I220" s="130"/>
      <c r="J220" s="130"/>
      <c r="K220" s="130"/>
      <c r="L220" s="130"/>
      <c r="M220" s="130"/>
      <c r="N220" s="130"/>
      <c r="O220" s="130"/>
      <c r="P220" s="130"/>
      <c r="Q220" s="130"/>
      <c r="R220" s="130"/>
      <c r="S220" s="130"/>
      <c r="T220" s="130"/>
    </row>
    <row r="221" spans="1:21" ht="32.65" customHeight="1" x14ac:dyDescent="0.2">
      <c r="A221" s="130"/>
      <c r="B221" s="130"/>
      <c r="C221" s="130"/>
      <c r="D221" s="130"/>
      <c r="E221" s="190"/>
      <c r="F221" s="130"/>
      <c r="G221" s="130"/>
      <c r="H221" s="130"/>
      <c r="I221" s="130"/>
      <c r="J221" s="130"/>
      <c r="K221" s="130"/>
      <c r="L221" s="130"/>
      <c r="M221" s="130"/>
      <c r="N221" s="130"/>
      <c r="O221" s="130"/>
      <c r="P221" s="130"/>
      <c r="Q221" s="130"/>
      <c r="R221" s="130"/>
      <c r="S221" s="130"/>
      <c r="T221" s="130"/>
      <c r="U221" s="80"/>
    </row>
    <row r="222" spans="1:21" ht="31.5" customHeight="1" x14ac:dyDescent="0.2">
      <c r="A222" s="130"/>
      <c r="B222" s="130"/>
      <c r="C222" s="130"/>
      <c r="D222" s="130"/>
      <c r="E222" s="190"/>
      <c r="F222" s="130"/>
      <c r="G222" s="130"/>
      <c r="H222" s="130"/>
      <c r="I222" s="130"/>
      <c r="J222" s="130"/>
      <c r="K222" s="130"/>
      <c r="L222" s="130"/>
      <c r="M222" s="130"/>
      <c r="N222" s="130"/>
      <c r="O222" s="130"/>
      <c r="P222" s="130"/>
      <c r="Q222" s="130"/>
      <c r="R222" s="130"/>
      <c r="S222" s="130"/>
      <c r="T222" s="130"/>
    </row>
    <row r="223" spans="1:21" ht="38.25" customHeight="1" x14ac:dyDescent="0.2">
      <c r="A223" s="130"/>
      <c r="B223" s="130"/>
      <c r="C223" s="130"/>
      <c r="D223" s="130"/>
      <c r="E223" s="190"/>
      <c r="F223" s="130"/>
      <c r="G223" s="130"/>
      <c r="H223" s="130"/>
      <c r="I223" s="130"/>
      <c r="J223" s="130"/>
      <c r="K223" s="130"/>
      <c r="L223" s="130"/>
      <c r="M223" s="130"/>
      <c r="N223" s="130"/>
      <c r="O223" s="130"/>
      <c r="P223" s="130"/>
      <c r="Q223" s="130"/>
      <c r="R223" s="130"/>
      <c r="S223" s="130"/>
      <c r="T223" s="130"/>
      <c r="U223" s="80"/>
    </row>
    <row r="224" spans="1:21" ht="24.75" customHeight="1" x14ac:dyDescent="0.2">
      <c r="A224" s="130"/>
      <c r="B224" s="130"/>
      <c r="C224" s="130"/>
      <c r="D224" s="130"/>
      <c r="E224" s="190"/>
      <c r="F224" s="130"/>
      <c r="G224" s="130"/>
      <c r="H224" s="130"/>
      <c r="I224" s="130"/>
      <c r="J224" s="130"/>
      <c r="K224" s="130"/>
      <c r="L224" s="130"/>
      <c r="M224" s="130"/>
      <c r="N224" s="130"/>
      <c r="O224" s="130"/>
      <c r="P224" s="130"/>
      <c r="Q224" s="130"/>
      <c r="R224" s="130"/>
      <c r="S224" s="130"/>
      <c r="T224" s="130"/>
    </row>
    <row r="225" spans="1:21" ht="25.5" customHeight="1" x14ac:dyDescent="0.2">
      <c r="A225" s="130"/>
      <c r="B225" s="130"/>
      <c r="C225" s="130"/>
      <c r="D225" s="130"/>
      <c r="E225" s="190"/>
      <c r="F225" s="130"/>
      <c r="G225" s="130"/>
      <c r="H225" s="130"/>
      <c r="I225" s="130"/>
      <c r="J225" s="130"/>
      <c r="K225" s="130"/>
      <c r="L225" s="130"/>
      <c r="M225" s="130"/>
      <c r="N225" s="130"/>
      <c r="O225" s="130"/>
      <c r="P225" s="130"/>
      <c r="Q225" s="130"/>
      <c r="R225" s="130"/>
      <c r="S225" s="130"/>
      <c r="T225" s="130"/>
      <c r="U225" s="80"/>
    </row>
    <row r="226" spans="1:21" ht="31.5" customHeight="1" x14ac:dyDescent="0.2">
      <c r="A226" s="130"/>
      <c r="B226" s="130"/>
      <c r="C226" s="130"/>
      <c r="D226" s="130"/>
      <c r="E226" s="190"/>
      <c r="F226" s="130"/>
      <c r="G226" s="130"/>
      <c r="H226" s="130"/>
      <c r="I226" s="130"/>
      <c r="J226" s="130"/>
      <c r="K226" s="130"/>
      <c r="L226" s="130"/>
      <c r="M226" s="130"/>
      <c r="N226" s="130"/>
      <c r="O226" s="130"/>
      <c r="P226" s="130"/>
      <c r="Q226" s="130"/>
      <c r="R226" s="130"/>
      <c r="S226" s="130"/>
      <c r="T226" s="130"/>
    </row>
    <row r="227" spans="1:21" ht="25.9" customHeight="1" x14ac:dyDescent="0.2">
      <c r="A227" s="130"/>
      <c r="B227" s="130"/>
      <c r="C227" s="130"/>
      <c r="D227" s="130"/>
      <c r="E227" s="190"/>
      <c r="F227" s="130"/>
      <c r="G227" s="130"/>
      <c r="H227" s="130"/>
      <c r="I227" s="130"/>
      <c r="J227" s="130"/>
      <c r="K227" s="130"/>
      <c r="L227" s="130"/>
      <c r="M227" s="130"/>
      <c r="N227" s="130"/>
      <c r="O227" s="130"/>
      <c r="P227" s="130"/>
      <c r="Q227" s="130"/>
      <c r="R227" s="130"/>
      <c r="S227" s="130"/>
      <c r="T227" s="130"/>
      <c r="U227" s="80"/>
    </row>
    <row r="228" spans="1:21" ht="33" customHeight="1" x14ac:dyDescent="0.2">
      <c r="A228" s="130"/>
      <c r="B228" s="130"/>
      <c r="C228" s="130"/>
      <c r="D228" s="130"/>
      <c r="E228" s="190"/>
      <c r="F228" s="130"/>
      <c r="G228" s="130"/>
      <c r="H228" s="130"/>
      <c r="I228" s="130"/>
      <c r="J228" s="130"/>
      <c r="K228" s="130"/>
      <c r="L228" s="130"/>
      <c r="M228" s="130"/>
      <c r="N228" s="130"/>
      <c r="O228" s="130"/>
      <c r="P228" s="130"/>
      <c r="Q228" s="130"/>
      <c r="R228" s="130"/>
      <c r="S228" s="130"/>
      <c r="T228" s="130"/>
    </row>
    <row r="229" spans="1:21" ht="37.9" customHeight="1" x14ac:dyDescent="0.2">
      <c r="A229" s="130"/>
      <c r="B229" s="130"/>
      <c r="C229" s="130"/>
      <c r="D229" s="130"/>
      <c r="E229" s="190"/>
      <c r="F229" s="130"/>
      <c r="G229" s="130"/>
      <c r="H229" s="130"/>
      <c r="I229" s="130"/>
      <c r="J229" s="130"/>
      <c r="K229" s="130"/>
      <c r="L229" s="130"/>
      <c r="M229" s="130"/>
      <c r="N229" s="130"/>
      <c r="O229" s="130"/>
      <c r="P229" s="130"/>
      <c r="Q229" s="130"/>
      <c r="R229" s="130"/>
      <c r="S229" s="130"/>
      <c r="T229" s="130"/>
      <c r="U229" s="80"/>
    </row>
    <row r="230" spans="1:21" ht="37.9" customHeight="1" x14ac:dyDescent="0.2">
      <c r="A230" s="130"/>
      <c r="B230" s="130"/>
      <c r="C230" s="130"/>
      <c r="D230" s="130"/>
      <c r="E230" s="190"/>
      <c r="F230" s="130"/>
      <c r="G230" s="130"/>
      <c r="H230" s="130"/>
      <c r="I230" s="130"/>
      <c r="J230" s="130"/>
      <c r="K230" s="130"/>
      <c r="L230" s="130"/>
      <c r="M230" s="130"/>
      <c r="N230" s="130"/>
      <c r="O230" s="130"/>
      <c r="P230" s="130"/>
      <c r="Q230" s="130"/>
      <c r="R230" s="130"/>
      <c r="S230" s="130"/>
      <c r="T230" s="130"/>
    </row>
    <row r="231" spans="1:21" ht="23.25" x14ac:dyDescent="0.2">
      <c r="A231" s="130"/>
      <c r="B231" s="130"/>
      <c r="C231" s="130"/>
      <c r="D231" s="130"/>
      <c r="E231" s="190"/>
      <c r="F231" s="130"/>
      <c r="G231" s="130"/>
      <c r="H231" s="130"/>
      <c r="I231" s="130"/>
      <c r="J231" s="130"/>
      <c r="K231" s="130"/>
      <c r="L231" s="130"/>
      <c r="M231" s="130"/>
      <c r="N231" s="130"/>
      <c r="O231" s="130"/>
      <c r="P231" s="130"/>
      <c r="Q231" s="130"/>
      <c r="R231" s="130"/>
      <c r="S231" s="130"/>
      <c r="T231" s="130"/>
      <c r="U231" s="80"/>
    </row>
    <row r="232" spans="1:21" ht="12.75" customHeight="1" x14ac:dyDescent="0.2">
      <c r="A232" s="130"/>
      <c r="B232" s="130"/>
      <c r="C232" s="130"/>
      <c r="D232" s="130"/>
      <c r="E232" s="190"/>
      <c r="F232" s="130"/>
      <c r="G232" s="130"/>
      <c r="H232" s="130"/>
      <c r="I232" s="130"/>
      <c r="J232" s="130"/>
      <c r="K232" s="130"/>
      <c r="L232" s="130"/>
      <c r="M232" s="130"/>
      <c r="N232" s="130"/>
      <c r="O232" s="130"/>
      <c r="P232" s="130"/>
      <c r="Q232" s="130"/>
      <c r="R232" s="130"/>
      <c r="S232" s="130"/>
      <c r="T232" s="130"/>
    </row>
    <row r="233" spans="1:21" ht="23.25" x14ac:dyDescent="0.2">
      <c r="A233" s="130"/>
      <c r="B233" s="130"/>
      <c r="C233" s="130"/>
      <c r="D233" s="130"/>
      <c r="E233" s="190"/>
      <c r="F233" s="130"/>
      <c r="G233" s="130"/>
      <c r="H233" s="130"/>
      <c r="I233" s="130"/>
      <c r="J233" s="130"/>
      <c r="K233" s="130"/>
      <c r="L233" s="130"/>
      <c r="M233" s="130"/>
      <c r="N233" s="130"/>
      <c r="O233" s="130"/>
      <c r="P233" s="130"/>
      <c r="Q233" s="130"/>
      <c r="R233" s="130"/>
      <c r="S233" s="130"/>
      <c r="T233" s="130"/>
      <c r="U233" s="80"/>
    </row>
    <row r="234" spans="1:21" ht="23.25" x14ac:dyDescent="0.2">
      <c r="A234" s="130"/>
      <c r="B234" s="130"/>
      <c r="C234" s="130"/>
      <c r="D234" s="130"/>
      <c r="E234" s="190"/>
      <c r="F234" s="130"/>
      <c r="G234" s="130"/>
      <c r="H234" s="130"/>
      <c r="I234" s="130"/>
      <c r="J234" s="130"/>
      <c r="K234" s="130"/>
      <c r="L234" s="130"/>
      <c r="M234" s="130"/>
      <c r="N234" s="130"/>
      <c r="O234" s="130"/>
      <c r="P234" s="130"/>
      <c r="Q234" s="130"/>
      <c r="R234" s="130"/>
      <c r="S234" s="130"/>
      <c r="T234" s="130"/>
    </row>
    <row r="235" spans="1:21" ht="23.25" x14ac:dyDescent="0.2">
      <c r="A235" s="130"/>
      <c r="B235" s="130"/>
      <c r="C235" s="130"/>
      <c r="D235" s="130"/>
      <c r="E235" s="190"/>
      <c r="F235" s="130"/>
      <c r="G235" s="130"/>
      <c r="H235" s="130"/>
      <c r="I235" s="130"/>
      <c r="J235" s="130"/>
      <c r="K235" s="130"/>
      <c r="L235" s="130"/>
      <c r="M235" s="130"/>
      <c r="N235" s="130"/>
      <c r="O235" s="130"/>
      <c r="P235" s="130"/>
      <c r="Q235" s="130"/>
      <c r="R235" s="130"/>
      <c r="S235" s="130"/>
      <c r="T235" s="130"/>
      <c r="U235" s="80"/>
    </row>
    <row r="236" spans="1:21" ht="23.25" x14ac:dyDescent="0.2">
      <c r="A236" s="130"/>
      <c r="B236" s="130"/>
      <c r="C236" s="130"/>
      <c r="D236" s="130"/>
      <c r="E236" s="190"/>
      <c r="F236" s="130"/>
      <c r="G236" s="130"/>
      <c r="H236" s="130"/>
      <c r="I236" s="130"/>
      <c r="J236" s="130"/>
      <c r="K236" s="130"/>
      <c r="L236" s="130"/>
      <c r="M236" s="130"/>
      <c r="N236" s="130"/>
      <c r="O236" s="130"/>
      <c r="P236" s="130"/>
      <c r="Q236" s="130"/>
      <c r="R236" s="130"/>
      <c r="S236" s="130"/>
      <c r="T236" s="130"/>
    </row>
    <row r="237" spans="1:21" ht="23.25" x14ac:dyDescent="0.2">
      <c r="A237" s="130"/>
      <c r="B237" s="130"/>
      <c r="C237" s="130"/>
      <c r="D237" s="130"/>
      <c r="E237" s="190"/>
      <c r="F237" s="130"/>
      <c r="G237" s="130"/>
      <c r="H237" s="130"/>
      <c r="I237" s="130"/>
      <c r="J237" s="130"/>
      <c r="K237" s="130"/>
      <c r="L237" s="130"/>
      <c r="M237" s="130"/>
      <c r="N237" s="130"/>
      <c r="O237" s="130"/>
      <c r="P237" s="130"/>
      <c r="Q237" s="130"/>
      <c r="R237" s="130"/>
      <c r="S237" s="130"/>
      <c r="T237" s="130"/>
      <c r="U237" s="80"/>
    </row>
    <row r="238" spans="1:21" ht="23.25" x14ac:dyDescent="0.2">
      <c r="A238" s="130"/>
      <c r="B238" s="130"/>
      <c r="C238" s="130"/>
      <c r="D238" s="130"/>
      <c r="E238" s="190"/>
      <c r="F238" s="130"/>
      <c r="G238" s="130"/>
      <c r="H238" s="130"/>
      <c r="I238" s="130"/>
      <c r="J238" s="130"/>
      <c r="K238" s="130"/>
      <c r="L238" s="130"/>
      <c r="M238" s="130"/>
      <c r="N238" s="130"/>
      <c r="O238" s="130"/>
      <c r="P238" s="130"/>
      <c r="Q238" s="130"/>
      <c r="R238" s="130"/>
      <c r="S238" s="130"/>
      <c r="T238" s="130"/>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01:T201"/>
    <mergeCell ref="H51:I51"/>
    <mergeCell ref="A52:B52"/>
    <mergeCell ref="A53:B55"/>
    <mergeCell ref="E53:E55"/>
    <mergeCell ref="F53:G55"/>
    <mergeCell ref="E56:E59"/>
    <mergeCell ref="F56:G56"/>
    <mergeCell ref="F57:G57"/>
    <mergeCell ref="F58:G58"/>
    <mergeCell ref="F59:G59"/>
    <mergeCell ref="A51:B51"/>
    <mergeCell ref="C51:D51"/>
    <mergeCell ref="E51:E52"/>
    <mergeCell ref="F51:G52"/>
    <mergeCell ref="G198:R198"/>
    <mergeCell ref="C178:N179"/>
    <mergeCell ref="L180:N193"/>
    <mergeCell ref="L195:N197"/>
    <mergeCell ref="F75:G75"/>
    <mergeCell ref="E170:G170"/>
    <mergeCell ref="E171:G171"/>
    <mergeCell ref="F96:G96"/>
    <mergeCell ref="A199:B199"/>
    <mergeCell ref="L199:M199"/>
    <mergeCell ref="A200:B200"/>
    <mergeCell ref="L200:M200"/>
    <mergeCell ref="C198:E198"/>
    <mergeCell ref="T174:T175"/>
    <mergeCell ref="D176:F176"/>
    <mergeCell ref="G176:N176"/>
    <mergeCell ref="O176:R176"/>
    <mergeCell ref="T176:T177"/>
    <mergeCell ref="L177:M177"/>
    <mergeCell ref="A198:B198"/>
    <mergeCell ref="A173:T173"/>
    <mergeCell ref="A174:B176"/>
    <mergeCell ref="C174:C176"/>
    <mergeCell ref="D174:D175"/>
    <mergeCell ref="E174:F175"/>
    <mergeCell ref="G174:N175"/>
    <mergeCell ref="O174:R175"/>
    <mergeCell ref="S174:S177"/>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01:G101"/>
    <mergeCell ref="F120:G120"/>
    <mergeCell ref="F124:G124"/>
    <mergeCell ref="F138:G138"/>
    <mergeCell ref="F141:G141"/>
    <mergeCell ref="F158:G158"/>
    <mergeCell ref="C41:E41"/>
    <mergeCell ref="C42:E42"/>
    <mergeCell ref="C43:E43"/>
    <mergeCell ref="C38:E38"/>
    <mergeCell ref="C34:E34"/>
    <mergeCell ref="C35:E35"/>
    <mergeCell ref="B49:F50"/>
    <mergeCell ref="F79:G79"/>
    <mergeCell ref="F87:G87"/>
    <mergeCell ref="A30:B30"/>
    <mergeCell ref="C30:F30"/>
    <mergeCell ref="A31:B31"/>
    <mergeCell ref="C31:F31"/>
    <mergeCell ref="C48:E48"/>
    <mergeCell ref="A34:B38"/>
    <mergeCell ref="A40:B48"/>
    <mergeCell ref="C40:E40"/>
    <mergeCell ref="C15:F15"/>
    <mergeCell ref="A16:B16"/>
    <mergeCell ref="C16:F16"/>
    <mergeCell ref="C36:E36"/>
    <mergeCell ref="C37:E37"/>
    <mergeCell ref="A32:B32"/>
    <mergeCell ref="C32:F32"/>
    <mergeCell ref="A20:I20"/>
    <mergeCell ref="C27:I27"/>
    <mergeCell ref="A24:B24"/>
    <mergeCell ref="C24:E24"/>
    <mergeCell ref="F24:I26"/>
    <mergeCell ref="J168:L168"/>
    <mergeCell ref="J164:L164"/>
    <mergeCell ref="J165:L165"/>
    <mergeCell ref="J56:L56"/>
    <mergeCell ref="J57:L57"/>
    <mergeCell ref="J58:L58"/>
    <mergeCell ref="J59:L59"/>
    <mergeCell ref="J60:L60"/>
    <mergeCell ref="J75:L75"/>
    <mergeCell ref="J79:L79"/>
    <mergeCell ref="J87:L87"/>
    <mergeCell ref="J96:L96"/>
    <mergeCell ref="J162:L162"/>
    <mergeCell ref="J163:L163"/>
    <mergeCell ref="J159:L159"/>
    <mergeCell ref="I5:J5"/>
    <mergeCell ref="A29:F29"/>
    <mergeCell ref="A17:B18"/>
    <mergeCell ref="C17:F17"/>
    <mergeCell ref="I4:J4"/>
    <mergeCell ref="I3:J3"/>
    <mergeCell ref="H2:J2"/>
    <mergeCell ref="J169:L169"/>
    <mergeCell ref="A166:B166"/>
    <mergeCell ref="H166:I166"/>
    <mergeCell ref="H167:I167"/>
    <mergeCell ref="H169:I169"/>
    <mergeCell ref="F165:G165"/>
    <mergeCell ref="F163:G163"/>
    <mergeCell ref="F162:G162"/>
    <mergeCell ref="F159:G159"/>
    <mergeCell ref="J101:L101"/>
    <mergeCell ref="J120:L120"/>
    <mergeCell ref="J124:L124"/>
    <mergeCell ref="J138:L138"/>
    <mergeCell ref="J141:L141"/>
    <mergeCell ref="J158:L158"/>
    <mergeCell ref="J166:L166"/>
    <mergeCell ref="J167:L167"/>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1" customWidth="1"/>
    <col min="2" max="2" width="69.140625" customWidth="1"/>
    <col min="3" max="3" width="35" style="44" customWidth="1"/>
    <col min="4" max="4" width="37.42578125" style="44" customWidth="1"/>
    <col min="5" max="5" width="36.28515625" style="44" customWidth="1"/>
    <col min="6" max="6" width="27" style="44"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59" t="s">
        <v>36</v>
      </c>
      <c r="B1" s="459"/>
      <c r="C1" s="459"/>
      <c r="D1" s="459"/>
      <c r="E1" s="459"/>
      <c r="F1" s="459"/>
    </row>
    <row r="2" spans="1:11" x14ac:dyDescent="0.2">
      <c r="A2" s="213" t="s">
        <v>37</v>
      </c>
      <c r="B2" s="213"/>
      <c r="C2" s="447"/>
      <c r="D2" s="447"/>
      <c r="E2" s="447"/>
      <c r="F2" s="447"/>
      <c r="H2" s="460" t="s">
        <v>86</v>
      </c>
      <c r="I2" s="461"/>
      <c r="J2" s="462"/>
    </row>
    <row r="3" spans="1:11" x14ac:dyDescent="0.2">
      <c r="A3" s="214" t="s">
        <v>38</v>
      </c>
      <c r="B3" s="263"/>
      <c r="C3" s="447"/>
      <c r="D3" s="447"/>
      <c r="E3" s="447"/>
      <c r="F3" s="447"/>
      <c r="H3" s="122"/>
      <c r="I3" s="463" t="s">
        <v>87</v>
      </c>
      <c r="J3" s="464"/>
      <c r="K3" s="138"/>
    </row>
    <row r="4" spans="1:11" x14ac:dyDescent="0.2">
      <c r="A4" s="213" t="s">
        <v>88</v>
      </c>
      <c r="B4" s="213"/>
      <c r="C4" s="447"/>
      <c r="D4" s="447"/>
      <c r="E4" s="447"/>
      <c r="F4" s="447"/>
      <c r="H4" s="139"/>
      <c r="I4" s="463" t="s">
        <v>89</v>
      </c>
      <c r="J4" s="464"/>
      <c r="K4" s="138"/>
    </row>
    <row r="5" spans="1:11" ht="22.5" customHeight="1" x14ac:dyDescent="0.2">
      <c r="A5" s="213" t="s">
        <v>40</v>
      </c>
      <c r="B5" s="213"/>
      <c r="C5" s="447"/>
      <c r="D5" s="447"/>
      <c r="E5" s="447"/>
      <c r="F5" s="447"/>
      <c r="H5" s="140"/>
      <c r="I5" s="442" t="s">
        <v>90</v>
      </c>
      <c r="J5" s="281"/>
    </row>
    <row r="6" spans="1:11" ht="14.25" x14ac:dyDescent="0.2">
      <c r="A6" s="213" t="s">
        <v>41</v>
      </c>
      <c r="B6" s="213"/>
      <c r="C6" s="447"/>
      <c r="D6" s="447"/>
      <c r="E6" s="447"/>
      <c r="F6" s="447"/>
    </row>
    <row r="7" spans="1:11" x14ac:dyDescent="0.2">
      <c r="A7"/>
      <c r="C7"/>
      <c r="D7"/>
      <c r="E7"/>
      <c r="F7"/>
    </row>
    <row r="8" spans="1:11" ht="21" customHeight="1" x14ac:dyDescent="0.2">
      <c r="A8" s="459" t="s">
        <v>91</v>
      </c>
      <c r="B8" s="459"/>
      <c r="C8" s="459"/>
      <c r="D8" s="459"/>
      <c r="E8" s="459"/>
      <c r="F8" s="459"/>
    </row>
    <row r="9" spans="1:11" s="39" customFormat="1" x14ac:dyDescent="0.2">
      <c r="A9" s="213" t="s">
        <v>42</v>
      </c>
      <c r="B9" s="213"/>
      <c r="C9" s="447"/>
      <c r="D9" s="447"/>
      <c r="E9" s="447"/>
      <c r="F9" s="447"/>
      <c r="G9" s="170"/>
      <c r="H9" s="170"/>
      <c r="I9" s="170"/>
      <c r="J9" s="170"/>
    </row>
    <row r="10" spans="1:11" s="39" customFormat="1" x14ac:dyDescent="0.2">
      <c r="A10" s="213" t="s">
        <v>92</v>
      </c>
      <c r="B10" s="213"/>
      <c r="C10" s="479"/>
      <c r="D10" s="479"/>
      <c r="E10" s="479"/>
      <c r="F10" s="479"/>
      <c r="G10" s="171"/>
      <c r="H10" s="170"/>
      <c r="I10" s="170"/>
      <c r="J10" s="170"/>
    </row>
    <row r="11" spans="1:11" x14ac:dyDescent="0.2">
      <c r="A11" s="100"/>
      <c r="B11" s="101" t="s">
        <v>93</v>
      </c>
      <c r="C11" s="475" t="s">
        <v>94</v>
      </c>
      <c r="D11" s="476"/>
      <c r="E11" s="476"/>
      <c r="F11" s="477"/>
      <c r="G11" s="164"/>
      <c r="H11" s="163"/>
      <c r="I11" s="163"/>
      <c r="J11" s="163"/>
    </row>
    <row r="12" spans="1:11" ht="64.5" customHeight="1" x14ac:dyDescent="0.2">
      <c r="A12" s="214" t="s">
        <v>95</v>
      </c>
      <c r="B12" s="263"/>
      <c r="C12" s="448" t="s">
        <v>96</v>
      </c>
      <c r="D12" s="449"/>
      <c r="E12" s="449"/>
      <c r="F12" s="450"/>
      <c r="G12" s="164"/>
      <c r="H12" s="163"/>
      <c r="I12" s="163"/>
      <c r="J12" s="163"/>
    </row>
    <row r="13" spans="1:11" ht="32.25" customHeight="1" x14ac:dyDescent="0.2">
      <c r="A13" s="213" t="s">
        <v>97</v>
      </c>
      <c r="B13" s="213"/>
      <c r="C13" s="446" t="s">
        <v>238</v>
      </c>
      <c r="D13" s="446"/>
      <c r="E13" s="446"/>
      <c r="F13" s="446"/>
      <c r="G13" s="165"/>
      <c r="H13" s="163"/>
      <c r="I13" s="163"/>
      <c r="J13" s="163"/>
    </row>
    <row r="14" spans="1:11" ht="32.25" customHeight="1" x14ac:dyDescent="0.2">
      <c r="A14" s="214" t="s">
        <v>98</v>
      </c>
      <c r="B14" s="263"/>
      <c r="C14" s="447" t="s">
        <v>99</v>
      </c>
      <c r="D14" s="447"/>
      <c r="E14" s="447"/>
      <c r="F14" s="447"/>
      <c r="G14" s="164"/>
      <c r="H14" s="164"/>
      <c r="I14" s="163"/>
      <c r="J14" s="163"/>
    </row>
    <row r="15" spans="1:11" ht="32.25" customHeight="1" x14ac:dyDescent="0.2">
      <c r="A15" s="254" t="s">
        <v>100</v>
      </c>
      <c r="B15" s="254"/>
      <c r="C15" s="446" t="s">
        <v>226</v>
      </c>
      <c r="D15" s="446"/>
      <c r="E15" s="446"/>
      <c r="F15" s="446"/>
      <c r="G15" s="165"/>
      <c r="H15" s="163"/>
      <c r="I15" s="163"/>
      <c r="J15" s="163"/>
    </row>
    <row r="16" spans="1:11" ht="37.15" customHeight="1" x14ac:dyDescent="0.2">
      <c r="A16" s="254" t="s">
        <v>227</v>
      </c>
      <c r="B16" s="254"/>
      <c r="C16" s="446"/>
      <c r="D16" s="446"/>
      <c r="E16" s="446"/>
      <c r="F16" s="446"/>
      <c r="G16" s="47"/>
    </row>
    <row r="17" spans="1:47" ht="37.15" customHeight="1" x14ac:dyDescent="0.2">
      <c r="A17" s="247" t="s">
        <v>103</v>
      </c>
      <c r="B17" s="248"/>
      <c r="C17" s="448" t="s">
        <v>104</v>
      </c>
      <c r="D17" s="449"/>
      <c r="E17" s="449"/>
      <c r="F17" s="450"/>
      <c r="G17" s="47"/>
    </row>
    <row r="18" spans="1:47" ht="37.15" customHeight="1" x14ac:dyDescent="0.2">
      <c r="A18" s="249"/>
      <c r="B18" s="250"/>
      <c r="C18" s="448" t="s">
        <v>105</v>
      </c>
      <c r="D18" s="449"/>
      <c r="E18" s="449"/>
      <c r="F18" s="450"/>
      <c r="G18" s="47"/>
    </row>
    <row r="19" spans="1:47" ht="37.15" customHeight="1" x14ac:dyDescent="0.2">
      <c r="A19" s="47"/>
      <c r="B19" s="47"/>
      <c r="C19" s="47"/>
      <c r="D19" s="47"/>
      <c r="E19" s="47"/>
      <c r="F19" s="47"/>
      <c r="G19" s="47"/>
    </row>
    <row r="20" spans="1:47" ht="29.25" customHeight="1" x14ac:dyDescent="0.2">
      <c r="A20" s="451" t="s">
        <v>239</v>
      </c>
      <c r="B20" s="452"/>
      <c r="C20" s="257" t="s">
        <v>240</v>
      </c>
      <c r="D20" s="257"/>
      <c r="E20" s="257"/>
      <c r="F20" s="54" t="s">
        <v>241</v>
      </c>
      <c r="G20" s="47"/>
    </row>
    <row r="21" spans="1:47" ht="37.15" customHeight="1" x14ac:dyDescent="0.2">
      <c r="A21" s="451"/>
      <c r="B21" s="452"/>
      <c r="C21" s="447" t="s">
        <v>242</v>
      </c>
      <c r="D21" s="447"/>
      <c r="E21" s="447"/>
      <c r="F21" s="37"/>
      <c r="G21" s="47"/>
    </row>
    <row r="22" spans="1:47" ht="37.15" customHeight="1" x14ac:dyDescent="0.2">
      <c r="A22" s="451"/>
      <c r="B22" s="452"/>
      <c r="C22" s="455"/>
      <c r="D22" s="455"/>
      <c r="E22" s="455"/>
      <c r="F22" s="37"/>
      <c r="G22" s="47"/>
    </row>
    <row r="23" spans="1:47" ht="37.15" customHeight="1" x14ac:dyDescent="0.2">
      <c r="A23" s="453"/>
      <c r="B23" s="454"/>
      <c r="C23" s="447"/>
      <c r="D23" s="447"/>
      <c r="E23" s="447"/>
      <c r="F23" s="37"/>
      <c r="G23" s="47"/>
    </row>
    <row r="24" spans="1:47" ht="32.25" customHeight="1" x14ac:dyDescent="0.2">
      <c r="A24" s="47"/>
      <c r="B24" s="47"/>
      <c r="C24" s="47"/>
      <c r="D24" s="47"/>
      <c r="E24" s="47"/>
      <c r="F24" s="47"/>
      <c r="G24" s="47"/>
    </row>
    <row r="25" spans="1:47" ht="32.25" customHeight="1" x14ac:dyDescent="0.2">
      <c r="A25" s="458" t="s">
        <v>243</v>
      </c>
      <c r="B25" s="458"/>
      <c r="C25" s="459"/>
      <c r="D25" s="459"/>
      <c r="E25" s="459"/>
      <c r="F25" s="459"/>
      <c r="G25" s="47"/>
    </row>
    <row r="26" spans="1:47" ht="32.25" customHeight="1" x14ac:dyDescent="0.2">
      <c r="A26" s="254" t="s">
        <v>244</v>
      </c>
      <c r="B26" s="254"/>
      <c r="C26" s="446" t="s">
        <v>226</v>
      </c>
      <c r="D26" s="446"/>
      <c r="E26" s="446"/>
      <c r="F26" s="446"/>
      <c r="G26" s="47"/>
    </row>
    <row r="27" spans="1:47" ht="32.25" customHeight="1" x14ac:dyDescent="0.2">
      <c r="A27" s="254" t="s">
        <v>245</v>
      </c>
      <c r="B27" s="254"/>
      <c r="C27" s="446" t="s">
        <v>226</v>
      </c>
      <c r="D27" s="446"/>
      <c r="E27" s="446"/>
      <c r="F27" s="446"/>
      <c r="G27" s="47"/>
    </row>
    <row r="28" spans="1:47" ht="32.25" customHeight="1" x14ac:dyDescent="0.2">
      <c r="A28" s="254" t="s">
        <v>246</v>
      </c>
      <c r="B28" s="254"/>
      <c r="C28" s="446" t="s">
        <v>226</v>
      </c>
      <c r="D28" s="446"/>
      <c r="E28" s="446"/>
      <c r="F28" s="446"/>
      <c r="G28" s="47"/>
    </row>
    <row r="29" spans="1:47" ht="32.25" customHeight="1" x14ac:dyDescent="0.2">
      <c r="A29" s="254" t="s">
        <v>247</v>
      </c>
      <c r="B29" s="254"/>
      <c r="C29" s="446" t="s">
        <v>226</v>
      </c>
      <c r="D29" s="446"/>
      <c r="E29" s="446"/>
      <c r="F29" s="446"/>
      <c r="G29" s="47"/>
    </row>
    <row r="30" spans="1:47" s="48" customFormat="1" x14ac:dyDescent="0.2">
      <c r="A30" s="86"/>
      <c r="B30" s="86"/>
      <c r="C30" s="87"/>
      <c r="D30" s="87"/>
      <c r="E30" s="87"/>
      <c r="F30" s="87"/>
      <c r="G30" s="47"/>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68"/>
      <c r="B31" s="468"/>
      <c r="C31" s="478"/>
      <c r="D31" s="478"/>
      <c r="E31" s="478"/>
      <c r="F31" s="478"/>
      <c r="G31" s="47"/>
    </row>
    <row r="32" spans="1:47" ht="40.15" customHeight="1" x14ac:dyDescent="0.2">
      <c r="A32" s="456" t="s">
        <v>248</v>
      </c>
      <c r="B32" s="451"/>
      <c r="C32" s="451"/>
      <c r="D32" s="451"/>
      <c r="E32" s="451"/>
      <c r="F32" s="451"/>
      <c r="G32" s="451"/>
      <c r="H32" s="451"/>
      <c r="I32" s="451"/>
    </row>
    <row r="33" spans="1:47" s="42" customFormat="1" ht="33.75" customHeight="1" x14ac:dyDescent="0.2">
      <c r="A33" s="264"/>
      <c r="B33" s="265"/>
      <c r="C33" s="132" t="s">
        <v>107</v>
      </c>
      <c r="D33" s="132" t="s">
        <v>108</v>
      </c>
      <c r="E33" s="132" t="s">
        <v>249</v>
      </c>
      <c r="F33" s="82" t="s">
        <v>110</v>
      </c>
      <c r="G33" s="82" t="s">
        <v>111</v>
      </c>
      <c r="H33" s="82" t="s">
        <v>112</v>
      </c>
      <c r="I33" s="82" t="s">
        <v>113</v>
      </c>
      <c r="J33"/>
      <c r="K33"/>
      <c r="L33"/>
      <c r="M33"/>
      <c r="N33"/>
      <c r="O33"/>
      <c r="P33"/>
    </row>
    <row r="34" spans="1:47" s="42" customFormat="1" ht="33.75" customHeight="1" x14ac:dyDescent="0.2">
      <c r="A34" s="259" t="s">
        <v>114</v>
      </c>
      <c r="B34" s="260"/>
      <c r="C34" s="108">
        <f>'Detailed planning stage'!C22</f>
        <v>7911774.6600000011</v>
      </c>
      <c r="D34" s="108">
        <f>'Detailed planning stage'!D22</f>
        <v>9707655.0872499999</v>
      </c>
      <c r="E34" s="108">
        <f>'Detailed planning stage'!E22</f>
        <v>17554763.767249998</v>
      </c>
      <c r="F34" s="108">
        <f>'Detailed planning stage'!F22</f>
        <v>9087566.8872499987</v>
      </c>
      <c r="G34" s="108">
        <f>'Detailed planning stage'!G22</f>
        <v>11582588</v>
      </c>
      <c r="H34" s="108">
        <f>'Detailed planning stage'!H22</f>
        <v>620088.19999999995</v>
      </c>
      <c r="I34" s="108">
        <f>'Detailed planning stage'!I22</f>
        <v>-10649906.939999999</v>
      </c>
      <c r="J34"/>
      <c r="K34"/>
      <c r="L34"/>
      <c r="M34"/>
      <c r="N34"/>
      <c r="O34"/>
      <c r="P34"/>
    </row>
    <row r="35" spans="1:47" ht="33.75" customHeight="1" x14ac:dyDescent="0.2">
      <c r="A35" s="259" t="s">
        <v>115</v>
      </c>
      <c r="B35" s="260"/>
      <c r="C35" s="109">
        <f>'Detailed planning stage'!C23</f>
        <v>744.6376150588236</v>
      </c>
      <c r="D35" s="109">
        <f>'Detailed planning stage'!D23</f>
        <v>913.6616552705882</v>
      </c>
      <c r="E35" s="109">
        <f>'Detailed planning stage'!E23</f>
        <v>1652.2130604470585</v>
      </c>
      <c r="F35" s="109">
        <f>'Detailed planning stage'!F23</f>
        <v>855.3004129176469</v>
      </c>
      <c r="G35" s="109">
        <f>'Detailed planning stage'!G23</f>
        <v>1090.1259294117647</v>
      </c>
      <c r="H35" s="109">
        <f>'Detailed planning stage'!H23</f>
        <v>58.361242352941169</v>
      </c>
      <c r="I35" s="109">
        <f>'Detailed planning stage'!I23</f>
        <v>-1002.3441825882353</v>
      </c>
      <c r="Q35" s="53"/>
    </row>
    <row r="36" spans="1:47" s="48" customFormat="1" x14ac:dyDescent="0.2">
      <c r="A36" s="468"/>
      <c r="B36" s="468"/>
      <c r="C36" s="478"/>
      <c r="D36" s="478"/>
      <c r="E36" s="478"/>
      <c r="F36" s="478"/>
      <c r="G36" s="47"/>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48" customFormat="1" x14ac:dyDescent="0.2">
      <c r="A37" s="86"/>
      <c r="B37" s="86"/>
      <c r="C37" s="87"/>
      <c r="D37" s="87"/>
      <c r="E37" s="87"/>
      <c r="F37" s="87"/>
      <c r="G37" s="47"/>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57" t="s">
        <v>250</v>
      </c>
      <c r="B38" s="453"/>
      <c r="C38" s="453"/>
      <c r="D38" s="453"/>
      <c r="E38" s="453"/>
      <c r="F38" s="453"/>
      <c r="G38" s="453"/>
      <c r="H38" s="453"/>
      <c r="I38" s="453"/>
      <c r="Q38" s="53"/>
    </row>
    <row r="39" spans="1:47" ht="33.75" customHeight="1" x14ac:dyDescent="0.2">
      <c r="A39" s="469"/>
      <c r="B39" s="470"/>
      <c r="C39" s="49" t="s">
        <v>251</v>
      </c>
      <c r="D39" s="132" t="s">
        <v>108</v>
      </c>
      <c r="E39" s="132" t="s">
        <v>249</v>
      </c>
      <c r="F39" s="49" t="s">
        <v>110</v>
      </c>
      <c r="G39" s="49" t="s">
        <v>111</v>
      </c>
      <c r="H39" s="49" t="s">
        <v>112</v>
      </c>
      <c r="I39" s="49" t="s">
        <v>113</v>
      </c>
      <c r="Q39" s="53"/>
    </row>
    <row r="40" spans="1:47" ht="35.65" customHeight="1" x14ac:dyDescent="0.2">
      <c r="A40" s="259" t="s">
        <v>114</v>
      </c>
      <c r="B40" s="260"/>
      <c r="C40" s="108">
        <f>D121+E121+F121</f>
        <v>0</v>
      </c>
      <c r="D40" s="108">
        <f>G121+H121+I121+J121+K121+O121+P121+Q121+R121</f>
        <v>0</v>
      </c>
      <c r="E40" s="108">
        <f>C121+D121+E121+F121+G121+H121+I121+J121+K121+O121+P121+Q121+R121</f>
        <v>0</v>
      </c>
      <c r="F40" s="108">
        <f>G121+H121+I121+J121+K121</f>
        <v>0</v>
      </c>
      <c r="G40" s="108" t="e">
        <f>L121+N121</f>
        <v>#VALUE!</v>
      </c>
      <c r="H40" s="108">
        <f>O121+P121+Q121+R121</f>
        <v>0</v>
      </c>
      <c r="I40" s="108">
        <f>T121</f>
        <v>0</v>
      </c>
      <c r="Q40" s="53"/>
    </row>
    <row r="41" spans="1:47" ht="37.9" customHeight="1" x14ac:dyDescent="0.2">
      <c r="A41" s="259" t="s">
        <v>115</v>
      </c>
      <c r="B41" s="260"/>
      <c r="C41" s="109" t="e">
        <f t="shared" ref="C41:I41" si="0">C40/$C$6</f>
        <v>#DIV/0!</v>
      </c>
      <c r="D41" s="109" t="e">
        <f t="shared" si="0"/>
        <v>#DIV/0!</v>
      </c>
      <c r="E41" s="109" t="e">
        <f t="shared" si="0"/>
        <v>#DIV/0!</v>
      </c>
      <c r="F41" s="109" t="e">
        <f t="shared" si="0"/>
        <v>#DIV/0!</v>
      </c>
      <c r="G41" s="109" t="e">
        <f t="shared" si="0"/>
        <v>#VALUE!</v>
      </c>
      <c r="H41" s="109" t="e">
        <f t="shared" si="0"/>
        <v>#DIV/0!</v>
      </c>
      <c r="I41" s="109" t="e">
        <f t="shared" si="0"/>
        <v>#DIV/0!</v>
      </c>
      <c r="Q41" s="53"/>
    </row>
    <row r="42" spans="1:47" ht="37.9" customHeight="1" x14ac:dyDescent="0.2">
      <c r="A42" s="259" t="s">
        <v>116</v>
      </c>
      <c r="B42" s="260"/>
      <c r="C42" s="499"/>
      <c r="D42" s="500"/>
      <c r="E42" s="501"/>
      <c r="F42" s="396"/>
      <c r="G42" s="397"/>
      <c r="H42" s="397"/>
      <c r="I42" s="398"/>
      <c r="Q42" s="53"/>
    </row>
    <row r="43" spans="1:47" ht="37.9" customHeight="1" x14ac:dyDescent="0.2">
      <c r="A43" s="259" t="s">
        <v>230</v>
      </c>
      <c r="B43" s="260"/>
      <c r="C43" s="133" t="e">
        <f>VLOOKUP($C$42,'WLC benchmarks'!$B$10:$E$13,2, TRUE)</f>
        <v>#N/A</v>
      </c>
      <c r="D43" s="133" t="e">
        <f>VLOOKUP($C$42,'WLC benchmarks'!$B$10:$E$13,3, TRUE)</f>
        <v>#N/A</v>
      </c>
      <c r="E43" s="133" t="e">
        <f>VLOOKUP($C$42,'WLC benchmarks'!$B$10:$E$13,4, TRUE)</f>
        <v>#N/A</v>
      </c>
      <c r="F43" s="399"/>
      <c r="G43" s="400"/>
      <c r="H43" s="400"/>
      <c r="I43" s="401"/>
      <c r="Q43" s="53"/>
    </row>
    <row r="44" spans="1:47" ht="37.9" customHeight="1" x14ac:dyDescent="0.2">
      <c r="A44" s="259" t="s">
        <v>252</v>
      </c>
      <c r="B44" s="260"/>
      <c r="C44" s="134" t="e">
        <f>VLOOKUP($C$42,'WLC benchmarks'!$B$16:$E$19,2, TRUE)</f>
        <v>#N/A</v>
      </c>
      <c r="D44" s="134" t="e">
        <f>VLOOKUP($C$42,'WLC benchmarks'!$B$16:$E$19,3, TRUE)</f>
        <v>#N/A</v>
      </c>
      <c r="E44" s="134" t="e">
        <f>VLOOKUP($C$42,'WLC benchmarks'!$B$16:$E$19,4, TRUE)</f>
        <v>#N/A</v>
      </c>
      <c r="F44" s="402"/>
      <c r="G44" s="403"/>
      <c r="H44" s="403"/>
      <c r="I44" s="404"/>
      <c r="Q44" s="53"/>
    </row>
    <row r="45" spans="1:47" ht="47.25" customHeight="1" x14ac:dyDescent="0.2">
      <c r="A45" s="259" t="s">
        <v>253</v>
      </c>
      <c r="B45" s="260"/>
      <c r="C45" s="446" t="s">
        <v>254</v>
      </c>
      <c r="D45" s="446"/>
      <c r="E45" s="446"/>
      <c r="F45" s="446"/>
      <c r="G45" s="446"/>
      <c r="H45" s="446"/>
      <c r="I45" s="446"/>
      <c r="Q45" s="53"/>
    </row>
    <row r="46" spans="1:47" ht="84" customHeight="1" x14ac:dyDescent="0.2">
      <c r="A46" s="259" t="s">
        <v>255</v>
      </c>
      <c r="B46" s="260"/>
      <c r="C46" s="447" t="s">
        <v>121</v>
      </c>
      <c r="D46" s="447"/>
      <c r="E46" s="447"/>
      <c r="F46" s="447"/>
      <c r="G46" s="447"/>
      <c r="H46" s="447"/>
      <c r="I46" s="447"/>
      <c r="Q46" s="53"/>
    </row>
    <row r="47" spans="1:47" s="48" customFormat="1" x14ac:dyDescent="0.2">
      <c r="A47" s="86"/>
      <c r="B47" s="86"/>
      <c r="C47" s="87"/>
      <c r="D47" s="87"/>
      <c r="E47" s="87"/>
      <c r="F47" s="87"/>
      <c r="G47" s="47"/>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48" customFormat="1" ht="24" customHeight="1" x14ac:dyDescent="0.2">
      <c r="A48" s="443" t="s">
        <v>122</v>
      </c>
      <c r="B48" s="444"/>
      <c r="C48" s="444"/>
      <c r="D48" s="444"/>
      <c r="E48" s="444"/>
      <c r="F48" s="445"/>
      <c r="G48" s="47"/>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48" customFormat="1" ht="27.75" customHeight="1" x14ac:dyDescent="0.2">
      <c r="A49" s="254" t="s">
        <v>256</v>
      </c>
      <c r="B49" s="254"/>
      <c r="C49" s="446"/>
      <c r="D49" s="446"/>
      <c r="E49" s="446"/>
      <c r="F49" s="446"/>
      <c r="G49" s="47"/>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48" customFormat="1" ht="33.75" customHeight="1" x14ac:dyDescent="0.2">
      <c r="A50" s="254" t="s">
        <v>257</v>
      </c>
      <c r="B50" s="254"/>
      <c r="C50" s="447"/>
      <c r="D50" s="447"/>
      <c r="E50" s="447"/>
      <c r="F50" s="447"/>
      <c r="G50" s="47"/>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48" customFormat="1" ht="48.75" customHeight="1" x14ac:dyDescent="0.2">
      <c r="A51" s="254" t="s">
        <v>258</v>
      </c>
      <c r="B51" s="254"/>
      <c r="C51" s="447" t="s">
        <v>55</v>
      </c>
      <c r="D51" s="447"/>
      <c r="E51" s="447"/>
      <c r="F51" s="447"/>
      <c r="G51" s="47"/>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48" customFormat="1" x14ac:dyDescent="0.2">
      <c r="A52" s="86"/>
      <c r="B52" s="86"/>
      <c r="C52" s="87"/>
      <c r="D52" s="87"/>
      <c r="E52" s="87"/>
      <c r="F52" s="87"/>
      <c r="G52" s="47"/>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2" customFormat="1" ht="27.75" x14ac:dyDescent="0.2">
      <c r="A53" s="451" t="s">
        <v>259</v>
      </c>
      <c r="B53" s="452"/>
      <c r="C53" s="257" t="s">
        <v>260</v>
      </c>
      <c r="D53" s="257"/>
      <c r="E53" s="257"/>
      <c r="F53" s="54" t="s">
        <v>261</v>
      </c>
      <c r="G53" s="47"/>
      <c r="H53" s="52"/>
      <c r="I53" s="52"/>
      <c r="J53" s="55"/>
      <c r="K53" s="55"/>
      <c r="L53" s="55"/>
      <c r="M53" s="55"/>
      <c r="N53" s="53"/>
      <c r="O53" s="53"/>
      <c r="P53" s="53"/>
      <c r="Q53" s="53"/>
    </row>
    <row r="54" spans="1:49" s="59" customFormat="1" x14ac:dyDescent="0.2">
      <c r="A54" s="451"/>
      <c r="B54" s="452"/>
      <c r="C54" s="447" t="s">
        <v>128</v>
      </c>
      <c r="D54" s="447"/>
      <c r="E54" s="447"/>
      <c r="F54" s="37"/>
      <c r="G54" s="47"/>
    </row>
    <row r="55" spans="1:49" s="42" customFormat="1" x14ac:dyDescent="0.2">
      <c r="A55" s="451"/>
      <c r="B55" s="452"/>
      <c r="C55" s="455"/>
      <c r="D55" s="455"/>
      <c r="E55" s="455"/>
      <c r="F55" s="37"/>
      <c r="G55" s="47"/>
    </row>
    <row r="56" spans="1:49" s="42" customFormat="1" ht="12.75" customHeight="1" x14ac:dyDescent="0.2">
      <c r="A56" s="453"/>
      <c r="B56" s="454"/>
      <c r="C56" s="447"/>
      <c r="D56" s="447"/>
      <c r="E56" s="447"/>
      <c r="F56" s="37"/>
      <c r="G56" s="47"/>
    </row>
    <row r="57" spans="1:49" s="48" customFormat="1" x14ac:dyDescent="0.2">
      <c r="A57"/>
      <c r="B57" s="47"/>
      <c r="C57" s="47"/>
      <c r="D57" s="47"/>
      <c r="E57" s="47"/>
      <c r="F57" s="4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48" customFormat="1" ht="14.25" customHeight="1" x14ac:dyDescent="0.2">
      <c r="A58" s="497" t="s">
        <v>262</v>
      </c>
      <c r="B58" s="498"/>
      <c r="C58" s="494" t="s">
        <v>263</v>
      </c>
      <c r="D58" s="495"/>
      <c r="E58" s="495"/>
      <c r="F58" s="496"/>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48" customFormat="1" x14ac:dyDescent="0.2">
      <c r="A59" s="456"/>
      <c r="B59" s="452"/>
      <c r="C59" s="494" t="s">
        <v>264</v>
      </c>
      <c r="D59" s="495"/>
      <c r="E59" s="495"/>
      <c r="F59" s="496"/>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48" customFormat="1" x14ac:dyDescent="0.2">
      <c r="A60" s="456"/>
      <c r="B60" s="452"/>
      <c r="C60" s="494"/>
      <c r="D60" s="495"/>
      <c r="E60" s="495"/>
      <c r="F60" s="496"/>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48" customFormat="1" x14ac:dyDescent="0.2">
      <c r="A61" s="457"/>
      <c r="B61" s="454"/>
      <c r="C61" s="494"/>
      <c r="D61" s="495"/>
      <c r="E61" s="495"/>
      <c r="F61" s="496"/>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48" customFormat="1" ht="13.15" customHeight="1" x14ac:dyDescent="0.2">
      <c r="A62"/>
      <c r="B62" s="47"/>
      <c r="C62" s="47"/>
      <c r="D62" s="47"/>
      <c r="E62" s="47"/>
      <c r="F62" s="47"/>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48" customFormat="1" ht="24" customHeight="1" x14ac:dyDescent="0.2">
      <c r="A63" s="473" t="s">
        <v>133</v>
      </c>
      <c r="B63" s="474"/>
      <c r="C63" s="227" t="s">
        <v>134</v>
      </c>
      <c r="D63" s="367"/>
      <c r="E63" s="231" t="s">
        <v>135</v>
      </c>
      <c r="F63" s="378" t="s">
        <v>136</v>
      </c>
      <c r="G63" s="379"/>
      <c r="H63" s="227" t="s">
        <v>137</v>
      </c>
      <c r="I63" s="228"/>
      <c r="J63" s="88"/>
      <c r="K63"/>
      <c r="L63"/>
      <c r="M63"/>
      <c r="N63"/>
      <c r="O63"/>
      <c r="P63"/>
      <c r="Q63"/>
      <c r="R63"/>
      <c r="S63"/>
      <c r="T63"/>
      <c r="U63"/>
      <c r="V63"/>
      <c r="W63"/>
      <c r="X63"/>
      <c r="Y63"/>
      <c r="Z63"/>
      <c r="AA63"/>
      <c r="AB63"/>
      <c r="AC63"/>
      <c r="AD63"/>
      <c r="AE63"/>
      <c r="AF63"/>
      <c r="AG63"/>
      <c r="AH63"/>
      <c r="AI63"/>
      <c r="AJ63"/>
      <c r="AK63"/>
      <c r="AL63"/>
    </row>
    <row r="64" spans="1:49" s="48" customFormat="1" ht="55.5" customHeight="1" x14ac:dyDescent="0.2">
      <c r="A64" s="466" t="s">
        <v>138</v>
      </c>
      <c r="B64" s="467"/>
      <c r="C64" s="60" t="s">
        <v>139</v>
      </c>
      <c r="D64" s="60" t="s">
        <v>140</v>
      </c>
      <c r="E64" s="232"/>
      <c r="F64" s="380"/>
      <c r="G64" s="381"/>
      <c r="H64" s="60" t="s">
        <v>141</v>
      </c>
      <c r="I64" s="60" t="s">
        <v>142</v>
      </c>
      <c r="J64" s="89"/>
      <c r="K64"/>
      <c r="L64"/>
      <c r="M64"/>
      <c r="N64"/>
      <c r="O64"/>
      <c r="P64"/>
      <c r="Q64"/>
      <c r="R64"/>
      <c r="S64"/>
      <c r="T64"/>
      <c r="U64"/>
      <c r="V64"/>
      <c r="W64"/>
      <c r="X64"/>
      <c r="Y64"/>
      <c r="Z64"/>
      <c r="AA64"/>
      <c r="AB64"/>
      <c r="AC64"/>
      <c r="AD64"/>
      <c r="AE64"/>
      <c r="AF64"/>
      <c r="AG64"/>
      <c r="AH64"/>
      <c r="AI64"/>
      <c r="AJ64"/>
      <c r="AK64"/>
      <c r="AL64"/>
    </row>
    <row r="65" spans="1:38" s="48" customFormat="1" ht="102" customHeight="1" x14ac:dyDescent="0.2">
      <c r="A65" s="484" t="s">
        <v>143</v>
      </c>
      <c r="B65" s="485"/>
      <c r="C65" s="61" t="s">
        <v>144</v>
      </c>
      <c r="D65" s="84" t="s">
        <v>145</v>
      </c>
      <c r="E65" s="375" t="s">
        <v>146</v>
      </c>
      <c r="F65" s="360" t="s">
        <v>147</v>
      </c>
      <c r="G65" s="361"/>
      <c r="H65" s="84" t="s">
        <v>148</v>
      </c>
      <c r="I65" s="84" t="s">
        <v>149</v>
      </c>
      <c r="J65" s="90"/>
      <c r="K65"/>
      <c r="L65"/>
      <c r="M65"/>
      <c r="N65"/>
      <c r="O65"/>
      <c r="P65"/>
      <c r="Q65"/>
      <c r="R65"/>
      <c r="S65"/>
      <c r="T65"/>
      <c r="U65"/>
      <c r="V65"/>
      <c r="W65"/>
      <c r="X65"/>
      <c r="Y65"/>
      <c r="Z65"/>
      <c r="AA65"/>
      <c r="AB65"/>
      <c r="AC65"/>
      <c r="AD65"/>
      <c r="AE65"/>
      <c r="AF65"/>
      <c r="AG65"/>
      <c r="AH65"/>
      <c r="AI65"/>
      <c r="AJ65"/>
      <c r="AK65"/>
      <c r="AL65"/>
    </row>
    <row r="66" spans="1:38" s="48" customFormat="1" ht="13.15" customHeight="1" x14ac:dyDescent="0.2">
      <c r="A66" s="486"/>
      <c r="B66" s="487"/>
      <c r="C66" s="63" t="s">
        <v>150</v>
      </c>
      <c r="D66" s="84" t="s">
        <v>151</v>
      </c>
      <c r="E66" s="376"/>
      <c r="F66" s="233"/>
      <c r="G66" s="362"/>
      <c r="H66" s="84" t="s">
        <v>152</v>
      </c>
      <c r="I66" s="84" t="s">
        <v>153</v>
      </c>
      <c r="J66" s="90"/>
      <c r="K66"/>
      <c r="L66"/>
      <c r="M66"/>
      <c r="N66"/>
      <c r="O66"/>
      <c r="P66"/>
      <c r="Q66"/>
      <c r="R66"/>
      <c r="S66"/>
      <c r="T66"/>
      <c r="U66"/>
      <c r="V66"/>
      <c r="W66"/>
      <c r="X66"/>
      <c r="Y66"/>
      <c r="Z66"/>
      <c r="AA66"/>
      <c r="AB66"/>
      <c r="AC66"/>
      <c r="AD66"/>
      <c r="AE66"/>
      <c r="AF66"/>
      <c r="AG66"/>
      <c r="AH66"/>
      <c r="AI66"/>
      <c r="AJ66"/>
      <c r="AK66"/>
      <c r="AL66"/>
    </row>
    <row r="67" spans="1:38" s="48" customFormat="1" ht="13.15" customHeight="1" x14ac:dyDescent="0.2">
      <c r="A67" s="486"/>
      <c r="B67" s="487"/>
      <c r="C67" s="63" t="s">
        <v>154</v>
      </c>
      <c r="D67" s="85" t="s">
        <v>155</v>
      </c>
      <c r="E67" s="377"/>
      <c r="F67" s="363"/>
      <c r="G67" s="364"/>
      <c r="H67" s="85" t="s">
        <v>148</v>
      </c>
      <c r="I67" s="85" t="s">
        <v>148</v>
      </c>
      <c r="J67" s="90"/>
      <c r="K67"/>
      <c r="L67"/>
      <c r="M67"/>
      <c r="N67"/>
      <c r="O67"/>
      <c r="P67"/>
      <c r="Q67"/>
      <c r="R67"/>
      <c r="S67"/>
      <c r="T67"/>
      <c r="U67"/>
      <c r="V67"/>
      <c r="W67"/>
      <c r="X67"/>
      <c r="Y67"/>
      <c r="Z67"/>
      <c r="AA67"/>
      <c r="AB67"/>
      <c r="AC67"/>
      <c r="AD67"/>
      <c r="AE67"/>
      <c r="AF67"/>
      <c r="AG67"/>
      <c r="AH67"/>
      <c r="AI67"/>
      <c r="AJ67"/>
      <c r="AK67"/>
      <c r="AL67"/>
    </row>
    <row r="68" spans="1:38" s="48" customFormat="1" ht="30" customHeight="1" x14ac:dyDescent="0.2">
      <c r="A68" s="65">
        <v>0.1</v>
      </c>
      <c r="B68" s="66" t="s">
        <v>156</v>
      </c>
      <c r="C68" s="36"/>
      <c r="D68" s="13"/>
      <c r="E68" s="239"/>
      <c r="F68" s="471"/>
      <c r="G68" s="472"/>
      <c r="H68" s="17"/>
      <c r="I68" s="17"/>
      <c r="J68" s="233" t="s">
        <v>157</v>
      </c>
      <c r="K68" s="234"/>
      <c r="L68" s="234"/>
      <c r="M68"/>
      <c r="N68"/>
      <c r="O68"/>
      <c r="P68"/>
      <c r="Q68"/>
      <c r="R68"/>
      <c r="S68"/>
      <c r="T68"/>
      <c r="U68"/>
      <c r="V68"/>
      <c r="W68"/>
      <c r="X68"/>
      <c r="Y68"/>
      <c r="Z68"/>
      <c r="AA68"/>
      <c r="AB68"/>
      <c r="AC68"/>
      <c r="AD68"/>
      <c r="AE68"/>
      <c r="AF68"/>
      <c r="AG68"/>
      <c r="AH68"/>
      <c r="AI68"/>
      <c r="AJ68"/>
      <c r="AK68"/>
      <c r="AL68"/>
    </row>
    <row r="69" spans="1:38" s="48" customFormat="1" ht="30" customHeight="1" x14ac:dyDescent="0.2">
      <c r="A69" s="67">
        <v>0.2</v>
      </c>
      <c r="B69" s="68" t="s">
        <v>158</v>
      </c>
      <c r="C69" s="14"/>
      <c r="D69" s="15"/>
      <c r="E69" s="240"/>
      <c r="F69" s="471"/>
      <c r="G69" s="472"/>
      <c r="H69" s="17"/>
      <c r="I69" s="17"/>
      <c r="J69" s="233"/>
      <c r="K69" s="234"/>
      <c r="L69" s="234"/>
      <c r="M69"/>
      <c r="N69"/>
      <c r="O69"/>
      <c r="P69"/>
      <c r="Q69"/>
      <c r="R69"/>
      <c r="S69"/>
      <c r="T69"/>
      <c r="U69"/>
      <c r="V69"/>
      <c r="W69"/>
      <c r="X69"/>
      <c r="Y69"/>
      <c r="Z69"/>
      <c r="AA69"/>
      <c r="AB69"/>
      <c r="AC69"/>
      <c r="AD69"/>
      <c r="AE69"/>
      <c r="AF69"/>
      <c r="AG69"/>
      <c r="AH69"/>
      <c r="AI69"/>
      <c r="AJ69"/>
      <c r="AK69"/>
      <c r="AL69"/>
    </row>
    <row r="70" spans="1:38" s="48" customFormat="1" ht="30" customHeight="1" x14ac:dyDescent="0.2">
      <c r="A70" s="67">
        <v>0.3</v>
      </c>
      <c r="B70" s="68" t="s">
        <v>159</v>
      </c>
      <c r="C70" s="14"/>
      <c r="D70" s="15"/>
      <c r="E70" s="240"/>
      <c r="F70" s="471"/>
      <c r="G70" s="472"/>
      <c r="H70" s="17"/>
      <c r="I70" s="17"/>
      <c r="J70" s="233"/>
      <c r="K70" s="234"/>
      <c r="L70" s="234"/>
      <c r="M70"/>
      <c r="N70"/>
      <c r="O70"/>
      <c r="P70"/>
      <c r="Q70"/>
      <c r="R70"/>
      <c r="S70"/>
      <c r="T70"/>
      <c r="U70"/>
      <c r="V70"/>
      <c r="W70"/>
      <c r="X70"/>
      <c r="Y70"/>
      <c r="Z70"/>
      <c r="AA70"/>
      <c r="AB70"/>
      <c r="AC70"/>
      <c r="AD70"/>
      <c r="AE70"/>
      <c r="AF70"/>
      <c r="AG70"/>
      <c r="AH70"/>
      <c r="AI70"/>
      <c r="AJ70"/>
      <c r="AK70"/>
      <c r="AL70"/>
    </row>
    <row r="71" spans="1:38" s="48" customFormat="1" ht="30" customHeight="1" x14ac:dyDescent="0.2">
      <c r="A71" s="67">
        <v>0.4</v>
      </c>
      <c r="B71" s="68" t="s">
        <v>160</v>
      </c>
      <c r="C71" s="14"/>
      <c r="D71" s="15"/>
      <c r="E71" s="241"/>
      <c r="F71" s="471"/>
      <c r="G71" s="472"/>
      <c r="H71" s="17"/>
      <c r="I71" s="17"/>
      <c r="J71" s="233"/>
      <c r="K71" s="234"/>
      <c r="L71" s="234"/>
      <c r="M71"/>
      <c r="N71"/>
      <c r="O71"/>
      <c r="P71"/>
      <c r="Q71"/>
      <c r="R71"/>
      <c r="S71"/>
      <c r="T71"/>
      <c r="U71"/>
      <c r="V71"/>
      <c r="W71"/>
      <c r="X71"/>
      <c r="Y71"/>
      <c r="Z71"/>
      <c r="AA71"/>
      <c r="AB71"/>
      <c r="AC71"/>
      <c r="AD71"/>
      <c r="AE71"/>
      <c r="AF71"/>
      <c r="AG71"/>
      <c r="AH71"/>
      <c r="AI71"/>
      <c r="AJ71"/>
      <c r="AK71"/>
      <c r="AL71"/>
    </row>
    <row r="72" spans="1:38" s="48" customFormat="1" ht="30" customHeight="1" x14ac:dyDescent="0.2">
      <c r="A72" s="67">
        <v>1</v>
      </c>
      <c r="B72" s="68" t="s">
        <v>161</v>
      </c>
      <c r="C72" s="14"/>
      <c r="D72" s="15"/>
      <c r="E72" s="19"/>
      <c r="F72" s="471"/>
      <c r="G72" s="472"/>
      <c r="H72" s="17"/>
      <c r="I72" s="17"/>
      <c r="J72" s="233"/>
      <c r="K72" s="234"/>
      <c r="L72" s="234"/>
      <c r="M72"/>
      <c r="N72"/>
      <c r="O72"/>
      <c r="P72"/>
      <c r="Q72"/>
      <c r="R72"/>
      <c r="S72"/>
      <c r="T72"/>
      <c r="U72"/>
      <c r="V72"/>
      <c r="W72"/>
      <c r="X72"/>
      <c r="Y72"/>
      <c r="Z72"/>
      <c r="AA72"/>
      <c r="AB72"/>
      <c r="AC72"/>
      <c r="AD72"/>
      <c r="AE72"/>
      <c r="AF72"/>
      <c r="AG72"/>
      <c r="AH72"/>
      <c r="AI72"/>
      <c r="AJ72"/>
      <c r="AK72"/>
      <c r="AL72"/>
    </row>
    <row r="73" spans="1:38" s="48" customFormat="1" ht="30" customHeight="1" x14ac:dyDescent="0.2">
      <c r="A73" s="69">
        <v>2.1</v>
      </c>
      <c r="B73" s="68" t="s">
        <v>162</v>
      </c>
      <c r="C73" s="14"/>
      <c r="D73" s="15"/>
      <c r="E73" s="19"/>
      <c r="F73" s="471"/>
      <c r="G73" s="472"/>
      <c r="H73" s="17"/>
      <c r="I73" s="17"/>
      <c r="J73" s="233"/>
      <c r="K73" s="234"/>
      <c r="L73" s="234"/>
      <c r="M73"/>
      <c r="N73"/>
      <c r="O73"/>
      <c r="P73"/>
      <c r="Q73"/>
      <c r="R73"/>
      <c r="S73"/>
      <c r="T73"/>
      <c r="U73"/>
      <c r="V73"/>
      <c r="W73"/>
      <c r="X73"/>
      <c r="Y73"/>
      <c r="Z73"/>
      <c r="AA73"/>
      <c r="AB73"/>
      <c r="AC73"/>
      <c r="AD73"/>
      <c r="AE73"/>
      <c r="AF73"/>
      <c r="AG73"/>
      <c r="AH73"/>
      <c r="AI73"/>
      <c r="AJ73"/>
      <c r="AK73"/>
      <c r="AL73"/>
    </row>
    <row r="74" spans="1:38" s="48" customFormat="1" ht="30" customHeight="1" x14ac:dyDescent="0.2">
      <c r="A74" s="67">
        <v>2.2000000000000002</v>
      </c>
      <c r="B74" s="68" t="s">
        <v>163</v>
      </c>
      <c r="C74" s="14"/>
      <c r="D74" s="15"/>
      <c r="E74" s="19"/>
      <c r="F74" s="471"/>
      <c r="G74" s="472"/>
      <c r="H74" s="17"/>
      <c r="I74" s="17"/>
      <c r="J74" s="233"/>
      <c r="K74" s="234"/>
      <c r="L74" s="234"/>
      <c r="M74"/>
      <c r="N74"/>
      <c r="O74"/>
      <c r="P74"/>
      <c r="Q74"/>
      <c r="R74"/>
      <c r="S74"/>
      <c r="T74"/>
      <c r="U74"/>
      <c r="V74"/>
      <c r="W74"/>
      <c r="X74"/>
      <c r="Y74"/>
      <c r="Z74"/>
      <c r="AA74"/>
      <c r="AB74"/>
      <c r="AC74"/>
      <c r="AD74"/>
      <c r="AE74"/>
      <c r="AF74"/>
      <c r="AG74"/>
      <c r="AH74"/>
      <c r="AI74"/>
      <c r="AJ74"/>
      <c r="AK74"/>
      <c r="AL74"/>
    </row>
    <row r="75" spans="1:38" s="48" customFormat="1" ht="30" customHeight="1" x14ac:dyDescent="0.2">
      <c r="A75" s="67">
        <v>2.2999999999999998</v>
      </c>
      <c r="B75" s="68" t="s">
        <v>164</v>
      </c>
      <c r="C75" s="14"/>
      <c r="D75" s="15"/>
      <c r="E75" s="19"/>
      <c r="F75" s="471"/>
      <c r="G75" s="472"/>
      <c r="H75" s="17"/>
      <c r="I75" s="17"/>
      <c r="J75" s="233"/>
      <c r="K75" s="234"/>
      <c r="L75" s="234"/>
      <c r="M75"/>
      <c r="N75"/>
      <c r="O75"/>
      <c r="P75"/>
      <c r="Q75"/>
      <c r="R75"/>
      <c r="S75"/>
      <c r="T75"/>
      <c r="U75"/>
      <c r="V75"/>
      <c r="W75"/>
      <c r="X75"/>
      <c r="Y75"/>
      <c r="Z75"/>
      <c r="AA75"/>
      <c r="AB75"/>
      <c r="AC75"/>
      <c r="AD75"/>
      <c r="AE75"/>
      <c r="AF75"/>
      <c r="AG75"/>
      <c r="AH75"/>
      <c r="AI75"/>
      <c r="AJ75"/>
      <c r="AK75"/>
      <c r="AL75"/>
    </row>
    <row r="76" spans="1:38" s="48" customFormat="1" ht="30" customHeight="1" x14ac:dyDescent="0.2">
      <c r="A76" s="67">
        <v>2.4</v>
      </c>
      <c r="B76" s="68" t="s">
        <v>165</v>
      </c>
      <c r="C76" s="14"/>
      <c r="D76" s="15"/>
      <c r="E76" s="19"/>
      <c r="F76" s="471"/>
      <c r="G76" s="472"/>
      <c r="H76" s="17"/>
      <c r="I76" s="17"/>
      <c r="J76" s="233"/>
      <c r="K76" s="234"/>
      <c r="L76" s="234"/>
      <c r="M76"/>
      <c r="N76"/>
      <c r="O76"/>
      <c r="P76"/>
      <c r="Q76"/>
      <c r="R76"/>
      <c r="S76"/>
      <c r="T76"/>
      <c r="U76"/>
      <c r="V76"/>
      <c r="W76"/>
      <c r="X76"/>
      <c r="Y76"/>
      <c r="Z76"/>
      <c r="AA76"/>
      <c r="AB76"/>
      <c r="AC76"/>
      <c r="AD76"/>
      <c r="AE76"/>
      <c r="AF76"/>
      <c r="AG76"/>
      <c r="AH76"/>
      <c r="AI76"/>
      <c r="AJ76"/>
      <c r="AK76"/>
      <c r="AL76"/>
    </row>
    <row r="77" spans="1:38" s="48" customFormat="1" ht="30" customHeight="1" x14ac:dyDescent="0.2">
      <c r="A77" s="67">
        <v>2.5</v>
      </c>
      <c r="B77" s="68" t="s">
        <v>166</v>
      </c>
      <c r="C77" s="14"/>
      <c r="D77" s="15"/>
      <c r="E77" s="19"/>
      <c r="F77" s="471"/>
      <c r="G77" s="472"/>
      <c r="H77" s="17"/>
      <c r="I77" s="17"/>
      <c r="J77" s="233"/>
      <c r="K77" s="234"/>
      <c r="L77" s="234"/>
      <c r="M77"/>
      <c r="N77"/>
      <c r="O77"/>
      <c r="P77"/>
      <c r="Q77"/>
      <c r="R77"/>
      <c r="S77"/>
      <c r="T77"/>
      <c r="U77"/>
      <c r="V77"/>
      <c r="W77"/>
      <c r="X77"/>
      <c r="Y77"/>
      <c r="Z77"/>
      <c r="AA77"/>
      <c r="AB77"/>
      <c r="AC77"/>
      <c r="AD77"/>
      <c r="AE77"/>
      <c r="AF77"/>
      <c r="AG77"/>
      <c r="AH77"/>
      <c r="AI77"/>
      <c r="AJ77"/>
      <c r="AK77"/>
      <c r="AL77"/>
    </row>
    <row r="78" spans="1:38" s="48" customFormat="1" ht="30" customHeight="1" x14ac:dyDescent="0.2">
      <c r="A78" s="67">
        <v>2.6</v>
      </c>
      <c r="B78" s="68" t="s">
        <v>167</v>
      </c>
      <c r="C78" s="14"/>
      <c r="D78" s="15"/>
      <c r="E78" s="19"/>
      <c r="F78" s="471"/>
      <c r="G78" s="472"/>
      <c r="H78" s="17"/>
      <c r="I78" s="17"/>
      <c r="J78" s="233"/>
      <c r="K78" s="234"/>
      <c r="L78" s="234"/>
      <c r="M78"/>
      <c r="N78"/>
      <c r="O78"/>
      <c r="P78"/>
      <c r="Q78"/>
      <c r="R78"/>
      <c r="S78"/>
      <c r="T78"/>
      <c r="U78"/>
      <c r="V78"/>
      <c r="W78"/>
      <c r="X78"/>
      <c r="Y78"/>
      <c r="Z78"/>
      <c r="AA78"/>
      <c r="AB78"/>
      <c r="AC78"/>
      <c r="AD78"/>
      <c r="AE78"/>
      <c r="AF78"/>
      <c r="AG78"/>
      <c r="AH78"/>
      <c r="AI78"/>
      <c r="AJ78"/>
      <c r="AK78"/>
      <c r="AL78"/>
    </row>
    <row r="79" spans="1:38" s="48" customFormat="1" ht="30" customHeight="1" x14ac:dyDescent="0.2">
      <c r="A79" s="67">
        <v>2.7</v>
      </c>
      <c r="B79" s="68" t="s">
        <v>168</v>
      </c>
      <c r="C79" s="14"/>
      <c r="D79" s="15"/>
      <c r="E79" s="19"/>
      <c r="F79" s="471"/>
      <c r="G79" s="472"/>
      <c r="H79" s="17"/>
      <c r="I79" s="17"/>
      <c r="J79" s="233"/>
      <c r="K79" s="234"/>
      <c r="L79" s="234"/>
      <c r="M79"/>
      <c r="N79"/>
      <c r="O79"/>
      <c r="P79"/>
      <c r="Q79"/>
      <c r="R79"/>
      <c r="S79"/>
      <c r="T79"/>
      <c r="U79"/>
      <c r="V79"/>
      <c r="W79"/>
      <c r="X79"/>
      <c r="Y79"/>
      <c r="Z79"/>
      <c r="AA79"/>
      <c r="AB79"/>
      <c r="AC79"/>
      <c r="AD79"/>
      <c r="AE79"/>
      <c r="AF79"/>
      <c r="AG79"/>
      <c r="AH79"/>
      <c r="AI79"/>
      <c r="AJ79"/>
      <c r="AK79"/>
      <c r="AL79"/>
    </row>
    <row r="80" spans="1:38" s="48" customFormat="1" ht="30" customHeight="1" x14ac:dyDescent="0.2">
      <c r="A80" s="67">
        <v>2.8</v>
      </c>
      <c r="B80" s="68" t="s">
        <v>169</v>
      </c>
      <c r="C80" s="14"/>
      <c r="D80" s="15"/>
      <c r="E80" s="19"/>
      <c r="F80" s="471"/>
      <c r="G80" s="472"/>
      <c r="H80" s="17"/>
      <c r="I80" s="17"/>
      <c r="J80" s="233"/>
      <c r="K80" s="234"/>
      <c r="L80" s="234"/>
      <c r="M80"/>
      <c r="N80"/>
      <c r="O80"/>
      <c r="P80"/>
      <c r="Q80"/>
      <c r="R80"/>
      <c r="S80"/>
      <c r="T80"/>
      <c r="U80"/>
      <c r="V80"/>
      <c r="W80"/>
      <c r="X80"/>
      <c r="Y80"/>
      <c r="Z80"/>
      <c r="AA80"/>
      <c r="AB80"/>
      <c r="AC80"/>
      <c r="AD80"/>
      <c r="AE80"/>
      <c r="AF80"/>
      <c r="AG80"/>
      <c r="AH80"/>
      <c r="AI80"/>
      <c r="AJ80"/>
      <c r="AK80"/>
      <c r="AL80"/>
    </row>
    <row r="81" spans="1:47" s="48" customFormat="1" ht="30" customHeight="1" x14ac:dyDescent="0.2">
      <c r="A81" s="67">
        <v>3</v>
      </c>
      <c r="B81" s="68" t="s">
        <v>170</v>
      </c>
      <c r="C81" s="14"/>
      <c r="D81" s="15"/>
      <c r="E81" s="19"/>
      <c r="F81" s="471"/>
      <c r="G81" s="472"/>
      <c r="H81" s="17"/>
      <c r="I81" s="17"/>
      <c r="J81" s="233"/>
      <c r="K81" s="234"/>
      <c r="L81" s="234"/>
      <c r="M81"/>
      <c r="N81"/>
      <c r="O81"/>
      <c r="P81"/>
      <c r="Q81"/>
      <c r="R81"/>
      <c r="S81"/>
      <c r="T81"/>
      <c r="U81"/>
      <c r="V81"/>
      <c r="W81"/>
      <c r="X81"/>
      <c r="Y81"/>
      <c r="Z81"/>
      <c r="AA81"/>
      <c r="AB81"/>
      <c r="AC81"/>
      <c r="AD81"/>
      <c r="AE81"/>
      <c r="AF81"/>
      <c r="AG81"/>
      <c r="AH81"/>
      <c r="AI81"/>
      <c r="AJ81"/>
      <c r="AK81"/>
      <c r="AL81"/>
    </row>
    <row r="82" spans="1:47" s="48" customFormat="1" ht="30" customHeight="1" x14ac:dyDescent="0.2">
      <c r="A82" s="67">
        <v>4</v>
      </c>
      <c r="B82" s="68" t="s">
        <v>171</v>
      </c>
      <c r="C82" s="14"/>
      <c r="D82" s="15"/>
      <c r="E82" s="19"/>
      <c r="F82" s="471"/>
      <c r="G82" s="472"/>
      <c r="H82" s="17"/>
      <c r="I82" s="17"/>
      <c r="J82" s="233"/>
      <c r="K82" s="234"/>
      <c r="L82" s="234"/>
      <c r="M82"/>
      <c r="N82"/>
      <c r="O82"/>
      <c r="P82"/>
      <c r="Q82"/>
      <c r="R82"/>
      <c r="S82"/>
      <c r="T82"/>
      <c r="U82"/>
      <c r="V82"/>
      <c r="W82"/>
      <c r="X82"/>
      <c r="Y82"/>
      <c r="Z82"/>
      <c r="AA82"/>
      <c r="AB82"/>
      <c r="AC82"/>
      <c r="AD82"/>
      <c r="AE82"/>
      <c r="AF82"/>
      <c r="AG82"/>
      <c r="AH82"/>
      <c r="AI82"/>
      <c r="AJ82"/>
      <c r="AK82"/>
      <c r="AL82"/>
    </row>
    <row r="83" spans="1:47" s="48" customFormat="1" ht="30" customHeight="1" x14ac:dyDescent="0.2">
      <c r="A83" s="67">
        <v>5</v>
      </c>
      <c r="B83" s="68" t="s">
        <v>172</v>
      </c>
      <c r="C83" s="14"/>
      <c r="D83" s="15"/>
      <c r="E83" s="19"/>
      <c r="F83" s="471"/>
      <c r="G83" s="472"/>
      <c r="H83" s="17"/>
      <c r="I83" s="17"/>
      <c r="J83" s="107"/>
      <c r="K83" s="91"/>
      <c r="L83" s="91"/>
      <c r="M83"/>
      <c r="N83"/>
      <c r="O83"/>
      <c r="P83"/>
      <c r="Q83"/>
      <c r="R83"/>
      <c r="S83"/>
      <c r="T83"/>
      <c r="U83"/>
      <c r="V83"/>
      <c r="W83"/>
      <c r="X83"/>
      <c r="Y83"/>
      <c r="Z83"/>
      <c r="AA83"/>
      <c r="AB83"/>
      <c r="AC83"/>
      <c r="AD83"/>
      <c r="AE83"/>
      <c r="AF83"/>
      <c r="AG83"/>
      <c r="AH83"/>
      <c r="AI83"/>
      <c r="AJ83"/>
      <c r="AK83"/>
      <c r="AL83"/>
    </row>
    <row r="84" spans="1:47" s="72" customFormat="1" ht="30" customHeight="1" x14ac:dyDescent="0.2">
      <c r="A84" s="67">
        <v>6</v>
      </c>
      <c r="B84" s="68" t="s">
        <v>173</v>
      </c>
      <c r="C84" s="14"/>
      <c r="D84" s="15"/>
      <c r="E84" s="19"/>
      <c r="F84" s="471"/>
      <c r="G84" s="472"/>
      <c r="H84" s="17"/>
      <c r="I84" s="17"/>
      <c r="J84" s="233"/>
      <c r="K84" s="234"/>
      <c r="L84" s="234"/>
      <c r="M84"/>
      <c r="N84"/>
      <c r="O84"/>
      <c r="P84"/>
      <c r="Q84"/>
      <c r="R84"/>
      <c r="S84"/>
      <c r="T84"/>
      <c r="U84"/>
      <c r="V84"/>
      <c r="W84"/>
      <c r="X84"/>
      <c r="Y84"/>
      <c r="Z84"/>
      <c r="AA84"/>
      <c r="AB84"/>
      <c r="AC84"/>
      <c r="AD84"/>
      <c r="AE84"/>
      <c r="AF84"/>
      <c r="AG84"/>
      <c r="AH84"/>
      <c r="AI84"/>
      <c r="AJ84"/>
    </row>
    <row r="85" spans="1:47" s="72" customFormat="1" ht="30" customHeight="1" x14ac:dyDescent="0.2">
      <c r="A85" s="67">
        <v>7</v>
      </c>
      <c r="B85" s="68" t="s">
        <v>174</v>
      </c>
      <c r="C85" s="14"/>
      <c r="D85" s="15"/>
      <c r="E85" s="19"/>
      <c r="F85" s="471"/>
      <c r="G85" s="472"/>
      <c r="H85" s="17"/>
      <c r="I85" s="17"/>
      <c r="J85" s="233"/>
      <c r="K85" s="234"/>
      <c r="L85" s="234"/>
      <c r="M85"/>
      <c r="N85"/>
      <c r="O85"/>
      <c r="P85"/>
      <c r="Q85"/>
      <c r="R85"/>
      <c r="S85"/>
      <c r="T85"/>
      <c r="U85"/>
      <c r="V85"/>
      <c r="W85"/>
      <c r="X85"/>
      <c r="Y85"/>
      <c r="Z85"/>
      <c r="AA85"/>
      <c r="AB85"/>
      <c r="AC85"/>
      <c r="AD85"/>
      <c r="AE85"/>
      <c r="AF85"/>
      <c r="AG85"/>
      <c r="AH85"/>
      <c r="AI85"/>
      <c r="AJ85"/>
    </row>
    <row r="86" spans="1:47" s="72" customFormat="1" ht="30" customHeight="1" x14ac:dyDescent="0.2">
      <c r="A86" s="65">
        <v>8</v>
      </c>
      <c r="B86" s="66" t="s">
        <v>175</v>
      </c>
      <c r="C86" s="16"/>
      <c r="D86" s="13"/>
      <c r="E86" s="123"/>
      <c r="F86" s="471"/>
      <c r="G86" s="472"/>
      <c r="H86" s="18"/>
      <c r="I86" s="18"/>
      <c r="J86" s="107"/>
      <c r="K86" s="91"/>
      <c r="L86" s="91"/>
      <c r="M86"/>
      <c r="N86"/>
      <c r="O86"/>
      <c r="P86"/>
      <c r="Q86"/>
      <c r="R86"/>
      <c r="S86"/>
      <c r="T86"/>
      <c r="U86"/>
      <c r="V86"/>
      <c r="W86"/>
      <c r="X86"/>
      <c r="Y86"/>
      <c r="Z86"/>
      <c r="AA86"/>
      <c r="AB86"/>
      <c r="AC86"/>
      <c r="AD86"/>
      <c r="AE86"/>
      <c r="AF86"/>
      <c r="AG86"/>
      <c r="AH86"/>
      <c r="AI86"/>
      <c r="AJ86"/>
    </row>
    <row r="87" spans="1:47" s="72" customFormat="1" ht="30" customHeight="1" x14ac:dyDescent="0.2">
      <c r="A87" s="65"/>
      <c r="B87" s="66"/>
      <c r="C87" s="16"/>
      <c r="D87" s="13"/>
      <c r="E87" s="20"/>
      <c r="F87" s="482"/>
      <c r="G87" s="483"/>
      <c r="H87" s="18"/>
      <c r="I87" s="18"/>
      <c r="J87" s="233"/>
      <c r="K87" s="234"/>
      <c r="L87" s="234"/>
      <c r="M87"/>
      <c r="N87"/>
      <c r="O87"/>
      <c r="P87"/>
      <c r="Q87"/>
      <c r="R87"/>
      <c r="S87"/>
      <c r="T87"/>
      <c r="U87"/>
      <c r="V87"/>
      <c r="W87"/>
      <c r="X87"/>
      <c r="Y87"/>
      <c r="Z87"/>
      <c r="AA87"/>
      <c r="AB87"/>
      <c r="AC87"/>
      <c r="AD87"/>
      <c r="AE87"/>
      <c r="AF87"/>
      <c r="AG87"/>
      <c r="AH87"/>
      <c r="AI87"/>
      <c r="AJ87"/>
    </row>
    <row r="88" spans="1:47" s="72" customFormat="1" ht="31.5" customHeight="1" x14ac:dyDescent="0.2">
      <c r="A88" s="466" t="s">
        <v>176</v>
      </c>
      <c r="B88" s="467"/>
      <c r="C88" s="60" t="s">
        <v>177</v>
      </c>
      <c r="D88" s="60" t="s">
        <v>233</v>
      </c>
      <c r="E88" s="156" t="s">
        <v>234</v>
      </c>
      <c r="F88" s="174" t="s">
        <v>180</v>
      </c>
      <c r="G88" s="175" t="s">
        <v>181</v>
      </c>
      <c r="H88" s="465"/>
      <c r="I88" s="465"/>
      <c r="J88" s="91"/>
      <c r="K88" s="91"/>
      <c r="L88" s="91"/>
      <c r="M88"/>
      <c r="N88"/>
      <c r="O88"/>
      <c r="P88"/>
      <c r="Q88"/>
      <c r="R88"/>
      <c r="S88"/>
      <c r="T88"/>
      <c r="U88"/>
      <c r="V88"/>
      <c r="W88"/>
      <c r="X88"/>
      <c r="Y88"/>
      <c r="Z88"/>
      <c r="AA88"/>
      <c r="AB88"/>
      <c r="AC88"/>
      <c r="AD88"/>
      <c r="AE88"/>
      <c r="AF88"/>
      <c r="AG88"/>
      <c r="AH88"/>
      <c r="AI88"/>
      <c r="AJ88"/>
    </row>
    <row r="89" spans="1:47" s="72" customFormat="1" ht="19.5" customHeight="1" x14ac:dyDescent="0.2">
      <c r="A89" s="67" t="s">
        <v>182</v>
      </c>
      <c r="B89" s="68" t="s">
        <v>183</v>
      </c>
      <c r="C89" s="14"/>
      <c r="D89" s="15"/>
      <c r="E89" s="19"/>
      <c r="F89" s="167"/>
      <c r="G89" s="168"/>
      <c r="H89" s="465"/>
      <c r="I89" s="465"/>
      <c r="J89" s="236" t="s">
        <v>184</v>
      </c>
      <c r="K89" s="236"/>
      <c r="L89" s="236"/>
      <c r="M89"/>
      <c r="N89"/>
      <c r="O89"/>
      <c r="P89"/>
      <c r="Q89"/>
      <c r="R89"/>
      <c r="S89"/>
      <c r="T89"/>
      <c r="U89"/>
      <c r="V89"/>
      <c r="W89"/>
      <c r="X89"/>
      <c r="Y89"/>
      <c r="Z89"/>
      <c r="AA89"/>
      <c r="AB89"/>
      <c r="AC89"/>
      <c r="AD89"/>
      <c r="AE89"/>
      <c r="AF89"/>
      <c r="AG89"/>
      <c r="AH89"/>
      <c r="AI89"/>
      <c r="AJ89"/>
    </row>
    <row r="90" spans="1:47" s="72" customFormat="1" ht="19.5" customHeight="1" x14ac:dyDescent="0.2">
      <c r="A90" s="67" t="s">
        <v>185</v>
      </c>
      <c r="B90" s="68" t="s">
        <v>186</v>
      </c>
      <c r="C90" s="14"/>
      <c r="D90" s="15"/>
      <c r="E90" s="19"/>
      <c r="F90" s="155"/>
      <c r="G90" s="169"/>
      <c r="H90" s="440"/>
      <c r="I90" s="441"/>
      <c r="J90" s="234"/>
      <c r="K90" s="234"/>
      <c r="L90" s="234"/>
      <c r="M90"/>
      <c r="N90"/>
      <c r="O90"/>
      <c r="P90"/>
      <c r="Q90"/>
      <c r="R90"/>
      <c r="S90"/>
      <c r="T90"/>
      <c r="U90"/>
      <c r="V90"/>
      <c r="W90"/>
      <c r="X90"/>
      <c r="Y90"/>
      <c r="Z90"/>
      <c r="AA90"/>
      <c r="AB90"/>
      <c r="AC90"/>
      <c r="AD90"/>
      <c r="AE90"/>
      <c r="AF90"/>
      <c r="AG90"/>
      <c r="AH90"/>
      <c r="AI90"/>
      <c r="AJ90"/>
    </row>
    <row r="91" spans="1:47" s="72" customFormat="1" ht="19.5" customHeight="1" x14ac:dyDescent="0.2">
      <c r="A91" s="67" t="s">
        <v>187</v>
      </c>
      <c r="B91" s="68" t="s">
        <v>188</v>
      </c>
      <c r="C91" s="14"/>
      <c r="D91" s="15"/>
      <c r="E91" s="19"/>
      <c r="F91" s="155"/>
      <c r="G91" s="169"/>
      <c r="H91" s="465"/>
      <c r="I91" s="465"/>
      <c r="J91" s="234"/>
      <c r="K91" s="234"/>
      <c r="L91" s="234"/>
      <c r="M91"/>
      <c r="N91"/>
      <c r="O91"/>
      <c r="P91"/>
      <c r="Q91"/>
      <c r="R91"/>
      <c r="S91"/>
      <c r="T91"/>
      <c r="U91"/>
      <c r="V91"/>
      <c r="W91"/>
      <c r="X91"/>
      <c r="Y91"/>
      <c r="Z91"/>
      <c r="AA91"/>
      <c r="AB91"/>
      <c r="AC91"/>
      <c r="AD91"/>
      <c r="AE91"/>
      <c r="AF91"/>
      <c r="AG91"/>
      <c r="AH91"/>
      <c r="AI91"/>
      <c r="AJ91"/>
    </row>
    <row r="92" spans="1:47" s="72" customFormat="1" ht="24.75" customHeight="1" x14ac:dyDescent="0.2">
      <c r="A92" s="48"/>
      <c r="B92" s="48"/>
      <c r="C92" s="127" t="s">
        <v>189</v>
      </c>
      <c r="D92" s="128">
        <f>SUM(D68:D87)+SUM(D89:D91)</f>
        <v>0</v>
      </c>
      <c r="E92" s="435"/>
      <c r="F92" s="435"/>
      <c r="G92" s="435"/>
      <c r="H92" s="124">
        <f>SUM(H68:H87)</f>
        <v>0</v>
      </c>
      <c r="I92" s="124">
        <f>SUM(I68:I87)</f>
        <v>0</v>
      </c>
      <c r="J92" s="91"/>
      <c r="K92"/>
      <c r="L92"/>
      <c r="M92"/>
      <c r="N92"/>
      <c r="O92"/>
      <c r="P92"/>
      <c r="Q92"/>
      <c r="R92"/>
      <c r="S92"/>
      <c r="T92"/>
      <c r="U92"/>
      <c r="V92"/>
      <c r="W92"/>
      <c r="X92"/>
      <c r="Y92"/>
      <c r="Z92"/>
      <c r="AA92"/>
      <c r="AB92"/>
      <c r="AC92"/>
      <c r="AD92"/>
      <c r="AE92"/>
      <c r="AF92"/>
      <c r="AG92"/>
      <c r="AH92"/>
      <c r="AI92"/>
      <c r="AJ92"/>
    </row>
    <row r="93" spans="1:47" s="72" customFormat="1" ht="24" thickBot="1" x14ac:dyDescent="0.25">
      <c r="A93" s="51"/>
      <c r="B93" s="51"/>
      <c r="C93" s="125" t="s">
        <v>190</v>
      </c>
      <c r="D93" s="126" t="e">
        <f>D92/$C$6</f>
        <v>#DIV/0!</v>
      </c>
      <c r="E93" s="436"/>
      <c r="F93" s="436"/>
      <c r="G93" s="436"/>
      <c r="H93" s="118" t="e">
        <f>H92/$C$6</f>
        <v>#DIV/0!</v>
      </c>
      <c r="I93" s="118" t="e">
        <f>I92/$C$6</f>
        <v>#DIV/0!</v>
      </c>
      <c r="J93" s="50"/>
      <c r="K93" s="92"/>
      <c r="L93" s="51"/>
      <c r="M93" s="51"/>
      <c r="U93"/>
      <c r="V93"/>
      <c r="W93"/>
      <c r="X93"/>
      <c r="Y93"/>
      <c r="Z93"/>
      <c r="AA93"/>
      <c r="AB93"/>
      <c r="AC93"/>
      <c r="AD93"/>
      <c r="AE93"/>
      <c r="AF93"/>
      <c r="AG93"/>
      <c r="AH93"/>
      <c r="AI93"/>
      <c r="AJ93"/>
      <c r="AK93"/>
      <c r="AL93"/>
      <c r="AM93"/>
      <c r="AN93"/>
      <c r="AO93"/>
      <c r="AP93"/>
      <c r="AQ93"/>
      <c r="AR93"/>
      <c r="AS93"/>
      <c r="AT93"/>
      <c r="AU93"/>
    </row>
    <row r="94" spans="1:47" ht="23.25" customHeight="1" x14ac:dyDescent="0.2">
      <c r="A94" s="51"/>
      <c r="B94" s="51"/>
      <c r="C94" s="50"/>
      <c r="D94" s="50"/>
      <c r="E94" s="50"/>
      <c r="F94" s="50"/>
    </row>
    <row r="95" spans="1:47" ht="39.4" customHeight="1" x14ac:dyDescent="0.2">
      <c r="A95" s="92"/>
      <c r="B95" s="92"/>
      <c r="C95" s="92"/>
      <c r="D95" s="92"/>
      <c r="E95" s="92"/>
      <c r="F95" s="92"/>
    </row>
    <row r="96" spans="1:47" ht="27" customHeight="1" x14ac:dyDescent="0.2">
      <c r="A96" s="488" t="s">
        <v>265</v>
      </c>
      <c r="B96" s="489"/>
      <c r="C96" s="300" t="s">
        <v>236</v>
      </c>
      <c r="D96" s="300" t="s">
        <v>193</v>
      </c>
      <c r="E96" s="302" t="s">
        <v>194</v>
      </c>
      <c r="F96" s="303"/>
      <c r="G96" s="306" t="s">
        <v>195</v>
      </c>
      <c r="H96" s="306"/>
      <c r="I96" s="306"/>
      <c r="J96" s="306"/>
      <c r="K96" s="306"/>
      <c r="L96" s="306"/>
      <c r="M96" s="306"/>
      <c r="N96" s="303"/>
      <c r="O96" s="302" t="s">
        <v>196</v>
      </c>
      <c r="P96" s="306"/>
      <c r="Q96" s="306"/>
      <c r="R96" s="303"/>
      <c r="S96" s="352" t="s">
        <v>197</v>
      </c>
      <c r="T96" s="300" t="s">
        <v>198</v>
      </c>
    </row>
    <row r="97" spans="1:20" ht="27" customHeight="1" x14ac:dyDescent="0.2">
      <c r="A97" s="490"/>
      <c r="B97" s="491"/>
      <c r="C97" s="481"/>
      <c r="D97" s="301"/>
      <c r="E97" s="304"/>
      <c r="F97" s="305"/>
      <c r="G97" s="307"/>
      <c r="H97" s="307"/>
      <c r="I97" s="307"/>
      <c r="J97" s="307"/>
      <c r="K97" s="307"/>
      <c r="L97" s="307"/>
      <c r="M97" s="307"/>
      <c r="N97" s="305"/>
      <c r="O97" s="304"/>
      <c r="P97" s="307"/>
      <c r="Q97" s="307"/>
      <c r="R97" s="305"/>
      <c r="S97" s="353"/>
      <c r="T97" s="301"/>
    </row>
    <row r="98" spans="1:20" ht="27" customHeight="1" x14ac:dyDescent="0.2">
      <c r="A98" s="492"/>
      <c r="B98" s="493"/>
      <c r="C98" s="481"/>
      <c r="D98" s="347" t="s">
        <v>199</v>
      </c>
      <c r="E98" s="348"/>
      <c r="F98" s="349"/>
      <c r="G98" s="347" t="s">
        <v>200</v>
      </c>
      <c r="H98" s="348"/>
      <c r="I98" s="348"/>
      <c r="J98" s="348"/>
      <c r="K98" s="348"/>
      <c r="L98" s="348"/>
      <c r="M98" s="348"/>
      <c r="N98" s="349"/>
      <c r="O98" s="347" t="s">
        <v>201</v>
      </c>
      <c r="P98" s="348"/>
      <c r="Q98" s="348"/>
      <c r="R98" s="349"/>
      <c r="S98" s="353"/>
      <c r="T98" s="300" t="s">
        <v>113</v>
      </c>
    </row>
    <row r="99" spans="1:20" ht="27" customHeight="1" x14ac:dyDescent="0.2">
      <c r="A99" s="73" t="s">
        <v>138</v>
      </c>
      <c r="B99" s="74"/>
      <c r="C99" s="301"/>
      <c r="D99" s="75" t="s">
        <v>202</v>
      </c>
      <c r="E99" s="75" t="s">
        <v>203</v>
      </c>
      <c r="F99" s="75" t="s">
        <v>204</v>
      </c>
      <c r="G99" s="75" t="s">
        <v>205</v>
      </c>
      <c r="H99" s="75" t="s">
        <v>206</v>
      </c>
      <c r="I99" s="75" t="s">
        <v>207</v>
      </c>
      <c r="J99" s="75" t="s">
        <v>208</v>
      </c>
      <c r="K99" s="75" t="s">
        <v>209</v>
      </c>
      <c r="L99" s="347" t="s">
        <v>210</v>
      </c>
      <c r="M99" s="349"/>
      <c r="N99" s="75" t="s">
        <v>211</v>
      </c>
      <c r="O99" s="75" t="s">
        <v>212</v>
      </c>
      <c r="P99" s="75" t="s">
        <v>213</v>
      </c>
      <c r="Q99" s="75" t="s">
        <v>214</v>
      </c>
      <c r="R99" s="75" t="s">
        <v>215</v>
      </c>
      <c r="S99" s="354"/>
      <c r="T99" s="301"/>
    </row>
    <row r="100" spans="1:20" ht="30" customHeight="1" x14ac:dyDescent="0.2">
      <c r="A100" s="76">
        <v>0.1</v>
      </c>
      <c r="B100" s="68" t="s">
        <v>156</v>
      </c>
      <c r="C100" s="422"/>
      <c r="D100" s="423"/>
      <c r="E100" s="423"/>
      <c r="F100" s="423"/>
      <c r="G100" s="423"/>
      <c r="H100" s="423"/>
      <c r="I100" s="423"/>
      <c r="J100" s="423"/>
      <c r="K100" s="423"/>
      <c r="L100" s="423"/>
      <c r="M100" s="423"/>
      <c r="N100" s="424"/>
      <c r="O100" s="30" t="s">
        <v>216</v>
      </c>
      <c r="P100" s="30"/>
      <c r="Q100" s="30"/>
      <c r="R100" s="30"/>
      <c r="S100" s="114">
        <f>SUM(C100:R100)</f>
        <v>0</v>
      </c>
      <c r="T100" s="33"/>
    </row>
    <row r="101" spans="1:20" ht="30" customHeight="1" x14ac:dyDescent="0.2">
      <c r="A101" s="67">
        <v>0.2</v>
      </c>
      <c r="B101" s="68" t="s">
        <v>158</v>
      </c>
      <c r="C101" s="313"/>
      <c r="D101" s="314"/>
      <c r="E101" s="314"/>
      <c r="F101" s="314"/>
      <c r="G101" s="314"/>
      <c r="H101" s="314"/>
      <c r="I101" s="314"/>
      <c r="J101" s="314"/>
      <c r="K101" s="314"/>
      <c r="L101" s="314"/>
      <c r="M101" s="314"/>
      <c r="N101" s="315"/>
      <c r="O101" s="30" t="s">
        <v>216</v>
      </c>
      <c r="P101" s="30"/>
      <c r="Q101" s="30"/>
      <c r="R101" s="30"/>
      <c r="S101" s="114">
        <f t="shared" ref="S101:S119" si="1">SUM(C101:R101)</f>
        <v>0</v>
      </c>
      <c r="T101" s="27"/>
    </row>
    <row r="102" spans="1:20" ht="30" customHeight="1" x14ac:dyDescent="0.2">
      <c r="A102" s="67">
        <v>0.3</v>
      </c>
      <c r="B102" s="68" t="s">
        <v>159</v>
      </c>
      <c r="C102" s="27"/>
      <c r="D102" s="27"/>
      <c r="E102" s="28"/>
      <c r="F102" s="29"/>
      <c r="G102" s="29"/>
      <c r="H102" s="30"/>
      <c r="I102" s="30"/>
      <c r="J102" s="30"/>
      <c r="K102" s="30"/>
      <c r="L102" s="422"/>
      <c r="M102" s="423"/>
      <c r="N102" s="424"/>
      <c r="O102" s="30" t="s">
        <v>216</v>
      </c>
      <c r="P102" s="30"/>
      <c r="Q102" s="30"/>
      <c r="R102" s="30"/>
      <c r="S102" s="114">
        <f t="shared" si="1"/>
        <v>0</v>
      </c>
      <c r="T102" s="27"/>
    </row>
    <row r="103" spans="1:20" ht="30" customHeight="1" x14ac:dyDescent="0.2">
      <c r="A103" s="67">
        <v>0.4</v>
      </c>
      <c r="B103" s="68" t="s">
        <v>160</v>
      </c>
      <c r="C103" s="27"/>
      <c r="D103" s="27"/>
      <c r="E103" s="28"/>
      <c r="F103" s="29"/>
      <c r="G103" s="31"/>
      <c r="H103" s="30"/>
      <c r="I103" s="30"/>
      <c r="J103" s="30"/>
      <c r="K103" s="30"/>
      <c r="L103" s="310"/>
      <c r="M103" s="311"/>
      <c r="N103" s="312"/>
      <c r="O103" s="30" t="s">
        <v>216</v>
      </c>
      <c r="P103" s="30"/>
      <c r="Q103" s="30"/>
      <c r="R103" s="30"/>
      <c r="S103" s="114">
        <f t="shared" si="1"/>
        <v>0</v>
      </c>
      <c r="T103" s="30"/>
    </row>
    <row r="104" spans="1:20" ht="30" customHeight="1" x14ac:dyDescent="0.2">
      <c r="A104" s="67">
        <v>0.5</v>
      </c>
      <c r="B104" s="68" t="s">
        <v>217</v>
      </c>
      <c r="C104" s="27"/>
      <c r="D104" s="27"/>
      <c r="E104" s="28"/>
      <c r="F104" s="29"/>
      <c r="G104" s="31"/>
      <c r="H104" s="30"/>
      <c r="I104" s="30"/>
      <c r="J104" s="30"/>
      <c r="K104" s="30"/>
      <c r="L104" s="310"/>
      <c r="M104" s="311"/>
      <c r="N104" s="312"/>
      <c r="O104" s="30" t="s">
        <v>216</v>
      </c>
      <c r="P104" s="30"/>
      <c r="Q104" s="30"/>
      <c r="R104" s="30"/>
      <c r="S104" s="114">
        <f t="shared" si="1"/>
        <v>0</v>
      </c>
      <c r="T104" s="30"/>
    </row>
    <row r="105" spans="1:20" ht="30" customHeight="1" x14ac:dyDescent="0.2">
      <c r="A105" s="67">
        <v>1</v>
      </c>
      <c r="B105" s="68" t="s">
        <v>161</v>
      </c>
      <c r="C105" s="27"/>
      <c r="D105" s="27"/>
      <c r="E105" s="32"/>
      <c r="F105" s="27"/>
      <c r="G105" s="30"/>
      <c r="H105" s="30"/>
      <c r="I105" s="30"/>
      <c r="J105" s="30"/>
      <c r="K105" s="30"/>
      <c r="L105" s="310"/>
      <c r="M105" s="311"/>
      <c r="N105" s="312"/>
      <c r="O105" s="30" t="s">
        <v>216</v>
      </c>
      <c r="P105" s="30"/>
      <c r="Q105" s="30"/>
      <c r="R105" s="30"/>
      <c r="S105" s="114">
        <f t="shared" si="1"/>
        <v>0</v>
      </c>
      <c r="T105" s="30"/>
    </row>
    <row r="106" spans="1:20" ht="30" customHeight="1" x14ac:dyDescent="0.2">
      <c r="A106" s="67">
        <v>2.1</v>
      </c>
      <c r="B106" s="68" t="s">
        <v>162</v>
      </c>
      <c r="C106" s="27"/>
      <c r="D106" s="27"/>
      <c r="E106" s="27"/>
      <c r="F106" s="27"/>
      <c r="G106" s="27"/>
      <c r="H106" s="30"/>
      <c r="I106" s="30"/>
      <c r="J106" s="30"/>
      <c r="K106" s="30"/>
      <c r="L106" s="310"/>
      <c r="M106" s="311"/>
      <c r="N106" s="312"/>
      <c r="O106" s="30" t="s">
        <v>216</v>
      </c>
      <c r="P106" s="30"/>
      <c r="Q106" s="30"/>
      <c r="R106" s="30"/>
      <c r="S106" s="114">
        <f t="shared" si="1"/>
        <v>0</v>
      </c>
      <c r="T106" s="27"/>
    </row>
    <row r="107" spans="1:20" ht="30" customHeight="1" x14ac:dyDescent="0.2">
      <c r="A107" s="67">
        <v>2.2000000000000002</v>
      </c>
      <c r="B107" s="68" t="s">
        <v>163</v>
      </c>
      <c r="C107" s="27"/>
      <c r="D107" s="27"/>
      <c r="E107" s="32"/>
      <c r="F107" s="27"/>
      <c r="G107" s="27"/>
      <c r="H107" s="30"/>
      <c r="I107" s="30"/>
      <c r="J107" s="30"/>
      <c r="K107" s="30"/>
      <c r="L107" s="310"/>
      <c r="M107" s="311"/>
      <c r="N107" s="312"/>
      <c r="O107" s="30" t="s">
        <v>216</v>
      </c>
      <c r="P107" s="30"/>
      <c r="Q107" s="30"/>
      <c r="R107" s="30"/>
      <c r="S107" s="114">
        <f t="shared" si="1"/>
        <v>0</v>
      </c>
      <c r="T107" s="27"/>
    </row>
    <row r="108" spans="1:20" ht="30" customHeight="1" x14ac:dyDescent="0.2">
      <c r="A108" s="67">
        <v>2.2999999999999998</v>
      </c>
      <c r="B108" s="68" t="s">
        <v>164</v>
      </c>
      <c r="C108" s="27"/>
      <c r="D108" s="27"/>
      <c r="E108" s="32"/>
      <c r="F108" s="27"/>
      <c r="G108" s="27"/>
      <c r="H108" s="30"/>
      <c r="I108" s="30"/>
      <c r="J108" s="30"/>
      <c r="K108" s="30"/>
      <c r="L108" s="310"/>
      <c r="M108" s="311"/>
      <c r="N108" s="312"/>
      <c r="O108" s="30" t="s">
        <v>216</v>
      </c>
      <c r="P108" s="30"/>
      <c r="Q108" s="30"/>
      <c r="R108" s="30"/>
      <c r="S108" s="114">
        <f t="shared" si="1"/>
        <v>0</v>
      </c>
      <c r="T108" s="27"/>
    </row>
    <row r="109" spans="1:20" ht="30" customHeight="1" x14ac:dyDescent="0.2">
      <c r="A109" s="67">
        <v>2.4</v>
      </c>
      <c r="B109" s="68" t="s">
        <v>165</v>
      </c>
      <c r="C109" s="27"/>
      <c r="D109" s="27"/>
      <c r="E109" s="32"/>
      <c r="F109" s="27"/>
      <c r="G109" s="27"/>
      <c r="H109" s="30"/>
      <c r="I109" s="30"/>
      <c r="J109" s="30"/>
      <c r="K109" s="30"/>
      <c r="L109" s="310"/>
      <c r="M109" s="311"/>
      <c r="N109" s="312"/>
      <c r="O109" s="30" t="s">
        <v>216</v>
      </c>
      <c r="P109" s="30"/>
      <c r="Q109" s="30"/>
      <c r="R109" s="30"/>
      <c r="S109" s="114">
        <f t="shared" si="1"/>
        <v>0</v>
      </c>
      <c r="T109" s="27"/>
    </row>
    <row r="110" spans="1:20" ht="30" customHeight="1" x14ac:dyDescent="0.2">
      <c r="A110" s="67">
        <v>2.5</v>
      </c>
      <c r="B110" s="68" t="s">
        <v>166</v>
      </c>
      <c r="C110" s="27"/>
      <c r="D110" s="27"/>
      <c r="E110" s="32"/>
      <c r="F110" s="27"/>
      <c r="G110" s="27"/>
      <c r="H110" s="30"/>
      <c r="I110" s="30"/>
      <c r="J110" s="30"/>
      <c r="K110" s="30"/>
      <c r="L110" s="310"/>
      <c r="M110" s="311"/>
      <c r="N110" s="312"/>
      <c r="O110" s="30" t="s">
        <v>216</v>
      </c>
      <c r="P110" s="30"/>
      <c r="Q110" s="30"/>
      <c r="R110" s="30"/>
      <c r="S110" s="114">
        <f t="shared" si="1"/>
        <v>0</v>
      </c>
      <c r="T110" s="27"/>
    </row>
    <row r="111" spans="1:20" ht="30" customHeight="1" x14ac:dyDescent="0.2">
      <c r="A111" s="67">
        <v>2.6</v>
      </c>
      <c r="B111" s="68" t="s">
        <v>167</v>
      </c>
      <c r="C111" s="27"/>
      <c r="D111" s="27"/>
      <c r="E111" s="32"/>
      <c r="F111" s="27"/>
      <c r="G111" s="27"/>
      <c r="H111" s="30"/>
      <c r="I111" s="30"/>
      <c r="J111" s="30"/>
      <c r="K111" s="30"/>
      <c r="L111" s="310"/>
      <c r="M111" s="311"/>
      <c r="N111" s="312"/>
      <c r="O111" s="30" t="s">
        <v>216</v>
      </c>
      <c r="P111" s="30"/>
      <c r="Q111" s="30"/>
      <c r="R111" s="30"/>
      <c r="S111" s="114">
        <f t="shared" si="1"/>
        <v>0</v>
      </c>
      <c r="T111" s="27"/>
    </row>
    <row r="112" spans="1:20" ht="30" customHeight="1" x14ac:dyDescent="0.2">
      <c r="A112" s="67">
        <v>2.7</v>
      </c>
      <c r="B112" s="68" t="s">
        <v>168</v>
      </c>
      <c r="C112" s="27"/>
      <c r="D112" s="27"/>
      <c r="E112" s="32"/>
      <c r="F112" s="27"/>
      <c r="G112" s="27"/>
      <c r="H112" s="30"/>
      <c r="I112" s="30"/>
      <c r="J112" s="30"/>
      <c r="K112" s="30"/>
      <c r="L112" s="310"/>
      <c r="M112" s="311"/>
      <c r="N112" s="312"/>
      <c r="O112" s="30" t="s">
        <v>216</v>
      </c>
      <c r="P112" s="30"/>
      <c r="Q112" s="30"/>
      <c r="R112" s="30"/>
      <c r="S112" s="114">
        <f t="shared" si="1"/>
        <v>0</v>
      </c>
      <c r="T112" s="27"/>
    </row>
    <row r="113" spans="1:20" ht="30" customHeight="1" x14ac:dyDescent="0.2">
      <c r="A113" s="67">
        <v>2.8</v>
      </c>
      <c r="B113" s="68" t="s">
        <v>169</v>
      </c>
      <c r="C113" s="27"/>
      <c r="D113" s="27"/>
      <c r="E113" s="32"/>
      <c r="F113" s="27"/>
      <c r="G113" s="27"/>
      <c r="H113" s="30"/>
      <c r="I113" s="30"/>
      <c r="J113" s="30"/>
      <c r="K113" s="30"/>
      <c r="L113" s="310"/>
      <c r="M113" s="311"/>
      <c r="N113" s="312"/>
      <c r="O113" s="30" t="s">
        <v>216</v>
      </c>
      <c r="P113" s="30"/>
      <c r="Q113" s="30"/>
      <c r="R113" s="30"/>
      <c r="S113" s="114">
        <f t="shared" si="1"/>
        <v>0</v>
      </c>
      <c r="T113" s="27"/>
    </row>
    <row r="114" spans="1:20" ht="30" customHeight="1" x14ac:dyDescent="0.2">
      <c r="A114" s="67">
        <v>3</v>
      </c>
      <c r="B114" s="68" t="s">
        <v>170</v>
      </c>
      <c r="C114" s="27"/>
      <c r="D114" s="27"/>
      <c r="E114" s="32"/>
      <c r="F114" s="27"/>
      <c r="G114" s="27"/>
      <c r="H114" s="30"/>
      <c r="I114" s="30"/>
      <c r="J114" s="30"/>
      <c r="K114" s="30"/>
      <c r="L114" s="310"/>
      <c r="M114" s="311"/>
      <c r="N114" s="312"/>
      <c r="O114" s="30" t="s">
        <v>216</v>
      </c>
      <c r="P114" s="30"/>
      <c r="Q114" s="30"/>
      <c r="R114" s="30"/>
      <c r="S114" s="114">
        <f t="shared" si="1"/>
        <v>0</v>
      </c>
      <c r="T114" s="27"/>
    </row>
    <row r="115" spans="1:20" ht="30" customHeight="1" x14ac:dyDescent="0.2">
      <c r="A115" s="67">
        <v>4</v>
      </c>
      <c r="B115" s="68" t="s">
        <v>218</v>
      </c>
      <c r="C115" s="29"/>
      <c r="D115" s="29"/>
      <c r="E115" s="28"/>
      <c r="F115" s="29"/>
      <c r="G115" s="29"/>
      <c r="H115" s="30"/>
      <c r="I115" s="30"/>
      <c r="J115" s="30"/>
      <c r="K115" s="30"/>
      <c r="L115" s="313"/>
      <c r="M115" s="314"/>
      <c r="N115" s="315"/>
      <c r="O115" s="30" t="s">
        <v>216</v>
      </c>
      <c r="P115" s="31"/>
      <c r="Q115" s="31"/>
      <c r="R115" s="31"/>
      <c r="S115" s="114">
        <f t="shared" si="1"/>
        <v>0</v>
      </c>
      <c r="T115" s="29"/>
    </row>
    <row r="116" spans="1:20" ht="30" customHeight="1" x14ac:dyDescent="0.2">
      <c r="A116" s="67">
        <v>5</v>
      </c>
      <c r="B116" s="68" t="s">
        <v>172</v>
      </c>
      <c r="C116" s="29"/>
      <c r="D116" s="29"/>
      <c r="E116" s="28"/>
      <c r="F116" s="29"/>
      <c r="G116" s="29"/>
      <c r="H116" s="30"/>
      <c r="I116" s="30"/>
      <c r="J116" s="30"/>
      <c r="K116" s="30"/>
      <c r="L116" s="27" t="s">
        <v>219</v>
      </c>
      <c r="M116" s="27" t="s">
        <v>220</v>
      </c>
      <c r="N116" s="27" t="s">
        <v>221</v>
      </c>
      <c r="O116" s="30" t="s">
        <v>216</v>
      </c>
      <c r="P116" s="31"/>
      <c r="Q116" s="31"/>
      <c r="R116" s="31"/>
      <c r="S116" s="114">
        <f t="shared" si="1"/>
        <v>0</v>
      </c>
      <c r="T116" s="29"/>
    </row>
    <row r="117" spans="1:20" ht="30" customHeight="1" x14ac:dyDescent="0.2">
      <c r="A117" s="67">
        <v>6</v>
      </c>
      <c r="B117" s="68" t="s">
        <v>173</v>
      </c>
      <c r="C117" s="29"/>
      <c r="D117" s="29"/>
      <c r="E117" s="28"/>
      <c r="F117" s="29"/>
      <c r="G117" s="27"/>
      <c r="H117" s="30"/>
      <c r="I117" s="30"/>
      <c r="J117" s="30"/>
      <c r="K117" s="30"/>
      <c r="L117" s="422"/>
      <c r="M117" s="423"/>
      <c r="N117" s="424"/>
      <c r="O117" s="30" t="s">
        <v>216</v>
      </c>
      <c r="P117" s="30"/>
      <c r="Q117" s="30"/>
      <c r="R117" s="30"/>
      <c r="S117" s="114">
        <f t="shared" si="1"/>
        <v>0</v>
      </c>
      <c r="T117" s="27"/>
    </row>
    <row r="118" spans="1:20" ht="30" customHeight="1" x14ac:dyDescent="0.2">
      <c r="A118" s="67">
        <v>7</v>
      </c>
      <c r="B118" s="68" t="s">
        <v>174</v>
      </c>
      <c r="C118" s="29"/>
      <c r="D118" s="29"/>
      <c r="E118" s="28"/>
      <c r="F118" s="29"/>
      <c r="G118" s="27"/>
      <c r="H118" s="30"/>
      <c r="I118" s="30"/>
      <c r="J118" s="30"/>
      <c r="K118" s="30"/>
      <c r="L118" s="310"/>
      <c r="M118" s="311"/>
      <c r="N118" s="312"/>
      <c r="O118" s="30" t="s">
        <v>216</v>
      </c>
      <c r="P118" s="30"/>
      <c r="Q118" s="30"/>
      <c r="R118" s="30"/>
      <c r="S118" s="114">
        <f t="shared" si="1"/>
        <v>0</v>
      </c>
      <c r="T118" s="27"/>
    </row>
    <row r="119" spans="1:20" ht="30" customHeight="1" x14ac:dyDescent="0.2">
      <c r="A119" s="67">
        <v>8</v>
      </c>
      <c r="B119" s="68" t="s">
        <v>175</v>
      </c>
      <c r="C119" s="29"/>
      <c r="D119" s="29"/>
      <c r="E119" s="28"/>
      <c r="F119" s="29"/>
      <c r="G119" s="27"/>
      <c r="H119" s="30"/>
      <c r="I119" s="30"/>
      <c r="J119" s="30"/>
      <c r="K119" s="30"/>
      <c r="L119" s="313"/>
      <c r="M119" s="314"/>
      <c r="N119" s="315"/>
      <c r="O119" s="30" t="s">
        <v>216</v>
      </c>
      <c r="P119" s="30"/>
      <c r="Q119" s="30"/>
      <c r="R119" s="30"/>
      <c r="S119" s="114">
        <f t="shared" si="1"/>
        <v>0</v>
      </c>
      <c r="T119" s="27"/>
    </row>
    <row r="120" spans="1:20" ht="30" customHeight="1" x14ac:dyDescent="0.2">
      <c r="A120" s="292" t="s">
        <v>222</v>
      </c>
      <c r="B120" s="293"/>
      <c r="C120" s="289"/>
      <c r="D120" s="290"/>
      <c r="E120" s="291"/>
      <c r="F120" s="29"/>
      <c r="G120" s="338"/>
      <c r="H120" s="339"/>
      <c r="I120" s="339"/>
      <c r="J120" s="339"/>
      <c r="K120" s="339"/>
      <c r="L120" s="339"/>
      <c r="M120" s="339"/>
      <c r="N120" s="339"/>
      <c r="O120" s="339"/>
      <c r="P120" s="339"/>
      <c r="Q120" s="339"/>
      <c r="R120" s="340"/>
      <c r="S120" s="114">
        <f>F120</f>
        <v>0</v>
      </c>
      <c r="T120" s="131"/>
    </row>
    <row r="121" spans="1:20" ht="18" customHeight="1" x14ac:dyDescent="0.2">
      <c r="A121" s="259" t="s">
        <v>114</v>
      </c>
      <c r="B121" s="260"/>
      <c r="C121" s="110">
        <f>SUM(C102:C119)</f>
        <v>0</v>
      </c>
      <c r="D121" s="110">
        <f t="shared" ref="D121:K121" si="2">SUM(D102:D119)</f>
        <v>0</v>
      </c>
      <c r="E121" s="111">
        <f t="shared" si="2"/>
        <v>0</v>
      </c>
      <c r="F121" s="110">
        <f>SUM(F102:F120)</f>
        <v>0</v>
      </c>
      <c r="G121" s="110">
        <f t="shared" si="2"/>
        <v>0</v>
      </c>
      <c r="H121" s="110">
        <f t="shared" si="2"/>
        <v>0</v>
      </c>
      <c r="I121" s="110">
        <f t="shared" si="2"/>
        <v>0</v>
      </c>
      <c r="J121" s="110">
        <f t="shared" si="2"/>
        <v>0</v>
      </c>
      <c r="K121" s="110">
        <f t="shared" si="2"/>
        <v>0</v>
      </c>
      <c r="L121" s="413" t="e">
        <f>L116+M116</f>
        <v>#VALUE!</v>
      </c>
      <c r="M121" s="414"/>
      <c r="N121" s="110" t="str">
        <f>N116</f>
        <v>Operational Water</v>
      </c>
      <c r="O121" s="110">
        <f>SUM(O100:O119)</f>
        <v>0</v>
      </c>
      <c r="P121" s="110">
        <f t="shared" ref="P121:T121" si="3">SUM(P100:P119)</f>
        <v>0</v>
      </c>
      <c r="Q121" s="110">
        <f t="shared" si="3"/>
        <v>0</v>
      </c>
      <c r="R121" s="110">
        <f t="shared" si="3"/>
        <v>0</v>
      </c>
      <c r="S121" s="110">
        <f>SUM(S100:S120)</f>
        <v>0</v>
      </c>
      <c r="T121" s="110">
        <f t="shared" si="3"/>
        <v>0</v>
      </c>
    </row>
    <row r="122" spans="1:20" ht="18" customHeight="1" x14ac:dyDescent="0.2">
      <c r="A122" s="259" t="s">
        <v>237</v>
      </c>
      <c r="B122" s="260"/>
      <c r="C122" s="112" t="e">
        <f t="shared" ref="C122:K122" si="4">C121/$C$6</f>
        <v>#DIV/0!</v>
      </c>
      <c r="D122" s="112" t="e">
        <f t="shared" si="4"/>
        <v>#DIV/0!</v>
      </c>
      <c r="E122" s="112" t="e">
        <f t="shared" si="4"/>
        <v>#DIV/0!</v>
      </c>
      <c r="F122" s="112" t="e">
        <f t="shared" si="4"/>
        <v>#DIV/0!</v>
      </c>
      <c r="G122" s="112" t="e">
        <f t="shared" si="4"/>
        <v>#DIV/0!</v>
      </c>
      <c r="H122" s="112" t="e">
        <f t="shared" si="4"/>
        <v>#DIV/0!</v>
      </c>
      <c r="I122" s="112" t="e">
        <f t="shared" si="4"/>
        <v>#DIV/0!</v>
      </c>
      <c r="J122" s="112" t="e">
        <f t="shared" si="4"/>
        <v>#DIV/0!</v>
      </c>
      <c r="K122" s="112" t="e">
        <f t="shared" si="4"/>
        <v>#DIV/0!</v>
      </c>
      <c r="L122" s="415" t="e">
        <f>L121/$C$6</f>
        <v>#VALUE!</v>
      </c>
      <c r="M122" s="416"/>
      <c r="N122" s="112" t="e">
        <f t="shared" ref="N122:T122" si="5">N121/$C$6</f>
        <v>#VALUE!</v>
      </c>
      <c r="O122" s="113" t="e">
        <f t="shared" si="5"/>
        <v>#DIV/0!</v>
      </c>
      <c r="P122" s="113" t="e">
        <f t="shared" si="5"/>
        <v>#DIV/0!</v>
      </c>
      <c r="Q122" s="113" t="e">
        <f t="shared" si="5"/>
        <v>#DIV/0!</v>
      </c>
      <c r="R122" s="113" t="e">
        <f t="shared" si="5"/>
        <v>#DIV/0!</v>
      </c>
      <c r="S122" s="113" t="e">
        <f t="shared" si="5"/>
        <v>#DIV/0!</v>
      </c>
      <c r="T122" s="112" t="e">
        <f t="shared" si="5"/>
        <v>#DIV/0!</v>
      </c>
    </row>
    <row r="123" spans="1:20" x14ac:dyDescent="0.2">
      <c r="A123" s="93" t="s">
        <v>223</v>
      </c>
      <c r="B123" s="94"/>
      <c r="C123" s="94"/>
      <c r="D123" s="94"/>
      <c r="E123" s="94"/>
      <c r="F123" s="94"/>
      <c r="G123" s="94"/>
      <c r="H123" s="94"/>
      <c r="I123" s="94"/>
      <c r="J123" s="94"/>
      <c r="K123" s="94"/>
      <c r="L123" s="94"/>
      <c r="M123" s="94"/>
      <c r="N123" s="94"/>
      <c r="O123" s="94"/>
      <c r="P123" s="94"/>
      <c r="Q123" s="94"/>
      <c r="R123" s="94"/>
      <c r="S123" s="94"/>
      <c r="T123" s="94"/>
    </row>
    <row r="124" spans="1:20" ht="14.25" x14ac:dyDescent="0.2">
      <c r="A124" s="77" t="s">
        <v>266</v>
      </c>
      <c r="B124" s="77"/>
      <c r="C124" s="77"/>
      <c r="D124" s="77"/>
      <c r="E124" s="77"/>
      <c r="F124" s="77"/>
      <c r="G124" s="77"/>
      <c r="H124" s="77"/>
      <c r="I124" s="77"/>
      <c r="J124" s="77"/>
      <c r="K124" s="77"/>
      <c r="L124" s="77"/>
      <c r="M124" s="77"/>
      <c r="N124" s="77"/>
      <c r="O124" s="77"/>
      <c r="P124" s="77"/>
      <c r="Q124" s="480"/>
      <c r="R124" s="480"/>
      <c r="S124" s="480"/>
    </row>
    <row r="125" spans="1:20" ht="23.25" customHeight="1" x14ac:dyDescent="0.2">
      <c r="A125" s="77"/>
      <c r="B125" s="77"/>
      <c r="C125" s="77"/>
      <c r="D125" s="77"/>
      <c r="E125" s="77"/>
      <c r="F125" s="77"/>
      <c r="G125" s="77"/>
      <c r="H125" s="77"/>
      <c r="I125" s="77"/>
      <c r="J125" s="77"/>
      <c r="K125" s="77"/>
      <c r="L125" s="77"/>
      <c r="M125" s="77"/>
      <c r="N125" s="77"/>
      <c r="O125" s="77"/>
      <c r="P125" s="77"/>
    </row>
    <row r="126" spans="1:20" ht="23.25" x14ac:dyDescent="0.2">
      <c r="A126" s="92"/>
      <c r="B126" s="92"/>
      <c r="C126" s="92"/>
      <c r="D126" s="92"/>
      <c r="E126" s="92"/>
      <c r="F126" s="92"/>
    </row>
    <row r="127" spans="1:20" ht="13.5" customHeight="1" x14ac:dyDescent="0.2">
      <c r="A127" s="92"/>
      <c r="B127" s="92"/>
      <c r="C127" s="92"/>
      <c r="D127" s="92"/>
      <c r="E127" s="92"/>
      <c r="F127" s="92"/>
    </row>
    <row r="128" spans="1:20" ht="25.5" customHeight="1" x14ac:dyDescent="0.2">
      <c r="A128" s="92"/>
      <c r="B128" s="92"/>
      <c r="C128" s="92"/>
      <c r="D128" s="92"/>
      <c r="E128" s="92"/>
      <c r="F128" s="92"/>
    </row>
    <row r="129" spans="1:6" ht="29.65" customHeight="1" x14ac:dyDescent="0.2">
      <c r="A129" s="92"/>
      <c r="B129" s="92"/>
      <c r="C129" s="92"/>
      <c r="D129" s="92"/>
      <c r="E129" s="92"/>
      <c r="F129" s="92"/>
    </row>
    <row r="130" spans="1:6" ht="29.25" customHeight="1" x14ac:dyDescent="0.2">
      <c r="A130" s="92"/>
      <c r="B130" s="92"/>
      <c r="C130" s="92"/>
      <c r="D130" s="92"/>
      <c r="E130" s="92"/>
      <c r="F130" s="92"/>
    </row>
    <row r="131" spans="1:6" ht="33" customHeight="1" x14ac:dyDescent="0.2">
      <c r="A131" s="92"/>
      <c r="B131" s="92"/>
      <c r="C131" s="92"/>
      <c r="D131" s="92"/>
      <c r="E131" s="92"/>
      <c r="F131" s="92"/>
    </row>
    <row r="132" spans="1:6" ht="33" customHeight="1" x14ac:dyDescent="0.2">
      <c r="A132" s="92"/>
      <c r="B132" s="92"/>
      <c r="C132" s="92"/>
      <c r="D132" s="92"/>
      <c r="E132" s="92"/>
      <c r="F132" s="92"/>
    </row>
    <row r="133" spans="1:6" ht="33.4" customHeight="1" x14ac:dyDescent="0.2">
      <c r="A133" s="92"/>
      <c r="B133" s="92"/>
      <c r="C133" s="92"/>
      <c r="D133" s="92"/>
      <c r="E133" s="92"/>
      <c r="F133" s="92"/>
    </row>
    <row r="134" spans="1:6" ht="29.65" customHeight="1" x14ac:dyDescent="0.2">
      <c r="A134" s="92"/>
      <c r="B134" s="92"/>
      <c r="C134" s="92"/>
      <c r="D134" s="92"/>
      <c r="E134" s="92"/>
      <c r="F134" s="92"/>
    </row>
    <row r="135" spans="1:6" ht="34.9" customHeight="1" x14ac:dyDescent="0.2">
      <c r="A135" s="92"/>
      <c r="B135" s="92"/>
      <c r="C135" s="92"/>
      <c r="D135" s="92"/>
      <c r="E135" s="92"/>
      <c r="F135" s="92"/>
    </row>
    <row r="136" spans="1:6" ht="28.9" customHeight="1" x14ac:dyDescent="0.2">
      <c r="A136" s="92"/>
      <c r="B136" s="92"/>
      <c r="C136" s="92"/>
      <c r="D136" s="92"/>
      <c r="E136" s="92"/>
      <c r="F136" s="92"/>
    </row>
    <row r="137" spans="1:6" ht="31.9" customHeight="1" x14ac:dyDescent="0.2">
      <c r="A137" s="92"/>
      <c r="B137" s="92"/>
      <c r="C137" s="92"/>
      <c r="D137" s="92"/>
      <c r="E137" s="92"/>
      <c r="F137" s="92"/>
    </row>
    <row r="138" spans="1:6" ht="33" customHeight="1" x14ac:dyDescent="0.2">
      <c r="A138" s="92"/>
      <c r="B138" s="92"/>
      <c r="C138" s="92"/>
      <c r="D138" s="92"/>
      <c r="E138" s="92"/>
      <c r="F138" s="92"/>
    </row>
    <row r="139" spans="1:6" ht="34.15" customHeight="1" x14ac:dyDescent="0.2">
      <c r="A139" s="92"/>
      <c r="B139" s="92"/>
      <c r="C139" s="92"/>
      <c r="D139" s="92"/>
      <c r="E139" s="92"/>
      <c r="F139" s="92"/>
    </row>
    <row r="140" spans="1:6" ht="30.4" customHeight="1" x14ac:dyDescent="0.2">
      <c r="A140" s="92"/>
      <c r="B140" s="92"/>
      <c r="C140" s="92"/>
      <c r="D140" s="92"/>
      <c r="E140" s="92"/>
      <c r="F140" s="92"/>
    </row>
    <row r="141" spans="1:6" ht="32.65" customHeight="1" x14ac:dyDescent="0.2">
      <c r="A141" s="92"/>
      <c r="B141" s="92"/>
      <c r="C141" s="92"/>
      <c r="D141" s="92"/>
      <c r="E141" s="92"/>
      <c r="F141" s="92"/>
    </row>
    <row r="142" spans="1:6" ht="31.5" customHeight="1" x14ac:dyDescent="0.2">
      <c r="A142" s="92"/>
      <c r="B142" s="92"/>
      <c r="C142" s="92"/>
      <c r="D142" s="92"/>
      <c r="E142" s="92"/>
      <c r="F142" s="92"/>
    </row>
    <row r="143" spans="1:6" ht="38.25" customHeight="1" x14ac:dyDescent="0.2">
      <c r="A143" s="92"/>
      <c r="B143" s="92"/>
      <c r="C143" s="92"/>
      <c r="D143" s="92"/>
      <c r="E143" s="92"/>
      <c r="F143" s="92"/>
    </row>
    <row r="144" spans="1:6" ht="24.75" customHeight="1" x14ac:dyDescent="0.2">
      <c r="A144" s="92"/>
      <c r="B144" s="92"/>
      <c r="C144" s="92"/>
      <c r="D144" s="92"/>
      <c r="E144" s="92"/>
      <c r="F144" s="92"/>
    </row>
    <row r="145" spans="1:6" ht="35.65" customHeight="1" x14ac:dyDescent="0.2">
      <c r="A145" s="92"/>
      <c r="B145" s="92"/>
      <c r="C145" s="92"/>
      <c r="D145" s="92"/>
      <c r="E145" s="92"/>
      <c r="F145" s="92"/>
    </row>
    <row r="146" spans="1:6" ht="31.5" customHeight="1" x14ac:dyDescent="0.2">
      <c r="A146" s="92"/>
      <c r="B146" s="92"/>
      <c r="C146" s="92"/>
      <c r="D146" s="92"/>
      <c r="E146" s="92"/>
      <c r="F146" s="92"/>
    </row>
    <row r="147" spans="1:6" ht="25.9" customHeight="1" x14ac:dyDescent="0.2">
      <c r="A147" s="92"/>
      <c r="B147" s="92"/>
      <c r="C147" s="92"/>
      <c r="D147" s="92"/>
      <c r="E147" s="92"/>
      <c r="F147" s="92"/>
    </row>
    <row r="148" spans="1:6" ht="33" customHeight="1" x14ac:dyDescent="0.2">
      <c r="A148" s="92"/>
      <c r="B148" s="92"/>
      <c r="C148" s="92"/>
      <c r="D148" s="92"/>
      <c r="E148" s="92"/>
      <c r="F148" s="92"/>
    </row>
    <row r="149" spans="1:6" ht="37.9" customHeight="1" x14ac:dyDescent="0.2">
      <c r="A149" s="92"/>
      <c r="B149" s="92"/>
      <c r="C149" s="92"/>
      <c r="D149" s="92"/>
      <c r="E149" s="92"/>
      <c r="F149" s="92"/>
    </row>
    <row r="150" spans="1:6" ht="37.9" customHeight="1" x14ac:dyDescent="0.2">
      <c r="A150" s="92"/>
      <c r="B150" s="92"/>
      <c r="C150" s="92"/>
      <c r="D150" s="92"/>
      <c r="E150" s="92"/>
      <c r="F150" s="92"/>
    </row>
    <row r="151" spans="1:6" ht="24.75" customHeight="1" x14ac:dyDescent="0.2">
      <c r="A151" s="92"/>
      <c r="B151" s="92"/>
      <c r="C151" s="92"/>
      <c r="D151" s="92"/>
      <c r="E151" s="92"/>
      <c r="F151" s="92"/>
    </row>
    <row r="152" spans="1:6" ht="13.15" customHeight="1" x14ac:dyDescent="0.2">
      <c r="A152" s="92"/>
      <c r="B152" s="92"/>
      <c r="C152" s="92"/>
      <c r="D152" s="92"/>
      <c r="E152" s="92"/>
      <c r="F152" s="92"/>
    </row>
    <row r="153" spans="1:6" ht="13.15" customHeight="1" x14ac:dyDescent="0.2">
      <c r="A153" s="92"/>
      <c r="B153" s="92"/>
      <c r="C153" s="92"/>
      <c r="D153" s="92"/>
      <c r="E153" s="92"/>
      <c r="F153" s="92"/>
    </row>
    <row r="154" spans="1:6" ht="23.25" x14ac:dyDescent="0.2">
      <c r="A154" s="92"/>
      <c r="B154" s="92"/>
      <c r="C154" s="92"/>
      <c r="D154" s="92"/>
      <c r="E154" s="92"/>
      <c r="F154" s="92"/>
    </row>
    <row r="155" spans="1:6" ht="12.75" customHeight="1" x14ac:dyDescent="0.2">
      <c r="A155" s="92"/>
      <c r="B155" s="92"/>
      <c r="C155" s="92"/>
      <c r="D155" s="92"/>
      <c r="E155" s="92"/>
      <c r="F155" s="92"/>
    </row>
    <row r="156" spans="1:6" ht="23.25" x14ac:dyDescent="0.2">
      <c r="A156" s="92"/>
      <c r="B156" s="92"/>
      <c r="C156" s="92"/>
      <c r="D156" s="92"/>
      <c r="E156" s="92"/>
      <c r="F156" s="92"/>
    </row>
    <row r="157" spans="1:6" ht="23.25" x14ac:dyDescent="0.2">
      <c r="A157" s="92"/>
      <c r="B157" s="92"/>
      <c r="C157" s="92"/>
      <c r="D157" s="92"/>
      <c r="E157" s="92"/>
      <c r="F157" s="92"/>
    </row>
    <row r="158" spans="1:6" ht="23.25" x14ac:dyDescent="0.2">
      <c r="A158" s="92"/>
      <c r="B158" s="92"/>
      <c r="C158" s="92"/>
      <c r="D158" s="92"/>
      <c r="E158" s="92"/>
      <c r="F158" s="92"/>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5" t="s">
        <v>267</v>
      </c>
    </row>
    <row r="3" spans="2:5" x14ac:dyDescent="0.2">
      <c r="B3" s="79" t="s">
        <v>268</v>
      </c>
    </row>
    <row r="4" spans="2:5" x14ac:dyDescent="0.2">
      <c r="B4" s="79" t="s">
        <v>117</v>
      </c>
    </row>
    <row r="5" spans="2:5" x14ac:dyDescent="0.2">
      <c r="B5" s="79" t="s">
        <v>269</v>
      </c>
    </row>
    <row r="6" spans="2:5" x14ac:dyDescent="0.2">
      <c r="B6" s="79" t="s">
        <v>270</v>
      </c>
    </row>
    <row r="9" spans="2:5" x14ac:dyDescent="0.2">
      <c r="B9" s="135" t="s">
        <v>271</v>
      </c>
      <c r="C9" s="135" t="s">
        <v>272</v>
      </c>
      <c r="D9" s="135" t="s">
        <v>273</v>
      </c>
      <c r="E9" s="135" t="s">
        <v>274</v>
      </c>
    </row>
    <row r="10" spans="2:5" x14ac:dyDescent="0.2">
      <c r="B10" s="136" t="s">
        <v>268</v>
      </c>
      <c r="C10" s="79" t="s">
        <v>275</v>
      </c>
      <c r="D10" s="79" t="s">
        <v>276</v>
      </c>
      <c r="E10" s="79" t="s">
        <v>277</v>
      </c>
    </row>
    <row r="11" spans="2:5" x14ac:dyDescent="0.2">
      <c r="B11" s="136" t="s">
        <v>117</v>
      </c>
      <c r="C11" s="79" t="s">
        <v>278</v>
      </c>
      <c r="D11" s="79" t="s">
        <v>279</v>
      </c>
      <c r="E11" s="79" t="s">
        <v>280</v>
      </c>
    </row>
    <row r="12" spans="2:5" x14ac:dyDescent="0.2">
      <c r="B12" s="136" t="s">
        <v>269</v>
      </c>
      <c r="C12" s="79" t="s">
        <v>281</v>
      </c>
      <c r="D12" s="79" t="s">
        <v>282</v>
      </c>
      <c r="E12" s="79" t="s">
        <v>283</v>
      </c>
    </row>
    <row r="13" spans="2:5" x14ac:dyDescent="0.2">
      <c r="B13" s="136" t="s">
        <v>270</v>
      </c>
      <c r="C13" s="79" t="s">
        <v>278</v>
      </c>
      <c r="D13" s="79" t="s">
        <v>284</v>
      </c>
      <c r="E13" s="79" t="s">
        <v>285</v>
      </c>
    </row>
    <row r="15" spans="2:5" ht="25.5" x14ac:dyDescent="0.2">
      <c r="B15" s="137" t="s">
        <v>286</v>
      </c>
      <c r="C15" s="135" t="s">
        <v>272</v>
      </c>
      <c r="D15" s="135" t="s">
        <v>273</v>
      </c>
      <c r="E15" s="135" t="s">
        <v>274</v>
      </c>
    </row>
    <row r="16" spans="2:5" x14ac:dyDescent="0.2">
      <c r="B16" s="136" t="s">
        <v>268</v>
      </c>
      <c r="C16" s="79" t="s">
        <v>287</v>
      </c>
      <c r="D16" s="79" t="s">
        <v>288</v>
      </c>
      <c r="E16" s="79" t="s">
        <v>289</v>
      </c>
    </row>
    <row r="17" spans="2:5" x14ac:dyDescent="0.2">
      <c r="B17" s="136" t="s">
        <v>117</v>
      </c>
      <c r="C17" s="79" t="s">
        <v>290</v>
      </c>
      <c r="D17" s="79" t="s">
        <v>291</v>
      </c>
      <c r="E17" s="79" t="s">
        <v>292</v>
      </c>
    </row>
    <row r="18" spans="2:5" x14ac:dyDescent="0.2">
      <c r="B18" s="136" t="s">
        <v>269</v>
      </c>
      <c r="C18" s="79" t="s">
        <v>290</v>
      </c>
      <c r="D18" s="79" t="s">
        <v>293</v>
      </c>
      <c r="E18" s="79" t="s">
        <v>294</v>
      </c>
    </row>
    <row r="19" spans="2:5" x14ac:dyDescent="0.2">
      <c r="B19" s="136" t="s">
        <v>270</v>
      </c>
      <c r="C19" s="79" t="s">
        <v>295</v>
      </c>
      <c r="D19" s="79" t="s">
        <v>296</v>
      </c>
      <c r="E19" s="79"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05261B6F978042B0EC91E61BF6BB2E" ma:contentTypeVersion="28" ma:contentTypeDescription="Create a new document." ma:contentTypeScope="" ma:versionID="ce0d1367e9ac147af8ce908c2ad354d9">
  <xsd:schema xmlns:xsd="http://www.w3.org/2001/XMLSchema" xmlns:xs="http://www.w3.org/2001/XMLSchema" xmlns:p="http://schemas.microsoft.com/office/2006/metadata/properties" xmlns:ns2="ba32a520-29e5-44c1-848b-1a9332cfeb12" xmlns:ns3="5650fbec-c3cc-4bf9-a9ce-ad97c9c77413" targetNamespace="http://schemas.microsoft.com/office/2006/metadata/properties" ma:root="true" ma:fieldsID="cc8ca995723476b35e508c79e93ad0c5" ns2:_="" ns3:_="">
    <xsd:import namespace="ba32a520-29e5-44c1-848b-1a9332cfeb12"/>
    <xsd:import namespace="5650fbec-c3cc-4bf9-a9ce-ad97c9c774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Discipline" minOccurs="0"/>
                <xsd:element ref="ns3:Type_x002f_Form" minOccurs="0"/>
                <xsd:element ref="ns3:StatusCode" minOccurs="0"/>
                <xsd:element ref="ns3:MediaServiceOCR" minOccurs="0"/>
                <xsd:element ref="ns3:MediaServiceLocation" minOccurs="0"/>
                <xsd:element ref="ns3:FileDescription" minOccurs="0"/>
                <xsd:element ref="ns3:_Flow_SignoffStatus" minOccurs="0"/>
                <xsd:element ref="ns3:MediaServiceObjectDetectorVersions" minOccurs="0"/>
                <xsd:element ref="ns3:DesignStage" minOccurs="0"/>
                <xsd:element ref="ns3:IssueDate" minOccurs="0"/>
                <xsd:element ref="ns3:Re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2a520-29e5-44c1-848b-1a9332cfeb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2de6924-4a2a-455e-b3ad-4f09e235e9ac}" ma:internalName="TaxCatchAll" ma:showField="CatchAllData" ma:web="ba32a520-29e5-44c1-848b-1a9332cfeb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50fbec-c3cc-4bf9-a9ce-ad97c9c774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Discipline" ma:index="19" nillable="true" ma:displayName="Discipline" ma:description="For general (non-disciplinary) documents Z shall be used. &#10;The following Discipline codes shall be used on the project:" ma:format="Dropdown" ma:internalName="Discipline">
      <xsd:simpleType>
        <xsd:restriction base="dms:Choice">
          <xsd:enumeration value="Z Non discipline"/>
          <xsd:enumeration value="KL Client"/>
          <xsd:enumeration value="IM Information Management"/>
          <xsd:enumeration value="AR Architect"/>
          <xsd:enumeration value="ST  Structures"/>
          <xsd:enumeration value="CV Civil Engineering"/>
          <xsd:enumeration value="UT Utilities"/>
          <xsd:enumeration value="CS MEP Combined Services"/>
          <xsd:enumeration value="AC Acoustics"/>
          <xsd:enumeration value="AH Archaeology and Heritage"/>
          <xsd:enumeration value="FI Fire Engineering"/>
          <xsd:enumeration value="AQ Air Quality"/>
          <xsd:enumeration value="BE BREEAM"/>
          <xsd:enumeration value="DR Drainage Engineering"/>
          <xsd:enumeration value="ES Energy &amp; Sustainability*"/>
          <xsd:enumeration value="GE Geotechnical Engineering"/>
          <xsd:enumeration value="MD Multidiscipline"/>
          <xsd:enumeration value="PM Project Manager"/>
          <xsd:enumeration value="SE Security"/>
          <xsd:enumeration value="SV Surveys"/>
          <xsd:enumeration value="TO Topographical Services"/>
          <xsd:enumeration value="TP Transport Planning"/>
          <xsd:enumeration value="VT Vertical Transportation"/>
          <xsd:enumeration value="AM Asbestos Management"/>
          <xsd:enumeration value="EE Electrical Engineering"/>
          <xsd:enumeration value="ME Mechanical Engineer"/>
          <xsd:enumeration value="PH Public Health Engineer"/>
          <xsd:enumeration value="TV Tunnel Ventilation"/>
          <xsd:enumeration value="M3 3D model"/>
        </xsd:restriction>
      </xsd:simpleType>
    </xsd:element>
    <xsd:element name="Type_x002f_Form" ma:index="20" nillable="true" ma:displayName="Type / Form" ma:format="Dropdown" ma:internalName="Type_x002f_Form">
      <xsd:simpleType>
        <xsd:restriction base="dms:Choice">
          <xsd:enumeration value="IE Information Exchange Requirements"/>
          <xsd:enumeration value="DR Drawing Rendition"/>
          <xsd:enumeration value="SH Schedule"/>
          <xsd:enumeration value="RP Report"/>
          <xsd:enumeration value="PR Programme"/>
          <xsd:enumeration value="BQ Bill of Quantities"/>
          <xsd:enumeration value="CA Calculations"/>
          <xsd:enumeration value="CO Correspondence"/>
          <xsd:enumeration value="CP Cost Plan"/>
          <xsd:enumeration value="DN Design Development Note"/>
          <xsd:enumeration value="HS Health and Safety"/>
          <xsd:enumeration value="MI Minutes / Action Notes"/>
          <xsd:enumeration value="PP Presentation"/>
          <xsd:enumeration value="RA Risk Assessment"/>
          <xsd:enumeration value="RI Request for Information (RFI)"/>
          <xsd:enumeration value="SK Sketch"/>
          <xsd:enumeration value="SP Specification"/>
          <xsd:enumeration value="MU Markups"/>
          <xsd:enumeration value="IM Images"/>
          <xsd:enumeration value="VD Video"/>
          <xsd:enumeration value="IR Inspection Report"/>
          <xsd:enumeration value="N/A Sandpit"/>
          <xsd:enumeration value="RF References"/>
          <xsd:enumeration value="GU Guidance Document"/>
          <xsd:enumeration value="M3 3D model"/>
        </xsd:restriction>
      </xsd:simpleType>
    </xsd:element>
    <xsd:element name="StatusCode" ma:index="21" nillable="true" ma:displayName="Status Code" ma:format="Dropdown" ma:internalName="StatusCode">
      <xsd:simpleType>
        <xsd:restriction base="dms:Choice">
          <xsd:enumeration value="S0  Information container being developed within a task team"/>
          <xsd:enumeration value="W1 LIVE WIP file - shared for comments"/>
          <xsd:enumeration value="W2 LIVE WIP file - shared for input from other disciplines"/>
          <xsd:enumeration value="S1 &quot;Information containers that are suitable for geometrical and/or non‑geometrical coordination within a delivery"/>
          <xsd:enumeration value="S2  Information containers that are suitable for information/reference by other task teams within a delivery team"/>
          <xsd:enumeration value="S3  Information containers that are suitable for review and comment within a delivery team"/>
          <xsd:enumeration value="SS superseded"/>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FileDescription" ma:index="24" nillable="true" ma:displayName="File Description" ma:description="Short description of the File" ma:format="Dropdown" ma:internalName="FileDescription">
      <xsd:simpleType>
        <xsd:restriction base="dms:Text">
          <xsd:maxLength value="255"/>
        </xsd:restriction>
      </xsd:simpleType>
    </xsd:element>
    <xsd:element name="_Flow_SignoffStatus" ma:index="25" nillable="true" ma:displayName="Sign-off status" ma:internalName="Sign_x002d_off_x0020_status">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DesignStage" ma:index="27" nillable="true" ma:displayName="Design Stage" ma:format="Dropdown" ma:internalName="DesignStage">
      <xsd:simpleType>
        <xsd:restriction base="dms:Choice">
          <xsd:enumeration value="RIBA 0"/>
          <xsd:enumeration value="RIBA 1"/>
          <xsd:enumeration value="RIBA 2"/>
          <xsd:enumeration value="RIBA 3"/>
          <xsd:enumeration value="N/A"/>
        </xsd:restriction>
      </xsd:simpleType>
    </xsd:element>
    <xsd:element name="IssueDate" ma:index="28" nillable="true" ma:displayName="Issue Date" ma:default="[today]" ma:description="Please indicate the date on which this information was issued." ma:format="DateOnly" ma:internalName="IssueDate">
      <xsd:simpleType>
        <xsd:restriction base="dms:DateTime"/>
      </xsd:simpleType>
    </xsd:element>
    <xsd:element name="Revision" ma:index="29" nillable="true" ma:displayName="Revision" ma:default="P01" ma:description="P0" ma:format="Dropdown" ma:internalName="Revision">
      <xsd:simpleType>
        <xsd:restriction base="dms:Choice">
          <xsd:enumeration value="P01"/>
          <xsd:enumeration value="P01.1"/>
          <xsd:enumeration value="P01.2"/>
          <xsd:enumeration value="P01.3"/>
          <xsd:enumeration value="P02"/>
          <xsd:enumeration value="P03"/>
          <xsd:enumeration value="P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32a520-29e5-44c1-848b-1a9332cfeb12">
      <UserInfo>
        <DisplayName>Aspa Skorletou</DisplayName>
        <AccountId>2409</AccountId>
        <AccountType/>
      </UserInfo>
    </SharedWithUsers>
    <Type_x002f_Form xmlns="5650fbec-c3cc-4bf9-a9ce-ad97c9c77413">RP	Report</Type_x002f_Form>
    <Revision xmlns="5650fbec-c3cc-4bf9-a9ce-ad97c9c77413">P01</Revision>
    <lcf76f155ced4ddcb4097134ff3c332f xmlns="5650fbec-c3cc-4bf9-a9ce-ad97c9c77413">
      <Terms xmlns="http://schemas.microsoft.com/office/infopath/2007/PartnerControls"/>
    </lcf76f155ced4ddcb4097134ff3c332f>
    <StatusCode xmlns="5650fbec-c3cc-4bf9-a9ce-ad97c9c77413">S2	 Information containers that are suitable for information/reference by other task teams within a delivery team</StatusCode>
    <FileDescription xmlns="5650fbec-c3cc-4bf9-a9ce-ad97c9c77413">Planning Submission</FileDescription>
    <Discipline xmlns="5650fbec-c3cc-4bf9-a9ce-ad97c9c77413">ES	Energy &amp; Sustainability*</Discipline>
    <TaxCatchAll xmlns="ba32a520-29e5-44c1-848b-1a9332cfeb12" xsi:nil="true"/>
    <_Flow_SignoffStatus xmlns="5650fbec-c3cc-4bf9-a9ce-ad97c9c77413" xsi:nil="true"/>
    <DesignStage xmlns="5650fbec-c3cc-4bf9-a9ce-ad97c9c77413">N/A</DesignStage>
    <IssueDate xmlns="5650fbec-c3cc-4bf9-a9ce-ad97c9c77413">2023-11-28T08:00:00+00:00</IssueDate>
  </documentManagement>
</p:properties>
</file>

<file path=customXml/itemProps1.xml><?xml version="1.0" encoding="utf-8"?>
<ds:datastoreItem xmlns:ds="http://schemas.openxmlformats.org/officeDocument/2006/customXml" ds:itemID="{A00CC397-06C3-4AB3-B375-2C1542C14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2a520-29e5-44c1-848b-1a9332cfeb12"/>
    <ds:schemaRef ds:uri="5650fbec-c3cc-4bf9-a9ce-ad97c9c77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purl.org/dc/elements/1.1/"/>
    <ds:schemaRef ds:uri="http://purl.org/dc/dcmitype/"/>
    <ds:schemaRef ds:uri="http://www.w3.org/XML/1998/namespace"/>
    <ds:schemaRef ds:uri="5650fbec-c3cc-4bf9-a9ce-ad97c9c77413"/>
    <ds:schemaRef ds:uri="http://purl.org/dc/terms/"/>
    <ds:schemaRef ds:uri="http://schemas.microsoft.com/office/2006/documentManagement/types"/>
    <ds:schemaRef ds:uri="ba32a520-29e5-44c1-848b-1a9332cfeb12"/>
    <ds:schemaRef ds:uri="http://schemas.microsoft.com/office/infopath/2007/PartnerControl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3d234255-e20f-4205-88a5-9658a402999b}" enabled="0" method="" siteId="{3d234255-e20f-4205-88a5-9658a40299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Morse, Sasha</cp:lastModifiedBy>
  <cp:revision/>
  <dcterms:created xsi:type="dcterms:W3CDTF">2019-12-17T10:05:05Z</dcterms:created>
  <dcterms:modified xsi:type="dcterms:W3CDTF">2023-11-27T17:55:07Z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0x0101001D05261B6F978042B0EC91E61BF6BB2E</vt:lpwstr>
  </property>
  <property fmtid="{D5CDD505-2E9C-101B-9397-08002B2CF9AE}" pid="3" name="MediaServiceImageTags">
    <vt:lpwstr/>
  </property>
</Properties>
</file>