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ropbox (Scotch Partners)\Scotch Projects\1 Museum Street - 5259\04 - SP Documents\1 - Reports\2023 Planning\WLCA and CES\September 2023\"/>
    </mc:Choice>
  </mc:AlternateContent>
  <xr:revisionPtr revIDLastSave="0" documentId="13_ncr:1_{29D53AF2-F917-4CE4-8DCF-3D666496BD8E}" xr6:coauthVersionLast="47" xr6:coauthVersionMax="47" xr10:uidLastSave="{00000000-0000-0000-0000-000000000000}"/>
  <bookViews>
    <workbookView xWindow="-51720" yWindow="-2610" windowWidth="51840" windowHeight="211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1" i="11" l="1"/>
  <c r="I162" i="11"/>
  <c r="I186" i="11"/>
  <c r="D254" i="11"/>
  <c r="D247" i="11"/>
  <c r="I228" i="11" l="1"/>
  <c r="I227" i="11"/>
  <c r="I225" i="11"/>
  <c r="I224" i="11"/>
  <c r="I212" i="11"/>
  <c r="I213" i="11"/>
  <c r="I214" i="11"/>
  <c r="I215" i="11"/>
  <c r="I216" i="11"/>
  <c r="I217" i="11"/>
  <c r="I218" i="11"/>
  <c r="I219" i="11"/>
  <c r="I211" i="11"/>
  <c r="I198" i="11"/>
  <c r="I199" i="11"/>
  <c r="I200" i="11"/>
  <c r="I202" i="11"/>
  <c r="I204" i="11"/>
  <c r="I205" i="11"/>
  <c r="I206" i="11"/>
  <c r="I207" i="11"/>
  <c r="I208" i="11"/>
  <c r="I192" i="11"/>
  <c r="I184" i="11"/>
  <c r="I179" i="11"/>
  <c r="I177" i="11"/>
  <c r="I174" i="11"/>
  <c r="I160" i="11"/>
  <c r="I161" i="11"/>
  <c r="I163" i="11"/>
  <c r="I167" i="11"/>
  <c r="I168" i="11"/>
  <c r="I169" i="11"/>
  <c r="I158" i="11"/>
  <c r="I142" i="11"/>
  <c r="I143" i="11"/>
  <c r="I144" i="11"/>
  <c r="I145" i="11"/>
  <c r="I146" i="11"/>
  <c r="I147" i="11"/>
  <c r="I148" i="11"/>
  <c r="I149" i="11"/>
  <c r="I150" i="11"/>
  <c r="I151" i="11"/>
  <c r="I152" i="11"/>
  <c r="I153" i="11"/>
  <c r="I141" i="11"/>
  <c r="I119" i="11"/>
  <c r="I122" i="11"/>
  <c r="I123" i="11"/>
  <c r="I124" i="11"/>
  <c r="I127" i="11"/>
  <c r="I128" i="11"/>
  <c r="I129" i="11"/>
  <c r="I130" i="11"/>
  <c r="I132" i="11"/>
  <c r="I133" i="11"/>
  <c r="I118" i="11"/>
  <c r="I114" i="11"/>
  <c r="I113" i="11"/>
  <c r="I109" i="11"/>
  <c r="I110" i="11"/>
  <c r="I111" i="11"/>
  <c r="I108" i="11"/>
  <c r="I103" i="11"/>
  <c r="I104" i="11"/>
  <c r="I105" i="11"/>
  <c r="I101" i="11"/>
  <c r="I95" i="11"/>
  <c r="I96" i="11"/>
  <c r="I94" i="11"/>
  <c r="H99" i="11"/>
  <c r="I80" i="11"/>
  <c r="I81" i="11"/>
  <c r="I82" i="11"/>
  <c r="I83" i="11"/>
  <c r="I85" i="11"/>
  <c r="I86" i="11"/>
  <c r="I87" i="11"/>
  <c r="I89" i="11"/>
  <c r="I92" i="11"/>
  <c r="I78" i="11"/>
  <c r="H79" i="11"/>
  <c r="I75" i="11"/>
  <c r="I76" i="11"/>
  <c r="I74" i="11"/>
  <c r="I68" i="11"/>
  <c r="I69" i="11"/>
  <c r="I70" i="11"/>
  <c r="I71" i="11"/>
  <c r="I67" i="11"/>
  <c r="I56" i="11"/>
  <c r="I64" i="11"/>
  <c r="I65" i="11"/>
  <c r="I63" i="11"/>
  <c r="I58" i="11"/>
  <c r="I57" i="11"/>
  <c r="H62" i="11"/>
  <c r="S100" i="9" l="1"/>
  <c r="D267" i="11" l="1"/>
  <c r="E26" i="11"/>
  <c r="E25" i="11"/>
  <c r="D26" i="11"/>
  <c r="D25" i="11"/>
  <c r="C26" i="11"/>
  <c r="C25" i="11"/>
  <c r="E44" i="9"/>
  <c r="E43" i="9"/>
  <c r="D44" i="9"/>
  <c r="D43" i="9"/>
  <c r="C44" i="9"/>
  <c r="C43" i="9"/>
  <c r="D26" i="10"/>
  <c r="C26" i="10"/>
  <c r="E26" i="10"/>
  <c r="E25" i="10"/>
  <c r="D25" i="10"/>
  <c r="C25" i="10"/>
  <c r="S83" i="10"/>
  <c r="N121" i="9" l="1"/>
  <c r="O121" i="9"/>
  <c r="F296" i="11" l="1"/>
  <c r="I104" i="10"/>
  <c r="F104" i="10"/>
  <c r="S282" i="11"/>
  <c r="F121" i="9" l="1"/>
  <c r="S103" i="10"/>
  <c r="S120" i="9"/>
  <c r="T296" i="11"/>
  <c r="S295" i="11"/>
  <c r="O296" i="11"/>
  <c r="G296" i="11"/>
  <c r="D76" i="10" l="1"/>
  <c r="I76" i="10"/>
  <c r="H76" i="10"/>
  <c r="I267" i="11"/>
  <c r="H267" i="11"/>
  <c r="I92" i="9"/>
  <c r="H92" i="9"/>
  <c r="D92" i="9"/>
  <c r="S291" i="11" l="1"/>
  <c r="S294" i="11"/>
  <c r="S293" i="11"/>
  <c r="S292" i="11"/>
  <c r="S289" i="11"/>
  <c r="L121" i="9" l="1"/>
  <c r="S101" i="9" l="1"/>
  <c r="S102" i="9"/>
  <c r="S103" i="9"/>
  <c r="S104" i="9"/>
  <c r="S105" i="9"/>
  <c r="S106" i="9"/>
  <c r="S107" i="9"/>
  <c r="S108" i="9"/>
  <c r="S109" i="9"/>
  <c r="S110" i="9"/>
  <c r="S111" i="9"/>
  <c r="S112" i="9"/>
  <c r="S113" i="9"/>
  <c r="S114" i="9"/>
  <c r="S115" i="9"/>
  <c r="S116" i="9"/>
  <c r="S117" i="9"/>
  <c r="S118" i="9"/>
  <c r="S119" i="9"/>
  <c r="I93" i="9"/>
  <c r="H93" i="9"/>
  <c r="D93" i="9"/>
  <c r="I268" i="11"/>
  <c r="H268" i="11"/>
  <c r="D26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276" i="11"/>
  <c r="S277" i="11"/>
  <c r="S278" i="11"/>
  <c r="S279" i="11"/>
  <c r="S281" i="11"/>
  <c r="S283" i="11"/>
  <c r="S284" i="11"/>
  <c r="S285" i="11"/>
  <c r="S286" i="11"/>
  <c r="S287" i="11"/>
  <c r="S288" i="11"/>
  <c r="S290" i="11"/>
  <c r="S275" i="11"/>
  <c r="P296" i="11"/>
  <c r="Q296" i="11"/>
  <c r="Q297" i="11" s="1"/>
  <c r="R296" i="11"/>
  <c r="R297" i="11" s="1"/>
  <c r="N296" i="11"/>
  <c r="N297" i="11" s="1"/>
  <c r="L296" i="11"/>
  <c r="J296" i="11"/>
  <c r="J297" i="11" s="1"/>
  <c r="I296" i="11"/>
  <c r="I297" i="11" s="1"/>
  <c r="H296" i="11"/>
  <c r="F297" i="11"/>
  <c r="E296" i="11"/>
  <c r="E297" i="11" s="1"/>
  <c r="D40" i="9" l="1"/>
  <c r="D41" i="9" s="1"/>
  <c r="E22" i="10"/>
  <c r="E23" i="10" s="1"/>
  <c r="D105" i="10"/>
  <c r="C23" i="10"/>
  <c r="D22" i="10"/>
  <c r="D23" i="10" s="1"/>
  <c r="D122" i="9"/>
  <c r="C40" i="9"/>
  <c r="C41" i="9" s="1"/>
  <c r="E40" i="9"/>
  <c r="E41" i="9" s="1"/>
  <c r="P297" i="11"/>
  <c r="H22" i="11"/>
  <c r="H34" i="9" s="1"/>
  <c r="H297" i="11"/>
  <c r="S104" i="10"/>
  <c r="S105" i="10" s="1"/>
  <c r="S121" i="9"/>
  <c r="S122" i="9" s="1"/>
  <c r="O122" i="9"/>
  <c r="H40" i="9"/>
  <c r="H41" i="9" s="1"/>
  <c r="G122" i="9"/>
  <c r="F40" i="9"/>
  <c r="F41" i="9" s="1"/>
  <c r="T122" i="9"/>
  <c r="I40" i="9"/>
  <c r="I41" i="9" s="1"/>
  <c r="G22" i="11"/>
  <c r="G34" i="9" s="1"/>
  <c r="G297" i="11"/>
  <c r="T297" i="11"/>
  <c r="I22" i="11"/>
  <c r="I34" i="9" s="1"/>
  <c r="O105" i="10"/>
  <c r="G105" i="10"/>
  <c r="F22" i="10"/>
  <c r="F23" i="10" s="1"/>
  <c r="T105" i="10"/>
  <c r="C105" i="10"/>
  <c r="K105" i="10"/>
  <c r="L105" i="10"/>
  <c r="G23" i="10"/>
  <c r="O297" i="11"/>
  <c r="L297" i="11"/>
  <c r="C122" i="9"/>
  <c r="N122" i="9"/>
  <c r="J122" i="9"/>
  <c r="I23" i="10"/>
  <c r="H22" i="10"/>
  <c r="H23" i="10" s="1"/>
  <c r="I23" i="11" l="1"/>
  <c r="I35" i="9" s="1"/>
  <c r="H23" i="11"/>
  <c r="H35" i="9" s="1"/>
  <c r="G23" i="11"/>
  <c r="G35" i="9" s="1"/>
  <c r="I77" i="10"/>
  <c r="H77" i="10"/>
  <c r="D77" i="10"/>
  <c r="D296" i="11" l="1"/>
  <c r="C22" i="11" s="1"/>
  <c r="C296" i="11"/>
  <c r="C34" i="9" l="1"/>
  <c r="C297" i="11"/>
  <c r="D297" i="11"/>
  <c r="C23" i="11" l="1"/>
  <c r="C35" i="9" s="1"/>
  <c r="K296" i="11"/>
  <c r="D22" i="11" s="1"/>
  <c r="S280" i="11"/>
  <c r="S296" i="11" s="1"/>
  <c r="D23" i="11" l="1"/>
  <c r="D35" i="9" s="1"/>
  <c r="D34" i="9"/>
  <c r="F22" i="11"/>
  <c r="E22" i="11"/>
  <c r="E34" i="9" s="1"/>
  <c r="K297" i="11"/>
  <c r="S297" i="11"/>
  <c r="F23" i="11" l="1"/>
  <c r="F35" i="9" s="1"/>
  <c r="F34" i="9"/>
  <c r="E23" i="11"/>
  <c r="E35" i="9" s="1"/>
</calcChain>
</file>

<file path=xl/sharedStrings.xml><?xml version="1.0" encoding="utf-8"?>
<sst xmlns="http://schemas.openxmlformats.org/spreadsheetml/2006/main" count="1269" uniqueCount="512">
  <si>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</si>
  <si>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</si>
  <si>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</si>
  <si>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</si>
  <si>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</si>
  <si>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</si>
  <si>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</si>
  <si>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</si>
  <si>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</si>
  <si>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</si>
  <si>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</si>
  <si>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</si>
  <si>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</si>
  <si>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</si>
  <si>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</si>
  <si>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</si>
  <si>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</si>
  <si>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</si>
  <si>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</si>
  <si>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</si>
  <si>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</si>
  <si>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</si>
  <si>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</si>
  <si>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</si>
  <si>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</si>
  <si>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</si>
  <si>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</si>
  <si>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</si>
  <si>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</si>
  <si>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</si>
  <si>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</si>
  <si>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</si>
  <si>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</si>
  <si>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</si>
  <si>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</si>
  <si>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</si>
  <si>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</si>
  <si>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</si>
  <si>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</si>
  <si>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</si>
  <si>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</si>
  <si>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</si>
  <si>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</si>
  <si>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</si>
  <si>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</si>
  <si>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</si>
  <si>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</si>
  <si>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</si>
  <si>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</si>
  <si>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</si>
  <si>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</si>
  <si>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</si>
  <si>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</si>
  <si>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</si>
  <si>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</si>
  <si>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</si>
  <si>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</si>
  <si>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</si>
  <si>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</si>
  <si>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</si>
  <si>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</si>
  <si>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</si>
  <si>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</si>
  <si>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</si>
  <si>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</si>
  <si>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</si>
  <si>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</si>
  <si>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</si>
  <si>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</si>
  <si>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</si>
  <si>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</si>
  <si>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</si>
  <si>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</si>
  <si>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</si>
  <si>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</si>
  <si>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</si>
  <si>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</si>
  <si>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</si>
  <si>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</si>
  <si>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</si>
  <si>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</si>
  <si>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</si>
  <si>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</si>
  <si>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</si>
  <si>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</si>
  <si>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</si>
  <si>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</si>
  <si>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</si>
  <si>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</si>
  <si>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</si>
  <si>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</si>
  <si>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</si>
  <si>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</si>
  <si>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</si>
  <si>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</si>
  <si>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</si>
  <si>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</si>
  <si>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</si>
  <si>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</si>
  <si>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</si>
  <si>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</si>
  <si>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</si>
  <si>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</si>
  <si>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</si>
  <si>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</si>
  <si>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</si>
  <si>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</si>
  <si>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</si>
  <si>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</si>
  <si>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</si>
  <si>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</si>
  <si>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</si>
  <si>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</si>
  <si>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</si>
  <si>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</si>
  <si>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</si>
  <si>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</si>
  <si>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</si>
  <si>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</si>
  <si>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</si>
  <si>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</si>
  <si>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</si>
  <si>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</si>
  <si>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</si>
  <si>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</si>
  <si>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</si>
  <si>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</si>
  <si>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</si>
  <si>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</si>
  <si>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</si>
  <si>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</si>
  <si>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</si>
  <si>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</si>
  <si>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</si>
  <si>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</si>
  <si>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</si>
  <si>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</si>
  <si>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</si>
  <si>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</si>
  <si>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</si>
  <si>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</si>
  <si>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</si>
  <si>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</si>
  <si>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</si>
  <si>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</si>
  <si>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</si>
  <si>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</si>
  <si>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</si>
  <si>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</si>
  <si>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</si>
  <si>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</si>
  <si>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</si>
  <si>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</si>
  <si>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</si>
  <si>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</si>
  <si>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</si>
  <si>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</si>
  <si>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</si>
  <si>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</si>
  <si>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</si>
  <si>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</si>
  <si>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</si>
  <si>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</si>
  <si>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</si>
  <si>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</si>
  <si>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</si>
  <si>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</si>
  <si>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</si>
  <si>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</si>
  <si>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</si>
  <si>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</si>
  <si>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</si>
  <si>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</si>
  <si>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</si>
  <si>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</si>
  <si>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</si>
  <si>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</si>
  <si>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</si>
  <si>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</si>
  <si>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</si>
  <si>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</si>
  <si>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</si>
  <si>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</si>
  <si>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</si>
  <si>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</si>
  <si>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</si>
  <si>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</si>
  <si>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</si>
  <si>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</si>
  <si>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</si>
  <si>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</si>
  <si>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</si>
  <si>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</si>
  <si>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</si>
  <si>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</si>
  <si>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</si>
  <si>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</si>
  <si>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</si>
  <si>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</si>
  <si>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</si>
  <si>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</si>
  <si>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</si>
  <si>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</si>
  <si>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</si>
  <si>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</si>
  <si>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</si>
  <si>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</si>
  <si>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</si>
  <si>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</si>
  <si>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</si>
  <si>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</si>
  <si>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</si>
  <si>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</si>
  <si>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</si>
  <si>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</si>
  <si>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</si>
  <si>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</si>
  <si>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</si>
  <si>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</si>
  <si>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</si>
  <si>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</si>
  <si>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</si>
  <si>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</si>
  <si>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</si>
  <si>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</si>
  <si>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</si>
  <si>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</si>
  <si>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</si>
  <si>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</si>
  <si>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</si>
  <si>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</si>
  <si>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</si>
  <si>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</si>
  <si>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</si>
  <si>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</si>
  <si>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</si>
  <si>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</si>
  <si>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</si>
  <si>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</si>
  <si>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</si>
  <si>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</si>
  <si>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</si>
  <si>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</si>
  <si>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</si>
  <si>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</si>
  <si>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</si>
  <si>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</si>
  <si>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</si>
  <si>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</si>
  <si>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</si>
  <si>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</si>
  <si>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</si>
  <si>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</si>
  <si>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</si>
  <si>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</si>
  <si>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</si>
  <si>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</si>
  <si>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</si>
  <si>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</si>
  <si>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</si>
  <si>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</si>
  <si>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</si>
  <si>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</si>
  <si>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</si>
  <si>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</si>
  <si>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</si>
  <si>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</si>
  <si>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</si>
  <si>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</si>
  <si>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</si>
  <si>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</si>
  <si>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</si>
  <si>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</si>
  <si>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</si>
  <si>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</si>
  <si>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</si>
  <si>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</si>
  <si>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</si>
  <si>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</si>
  <si>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</si>
  <si>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</si>
  <si>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</si>
  <si>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</si>
  <si>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</si>
  <si>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</si>
  <si>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</si>
  <si>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</si>
  <si>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</si>
  <si>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</si>
  <si>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</si>
  <si>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</si>
  <si>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</si>
  <si>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</si>
  <si>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</si>
  <si>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</si>
  <si>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</si>
  <si>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</si>
  <si>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</si>
  <si>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</si>
  <si>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</si>
  <si>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</si>
  <si>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Yes</t>
  </si>
  <si>
    <t>TM54</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</si>
  <si>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 Gage, please see Appendix of report for certification.</t>
  </si>
  <si>
    <t>1 Museum Street Site</t>
  </si>
  <si>
    <t>Class E &amp; C3</t>
  </si>
  <si>
    <t>1 Museum Street - Demolition of existing buildings and redevelopment to provide a single new building rising to 19 storeys, providing office (Class E(g)(i)) accommodation on upper levels and a range of flexible town centre uses (Class E) at ground level.
West Central Street - A series of new and refurbished buildings rising to ground plus 5 storeys, providing residential accommodation (market, Low-cost rent and Intermediate rent) on upper levels (Class C3) and flexible town centre uses (Class E) at ground level.
High Holborn - Demolition of existing buildings and redevelopment to provide a single new building rising to 4 storeys, providing residential (Class C3) accommodation on upper levels and a flexible town centre use (Class E) at ground level.
Vine Lane - Demolition of existing buildings and redevelopment to provide a single new building rising to 5 storeys, providing market residential units with a flexible town centre use (Class E) at ground level.</t>
  </si>
  <si>
    <t xml:space="preserve">The benchmark chosen for this is Office due to having hte largest GIA of the whole site. Please see individual spreadsheets for building specific information. The Museum Street site performs within A1-A5 benchmarks, but does not achieve the aspirational benchmarks. For Module A this could be due to large amount of concrete and steel in foundations and glazing. Module B-C is also within the benchmarks, but not the aspirational WLC benchmarks. As part of the next work stage, the design team will work to reduce the B module, particularly relating to external walls and services, through good design and specifying low carbon products where possible, prioritising products with better life cycles than the recommendations. </t>
  </si>
  <si>
    <t xml:space="preserve">Please see individual building spreadsheets for more information. </t>
  </si>
  <si>
    <t>Reinforcement rebar</t>
  </si>
  <si>
    <t>Readymix concrete C32/40</t>
  </si>
  <si>
    <t>Readymix concrete C40/50</t>
  </si>
  <si>
    <t>Waterproofing membrane</t>
  </si>
  <si>
    <t>Plastic film for damp proofing</t>
  </si>
  <si>
    <t>Asphalt binding</t>
  </si>
  <si>
    <t>Crushed rock</t>
  </si>
  <si>
    <t>Fibre Cement Boards</t>
  </si>
  <si>
    <t>Double skin wall from bricks</t>
  </si>
  <si>
    <t>Structural steel profiles</t>
  </si>
  <si>
    <t xml:space="preserve">Steel recycling </t>
  </si>
  <si>
    <t>Crushed to aggregate</t>
  </si>
  <si>
    <t>Landfill</t>
  </si>
  <si>
    <t>Reuse</t>
  </si>
  <si>
    <t>Steel recycling</t>
  </si>
  <si>
    <t>Readymix concrete C30/37</t>
  </si>
  <si>
    <t>Waterborne acrylic intumescent coating</t>
  </si>
  <si>
    <t>Structural sawn timber</t>
  </si>
  <si>
    <t>Timber incineration</t>
  </si>
  <si>
    <t>Precast concrete slab</t>
  </si>
  <si>
    <t>Flooring screed</t>
  </si>
  <si>
    <t>Glassfibre reinforced concrete panel</t>
  </si>
  <si>
    <t>Hollow core concrete slabs</t>
  </si>
  <si>
    <t>Intumescent coating</t>
  </si>
  <si>
    <t>Steel balcony</t>
  </si>
  <si>
    <t>Galvanized steel sheets</t>
  </si>
  <si>
    <t>Plywood</t>
  </si>
  <si>
    <t>Hardwood floorboards</t>
  </si>
  <si>
    <t>Rockwool insulation panels</t>
  </si>
  <si>
    <t>Used as backfill</t>
  </si>
  <si>
    <t>Concrete paving</t>
  </si>
  <si>
    <t>Precast solid concrete slab</t>
  </si>
  <si>
    <t>EPS hard foam insulation</t>
  </si>
  <si>
    <t>Polyurethane waterproofing</t>
  </si>
  <si>
    <t>Aggregate (crushed gravel)</t>
  </si>
  <si>
    <t>Glasswool insulation</t>
  </si>
  <si>
    <t>Green roof system</t>
  </si>
  <si>
    <t>Painted aluminium louvres</t>
  </si>
  <si>
    <t>Aluminium sheet</t>
  </si>
  <si>
    <t>Aluminium recycling</t>
  </si>
  <si>
    <t>Galvanized steel staircase</t>
  </si>
  <si>
    <t>Stainless steel bicycle rack</t>
  </si>
  <si>
    <t>Precast concrete stairs</t>
  </si>
  <si>
    <t>Stainless steel handrail</t>
  </si>
  <si>
    <t>PIR insulation boards</t>
  </si>
  <si>
    <t>Spiral staircase</t>
  </si>
  <si>
    <t>Wooden stairs</t>
  </si>
  <si>
    <t>Aluminium framed curtain wall</t>
  </si>
  <si>
    <t>Glassfibre reinforced concrete</t>
  </si>
  <si>
    <t>Glass wool insulation</t>
  </si>
  <si>
    <t>Masonry mortar</t>
  </si>
  <si>
    <t>Gypsum plaster</t>
  </si>
  <si>
    <t>Perforated lightweight aggregate concrete</t>
  </si>
  <si>
    <t>Single skin wall from bricks</t>
  </si>
  <si>
    <t>Plastic vapour control layer</t>
  </si>
  <si>
    <t>Planed timber</t>
  </si>
  <si>
    <t xml:space="preserve">Readymix concrete </t>
  </si>
  <si>
    <t>Precast concrete external wall</t>
  </si>
  <si>
    <t>Brick</t>
  </si>
  <si>
    <t>Lightweight concrete block</t>
  </si>
  <si>
    <t xml:space="preserve">Rock wool insulation panels </t>
  </si>
  <si>
    <t xml:space="preserve">Single leaf concrete cladding panels </t>
  </si>
  <si>
    <t>Flexible tile adhesive</t>
  </si>
  <si>
    <t>Render</t>
  </si>
  <si>
    <t>Emulsion paint</t>
  </si>
  <si>
    <t>MDF board</t>
  </si>
  <si>
    <t>Gypsum recycling</t>
  </si>
  <si>
    <t>Wood incineration</t>
  </si>
  <si>
    <t>Automatic revolving door</t>
  </si>
  <si>
    <t>Extruded aluminium profiles</t>
  </si>
  <si>
    <t>Aluminium entrance doors</t>
  </si>
  <si>
    <t>Aluminium frame sliding windows</t>
  </si>
  <si>
    <t>Aluminium door</t>
  </si>
  <si>
    <t>Aluminium framed glazed door</t>
  </si>
  <si>
    <t>Triple glazing</t>
  </si>
  <si>
    <t>Aluminium profiles</t>
  </si>
  <si>
    <t>Electromagnetic door holders</t>
  </si>
  <si>
    <t>Triple glazing window with wooden frame</t>
  </si>
  <si>
    <t>Steel frame glass door</t>
  </si>
  <si>
    <t>Triple glazed window with aluminium frame</t>
  </si>
  <si>
    <t>Multifunctional steel door</t>
  </si>
  <si>
    <t>External wooden door</t>
  </si>
  <si>
    <t>Aluminium/glass recycling</t>
  </si>
  <si>
    <t>Glass recycling</t>
  </si>
  <si>
    <t>Metal containing product recycling</t>
  </si>
  <si>
    <t>Glass recycling/timber incineration</t>
  </si>
  <si>
    <t>Recycle</t>
  </si>
  <si>
    <t>Aluminium framed double glazed partition</t>
  </si>
  <si>
    <t>PIR Insulation boards</t>
  </si>
  <si>
    <t>Gypsum plasterboard</t>
  </si>
  <si>
    <t>Finishing wall mortar</t>
  </si>
  <si>
    <t>Perforated light weight aggregate concrete</t>
  </si>
  <si>
    <t>Water-borne interior paint</t>
  </si>
  <si>
    <t>Rockwool insulation</t>
  </si>
  <si>
    <t>Glasswool insulation panels</t>
  </si>
  <si>
    <t>Concrete block wall</t>
  </si>
  <si>
    <t>Steel profiles</t>
  </si>
  <si>
    <t>Expanded clay concrete block</t>
  </si>
  <si>
    <t>Wooden door with wooden frame</t>
  </si>
  <si>
    <t>Levelling screed</t>
  </si>
  <si>
    <t>Granite</t>
  </si>
  <si>
    <t>PIR insulation board</t>
  </si>
  <si>
    <t>Suspended aluminium ceiling system</t>
  </si>
  <si>
    <t>Raised access flooring panel</t>
  </si>
  <si>
    <t>Emulsion for interior use</t>
  </si>
  <si>
    <t>Ceramic floor tile</t>
  </si>
  <si>
    <t>Solidwood flooring</t>
  </si>
  <si>
    <t>Satin sheen paint</t>
  </si>
  <si>
    <t>Gypsum finish plaster</t>
  </si>
  <si>
    <t>Finishing wall mortars</t>
  </si>
  <si>
    <t>Carpet tiles</t>
  </si>
  <si>
    <t>Foam backed vinyl</t>
  </si>
  <si>
    <t>Sheet metal lockers</t>
  </si>
  <si>
    <t>Kitchen cabinet</t>
  </si>
  <si>
    <t>Four seat bench</t>
  </si>
  <si>
    <t>Porcelain sink</t>
  </si>
  <si>
    <t>Porcelain WC kit</t>
  </si>
  <si>
    <t>Shower tray</t>
  </si>
  <si>
    <t>Sink faucet brass</t>
  </si>
  <si>
    <t>Electric heated towel rail</t>
  </si>
  <si>
    <t>Brass faucets</t>
  </si>
  <si>
    <t>Acrylic washbasin faucets</t>
  </si>
  <si>
    <t>Bath and shower faucets</t>
  </si>
  <si>
    <t>Acrylic bathtub</t>
  </si>
  <si>
    <t>Stainless steel sink</t>
  </si>
  <si>
    <t>Kitchen faucets</t>
  </si>
  <si>
    <t>Polyethylene water tank</t>
  </si>
  <si>
    <t>Elevator components</t>
  </si>
  <si>
    <t>Air/ air heat pump</t>
  </si>
  <si>
    <t>Air/ water heat pump</t>
  </si>
  <si>
    <t>Underfloor heating system</t>
  </si>
  <si>
    <t>Pre-insulated round ductwork system</t>
  </si>
  <si>
    <t>Electricity distrubution system</t>
  </si>
  <si>
    <t>Fan coil unit</t>
  </si>
  <si>
    <t>Sewage water drainage piping network</t>
  </si>
  <si>
    <t>Air handling unit</t>
  </si>
  <si>
    <t>Smoke detector</t>
  </si>
  <si>
    <t>LED lighting</t>
  </si>
  <si>
    <t>Sprinkler system</t>
  </si>
  <si>
    <t>Pipesystem hot and cold water supply</t>
  </si>
  <si>
    <t>Fire detection system</t>
  </si>
  <si>
    <t>Hot water heater</t>
  </si>
  <si>
    <t>Rainwater storage tank</t>
  </si>
  <si>
    <t>Mechanical ventilation system</t>
  </si>
  <si>
    <t>Electricity distribution system</t>
  </si>
  <si>
    <t>60 years / 0%</t>
  </si>
  <si>
    <t>20 years / 0%</t>
  </si>
  <si>
    <t>30 years / 0%</t>
  </si>
  <si>
    <t>60 years / 3%</t>
  </si>
  <si>
    <t>35 years / 0%</t>
  </si>
  <si>
    <t>35 years / 1%</t>
  </si>
  <si>
    <t>30 years / 3%</t>
  </si>
  <si>
    <t>30 years / 1%</t>
  </si>
  <si>
    <t>10 years / 2%</t>
  </si>
  <si>
    <t>40 years / 1%</t>
  </si>
  <si>
    <t>20 years / 1%</t>
  </si>
  <si>
    <t>45 years / 1%</t>
  </si>
  <si>
    <t>15 years / 0%</t>
  </si>
  <si>
    <t>60 years / 1%</t>
  </si>
  <si>
    <t>30 year / 0%</t>
  </si>
  <si>
    <t>15 years / 2%</t>
  </si>
  <si>
    <t>10 years / 0%</t>
  </si>
  <si>
    <t>15 years / 1%</t>
  </si>
  <si>
    <t>25 years / 0%</t>
  </si>
  <si>
    <t>Clay soil</t>
  </si>
  <si>
    <t>Sand</t>
  </si>
  <si>
    <t>Wide planter</t>
  </si>
  <si>
    <t>Wooden bench</t>
  </si>
  <si>
    <t>Aggregate</t>
  </si>
  <si>
    <t>Glue laminated timber</t>
  </si>
  <si>
    <t>Ready-mix concrete C30/37</t>
  </si>
  <si>
    <t>Seed and mulch</t>
  </si>
  <si>
    <t>Facing bricks</t>
  </si>
  <si>
    <t>Stainless steel long products</t>
  </si>
  <si>
    <t>Stainless hand rail</t>
  </si>
  <si>
    <t>Natural portland limestone</t>
  </si>
  <si>
    <t>Geotextile</t>
  </si>
  <si>
    <t>Paving products</t>
  </si>
  <si>
    <t>Soil</t>
  </si>
  <si>
    <t>Laminated ply bench</t>
  </si>
  <si>
    <t xml:space="preserve">Self levelling mortar </t>
  </si>
  <si>
    <t>Glass fibre reinforcement</t>
  </si>
  <si>
    <t>Plywood board</t>
  </si>
  <si>
    <t>Brick/ stone crushed to aggregate</t>
  </si>
  <si>
    <t>12 years / 0%</t>
  </si>
  <si>
    <t>Timber incineraton</t>
  </si>
  <si>
    <t>Used in backfill</t>
  </si>
  <si>
    <t>Timber Incineration</t>
  </si>
  <si>
    <t>Concrete crushed to aggregate</t>
  </si>
  <si>
    <t>Brick crushed to stone/ aggregate</t>
  </si>
  <si>
    <t>R32</t>
  </si>
  <si>
    <t xml:space="preserve">Retention of basement at 1 Museum Street </t>
  </si>
  <si>
    <t>See individual templates</t>
  </si>
  <si>
    <t>Specification of 70% GGBS in substructure across the site, compared to 20% (RICS recommendation)</t>
  </si>
  <si>
    <t>Specification of 50% GGBS in superstructue across the site, compared to 20% (RICS recommendation)</t>
  </si>
  <si>
    <t>Specifiy lower embodied carbon facades</t>
  </si>
  <si>
    <t>TBD</t>
  </si>
  <si>
    <t>Increase material efficiencies across the site</t>
  </si>
  <si>
    <t xml:space="preserve">Specification of 80% recycled content in steel profiles across the site </t>
  </si>
  <si>
    <t xml:space="preserve">Specify lower carbon MEP with longer life expectancy </t>
  </si>
  <si>
    <t>See HH &amp; WCS templates</t>
  </si>
  <si>
    <t>Reduction in refrigerant charge by 20%</t>
  </si>
  <si>
    <t xml:space="preserve">The application scheme retains and refurbishes the majority of the West Central Street block and much of the basement of the existing buildings that are proposed to be demolished- Selkirk House and 16a-18 West Central Street. 
Extensive analysis the retention and redevelopment options has been undertaken and can be found in the Retention and Redevelopment Options and Whole Life Carbon Comparison report submitted with this application. Further details can be found in Clarifications and Responses on Demolition Justification including Pre-redevelopment Audit and Retention options appraisal.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</si>
</sst>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4">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1" xfId="0" applyFill="1" applyBorder="1" applyAlignment="1" applyProtection="1">
      <alignment horizontal="left" vertical="center" wrapText="1"/>
      <protection locked="0"/>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3" fontId="0" fillId="9" borderId="1" xfId="0" applyNumberFormat="1" applyFill="1" applyBorder="1" applyAlignment="1" applyProtection="1">
      <alignment horizontal="left" vertical="center" wrapText="1"/>
      <protection locked="0"/>
    </xf>
    <xf numFmtId="3"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1076325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2" t="s">
        <v>1</v>
      </c>
      <c r="C5" s="183" t="s">
        <v>2</v>
      </c>
    </row>
    <row r="6" spans="2:3" ht="25" x14ac:dyDescent="0.25">
      <c r="B6" s="188" t="s">
        <v>3</v>
      </c>
      <c r="C6" s="184" t="s">
        <v>4</v>
      </c>
    </row>
    <row r="7" spans="2:3" x14ac:dyDescent="0.25">
      <c r="B7" s="189"/>
      <c r="C7" s="180" t="s">
        <v>5</v>
      </c>
    </row>
    <row r="8" spans="2:3" x14ac:dyDescent="0.25">
      <c r="B8" s="190" t="s">
        <v>6</v>
      </c>
      <c r="C8" s="180" t="s">
        <v>7</v>
      </c>
    </row>
    <row r="9" spans="2:3" ht="25" x14ac:dyDescent="0.25">
      <c r="B9" s="190"/>
      <c r="C9" s="180" t="s">
        <v>8</v>
      </c>
    </row>
    <row r="10" spans="2:3" x14ac:dyDescent="0.25">
      <c r="B10" s="190"/>
      <c r="C10" s="180" t="s">
        <v>9</v>
      </c>
    </row>
    <row r="11" spans="2:3" ht="25" x14ac:dyDescent="0.25">
      <c r="B11" s="190"/>
      <c r="C11" s="180" t="s">
        <v>10</v>
      </c>
    </row>
    <row r="12" spans="2:3" x14ac:dyDescent="0.25">
      <c r="B12" s="190"/>
      <c r="C12" s="180" t="s">
        <v>11</v>
      </c>
    </row>
    <row r="13" spans="2:3" x14ac:dyDescent="0.25">
      <c r="B13" s="190"/>
      <c r="C13" s="180" t="s">
        <v>12</v>
      </c>
    </row>
    <row r="14" spans="2:3" x14ac:dyDescent="0.25">
      <c r="B14" s="190"/>
      <c r="C14" s="180" t="s">
        <v>13</v>
      </c>
    </row>
    <row r="15" spans="2:3" ht="25" x14ac:dyDescent="0.25">
      <c r="B15" s="190"/>
      <c r="C15" s="180" t="s">
        <v>14</v>
      </c>
    </row>
    <row r="16" spans="2:3" ht="25" x14ac:dyDescent="0.25">
      <c r="B16" s="190"/>
      <c r="C16" s="180" t="s">
        <v>15</v>
      </c>
    </row>
    <row r="17" spans="2:3" ht="25" x14ac:dyDescent="0.25">
      <c r="B17" s="190"/>
      <c r="C17" s="180" t="s">
        <v>16</v>
      </c>
    </row>
    <row r="18" spans="2:3" x14ac:dyDescent="0.25">
      <c r="B18" s="190"/>
      <c r="C18" s="180" t="s">
        <v>17</v>
      </c>
    </row>
    <row r="19" spans="2:3" ht="27.75" customHeight="1" x14ac:dyDescent="0.25">
      <c r="B19" s="191"/>
      <c r="C19" s="181" t="s">
        <v>18</v>
      </c>
    </row>
    <row r="20" spans="2:3" ht="19.5" customHeight="1" x14ac:dyDescent="0.25">
      <c r="B20" s="189" t="s">
        <v>19</v>
      </c>
      <c r="C20" s="180" t="s">
        <v>20</v>
      </c>
    </row>
    <row r="21" spans="2:3" ht="26.25" customHeight="1" x14ac:dyDescent="0.25">
      <c r="B21" s="189"/>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2" t="s">
        <v>24</v>
      </c>
      <c r="B5" s="192"/>
      <c r="C5" s="192"/>
      <c r="D5" s="192"/>
      <c r="E5" s="192"/>
      <c r="F5" s="192"/>
      <c r="G5" s="192"/>
      <c r="H5" s="192"/>
      <c r="I5" s="192"/>
      <c r="J5" s="192"/>
      <c r="K5" s="192"/>
      <c r="L5" s="192"/>
    </row>
    <row r="6" spans="1:12" ht="12.75" customHeight="1" x14ac:dyDescent="0.25">
      <c r="A6" s="192"/>
      <c r="B6" s="192"/>
      <c r="C6" s="192"/>
      <c r="D6" s="192"/>
      <c r="E6" s="192"/>
      <c r="F6" s="192"/>
      <c r="G6" s="192"/>
      <c r="H6" s="192"/>
      <c r="I6" s="192"/>
      <c r="J6" s="192"/>
      <c r="K6" s="192"/>
      <c r="L6" s="192"/>
    </row>
    <row r="7" spans="1:12" ht="12.75" customHeight="1" x14ac:dyDescent="0.25">
      <c r="A7" s="192"/>
      <c r="B7" s="192"/>
      <c r="C7" s="192"/>
      <c r="D7" s="192"/>
      <c r="E7" s="192"/>
      <c r="F7" s="192"/>
      <c r="G7" s="192"/>
      <c r="H7" s="192"/>
      <c r="I7" s="192"/>
      <c r="J7" s="192"/>
      <c r="K7" s="192"/>
      <c r="L7" s="192"/>
    </row>
    <row r="8" spans="1:12" ht="34.5" customHeight="1" x14ac:dyDescent="0.25">
      <c r="A8" s="194" t="s">
        <v>25</v>
      </c>
      <c r="B8" s="194"/>
      <c r="C8" s="194"/>
      <c r="D8" s="194"/>
      <c r="E8" s="194"/>
      <c r="F8" s="194"/>
      <c r="G8" s="194"/>
      <c r="H8" s="194"/>
      <c r="I8" s="194"/>
      <c r="J8" s="194"/>
      <c r="K8" s="194"/>
      <c r="L8" s="194"/>
    </row>
    <row r="9" spans="1:12" ht="15" customHeight="1" x14ac:dyDescent="0.25">
      <c r="A9" s="192" t="s">
        <v>26</v>
      </c>
      <c r="B9" s="192"/>
      <c r="C9" s="192"/>
      <c r="D9" s="192"/>
      <c r="E9" s="192"/>
      <c r="F9" s="192"/>
      <c r="G9" s="192"/>
      <c r="H9" s="192"/>
      <c r="I9" s="192"/>
      <c r="J9" s="192"/>
      <c r="K9" s="192"/>
      <c r="L9" s="192"/>
    </row>
    <row r="10" spans="1:12" ht="33" customHeight="1" x14ac:dyDescent="0.25">
      <c r="A10" s="192"/>
      <c r="B10" s="192"/>
      <c r="C10" s="192"/>
      <c r="D10" s="192"/>
      <c r="E10" s="192"/>
      <c r="F10" s="192"/>
      <c r="G10" s="192"/>
      <c r="H10" s="192"/>
      <c r="I10" s="192"/>
      <c r="J10" s="192"/>
      <c r="K10" s="192"/>
      <c r="L10" s="192"/>
    </row>
    <row r="11" spans="1:12" ht="15" customHeight="1" x14ac:dyDescent="0.25">
      <c r="A11" s="102" t="s">
        <v>27</v>
      </c>
      <c r="B11" s="101"/>
      <c r="C11" s="101"/>
      <c r="D11" s="99"/>
      <c r="E11" s="99"/>
      <c r="F11" s="99"/>
      <c r="G11" s="99"/>
      <c r="H11" s="99"/>
      <c r="I11" s="99"/>
      <c r="J11" s="99"/>
      <c r="K11" s="99"/>
      <c r="L11" s="99"/>
    </row>
    <row r="12" spans="1:12" x14ac:dyDescent="0.25">
      <c r="A12" s="192" t="s">
        <v>28</v>
      </c>
      <c r="B12" s="192"/>
      <c r="C12" s="192"/>
      <c r="D12" s="192"/>
      <c r="E12" s="192"/>
      <c r="F12" s="192"/>
      <c r="G12" s="192"/>
      <c r="H12" s="192"/>
      <c r="I12" s="192"/>
      <c r="J12" s="192"/>
      <c r="K12" s="192"/>
      <c r="L12" s="192"/>
    </row>
    <row r="13" spans="1:12" ht="35.25" customHeight="1" x14ac:dyDescent="0.25">
      <c r="A13" s="192"/>
      <c r="B13" s="192"/>
      <c r="C13" s="192"/>
      <c r="D13" s="192"/>
      <c r="E13" s="192"/>
      <c r="F13" s="192"/>
      <c r="G13" s="192"/>
      <c r="H13" s="192"/>
      <c r="I13" s="192"/>
      <c r="J13" s="192"/>
      <c r="K13" s="192"/>
      <c r="L13" s="192"/>
    </row>
    <row r="14" spans="1:12" ht="13" x14ac:dyDescent="0.25">
      <c r="A14" s="102" t="s">
        <v>29</v>
      </c>
      <c r="B14" s="99"/>
      <c r="C14" s="99"/>
      <c r="D14" s="99"/>
      <c r="E14" s="99"/>
      <c r="F14" s="99"/>
      <c r="G14" s="99"/>
      <c r="H14" s="99"/>
      <c r="I14" s="99"/>
      <c r="J14" s="99"/>
      <c r="K14" s="99"/>
      <c r="L14" s="99"/>
    </row>
    <row r="15" spans="1:12" x14ac:dyDescent="0.25">
      <c r="A15" s="192" t="s">
        <v>30</v>
      </c>
      <c r="B15" s="192"/>
      <c r="C15" s="192"/>
      <c r="D15" s="192"/>
      <c r="E15" s="192"/>
      <c r="F15" s="192"/>
      <c r="G15" s="192"/>
      <c r="H15" s="192"/>
      <c r="I15" s="192"/>
      <c r="J15" s="192"/>
      <c r="K15" s="192"/>
      <c r="L15" s="192"/>
    </row>
    <row r="16" spans="1:12" ht="35.25" customHeight="1" x14ac:dyDescent="0.25">
      <c r="A16" s="192"/>
      <c r="B16" s="192"/>
      <c r="C16" s="192"/>
      <c r="D16" s="192"/>
      <c r="E16" s="192"/>
      <c r="F16" s="192"/>
      <c r="G16" s="192"/>
      <c r="H16" s="192"/>
      <c r="I16" s="192"/>
      <c r="J16" s="192"/>
      <c r="K16" s="192"/>
      <c r="L16" s="192"/>
    </row>
    <row r="17" spans="1:12" ht="13" x14ac:dyDescent="0.25">
      <c r="A17" s="102" t="s">
        <v>31</v>
      </c>
      <c r="B17" s="99"/>
      <c r="C17" s="99"/>
      <c r="D17" s="99"/>
      <c r="E17" s="99"/>
      <c r="F17" s="99"/>
      <c r="G17" s="99"/>
      <c r="H17" s="99"/>
      <c r="I17" s="99"/>
      <c r="J17" s="99"/>
      <c r="K17" s="99"/>
      <c r="L17" s="99"/>
    </row>
    <row r="18" spans="1:12" x14ac:dyDescent="0.25">
      <c r="A18" s="192" t="s">
        <v>32</v>
      </c>
      <c r="B18" s="192"/>
      <c r="C18" s="192"/>
      <c r="D18" s="192"/>
      <c r="E18" s="192"/>
      <c r="F18" s="192"/>
      <c r="G18" s="192"/>
      <c r="H18" s="192"/>
      <c r="I18" s="192"/>
      <c r="J18" s="192"/>
      <c r="K18" s="192"/>
      <c r="L18" s="192"/>
    </row>
    <row r="19" spans="1:12" ht="20.25" customHeight="1" x14ac:dyDescent="0.25">
      <c r="A19" s="192"/>
      <c r="B19" s="192"/>
      <c r="C19" s="192"/>
      <c r="D19" s="192"/>
      <c r="E19" s="192"/>
      <c r="F19" s="192"/>
      <c r="G19" s="192"/>
      <c r="H19" s="192"/>
      <c r="I19" s="192"/>
      <c r="J19" s="192"/>
      <c r="K19" s="192"/>
      <c r="L19" s="192"/>
    </row>
    <row r="20" spans="1:12" ht="16.5" customHeight="1" x14ac:dyDescent="0.25">
      <c r="A20" s="192"/>
      <c r="B20" s="192"/>
      <c r="C20" s="192"/>
      <c r="D20" s="192"/>
      <c r="E20" s="192"/>
      <c r="F20" s="192"/>
      <c r="G20" s="192"/>
      <c r="H20" s="192"/>
      <c r="I20" s="192"/>
      <c r="J20" s="192"/>
      <c r="K20" s="192"/>
      <c r="L20" s="192"/>
    </row>
    <row r="21" spans="1:12" ht="14.25" customHeight="1" x14ac:dyDescent="0.25">
      <c r="A21" s="193" t="s">
        <v>33</v>
      </c>
      <c r="B21" s="193"/>
      <c r="C21" s="193"/>
      <c r="D21" s="193"/>
      <c r="E21" s="193"/>
      <c r="F21" s="193"/>
      <c r="G21" s="193"/>
      <c r="H21" s="193"/>
      <c r="I21" s="193"/>
      <c r="J21" s="193"/>
      <c r="K21" s="193"/>
      <c r="L21" s="193"/>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2" t="s">
        <v>35</v>
      </c>
      <c r="B25" s="192"/>
      <c r="C25" s="192"/>
      <c r="D25" s="192"/>
      <c r="E25" s="192"/>
      <c r="F25" s="192"/>
      <c r="G25" s="192"/>
      <c r="H25" s="192"/>
      <c r="I25" s="192"/>
      <c r="J25" s="192"/>
      <c r="K25" s="192"/>
      <c r="L25" s="192"/>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2" t="s">
        <v>36</v>
      </c>
      <c r="B1" s="213"/>
      <c r="C1" s="223"/>
      <c r="D1" s="223"/>
      <c r="E1" s="223"/>
      <c r="F1" s="223"/>
    </row>
    <row r="2" spans="1:8" ht="15.75" customHeight="1" x14ac:dyDescent="0.25">
      <c r="A2" s="210" t="s">
        <v>37</v>
      </c>
      <c r="B2" s="211"/>
      <c r="C2" s="199"/>
      <c r="D2" s="199"/>
      <c r="E2" s="199"/>
      <c r="F2" s="199"/>
    </row>
    <row r="3" spans="1:8" ht="15.75" customHeight="1" x14ac:dyDescent="0.25">
      <c r="A3" s="211" t="s">
        <v>38</v>
      </c>
      <c r="B3" s="214"/>
      <c r="C3" s="199"/>
      <c r="D3" s="199"/>
      <c r="E3" s="199"/>
      <c r="F3" s="199"/>
    </row>
    <row r="4" spans="1:8" ht="15.75" customHeight="1" x14ac:dyDescent="0.25">
      <c r="A4" s="210" t="s">
        <v>39</v>
      </c>
      <c r="B4" s="211"/>
      <c r="C4" s="199"/>
      <c r="D4" s="199"/>
      <c r="E4" s="199"/>
      <c r="F4" s="199"/>
    </row>
    <row r="5" spans="1:8" ht="15.75" customHeight="1" x14ac:dyDescent="0.25">
      <c r="A5" s="210" t="s">
        <v>40</v>
      </c>
      <c r="B5" s="211"/>
      <c r="C5" s="199"/>
      <c r="D5" s="199"/>
      <c r="E5" s="199"/>
      <c r="F5" s="199"/>
    </row>
    <row r="6" spans="1:8" ht="15.75" customHeight="1" x14ac:dyDescent="0.25">
      <c r="A6" s="210" t="s">
        <v>41</v>
      </c>
      <c r="B6" s="211"/>
      <c r="C6" s="199"/>
      <c r="D6" s="199"/>
      <c r="E6" s="199"/>
      <c r="F6" s="199"/>
    </row>
    <row r="7" spans="1:8" s="43" customFormat="1" ht="15.75" customHeight="1" x14ac:dyDescent="0.25">
      <c r="A7" s="210" t="s">
        <v>42</v>
      </c>
      <c r="B7" s="211"/>
      <c r="C7" s="199"/>
      <c r="D7" s="199"/>
      <c r="E7" s="199"/>
      <c r="F7" s="199"/>
    </row>
    <row r="8" spans="1:8" s="43" customFormat="1" ht="15.75" customHeight="1" x14ac:dyDescent="0.25">
      <c r="A8" s="210" t="s">
        <v>43</v>
      </c>
      <c r="B8" s="211"/>
      <c r="C8" s="200"/>
      <c r="D8" s="200"/>
      <c r="E8" s="200"/>
      <c r="F8" s="200"/>
      <c r="G8" s="44"/>
    </row>
    <row r="9" spans="1:8" s="43" customFormat="1" ht="15.75" customHeight="1" x14ac:dyDescent="0.25">
      <c r="A9" s="44"/>
      <c r="B9" s="44"/>
      <c r="C9" s="44"/>
      <c r="D9" s="44"/>
      <c r="E9" s="44"/>
      <c r="F9" s="44"/>
      <c r="G9" s="44"/>
    </row>
    <row r="10" spans="1:8" s="46" customFormat="1" ht="42.75" customHeight="1" x14ac:dyDescent="0.25">
      <c r="A10" s="201" t="s">
        <v>44</v>
      </c>
      <c r="B10" s="201" t="s">
        <v>45</v>
      </c>
      <c r="C10" s="202" t="s">
        <v>46</v>
      </c>
      <c r="D10" s="203"/>
      <c r="E10" s="197" t="s">
        <v>47</v>
      </c>
      <c r="F10" s="198"/>
      <c r="G10"/>
    </row>
    <row r="11" spans="1:8" ht="55.5" customHeight="1" x14ac:dyDescent="0.25">
      <c r="A11" s="217">
        <v>1</v>
      </c>
      <c r="B11" s="215" t="s">
        <v>48</v>
      </c>
      <c r="C11" s="219" t="s">
        <v>49</v>
      </c>
      <c r="D11" s="220"/>
      <c r="E11" s="161" t="s">
        <v>50</v>
      </c>
      <c r="F11" s="163" t="s">
        <v>51</v>
      </c>
      <c r="H11" s="164"/>
    </row>
    <row r="12" spans="1:8" ht="44.25" customHeight="1" x14ac:dyDescent="0.25">
      <c r="A12" s="218"/>
      <c r="B12" s="216"/>
      <c r="C12" s="221"/>
      <c r="D12" s="222"/>
      <c r="E12" s="161" t="s">
        <v>52</v>
      </c>
      <c r="F12" s="163" t="s">
        <v>53</v>
      </c>
      <c r="H12" s="164"/>
    </row>
    <row r="13" spans="1:8" ht="54" customHeight="1" x14ac:dyDescent="0.25">
      <c r="A13" s="218"/>
      <c r="B13" s="216"/>
      <c r="C13" s="221"/>
      <c r="D13" s="222"/>
      <c r="E13" s="162" t="s">
        <v>54</v>
      </c>
      <c r="F13" s="165" t="s">
        <v>55</v>
      </c>
      <c r="H13" s="164"/>
    </row>
    <row r="14" spans="1:8" ht="38.25" customHeight="1" x14ac:dyDescent="0.25">
      <c r="A14" s="42">
        <v>2</v>
      </c>
      <c r="B14" s="47" t="s">
        <v>56</v>
      </c>
      <c r="C14" s="205" t="s">
        <v>57</v>
      </c>
      <c r="D14" s="206"/>
      <c r="E14" s="195"/>
      <c r="F14" s="195"/>
    </row>
    <row r="15" spans="1:8" ht="68.25" customHeight="1" x14ac:dyDescent="0.25">
      <c r="A15" s="42">
        <v>3</v>
      </c>
      <c r="B15" s="47" t="s">
        <v>58</v>
      </c>
      <c r="C15" s="205" t="s">
        <v>59</v>
      </c>
      <c r="D15" s="206"/>
      <c r="E15" s="195"/>
      <c r="F15" s="195"/>
    </row>
    <row r="16" spans="1:8" ht="39.75" customHeight="1" x14ac:dyDescent="0.25">
      <c r="A16" s="42">
        <v>4</v>
      </c>
      <c r="B16" s="47" t="s">
        <v>60</v>
      </c>
      <c r="C16" s="205" t="s">
        <v>61</v>
      </c>
      <c r="D16" s="206"/>
      <c r="E16" s="195"/>
      <c r="F16" s="195"/>
    </row>
    <row r="17" spans="1:6" ht="54" customHeight="1" x14ac:dyDescent="0.25">
      <c r="A17" s="42">
        <v>5</v>
      </c>
      <c r="B17" s="47" t="s">
        <v>62</v>
      </c>
      <c r="C17" s="205" t="s">
        <v>63</v>
      </c>
      <c r="D17" s="206"/>
      <c r="E17" s="195"/>
      <c r="F17" s="195"/>
    </row>
    <row r="18" spans="1:6" ht="51" customHeight="1" x14ac:dyDescent="0.25">
      <c r="A18" s="42">
        <v>6</v>
      </c>
      <c r="B18" s="47" t="s">
        <v>64</v>
      </c>
      <c r="C18" s="205" t="s">
        <v>65</v>
      </c>
      <c r="D18" s="206"/>
      <c r="E18" s="195"/>
      <c r="F18" s="195"/>
    </row>
    <row r="19" spans="1:6" ht="67.5" customHeight="1" x14ac:dyDescent="0.25">
      <c r="A19" s="42">
        <v>7</v>
      </c>
      <c r="B19" s="47" t="s">
        <v>66</v>
      </c>
      <c r="C19" s="205" t="s">
        <v>67</v>
      </c>
      <c r="D19" s="206"/>
      <c r="E19" s="195"/>
      <c r="F19" s="195"/>
    </row>
    <row r="20" spans="1:6" ht="63" customHeight="1" x14ac:dyDescent="0.25">
      <c r="A20" s="42">
        <v>8</v>
      </c>
      <c r="B20" s="47" t="s">
        <v>68</v>
      </c>
      <c r="C20" s="205" t="s">
        <v>69</v>
      </c>
      <c r="D20" s="206"/>
      <c r="E20" s="195"/>
      <c r="F20" s="195"/>
    </row>
    <row r="21" spans="1:6" ht="85.5" customHeight="1" x14ac:dyDescent="0.25">
      <c r="A21" s="42">
        <v>9</v>
      </c>
      <c r="B21" s="47" t="s">
        <v>70</v>
      </c>
      <c r="C21" s="205" t="s">
        <v>71</v>
      </c>
      <c r="D21" s="206"/>
      <c r="E21" s="195"/>
      <c r="F21" s="195"/>
    </row>
    <row r="22" spans="1:6" ht="49.5" customHeight="1" x14ac:dyDescent="0.25">
      <c r="A22" s="42">
        <v>10</v>
      </c>
      <c r="B22" s="47" t="s">
        <v>72</v>
      </c>
      <c r="C22" s="205" t="s">
        <v>73</v>
      </c>
      <c r="D22" s="206"/>
      <c r="E22" s="195"/>
      <c r="F22" s="195"/>
    </row>
    <row r="23" spans="1:6" ht="85.5" customHeight="1" x14ac:dyDescent="0.25">
      <c r="A23" s="42">
        <v>11</v>
      </c>
      <c r="B23" s="47" t="s">
        <v>74</v>
      </c>
      <c r="C23" s="205" t="s">
        <v>75</v>
      </c>
      <c r="D23" s="206"/>
      <c r="E23" s="195"/>
      <c r="F23" s="195"/>
    </row>
    <row r="24" spans="1:6" ht="54.75" customHeight="1" x14ac:dyDescent="0.25">
      <c r="A24" s="42">
        <v>12</v>
      </c>
      <c r="B24" s="47" t="s">
        <v>76</v>
      </c>
      <c r="C24" s="205" t="s">
        <v>77</v>
      </c>
      <c r="D24" s="206"/>
      <c r="E24" s="195"/>
      <c r="F24" s="195"/>
    </row>
    <row r="25" spans="1:6" ht="78" customHeight="1" x14ac:dyDescent="0.25">
      <c r="A25" s="42">
        <v>13</v>
      </c>
      <c r="B25" s="47" t="s">
        <v>78</v>
      </c>
      <c r="C25" s="205" t="s">
        <v>79</v>
      </c>
      <c r="D25" s="206"/>
      <c r="E25" s="195"/>
      <c r="F25" s="195"/>
    </row>
    <row r="26" spans="1:6" ht="81" customHeight="1" x14ac:dyDescent="0.25">
      <c r="A26" s="42">
        <v>14</v>
      </c>
      <c r="B26" s="47" t="s">
        <v>80</v>
      </c>
      <c r="C26" s="205" t="s">
        <v>81</v>
      </c>
      <c r="D26" s="206"/>
      <c r="E26" s="195"/>
      <c r="F26" s="195"/>
    </row>
    <row r="27" spans="1:6" ht="81" customHeight="1" x14ac:dyDescent="0.25">
      <c r="A27" s="42">
        <v>15</v>
      </c>
      <c r="B27" s="47" t="s">
        <v>82</v>
      </c>
      <c r="C27" s="206" t="s">
        <v>83</v>
      </c>
      <c r="D27" s="209"/>
      <c r="E27" s="196"/>
      <c r="F27" s="196"/>
    </row>
    <row r="28" spans="1:6" ht="70.5" customHeight="1" x14ac:dyDescent="0.25">
      <c r="A28" s="42">
        <v>16</v>
      </c>
      <c r="B28" s="166" t="s">
        <v>84</v>
      </c>
      <c r="C28" s="207" t="s">
        <v>85</v>
      </c>
      <c r="D28" s="208"/>
      <c r="E28" s="195"/>
      <c r="F28" s="195"/>
    </row>
    <row r="29" spans="1:6" ht="13" x14ac:dyDescent="0.3">
      <c r="B29" s="204"/>
      <c r="C29" s="204"/>
      <c r="D29" s="204"/>
      <c r="E29" s="204"/>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275" t="s">
        <v>36</v>
      </c>
      <c r="B1" s="276"/>
      <c r="C1" s="277"/>
      <c r="D1" s="277"/>
      <c r="E1" s="277"/>
      <c r="F1" s="278"/>
      <c r="G1" s="167"/>
    </row>
    <row r="2" spans="1:19" ht="13" x14ac:dyDescent="0.3">
      <c r="A2" s="210" t="s">
        <v>37</v>
      </c>
      <c r="B2" s="210"/>
      <c r="C2" s="255"/>
      <c r="D2" s="255"/>
      <c r="E2" s="255"/>
      <c r="F2" s="255"/>
      <c r="G2" s="167"/>
      <c r="H2" s="241" t="s">
        <v>86</v>
      </c>
      <c r="I2" s="242"/>
      <c r="J2" s="243"/>
      <c r="K2" s="50"/>
    </row>
    <row r="3" spans="1:19" ht="13" x14ac:dyDescent="0.25">
      <c r="A3" s="211" t="s">
        <v>38</v>
      </c>
      <c r="B3" s="260"/>
      <c r="C3" s="255"/>
      <c r="D3" s="255"/>
      <c r="E3" s="255"/>
      <c r="F3" s="255"/>
      <c r="G3" s="167"/>
      <c r="H3" s="125"/>
      <c r="I3" s="239" t="s">
        <v>87</v>
      </c>
      <c r="J3" s="240"/>
      <c r="K3" s="46"/>
    </row>
    <row r="4" spans="1:19" ht="13" x14ac:dyDescent="0.25">
      <c r="A4" s="210" t="s">
        <v>88</v>
      </c>
      <c r="B4" s="210"/>
      <c r="C4" s="255"/>
      <c r="D4" s="255"/>
      <c r="E4" s="255"/>
      <c r="F4" s="255"/>
      <c r="G4" s="167"/>
      <c r="H4" s="39"/>
      <c r="I4" s="239" t="s">
        <v>89</v>
      </c>
      <c r="J4" s="240"/>
      <c r="K4" s="46"/>
    </row>
    <row r="5" spans="1:19" ht="21" customHeight="1" x14ac:dyDescent="0.25">
      <c r="A5" s="210" t="s">
        <v>40</v>
      </c>
      <c r="B5" s="210"/>
      <c r="C5" s="252"/>
      <c r="D5" s="255"/>
      <c r="E5" s="255"/>
      <c r="F5" s="255"/>
      <c r="G5" s="167"/>
      <c r="H5" s="144"/>
      <c r="I5" s="239" t="s">
        <v>90</v>
      </c>
      <c r="J5" s="240"/>
    </row>
    <row r="6" spans="1:19" ht="14.5" x14ac:dyDescent="0.25">
      <c r="A6" s="210" t="s">
        <v>41</v>
      </c>
      <c r="B6" s="210"/>
      <c r="C6" s="255"/>
      <c r="D6" s="255"/>
      <c r="E6" s="255"/>
      <c r="F6" s="255"/>
      <c r="G6" s="167"/>
    </row>
    <row r="7" spans="1:19" x14ac:dyDescent="0.25">
      <c r="A7"/>
      <c r="C7"/>
      <c r="D7"/>
      <c r="E7"/>
      <c r="F7"/>
      <c r="G7" s="167"/>
    </row>
    <row r="8" spans="1:19" ht="15" customHeight="1" x14ac:dyDescent="0.3">
      <c r="A8" s="275" t="s">
        <v>91</v>
      </c>
      <c r="B8" s="276"/>
      <c r="C8" s="277"/>
      <c r="D8" s="277"/>
      <c r="E8" s="277"/>
      <c r="F8" s="278"/>
      <c r="G8" s="167"/>
      <c r="H8" s="167"/>
    </row>
    <row r="9" spans="1:19" s="43" customFormat="1" x14ac:dyDescent="0.25">
      <c r="A9" s="210" t="s">
        <v>42</v>
      </c>
      <c r="B9" s="210"/>
      <c r="C9" s="255"/>
      <c r="D9" s="255"/>
      <c r="E9" s="255"/>
      <c r="F9" s="255"/>
      <c r="O9" s="49"/>
      <c r="P9" s="49"/>
      <c r="Q9" s="49"/>
      <c r="R9" s="49"/>
    </row>
    <row r="10" spans="1:19" s="43" customFormat="1" ht="13" x14ac:dyDescent="0.25">
      <c r="A10" s="210" t="s">
        <v>92</v>
      </c>
      <c r="B10" s="210"/>
      <c r="C10" s="259"/>
      <c r="D10" s="255"/>
      <c r="E10" s="255"/>
      <c r="F10" s="255"/>
      <c r="G10" s="44"/>
      <c r="O10" s="49"/>
      <c r="P10" s="49"/>
      <c r="Q10" s="49"/>
      <c r="R10" s="49"/>
    </row>
    <row r="11" spans="1:19" ht="13" x14ac:dyDescent="0.3">
      <c r="A11" s="104"/>
      <c r="B11" s="105" t="s">
        <v>93</v>
      </c>
      <c r="C11" s="106" t="s">
        <v>94</v>
      </c>
      <c r="D11" s="107"/>
      <c r="E11" s="107"/>
      <c r="F11" s="108"/>
      <c r="G11" s="50"/>
    </row>
    <row r="12" spans="1:19" ht="64.5" customHeight="1" x14ac:dyDescent="0.3">
      <c r="A12" s="211" t="s">
        <v>95</v>
      </c>
      <c r="B12" s="260"/>
      <c r="C12" s="248" t="s">
        <v>96</v>
      </c>
      <c r="D12" s="249"/>
      <c r="E12" s="249"/>
      <c r="F12" s="250"/>
      <c r="G12" s="168"/>
      <c r="H12" s="167"/>
      <c r="I12" s="167"/>
    </row>
    <row r="13" spans="1:19" ht="39" customHeight="1" x14ac:dyDescent="0.3">
      <c r="A13" s="210" t="s">
        <v>97</v>
      </c>
      <c r="B13" s="210"/>
      <c r="C13" s="252"/>
      <c r="D13" s="252"/>
      <c r="E13" s="252"/>
      <c r="F13" s="252"/>
      <c r="G13" s="169"/>
      <c r="H13" s="167"/>
      <c r="I13" s="167"/>
    </row>
    <row r="14" spans="1:19" ht="20.25" customHeight="1" x14ac:dyDescent="0.3">
      <c r="A14" s="211" t="s">
        <v>98</v>
      </c>
      <c r="B14" s="260"/>
      <c r="C14" s="281" t="s">
        <v>99</v>
      </c>
      <c r="D14" s="282"/>
      <c r="E14" s="282"/>
      <c r="F14" s="283"/>
      <c r="G14" s="168"/>
      <c r="H14" s="167"/>
      <c r="I14" s="167"/>
    </row>
    <row r="15" spans="1:19" ht="35.25" customHeight="1" x14ac:dyDescent="0.3">
      <c r="A15" s="251" t="s">
        <v>100</v>
      </c>
      <c r="B15" s="251"/>
      <c r="C15" s="252" t="s">
        <v>101</v>
      </c>
      <c r="D15" s="252"/>
      <c r="E15" s="252"/>
      <c r="F15" s="252"/>
      <c r="G15" s="168"/>
      <c r="H15" s="168"/>
      <c r="I15" s="168"/>
      <c r="J15" s="168"/>
      <c r="K15" s="168"/>
      <c r="L15" s="168"/>
      <c r="M15" s="167"/>
      <c r="N15" s="167"/>
      <c r="O15" s="170"/>
      <c r="P15" s="170"/>
      <c r="Q15" s="170"/>
      <c r="R15" s="170"/>
      <c r="S15" s="167"/>
    </row>
    <row r="16" spans="1:19" ht="27.75" customHeight="1" x14ac:dyDescent="0.3">
      <c r="A16" s="251" t="s">
        <v>102</v>
      </c>
      <c r="B16" s="251"/>
      <c r="C16" s="252"/>
      <c r="D16" s="252"/>
      <c r="E16" s="252"/>
      <c r="F16" s="252"/>
      <c r="G16" s="168"/>
      <c r="H16" s="168"/>
      <c r="I16" s="167"/>
      <c r="J16" s="167"/>
      <c r="K16" s="167"/>
      <c r="L16" s="167"/>
      <c r="M16" s="167"/>
      <c r="N16" s="167"/>
      <c r="O16" s="170"/>
      <c r="P16" s="170"/>
      <c r="Q16" s="170"/>
      <c r="R16" s="170"/>
      <c r="S16" s="167"/>
    </row>
    <row r="17" spans="1:19" ht="27.75" customHeight="1" x14ac:dyDescent="0.3">
      <c r="A17" s="244" t="s">
        <v>103</v>
      </c>
      <c r="B17" s="245"/>
      <c r="C17" s="248" t="s">
        <v>104</v>
      </c>
      <c r="D17" s="249"/>
      <c r="E17" s="249"/>
      <c r="F17" s="250"/>
      <c r="G17" s="168"/>
      <c r="H17" s="168"/>
      <c r="I17" s="167"/>
      <c r="J17" s="167"/>
      <c r="K17" s="167"/>
      <c r="L17" s="167"/>
      <c r="M17" s="167"/>
      <c r="N17" s="167"/>
      <c r="O17" s="170"/>
      <c r="P17" s="170"/>
      <c r="Q17" s="170"/>
      <c r="R17" s="170"/>
      <c r="S17" s="167"/>
    </row>
    <row r="18" spans="1:19" ht="27.75" customHeight="1" x14ac:dyDescent="0.3">
      <c r="A18" s="246"/>
      <c r="B18" s="247"/>
      <c r="C18" s="248" t="s">
        <v>105</v>
      </c>
      <c r="D18" s="249"/>
      <c r="E18" s="249"/>
      <c r="F18" s="250"/>
      <c r="G18" s="168"/>
      <c r="H18" s="168"/>
      <c r="I18" s="167"/>
    </row>
    <row r="19" spans="1:19" ht="13" x14ac:dyDescent="0.3">
      <c r="A19" s="51"/>
      <c r="B19" s="51"/>
      <c r="C19" s="51"/>
      <c r="D19" s="51"/>
      <c r="E19" s="51"/>
      <c r="F19" s="51"/>
      <c r="G19" s="51"/>
    </row>
    <row r="20" spans="1:19" ht="52.5" customHeight="1" x14ac:dyDescent="0.25">
      <c r="A20" s="284" t="s">
        <v>106</v>
      </c>
      <c r="B20" s="285"/>
      <c r="C20" s="285"/>
      <c r="D20" s="285"/>
      <c r="E20" s="285"/>
      <c r="F20" s="285"/>
      <c r="G20" s="285"/>
      <c r="H20" s="285"/>
      <c r="I20" s="285"/>
    </row>
    <row r="21" spans="1:19" s="46" customFormat="1" ht="33.75" customHeight="1" x14ac:dyDescent="0.25">
      <c r="A21" s="261"/>
      <c r="B21" s="262"/>
      <c r="C21" s="176" t="s">
        <v>107</v>
      </c>
      <c r="D21" s="136" t="s">
        <v>108</v>
      </c>
      <c r="E21" s="136" t="s">
        <v>109</v>
      </c>
      <c r="F21" s="53" t="s">
        <v>110</v>
      </c>
      <c r="G21" s="53" t="s">
        <v>111</v>
      </c>
      <c r="H21" s="53" t="s">
        <v>112</v>
      </c>
      <c r="I21" s="53" t="s">
        <v>113</v>
      </c>
      <c r="J21"/>
      <c r="K21"/>
      <c r="L21"/>
      <c r="M21"/>
      <c r="N21"/>
      <c r="O21" s="45"/>
      <c r="P21" s="45"/>
      <c r="Q21" s="45"/>
      <c r="R21" s="48"/>
    </row>
    <row r="22" spans="1:19" s="46" customFormat="1" ht="33.75" customHeight="1" x14ac:dyDescent="0.25">
      <c r="A22" s="256" t="s">
        <v>114</v>
      </c>
      <c r="B22" s="257"/>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79" t="s">
        <v>115</v>
      </c>
      <c r="B23" s="280"/>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6" t="s">
        <v>116</v>
      </c>
      <c r="B24" s="257"/>
      <c r="C24" s="263" t="s">
        <v>117</v>
      </c>
      <c r="D24" s="264"/>
      <c r="E24" s="265"/>
      <c r="F24" s="266"/>
      <c r="G24" s="267"/>
      <c r="H24" s="267"/>
      <c r="I24" s="268"/>
    </row>
    <row r="25" spans="1:19" ht="33.75" customHeight="1" x14ac:dyDescent="0.3">
      <c r="A25" s="256" t="s">
        <v>118</v>
      </c>
      <c r="B25" s="257"/>
      <c r="C25" s="137" t="str">
        <f>VLOOKUP($C$24,'WLC benchmarks'!$B$10:$E$13,2, TRUE)</f>
        <v>&lt;850</v>
      </c>
      <c r="D25" s="137" t="str">
        <f>VLOOKUP($C$24,'WLC benchmarks'!$B$10:$E$13,3, TRUE)</f>
        <v>&lt;350</v>
      </c>
      <c r="E25" s="137" t="str">
        <f>VLOOKUP($C$24,'WLC benchmarks'!$B$10:$E$13,4, TRUE)</f>
        <v>&lt;1200</v>
      </c>
      <c r="F25" s="269"/>
      <c r="G25" s="270"/>
      <c r="H25" s="270"/>
      <c r="I25" s="271"/>
      <c r="J25" s="167"/>
      <c r="K25" s="168"/>
    </row>
    <row r="26" spans="1:19" ht="33.75" customHeight="1" x14ac:dyDescent="0.25">
      <c r="A26" s="256" t="s">
        <v>119</v>
      </c>
      <c r="B26" s="257"/>
      <c r="C26" s="137" t="str">
        <f>VLOOKUP($C$24,'WLC benchmarks'!$B$16:$E$19,2, TRUE)</f>
        <v>&lt;500</v>
      </c>
      <c r="D26" s="137" t="str">
        <f>VLOOKUP($C$24,'WLC benchmarks'!$B$16:$E$19,3, TRUE)</f>
        <v>&lt;300</v>
      </c>
      <c r="E26" s="137" t="str">
        <f>VLOOKUP($C$24,'WLC benchmarks'!$B$16:$E$19,4, TRUE)</f>
        <v>&lt;800</v>
      </c>
      <c r="F26" s="272"/>
      <c r="G26" s="273"/>
      <c r="H26" s="273"/>
      <c r="I26" s="274"/>
    </row>
    <row r="27" spans="1:19" ht="69" customHeight="1" x14ac:dyDescent="0.25">
      <c r="A27" s="256" t="s">
        <v>120</v>
      </c>
      <c r="B27" s="257"/>
      <c r="C27" s="252" t="s">
        <v>121</v>
      </c>
      <c r="D27" s="252"/>
      <c r="E27" s="252"/>
      <c r="F27" s="252"/>
      <c r="G27" s="252"/>
      <c r="H27" s="252"/>
      <c r="I27" s="252"/>
    </row>
    <row r="28" spans="1:19" ht="15.75" customHeight="1" x14ac:dyDescent="0.3">
      <c r="A28" s="55"/>
      <c r="B28" s="55"/>
      <c r="C28" s="45"/>
      <c r="D28" s="45"/>
      <c r="E28" s="45"/>
      <c r="F28" s="45"/>
      <c r="G28" s="51"/>
    </row>
    <row r="29" spans="1:19" ht="15.75" customHeight="1" x14ac:dyDescent="0.25">
      <c r="A29" s="258" t="s">
        <v>122</v>
      </c>
      <c r="B29" s="258"/>
      <c r="C29" s="258"/>
      <c r="D29" s="258"/>
      <c r="E29" s="258"/>
      <c r="F29" s="258"/>
      <c r="G29" s="167"/>
    </row>
    <row r="30" spans="1:19" ht="27.75" customHeight="1" x14ac:dyDescent="0.3">
      <c r="A30" s="331" t="s">
        <v>50</v>
      </c>
      <c r="B30" s="331"/>
      <c r="C30" s="332" t="s">
        <v>123</v>
      </c>
      <c r="D30" s="333"/>
      <c r="E30" s="333"/>
      <c r="F30" s="334"/>
      <c r="G30" s="51"/>
    </row>
    <row r="31" spans="1:19" ht="27" customHeight="1" x14ac:dyDescent="0.3">
      <c r="A31" s="251" t="s">
        <v>124</v>
      </c>
      <c r="B31" s="251"/>
      <c r="C31" s="255" t="s">
        <v>53</v>
      </c>
      <c r="D31" s="255"/>
      <c r="E31" s="255"/>
      <c r="F31" s="255"/>
      <c r="G31" s="51"/>
    </row>
    <row r="32" spans="1:19" ht="27" customHeight="1" x14ac:dyDescent="0.3">
      <c r="A32" s="251" t="s">
        <v>54</v>
      </c>
      <c r="B32" s="251"/>
      <c r="C32" s="255" t="s">
        <v>55</v>
      </c>
      <c r="D32" s="255"/>
      <c r="E32" s="255"/>
      <c r="F32" s="255"/>
      <c r="G32" s="51"/>
    </row>
    <row r="33" spans="1:48" ht="15.75" customHeight="1" x14ac:dyDescent="0.3">
      <c r="A33" s="55"/>
      <c r="B33" s="55"/>
      <c r="C33" s="45"/>
      <c r="D33" s="45"/>
      <c r="E33" s="45"/>
      <c r="F33" s="45"/>
      <c r="G33" s="51"/>
    </row>
    <row r="34" spans="1:48" ht="33" customHeight="1" x14ac:dyDescent="0.3">
      <c r="A34" s="285" t="s">
        <v>125</v>
      </c>
      <c r="B34" s="329"/>
      <c r="C34" s="254" t="s">
        <v>126</v>
      </c>
      <c r="D34" s="254"/>
      <c r="E34" s="254"/>
      <c r="F34" s="58" t="s">
        <v>127</v>
      </c>
      <c r="G34" s="51"/>
      <c r="H34" s="56"/>
      <c r="I34" s="56"/>
      <c r="J34" s="54"/>
      <c r="K34" s="54"/>
      <c r="L34" s="54"/>
      <c r="M34" s="54"/>
      <c r="N34" s="57"/>
      <c r="O34" s="54"/>
      <c r="P34" s="54"/>
      <c r="Q34" s="54"/>
    </row>
    <row r="35" spans="1:48" ht="24.75" customHeight="1" x14ac:dyDescent="0.3">
      <c r="A35" s="285"/>
      <c r="B35" s="329"/>
      <c r="C35" s="252" t="s">
        <v>128</v>
      </c>
      <c r="D35" s="252"/>
      <c r="E35" s="252"/>
      <c r="F35" s="39"/>
      <c r="G35" s="51"/>
      <c r="H35" s="56"/>
      <c r="I35" s="56"/>
      <c r="J35" s="59"/>
      <c r="K35" s="59"/>
      <c r="L35" s="59"/>
      <c r="M35" s="59"/>
      <c r="N35" s="57"/>
      <c r="O35" s="54"/>
      <c r="P35" s="54"/>
      <c r="Q35" s="54"/>
    </row>
    <row r="36" spans="1:48" ht="12.75" customHeight="1" x14ac:dyDescent="0.3">
      <c r="A36" s="285"/>
      <c r="B36" s="329"/>
      <c r="C36" s="253"/>
      <c r="D36" s="253"/>
      <c r="E36" s="253"/>
      <c r="F36" s="39"/>
      <c r="G36" s="51"/>
      <c r="H36" s="56"/>
      <c r="I36" s="56"/>
      <c r="J36" s="54"/>
      <c r="K36" s="54"/>
      <c r="L36" s="54"/>
      <c r="M36" s="54"/>
      <c r="N36" s="57"/>
      <c r="O36" s="54"/>
      <c r="P36" s="54"/>
      <c r="Q36" s="54"/>
    </row>
    <row r="37" spans="1:48" ht="12.75" customHeight="1" x14ac:dyDescent="0.3">
      <c r="A37" s="285"/>
      <c r="B37" s="329"/>
      <c r="C37" s="253"/>
      <c r="D37" s="253"/>
      <c r="E37" s="253"/>
      <c r="F37" s="39"/>
      <c r="G37" s="51"/>
      <c r="H37" s="56"/>
      <c r="I37" s="56"/>
      <c r="J37" s="54"/>
      <c r="K37" s="54"/>
      <c r="L37" s="54"/>
      <c r="M37" s="54"/>
      <c r="N37" s="57"/>
      <c r="O37" s="54"/>
      <c r="P37" s="54"/>
      <c r="Q37" s="54"/>
    </row>
    <row r="38" spans="1:48" s="46" customFormat="1" ht="13" x14ac:dyDescent="0.3">
      <c r="A38" s="362"/>
      <c r="B38" s="363"/>
      <c r="C38" s="255"/>
      <c r="D38" s="255"/>
      <c r="E38" s="255"/>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85" t="s">
        <v>129</v>
      </c>
      <c r="B40" s="329"/>
      <c r="C40" s="254" t="s">
        <v>130</v>
      </c>
      <c r="D40" s="254"/>
      <c r="E40" s="254"/>
      <c r="F40" s="58" t="s">
        <v>131</v>
      </c>
      <c r="G40" s="51"/>
      <c r="O40" s="48"/>
      <c r="P40" s="48"/>
      <c r="Q40" s="48"/>
      <c r="R40" s="48"/>
    </row>
    <row r="41" spans="1:48" s="46" customFormat="1" ht="12.75" customHeight="1" x14ac:dyDescent="0.3">
      <c r="A41" s="285"/>
      <c r="B41" s="329"/>
      <c r="C41" s="255" t="s">
        <v>132</v>
      </c>
      <c r="D41" s="255"/>
      <c r="E41" s="255"/>
      <c r="F41" s="12"/>
      <c r="G41" s="51"/>
      <c r="O41" s="48"/>
      <c r="P41" s="48"/>
      <c r="Q41" s="48"/>
      <c r="R41" s="48"/>
    </row>
    <row r="42" spans="1:48" x14ac:dyDescent="0.25">
      <c r="A42" s="285"/>
      <c r="B42" s="329"/>
      <c r="C42" s="253"/>
      <c r="D42" s="253"/>
      <c r="E42" s="253"/>
      <c r="F42" s="12"/>
    </row>
    <row r="43" spans="1:48" x14ac:dyDescent="0.25">
      <c r="A43" s="285"/>
      <c r="B43" s="329"/>
      <c r="C43" s="365"/>
      <c r="D43" s="366"/>
      <c r="E43" s="367"/>
      <c r="F43" s="12"/>
      <c r="J43" s="46"/>
      <c r="K43" s="46"/>
      <c r="L43" s="46"/>
    </row>
    <row r="44" spans="1:48" x14ac:dyDescent="0.25">
      <c r="A44" s="285"/>
      <c r="B44" s="329"/>
      <c r="C44" s="365"/>
      <c r="D44" s="366"/>
      <c r="E44" s="367"/>
      <c r="F44" s="12"/>
      <c r="J44" s="46"/>
      <c r="K44" s="46"/>
      <c r="L44" s="46"/>
    </row>
    <row r="45" spans="1:48" x14ac:dyDescent="0.25">
      <c r="B45" s="355"/>
      <c r="C45" s="355"/>
      <c r="D45" s="355"/>
      <c r="E45" s="355"/>
      <c r="F45" s="355"/>
    </row>
    <row r="46" spans="1:48" s="52" customFormat="1" ht="13" x14ac:dyDescent="0.25">
      <c r="A46"/>
      <c r="B46" s="204"/>
      <c r="C46" s="204"/>
      <c r="D46" s="204"/>
      <c r="E46" s="204"/>
      <c r="F46" s="204"/>
      <c r="G46"/>
      <c r="H46"/>
      <c r="I46"/>
      <c r="J46"/>
      <c r="K46"/>
      <c r="L46"/>
      <c r="M46" s="167"/>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6" t="s">
        <v>133</v>
      </c>
      <c r="B47" s="356"/>
      <c r="C47" s="224" t="s">
        <v>134</v>
      </c>
      <c r="D47" s="364"/>
      <c r="E47" s="228" t="s">
        <v>135</v>
      </c>
      <c r="F47" s="375" t="s">
        <v>136</v>
      </c>
      <c r="G47" s="376"/>
      <c r="H47" s="224" t="s">
        <v>137</v>
      </c>
      <c r="I47" s="225"/>
      <c r="J47" s="167"/>
      <c r="K47" s="167"/>
      <c r="L47" s="167"/>
      <c r="M47" s="167"/>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6" t="s">
        <v>138</v>
      </c>
      <c r="B48" s="227"/>
      <c r="C48" s="64" t="s">
        <v>139</v>
      </c>
      <c r="D48" s="64" t="s">
        <v>140</v>
      </c>
      <c r="E48" s="229"/>
      <c r="F48" s="377"/>
      <c r="G48" s="378"/>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368" t="s">
        <v>143</v>
      </c>
      <c r="B49" s="369"/>
      <c r="C49" s="65" t="s">
        <v>144</v>
      </c>
      <c r="D49" s="66" t="s">
        <v>145</v>
      </c>
      <c r="E49" s="372" t="s">
        <v>146</v>
      </c>
      <c r="F49" s="357" t="s">
        <v>147</v>
      </c>
      <c r="G49" s="35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370"/>
      <c r="B50" s="371"/>
      <c r="C50" s="67" t="s">
        <v>150</v>
      </c>
      <c r="D50" s="66" t="s">
        <v>151</v>
      </c>
      <c r="E50" s="373"/>
      <c r="F50" s="230"/>
      <c r="G50" s="359"/>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370"/>
      <c r="B51" s="371"/>
      <c r="C51" s="67" t="s">
        <v>154</v>
      </c>
      <c r="D51" s="68" t="s">
        <v>155</v>
      </c>
      <c r="E51" s="374"/>
      <c r="F51" s="360"/>
      <c r="G51" s="361"/>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236"/>
      <c r="F52" s="234"/>
      <c r="G52" s="235"/>
      <c r="H52" s="11"/>
      <c r="I52" s="11"/>
      <c r="J52" s="232" t="s">
        <v>157</v>
      </c>
      <c r="K52" s="233"/>
      <c r="L52" s="233"/>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237"/>
      <c r="F53" s="234"/>
      <c r="G53" s="235"/>
      <c r="H53" s="11"/>
      <c r="I53" s="11"/>
      <c r="J53" s="230"/>
      <c r="K53" s="231"/>
      <c r="L53" s="23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237"/>
      <c r="F54" s="234"/>
      <c r="G54" s="235"/>
      <c r="H54" s="11"/>
      <c r="I54" s="11"/>
      <c r="J54" s="230"/>
      <c r="K54" s="231"/>
      <c r="L54" s="23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238"/>
      <c r="F55" s="234"/>
      <c r="G55" s="235"/>
      <c r="H55" s="11"/>
      <c r="I55" s="11"/>
      <c r="J55" s="230"/>
      <c r="K55" s="231"/>
      <c r="L55" s="23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34"/>
      <c r="G56" s="235"/>
      <c r="H56" s="11"/>
      <c r="I56" s="11"/>
      <c r="J56" s="230"/>
      <c r="K56" s="231"/>
      <c r="L56" s="23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34"/>
      <c r="G57" s="235"/>
      <c r="H57" s="11"/>
      <c r="I57" s="11"/>
      <c r="J57" s="230"/>
      <c r="K57" s="231"/>
      <c r="L57" s="23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34"/>
      <c r="G58" s="235"/>
      <c r="H58" s="11"/>
      <c r="I58" s="11"/>
      <c r="J58" s="230"/>
      <c r="K58" s="231"/>
      <c r="L58" s="23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34"/>
      <c r="G59" s="235"/>
      <c r="H59" s="11"/>
      <c r="I59" s="11"/>
      <c r="J59" s="230"/>
      <c r="K59" s="231"/>
      <c r="L59" s="23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34"/>
      <c r="G60" s="235"/>
      <c r="H60" s="11"/>
      <c r="I60" s="11"/>
      <c r="J60" s="230"/>
      <c r="K60" s="231"/>
      <c r="L60" s="23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34"/>
      <c r="G61" s="235"/>
      <c r="H61" s="11"/>
      <c r="I61" s="11"/>
      <c r="J61" s="230"/>
      <c r="K61" s="231"/>
      <c r="L61" s="23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34"/>
      <c r="G62" s="235"/>
      <c r="H62" s="11"/>
      <c r="I62" s="11"/>
      <c r="J62" s="230"/>
      <c r="K62" s="231"/>
      <c r="L62" s="23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34"/>
      <c r="G63" s="235"/>
      <c r="H63" s="11"/>
      <c r="I63" s="11"/>
      <c r="J63" s="230"/>
      <c r="K63" s="231"/>
      <c r="L63" s="23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34"/>
      <c r="G64" s="235"/>
      <c r="H64" s="11"/>
      <c r="I64" s="11"/>
      <c r="J64" s="230"/>
      <c r="K64" s="231"/>
      <c r="L64" s="23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30"/>
      <c r="K65" s="231"/>
      <c r="L65" s="23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30"/>
      <c r="K66" s="231"/>
      <c r="L66" s="23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30"/>
      <c r="K67" s="231"/>
      <c r="L67" s="23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30"/>
      <c r="K68" s="231"/>
      <c r="L68" s="23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30"/>
      <c r="K69" s="231"/>
      <c r="L69" s="23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30"/>
      <c r="K70" s="231"/>
      <c r="L70" s="23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5"/>
      <c r="G71" s="306"/>
      <c r="H71" s="11"/>
      <c r="I71" s="11"/>
      <c r="J71" s="230"/>
      <c r="K71" s="231"/>
      <c r="L71" s="23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5" t="s">
        <v>176</v>
      </c>
      <c r="B72" s="326"/>
      <c r="C72" s="64" t="s">
        <v>177</v>
      </c>
      <c r="D72" s="64" t="s">
        <v>178</v>
      </c>
      <c r="E72" s="160" t="s">
        <v>179</v>
      </c>
      <c r="F72" s="177" t="s">
        <v>180</v>
      </c>
      <c r="G72" s="177" t="s">
        <v>181</v>
      </c>
      <c r="H72" s="327"/>
      <c r="I72" s="327"/>
      <c r="J72" s="230"/>
      <c r="K72" s="231"/>
      <c r="L72" s="23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7"/>
      <c r="G73" s="157"/>
      <c r="H73" s="347"/>
      <c r="I73" s="348"/>
      <c r="J73" s="232" t="s">
        <v>184</v>
      </c>
      <c r="K73" s="233"/>
      <c r="L73" s="233"/>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7"/>
      <c r="G74" s="157"/>
      <c r="H74" s="158"/>
      <c r="I74" s="133"/>
      <c r="J74" s="230"/>
      <c r="K74" s="231"/>
      <c r="L74" s="23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49"/>
      <c r="D75" s="149"/>
      <c r="E75" s="149"/>
      <c r="F75" s="157"/>
      <c r="G75" s="157"/>
      <c r="H75" s="353"/>
      <c r="I75" s="354"/>
      <c r="J75" s="230"/>
      <c r="K75" s="231"/>
      <c r="L75" s="23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0" t="s">
        <v>189</v>
      </c>
      <c r="D76" s="151">
        <f>SUM(D52:D71)+SUM(D73:D75)</f>
        <v>0</v>
      </c>
      <c r="E76" s="330"/>
      <c r="F76" s="352"/>
      <c r="G76" s="352"/>
      <c r="H76" s="152">
        <f>SUM(H52:H71)</f>
        <v>0</v>
      </c>
      <c r="I76" s="152">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3" t="s">
        <v>190</v>
      </c>
      <c r="D77" s="154" t="e">
        <f>D76/$C$6</f>
        <v>#DIV/0!</v>
      </c>
      <c r="E77" s="330"/>
      <c r="F77" s="330"/>
      <c r="G77" s="330"/>
      <c r="H77" s="155" t="e">
        <f t="shared" ref="H77:I77" si="1">H76/$C$6</f>
        <v>#DIV/0!</v>
      </c>
      <c r="I77" s="155" t="e">
        <f t="shared" si="1"/>
        <v>#DIV/0!</v>
      </c>
      <c r="J77" s="322"/>
      <c r="K77" s="322"/>
      <c r="L77" s="322"/>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91" t="s">
        <v>191</v>
      </c>
      <c r="B79" s="292"/>
      <c r="C79" s="297" t="s">
        <v>192</v>
      </c>
      <c r="D79" s="297" t="s">
        <v>193</v>
      </c>
      <c r="E79" s="299" t="s">
        <v>194</v>
      </c>
      <c r="F79" s="300"/>
      <c r="G79" s="303" t="s">
        <v>195</v>
      </c>
      <c r="H79" s="303"/>
      <c r="I79" s="303"/>
      <c r="J79" s="303"/>
      <c r="K79" s="303"/>
      <c r="L79" s="303"/>
      <c r="M79" s="303"/>
      <c r="N79" s="303"/>
      <c r="O79" s="299" t="s">
        <v>196</v>
      </c>
      <c r="P79" s="303"/>
      <c r="Q79" s="303"/>
      <c r="R79" s="300"/>
      <c r="S79" s="349" t="s">
        <v>197</v>
      </c>
      <c r="T79" s="300" t="s">
        <v>198</v>
      </c>
    </row>
    <row r="80" spans="1:48" ht="39.4" customHeight="1" x14ac:dyDescent="0.25">
      <c r="A80" s="293"/>
      <c r="B80" s="294"/>
      <c r="C80" s="323"/>
      <c r="D80" s="298"/>
      <c r="E80" s="301"/>
      <c r="F80" s="302"/>
      <c r="G80" s="304"/>
      <c r="H80" s="304"/>
      <c r="I80" s="304"/>
      <c r="J80" s="304"/>
      <c r="K80" s="304"/>
      <c r="L80" s="304"/>
      <c r="M80" s="304"/>
      <c r="N80" s="304"/>
      <c r="O80" s="301"/>
      <c r="P80" s="304"/>
      <c r="Q80" s="304"/>
      <c r="R80" s="302"/>
      <c r="S80" s="350"/>
      <c r="T80" s="302"/>
    </row>
    <row r="81" spans="1:20" ht="24.75" customHeight="1" x14ac:dyDescent="0.25">
      <c r="A81" s="295"/>
      <c r="B81" s="296"/>
      <c r="C81" s="323"/>
      <c r="D81" s="344" t="s">
        <v>199</v>
      </c>
      <c r="E81" s="345"/>
      <c r="F81" s="346"/>
      <c r="G81" s="344" t="s">
        <v>200</v>
      </c>
      <c r="H81" s="345"/>
      <c r="I81" s="345"/>
      <c r="J81" s="345"/>
      <c r="K81" s="345"/>
      <c r="L81" s="345"/>
      <c r="M81" s="345"/>
      <c r="N81" s="346"/>
      <c r="O81" s="344" t="s">
        <v>201</v>
      </c>
      <c r="P81" s="345"/>
      <c r="Q81" s="345"/>
      <c r="R81" s="346"/>
      <c r="S81" s="350"/>
      <c r="T81" s="300" t="s">
        <v>113</v>
      </c>
    </row>
    <row r="82" spans="1:20" ht="27" customHeight="1" x14ac:dyDescent="0.25">
      <c r="A82" s="77" t="s">
        <v>138</v>
      </c>
      <c r="B82" s="78"/>
      <c r="C82" s="324"/>
      <c r="D82" s="79" t="s">
        <v>202</v>
      </c>
      <c r="E82" s="79" t="s">
        <v>203</v>
      </c>
      <c r="F82" s="79" t="s">
        <v>204</v>
      </c>
      <c r="G82" s="79" t="s">
        <v>205</v>
      </c>
      <c r="H82" s="79" t="s">
        <v>206</v>
      </c>
      <c r="I82" s="79" t="s">
        <v>207</v>
      </c>
      <c r="J82" s="79" t="s">
        <v>208</v>
      </c>
      <c r="K82" s="79" t="s">
        <v>209</v>
      </c>
      <c r="L82" s="344" t="s">
        <v>210</v>
      </c>
      <c r="M82" s="346"/>
      <c r="N82" s="79" t="s">
        <v>211</v>
      </c>
      <c r="O82" s="79" t="s">
        <v>212</v>
      </c>
      <c r="P82" s="79" t="s">
        <v>213</v>
      </c>
      <c r="Q82" s="79" t="s">
        <v>214</v>
      </c>
      <c r="R82" s="79" t="s">
        <v>215</v>
      </c>
      <c r="S82" s="351"/>
      <c r="T82" s="302"/>
    </row>
    <row r="83" spans="1:20" ht="30" customHeight="1" x14ac:dyDescent="0.25">
      <c r="A83" s="80">
        <v>0.1</v>
      </c>
      <c r="B83" s="72" t="s">
        <v>156</v>
      </c>
      <c r="C83" s="307"/>
      <c r="D83" s="308"/>
      <c r="E83" s="308"/>
      <c r="F83" s="308"/>
      <c r="G83" s="308"/>
      <c r="H83" s="308"/>
      <c r="I83" s="308"/>
      <c r="J83" s="308"/>
      <c r="K83" s="308"/>
      <c r="L83" s="308"/>
      <c r="M83" s="308"/>
      <c r="N83" s="309"/>
      <c r="O83" s="21" t="s">
        <v>216</v>
      </c>
      <c r="P83" s="21"/>
      <c r="Q83" s="21"/>
      <c r="R83" s="21"/>
      <c r="S83" s="124">
        <f>SUM(C83:R83)</f>
        <v>0</v>
      </c>
      <c r="T83" s="23"/>
    </row>
    <row r="84" spans="1:20" ht="30" customHeight="1" x14ac:dyDescent="0.25">
      <c r="A84" s="71">
        <v>0.2</v>
      </c>
      <c r="B84" s="72" t="s">
        <v>158</v>
      </c>
      <c r="C84" s="310"/>
      <c r="D84" s="311"/>
      <c r="E84" s="311"/>
      <c r="F84" s="311"/>
      <c r="G84" s="311"/>
      <c r="H84" s="311"/>
      <c r="I84" s="311"/>
      <c r="J84" s="311"/>
      <c r="K84" s="311"/>
      <c r="L84" s="311"/>
      <c r="M84" s="311"/>
      <c r="N84" s="312"/>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13"/>
      <c r="M85" s="314"/>
      <c r="N85" s="315"/>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6"/>
      <c r="M86" s="317"/>
      <c r="N86" s="318"/>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6"/>
      <c r="M87" s="317"/>
      <c r="N87" s="318"/>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6"/>
      <c r="M88" s="317"/>
      <c r="N88" s="318"/>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6"/>
      <c r="M89" s="317"/>
      <c r="N89" s="318"/>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6"/>
      <c r="M90" s="317"/>
      <c r="N90" s="318"/>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6"/>
      <c r="M91" s="317"/>
      <c r="N91" s="318"/>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6"/>
      <c r="M92" s="317"/>
      <c r="N92" s="318"/>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6"/>
      <c r="M93" s="317"/>
      <c r="N93" s="318"/>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6"/>
      <c r="M94" s="317"/>
      <c r="N94" s="318"/>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6"/>
      <c r="M95" s="317"/>
      <c r="N95" s="318"/>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6"/>
      <c r="M96" s="317"/>
      <c r="N96" s="318"/>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6"/>
      <c r="M97" s="317"/>
      <c r="N97" s="318"/>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19"/>
      <c r="M98" s="320"/>
      <c r="N98" s="321"/>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13"/>
      <c r="M100" s="314"/>
      <c r="N100" s="315"/>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6"/>
      <c r="M101" s="317"/>
      <c r="N101" s="318"/>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19"/>
      <c r="M102" s="320"/>
      <c r="N102" s="321"/>
      <c r="O102" s="21" t="s">
        <v>216</v>
      </c>
      <c r="P102" s="21"/>
      <c r="Q102" s="21"/>
      <c r="R102" s="21"/>
      <c r="S102" s="124">
        <f>SUM(C102:R102)</f>
        <v>0</v>
      </c>
      <c r="T102" s="23"/>
    </row>
    <row r="103" spans="1:47" ht="30" customHeight="1" x14ac:dyDescent="0.25">
      <c r="A103" s="289" t="s">
        <v>222</v>
      </c>
      <c r="B103" s="290"/>
      <c r="C103" s="286"/>
      <c r="D103" s="287"/>
      <c r="E103" s="288"/>
      <c r="F103" s="24"/>
      <c r="G103" s="335"/>
      <c r="H103" s="336"/>
      <c r="I103" s="336"/>
      <c r="J103" s="336"/>
      <c r="K103" s="336"/>
      <c r="L103" s="336"/>
      <c r="M103" s="336"/>
      <c r="N103" s="336"/>
      <c r="O103" s="336"/>
      <c r="P103" s="336"/>
      <c r="Q103" s="336"/>
      <c r="R103" s="337"/>
      <c r="S103" s="118">
        <f>F103</f>
        <v>0</v>
      </c>
      <c r="T103" s="135"/>
    </row>
    <row r="104" spans="1:47" ht="27" customHeight="1" x14ac:dyDescent="0.25">
      <c r="A104" s="279" t="s">
        <v>114</v>
      </c>
      <c r="B104" s="280"/>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38" t="e">
        <f>L99+M99</f>
        <v>#VALUE!</v>
      </c>
      <c r="M104" s="339"/>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5">
      <c r="A105" s="340" t="s">
        <v>115</v>
      </c>
      <c r="B105" s="341"/>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42" t="e">
        <f>L104/$C$6</f>
        <v>#VALUE!</v>
      </c>
      <c r="M105" s="343"/>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ht="13" x14ac:dyDescent="0.25">
      <c r="A106" s="328" t="s">
        <v>223</v>
      </c>
      <c r="B106" s="328"/>
      <c r="C106" s="328"/>
      <c r="D106" s="328"/>
      <c r="E106" s="328"/>
      <c r="F106" s="328"/>
      <c r="G106" s="328"/>
      <c r="H106" s="328"/>
      <c r="I106" s="328"/>
      <c r="J106" s="328"/>
      <c r="K106" s="328"/>
      <c r="L106" s="328"/>
      <c r="M106" s="328"/>
      <c r="N106" s="328"/>
      <c r="O106" s="328"/>
      <c r="P106" s="328"/>
      <c r="Q106" s="328"/>
      <c r="R106" s="328"/>
      <c r="S106" s="328"/>
      <c r="T106" s="328"/>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4"/>
      <c r="B108" s="134"/>
      <c r="C108" s="134"/>
      <c r="D108" s="134"/>
      <c r="E108" s="134"/>
      <c r="F108" s="134"/>
      <c r="G108" s="134"/>
      <c r="H108" s="134"/>
      <c r="I108" s="134"/>
      <c r="J108" s="134"/>
      <c r="K108" s="134"/>
      <c r="L108" s="134"/>
      <c r="M108" s="134"/>
      <c r="N108" s="134"/>
      <c r="O108" s="134"/>
      <c r="P108" s="134"/>
      <c r="Q108" s="145"/>
      <c r="R108" s="145"/>
      <c r="S108" s="145"/>
      <c r="T108" s="145"/>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4"/>
      <c r="B109" s="134"/>
      <c r="C109" s="134"/>
      <c r="D109" s="134"/>
      <c r="E109" s="134"/>
      <c r="F109" s="134"/>
      <c r="G109" s="134"/>
      <c r="H109" s="134"/>
      <c r="I109" s="134"/>
      <c r="J109" s="134"/>
      <c r="K109" s="134"/>
      <c r="L109" s="134"/>
      <c r="M109" s="134"/>
      <c r="N109" s="134"/>
      <c r="O109" s="134"/>
      <c r="P109" s="134"/>
      <c r="Q109" s="145"/>
      <c r="R109" s="145"/>
      <c r="S109" s="145"/>
      <c r="T109" s="145"/>
      <c r="U109" s="84"/>
      <c r="V109" s="84"/>
    </row>
    <row r="110" spans="1:47" ht="35.25" customHeight="1" x14ac:dyDescent="0.25">
      <c r="A110" s="134"/>
      <c r="B110" s="134"/>
      <c r="C110" s="134"/>
      <c r="D110" s="134"/>
      <c r="E110" s="134"/>
      <c r="F110" s="134"/>
      <c r="G110" s="134"/>
      <c r="H110" s="134"/>
      <c r="I110" s="134"/>
      <c r="J110" s="134"/>
      <c r="K110" s="134"/>
      <c r="L110" s="134"/>
      <c r="M110" s="134"/>
      <c r="N110" s="134"/>
      <c r="O110" s="134"/>
      <c r="P110" s="134"/>
      <c r="Q110" s="145"/>
      <c r="R110" s="145"/>
      <c r="S110" s="145"/>
      <c r="T110" s="145"/>
      <c r="U110" s="84"/>
      <c r="V110" s="84"/>
    </row>
    <row r="111" spans="1:47" ht="12.75" customHeight="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84"/>
      <c r="V111" s="84"/>
    </row>
    <row r="112" spans="1:47" ht="26.65" customHeight="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84"/>
      <c r="V112" s="84"/>
    </row>
    <row r="113" spans="1:22" ht="25.5" customHeight="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84"/>
      <c r="V113" s="84"/>
    </row>
    <row r="114" spans="1:22" ht="29.65" customHeight="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84"/>
      <c r="V114" s="84"/>
    </row>
    <row r="115" spans="1:22" ht="29.25" customHeight="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84"/>
      <c r="V115" s="84"/>
    </row>
    <row r="116" spans="1:22" ht="33" customHeight="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84"/>
      <c r="V116" s="84"/>
    </row>
    <row r="117" spans="1:22" ht="33" customHeight="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84"/>
      <c r="V117" s="84"/>
    </row>
    <row r="118" spans="1:22" ht="33.4" customHeight="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84"/>
      <c r="V118" s="84"/>
    </row>
    <row r="119" spans="1:22" ht="29.65" customHeight="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84"/>
      <c r="V119" s="84"/>
    </row>
    <row r="120" spans="1:22" ht="34.9" customHeight="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84"/>
      <c r="V120" s="84"/>
    </row>
    <row r="121" spans="1:22" ht="28.9" customHeight="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84"/>
      <c r="V121" s="84"/>
    </row>
    <row r="122" spans="1:22" ht="31.9" customHeight="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84"/>
      <c r="V122" s="84"/>
    </row>
    <row r="123" spans="1:22" ht="33" customHeight="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84"/>
      <c r="V123" s="84"/>
    </row>
    <row r="124" spans="1:22" ht="34.15" customHeight="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84"/>
      <c r="V124" s="84"/>
    </row>
    <row r="125" spans="1:22" ht="30.4" customHeight="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84"/>
      <c r="V125" s="84"/>
    </row>
    <row r="126" spans="1:22" ht="32.65" customHeight="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84"/>
      <c r="V126" s="84"/>
    </row>
    <row r="127" spans="1:22" ht="31.5" customHeight="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84"/>
      <c r="V127" s="84"/>
    </row>
    <row r="128" spans="1:22" ht="38.25" customHeight="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84"/>
      <c r="V128" s="84"/>
    </row>
    <row r="129" spans="1:22" ht="24.75" customHeight="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84"/>
      <c r="V129" s="84"/>
    </row>
    <row r="130" spans="1:22" ht="23"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84"/>
      <c r="V130" s="84"/>
    </row>
    <row r="131" spans="1:22" ht="31.5" customHeight="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84"/>
      <c r="V131" s="84"/>
    </row>
    <row r="132" spans="1:22" ht="25.9" customHeight="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84"/>
      <c r="V132" s="84"/>
    </row>
    <row r="133" spans="1:22" ht="33" customHeight="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84"/>
      <c r="V133" s="84"/>
    </row>
    <row r="134" spans="1:22" ht="37.9" customHeight="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84"/>
      <c r="V134" s="84"/>
    </row>
    <row r="135" spans="1:22" ht="37.9" customHeight="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84"/>
      <c r="V135" s="84"/>
    </row>
    <row r="136" spans="1:22" ht="23"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84"/>
      <c r="V136" s="84"/>
    </row>
    <row r="137" spans="1:22" ht="12.75" customHeight="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84"/>
      <c r="V137" s="84"/>
    </row>
    <row r="138" spans="1:22" ht="23"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84"/>
      <c r="V138" s="84"/>
    </row>
    <row r="139" spans="1:22" ht="23"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84"/>
      <c r="V139" s="84"/>
    </row>
    <row r="140" spans="1:22" ht="23"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84"/>
      <c r="V140" s="84"/>
    </row>
    <row r="141" spans="1:22" ht="23"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335"/>
  <sheetViews>
    <sheetView showGridLines="0" tabSelected="1" topLeftCell="A14" zoomScale="85" zoomScaleNormal="85" workbookViewId="0">
      <selection activeCell="C32" sqref="C32"/>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7" width="22.54296875" customWidth="1"/>
    <col min="18"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06" t="s">
        <v>36</v>
      </c>
      <c r="B1" s="406"/>
      <c r="C1" s="407"/>
      <c r="D1" s="407"/>
      <c r="E1" s="407"/>
      <c r="F1" s="407"/>
    </row>
    <row r="2" spans="1:11" ht="13" x14ac:dyDescent="0.3">
      <c r="A2" s="210" t="s">
        <v>37</v>
      </c>
      <c r="B2" s="210"/>
      <c r="C2" s="255" t="s">
        <v>304</v>
      </c>
      <c r="D2" s="255"/>
      <c r="E2" s="255"/>
      <c r="F2" s="255"/>
      <c r="H2" s="383" t="s">
        <v>86</v>
      </c>
      <c r="I2" s="383"/>
      <c r="J2" s="383"/>
      <c r="K2" s="50"/>
    </row>
    <row r="3" spans="1:11" ht="13" x14ac:dyDescent="0.25">
      <c r="A3" s="211" t="s">
        <v>38</v>
      </c>
      <c r="B3" s="260"/>
      <c r="C3" s="255"/>
      <c r="D3" s="255"/>
      <c r="E3" s="255"/>
      <c r="F3" s="255"/>
      <c r="H3" s="125"/>
      <c r="I3" s="239" t="s">
        <v>87</v>
      </c>
      <c r="J3" s="240"/>
      <c r="K3" s="46"/>
    </row>
    <row r="4" spans="1:11" ht="13" x14ac:dyDescent="0.25">
      <c r="A4" s="210" t="s">
        <v>88</v>
      </c>
      <c r="B4" s="210"/>
      <c r="C4" s="255" t="s">
        <v>305</v>
      </c>
      <c r="D4" s="255"/>
      <c r="E4" s="255"/>
      <c r="F4" s="255"/>
      <c r="H4" s="156"/>
      <c r="I4" s="381" t="s">
        <v>89</v>
      </c>
      <c r="J4" s="382"/>
      <c r="K4" s="46"/>
    </row>
    <row r="5" spans="1:11" ht="136" customHeight="1" x14ac:dyDescent="0.3">
      <c r="A5" s="210" t="s">
        <v>40</v>
      </c>
      <c r="B5" s="210"/>
      <c r="C5" s="252" t="s">
        <v>306</v>
      </c>
      <c r="D5" s="255"/>
      <c r="E5" s="255"/>
      <c r="F5" s="255"/>
      <c r="H5" s="144"/>
      <c r="I5" s="379" t="s">
        <v>90</v>
      </c>
      <c r="J5" s="380"/>
    </row>
    <row r="6" spans="1:11" ht="14.5" x14ac:dyDescent="0.25">
      <c r="A6" s="210" t="s">
        <v>41</v>
      </c>
      <c r="B6" s="210"/>
      <c r="C6" s="385">
        <v>30980</v>
      </c>
      <c r="D6" s="255"/>
      <c r="E6" s="255"/>
      <c r="F6" s="255"/>
    </row>
    <row r="7" spans="1:11" x14ac:dyDescent="0.25">
      <c r="A7"/>
      <c r="C7"/>
      <c r="D7"/>
      <c r="E7"/>
      <c r="F7"/>
    </row>
    <row r="8" spans="1:11" ht="22.5" customHeight="1" x14ac:dyDescent="0.25">
      <c r="A8" s="429" t="s">
        <v>91</v>
      </c>
      <c r="B8" s="430"/>
      <c r="C8" s="430"/>
      <c r="D8" s="430"/>
      <c r="E8" s="430"/>
      <c r="F8" s="431"/>
    </row>
    <row r="9" spans="1:11" s="43" customFormat="1" x14ac:dyDescent="0.25">
      <c r="A9" s="210" t="s">
        <v>42</v>
      </c>
      <c r="B9" s="210"/>
      <c r="C9" s="255" t="s">
        <v>298</v>
      </c>
      <c r="D9" s="255"/>
      <c r="E9" s="255"/>
      <c r="F9" s="255"/>
    </row>
    <row r="10" spans="1:11" s="43" customFormat="1" ht="13" x14ac:dyDescent="0.25">
      <c r="A10" s="210" t="s">
        <v>92</v>
      </c>
      <c r="B10" s="210"/>
      <c r="C10" s="259">
        <v>45187</v>
      </c>
      <c r="D10" s="255"/>
      <c r="E10" s="255"/>
      <c r="F10" s="255"/>
      <c r="G10" s="44"/>
    </row>
    <row r="11" spans="1:11" ht="13" x14ac:dyDescent="0.3">
      <c r="A11" s="104"/>
      <c r="B11" s="105" t="s">
        <v>93</v>
      </c>
      <c r="C11" s="106" t="s">
        <v>302</v>
      </c>
      <c r="D11" s="107"/>
      <c r="E11" s="107"/>
      <c r="F11" s="108"/>
      <c r="G11" s="50"/>
    </row>
    <row r="12" spans="1:11" ht="64.5" customHeight="1" x14ac:dyDescent="0.3">
      <c r="A12" s="211" t="s">
        <v>95</v>
      </c>
      <c r="B12" s="260"/>
      <c r="C12" s="252" t="s">
        <v>96</v>
      </c>
      <c r="D12" s="252"/>
      <c r="E12" s="252"/>
      <c r="F12" s="252"/>
      <c r="G12" s="50"/>
    </row>
    <row r="13" spans="1:11" ht="39" customHeight="1" x14ac:dyDescent="0.3">
      <c r="A13" s="210" t="s">
        <v>97</v>
      </c>
      <c r="B13" s="210"/>
      <c r="C13" s="252" t="s">
        <v>299</v>
      </c>
      <c r="D13" s="252"/>
      <c r="E13" s="252"/>
      <c r="F13" s="252"/>
      <c r="G13" s="51"/>
    </row>
    <row r="14" spans="1:11" ht="39.75" customHeight="1" x14ac:dyDescent="0.3">
      <c r="A14" s="211" t="s">
        <v>225</v>
      </c>
      <c r="B14" s="260"/>
      <c r="C14" s="281" t="s">
        <v>300</v>
      </c>
      <c r="D14" s="282"/>
      <c r="E14" s="282"/>
      <c r="F14" s="283"/>
      <c r="G14" s="51"/>
    </row>
    <row r="15" spans="1:11" ht="39.75" customHeight="1" x14ac:dyDescent="0.3">
      <c r="A15" s="251" t="s">
        <v>100</v>
      </c>
      <c r="B15" s="251"/>
      <c r="C15" s="252" t="s">
        <v>301</v>
      </c>
      <c r="D15" s="252"/>
      <c r="E15" s="252"/>
      <c r="F15" s="252"/>
      <c r="G15" s="51"/>
    </row>
    <row r="16" spans="1:11" ht="97.5" customHeight="1" x14ac:dyDescent="0.3">
      <c r="A16" s="251" t="s">
        <v>227</v>
      </c>
      <c r="B16" s="251"/>
      <c r="C16" s="252" t="s">
        <v>303</v>
      </c>
      <c r="D16" s="252"/>
      <c r="E16" s="252"/>
      <c r="F16" s="252"/>
      <c r="G16" s="51"/>
    </row>
    <row r="17" spans="1:17" ht="40.5" customHeight="1" x14ac:dyDescent="0.3">
      <c r="A17" s="244" t="s">
        <v>103</v>
      </c>
      <c r="B17" s="245"/>
      <c r="C17" s="248" t="s">
        <v>104</v>
      </c>
      <c r="D17" s="249"/>
      <c r="E17" s="249"/>
      <c r="F17" s="250"/>
      <c r="G17" s="51"/>
    </row>
    <row r="18" spans="1:17" ht="39.75" customHeight="1" x14ac:dyDescent="0.3">
      <c r="A18" s="246"/>
      <c r="B18" s="247"/>
      <c r="C18" s="248" t="s">
        <v>105</v>
      </c>
      <c r="D18" s="249"/>
      <c r="E18" s="249"/>
      <c r="F18" s="250"/>
      <c r="G18" s="51"/>
    </row>
    <row r="19" spans="1:17" ht="16.149999999999999" customHeight="1" x14ac:dyDescent="0.3">
      <c r="A19" s="51"/>
      <c r="B19" s="51"/>
      <c r="C19" s="51"/>
      <c r="D19" s="51"/>
      <c r="E19" s="51"/>
      <c r="F19" s="51"/>
      <c r="G19" s="51"/>
    </row>
    <row r="20" spans="1:17" ht="40.15" customHeight="1" x14ac:dyDescent="0.25">
      <c r="A20" s="284" t="s">
        <v>228</v>
      </c>
      <c r="B20" s="285"/>
      <c r="C20" s="285"/>
      <c r="D20" s="285"/>
      <c r="E20" s="285"/>
      <c r="F20" s="285"/>
      <c r="G20" s="285"/>
      <c r="H20" s="285"/>
      <c r="I20" s="285"/>
    </row>
    <row r="21" spans="1:17" s="46" customFormat="1" ht="33.75" customHeight="1" x14ac:dyDescent="0.25">
      <c r="A21" s="261"/>
      <c r="B21" s="262"/>
      <c r="C21" s="136" t="s">
        <v>107</v>
      </c>
      <c r="D21" s="136" t="s">
        <v>108</v>
      </c>
      <c r="E21" s="136" t="s">
        <v>229</v>
      </c>
      <c r="F21" s="86" t="s">
        <v>110</v>
      </c>
      <c r="G21" s="86" t="s">
        <v>111</v>
      </c>
      <c r="H21" s="86" t="s">
        <v>112</v>
      </c>
      <c r="I21" s="86" t="s">
        <v>113</v>
      </c>
      <c r="K21"/>
      <c r="L21"/>
      <c r="M21"/>
      <c r="N21"/>
      <c r="O21"/>
      <c r="P21"/>
      <c r="Q21"/>
    </row>
    <row r="22" spans="1:17" s="46" customFormat="1" ht="33.75" customHeight="1" x14ac:dyDescent="0.25">
      <c r="A22" s="256" t="s">
        <v>114</v>
      </c>
      <c r="B22" s="257"/>
      <c r="C22" s="112">
        <f>D296+E296+F296</f>
        <v>22684168.383999996</v>
      </c>
      <c r="D22" s="112">
        <f>G296+H296+I296+J296+K296+O296+P296+Q296+R296</f>
        <v>12803254.644720001</v>
      </c>
      <c r="E22" s="112">
        <f>C296+D296+E296+F296+G296+H296+I296+J296+K296+O296+P296+Q296+R296</f>
        <v>34613979.182719998</v>
      </c>
      <c r="F22" s="112">
        <f>G296+H296+I296+J296+K296</f>
        <v>11292003.882720001</v>
      </c>
      <c r="G22" s="112">
        <f>L296+N296</f>
        <v>19397883.73</v>
      </c>
      <c r="H22" s="112">
        <f>O296+P296+Q296+R296</f>
        <v>1511250.7620000001</v>
      </c>
      <c r="I22" s="112">
        <f>T296</f>
        <v>-6430843.9140000008</v>
      </c>
      <c r="K22"/>
      <c r="L22"/>
      <c r="M22"/>
      <c r="N22"/>
      <c r="O22"/>
      <c r="P22"/>
      <c r="Q22"/>
    </row>
    <row r="23" spans="1:17" s="46" customFormat="1" ht="33.75" customHeight="1" x14ac:dyDescent="0.25">
      <c r="A23" s="279" t="s">
        <v>115</v>
      </c>
      <c r="B23" s="280"/>
      <c r="C23" s="113">
        <f t="shared" ref="C23:I23" si="0">C22/$C$6</f>
        <v>732.21976707553245</v>
      </c>
      <c r="D23" s="113">
        <f t="shared" si="0"/>
        <v>413.27484327695294</v>
      </c>
      <c r="E23" s="113">
        <f t="shared" si="0"/>
        <v>1117.3008128702388</v>
      </c>
      <c r="F23" s="113">
        <f t="shared" si="0"/>
        <v>364.49334676307296</v>
      </c>
      <c r="G23" s="113">
        <f t="shared" si="0"/>
        <v>626.1421475145255</v>
      </c>
      <c r="H23" s="113">
        <f t="shared" si="0"/>
        <v>48.781496513879922</v>
      </c>
      <c r="I23" s="113">
        <f t="shared" si="0"/>
        <v>-207.58050077469338</v>
      </c>
      <c r="K23"/>
      <c r="L23"/>
      <c r="M23"/>
      <c r="N23"/>
      <c r="O23"/>
      <c r="P23"/>
      <c r="Q23"/>
    </row>
    <row r="24" spans="1:17" s="46" customFormat="1" ht="33.75" customHeight="1" x14ac:dyDescent="0.25">
      <c r="A24" s="256" t="s">
        <v>116</v>
      </c>
      <c r="B24" s="257"/>
      <c r="C24" s="389" t="s">
        <v>268</v>
      </c>
      <c r="D24" s="390"/>
      <c r="E24" s="391"/>
      <c r="F24" s="392"/>
      <c r="G24" s="393"/>
      <c r="H24" s="393"/>
      <c r="I24" s="394"/>
      <c r="K24"/>
      <c r="L24"/>
      <c r="M24"/>
      <c r="N24"/>
      <c r="O24"/>
      <c r="P24"/>
      <c r="Q24"/>
    </row>
    <row r="25" spans="1:17" s="46" customFormat="1" ht="33.75" customHeight="1" x14ac:dyDescent="0.25">
      <c r="A25" s="256" t="s">
        <v>230</v>
      </c>
      <c r="B25" s="257"/>
      <c r="C25" s="137" t="str">
        <f>VLOOKUP($C$24,'WLC benchmarks'!$B$10:$E$13,2, TRUE)</f>
        <v>&lt;950</v>
      </c>
      <c r="D25" s="137" t="str">
        <f>VLOOKUP($C$24,'WLC benchmarks'!$B$10:$E$13,3, TRUE)</f>
        <v>&lt;450</v>
      </c>
      <c r="E25" s="137" t="str">
        <f>VLOOKUP($C$24,'WLC benchmarks'!$B$10:$E$13,4, TRUE)</f>
        <v>&lt;1400</v>
      </c>
      <c r="F25" s="395"/>
      <c r="G25" s="396"/>
      <c r="H25" s="396"/>
      <c r="I25" s="397"/>
      <c r="K25"/>
      <c r="L25"/>
      <c r="M25"/>
      <c r="N25"/>
      <c r="O25"/>
      <c r="P25"/>
      <c r="Q25"/>
    </row>
    <row r="26" spans="1:17" s="46" customFormat="1" ht="33.75" customHeight="1" x14ac:dyDescent="0.25">
      <c r="A26" s="256" t="s">
        <v>119</v>
      </c>
      <c r="B26" s="257"/>
      <c r="C26" s="137" t="str">
        <f>VLOOKUP($C$24,'WLC benchmarks'!$B$16:$E$19,2, TRUE)</f>
        <v>&lt;600</v>
      </c>
      <c r="D26" s="137" t="str">
        <f>VLOOKUP($C$24,'WLC benchmarks'!$B$16:$E$19,3, TRUE)</f>
        <v>&lt;370</v>
      </c>
      <c r="E26" s="137" t="str">
        <f>VLOOKUP($C$24,'WLC benchmarks'!$B$16:$E$19,4, TRUE)</f>
        <v>&lt;970</v>
      </c>
      <c r="F26" s="398"/>
      <c r="G26" s="399"/>
      <c r="H26" s="399"/>
      <c r="I26" s="400"/>
      <c r="K26"/>
      <c r="L26"/>
      <c r="M26"/>
      <c r="N26"/>
      <c r="O26"/>
      <c r="P26"/>
      <c r="Q26"/>
    </row>
    <row r="27" spans="1:17" ht="57.75" customHeight="1" x14ac:dyDescent="0.25">
      <c r="A27" s="256" t="s">
        <v>120</v>
      </c>
      <c r="B27" s="257"/>
      <c r="C27" s="385" t="s">
        <v>307</v>
      </c>
      <c r="D27" s="255"/>
      <c r="E27" s="255"/>
      <c r="F27" s="255"/>
      <c r="G27" s="385"/>
      <c r="H27" s="255"/>
      <c r="I27" s="255"/>
    </row>
    <row r="28" spans="1:17" ht="15.75" customHeight="1" x14ac:dyDescent="0.3">
      <c r="A28" s="55"/>
      <c r="B28" s="55"/>
      <c r="C28" s="45"/>
      <c r="D28" s="45"/>
      <c r="E28" s="45"/>
      <c r="F28" s="45"/>
      <c r="G28" s="51"/>
      <c r="H28" s="56"/>
    </row>
    <row r="29" spans="1:17" ht="15.75" customHeight="1" x14ac:dyDescent="0.3">
      <c r="A29" s="284" t="s">
        <v>122</v>
      </c>
      <c r="B29" s="285"/>
      <c r="C29" s="285"/>
      <c r="D29" s="285"/>
      <c r="E29" s="285"/>
      <c r="F29" s="285"/>
      <c r="G29" s="51"/>
      <c r="H29" s="56"/>
    </row>
    <row r="30" spans="1:17" ht="39" customHeight="1" x14ac:dyDescent="0.3">
      <c r="A30" s="251" t="s">
        <v>50</v>
      </c>
      <c r="B30" s="251"/>
      <c r="C30" s="385" t="s">
        <v>511</v>
      </c>
      <c r="D30" s="255"/>
      <c r="E30" s="255"/>
      <c r="F30" s="255"/>
      <c r="G30" s="51"/>
      <c r="H30" s="56"/>
    </row>
    <row r="31" spans="1:17" ht="42" customHeight="1" x14ac:dyDescent="0.3">
      <c r="A31" s="251" t="s">
        <v>52</v>
      </c>
      <c r="B31" s="251"/>
      <c r="C31" s="386">
        <v>1549000</v>
      </c>
      <c r="D31" s="255"/>
      <c r="E31" s="255"/>
      <c r="F31" s="255"/>
      <c r="G31" s="51"/>
      <c r="H31" s="56"/>
    </row>
    <row r="32" spans="1:17" ht="39" customHeight="1" x14ac:dyDescent="0.3">
      <c r="A32" s="251" t="s">
        <v>54</v>
      </c>
      <c r="B32" s="251"/>
      <c r="C32" s="185" t="s">
        <v>308</v>
      </c>
      <c r="D32" s="185"/>
      <c r="E32" s="185"/>
      <c r="F32" s="185"/>
      <c r="G32" s="51"/>
      <c r="H32" s="56"/>
    </row>
    <row r="33" spans="1:47" ht="15.75" customHeight="1" x14ac:dyDescent="0.3">
      <c r="A33" s="55"/>
      <c r="B33" s="55"/>
      <c r="C33" s="45"/>
      <c r="D33" s="45"/>
      <c r="E33" s="45"/>
      <c r="F33" s="45"/>
      <c r="G33" s="51"/>
      <c r="H33" s="56"/>
    </row>
    <row r="34" spans="1:47" ht="40.5" customHeight="1" x14ac:dyDescent="0.3">
      <c r="A34" s="285" t="s">
        <v>125</v>
      </c>
      <c r="B34" s="329"/>
      <c r="C34" s="254" t="s">
        <v>126</v>
      </c>
      <c r="D34" s="254"/>
      <c r="E34" s="254"/>
      <c r="F34" s="58" t="s">
        <v>231</v>
      </c>
      <c r="G34" s="51"/>
      <c r="H34" s="56"/>
      <c r="I34" s="56"/>
      <c r="J34" s="54"/>
      <c r="K34" s="54"/>
      <c r="L34" s="54"/>
      <c r="M34" s="54"/>
      <c r="N34" s="57"/>
      <c r="O34" s="57"/>
      <c r="P34" s="57"/>
      <c r="Q34" s="57"/>
    </row>
    <row r="35" spans="1:47" ht="12.75" customHeight="1" x14ac:dyDescent="0.3">
      <c r="A35" s="285"/>
      <c r="B35" s="329"/>
      <c r="C35" s="252" t="s">
        <v>500</v>
      </c>
      <c r="D35" s="252"/>
      <c r="E35" s="252"/>
      <c r="F35" s="39">
        <v>70</v>
      </c>
      <c r="G35" s="51"/>
      <c r="H35" s="56"/>
      <c r="I35" s="56"/>
      <c r="J35" s="59"/>
      <c r="K35" s="59"/>
      <c r="L35" s="59"/>
      <c r="M35" s="59"/>
      <c r="N35" s="57"/>
      <c r="O35" s="57"/>
      <c r="P35" s="57"/>
      <c r="Q35" s="57"/>
    </row>
    <row r="36" spans="1:47" ht="12.75" customHeight="1" x14ac:dyDescent="0.3">
      <c r="A36" s="285"/>
      <c r="B36" s="329"/>
      <c r="C36" s="255" t="s">
        <v>502</v>
      </c>
      <c r="D36" s="255"/>
      <c r="E36" s="255"/>
      <c r="F36" s="39" t="s">
        <v>501</v>
      </c>
      <c r="G36" s="51"/>
      <c r="H36" s="56"/>
      <c r="I36" s="56"/>
      <c r="J36" s="54"/>
      <c r="K36" s="54"/>
      <c r="L36" s="54"/>
      <c r="M36" s="54"/>
      <c r="N36" s="57"/>
      <c r="O36" s="57"/>
      <c r="P36" s="57"/>
      <c r="Q36" s="57"/>
    </row>
    <row r="37" spans="1:47" s="46" customFormat="1" ht="13" x14ac:dyDescent="0.25">
      <c r="A37" s="285"/>
      <c r="B37" s="329"/>
      <c r="C37" s="255" t="s">
        <v>503</v>
      </c>
      <c r="D37" s="255"/>
      <c r="E37" s="255"/>
      <c r="F37" s="39" t="s">
        <v>501</v>
      </c>
      <c r="H37" s="56"/>
      <c r="I37" s="56"/>
      <c r="J37" s="59"/>
      <c r="K37" s="59"/>
      <c r="L37" s="59"/>
      <c r="M37" s="59"/>
      <c r="N37" s="57"/>
      <c r="O37" s="57"/>
      <c r="P37" s="57"/>
      <c r="Q37" s="57"/>
    </row>
    <row r="38" spans="1:47" s="46" customFormat="1" ht="13" x14ac:dyDescent="0.3">
      <c r="A38" s="362"/>
      <c r="B38" s="363"/>
      <c r="C38" s="281" t="s">
        <v>507</v>
      </c>
      <c r="D38" s="282"/>
      <c r="E38" s="283"/>
      <c r="F38" s="39" t="s">
        <v>501</v>
      </c>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85" t="s">
        <v>129</v>
      </c>
      <c r="B40" s="329"/>
      <c r="C40" s="254" t="s">
        <v>130</v>
      </c>
      <c r="D40" s="254"/>
      <c r="E40" s="254"/>
      <c r="F40" s="58" t="s">
        <v>131</v>
      </c>
      <c r="G40" s="51"/>
      <c r="H40" s="56"/>
      <c r="I40" s="56"/>
      <c r="J40" s="59"/>
      <c r="K40" s="59"/>
      <c r="L40" s="59"/>
      <c r="M40" s="59"/>
      <c r="N40" s="57"/>
      <c r="O40" s="57"/>
      <c r="P40" s="57"/>
      <c r="Q40" s="57"/>
    </row>
    <row r="41" spans="1:47" s="46" customFormat="1" ht="13" x14ac:dyDescent="0.3">
      <c r="A41" s="285"/>
      <c r="B41" s="329"/>
      <c r="C41" s="255" t="s">
        <v>504</v>
      </c>
      <c r="D41" s="255"/>
      <c r="E41" s="255"/>
      <c r="F41" s="39" t="s">
        <v>505</v>
      </c>
      <c r="G41" s="51"/>
      <c r="H41" s="56"/>
      <c r="I41" s="56"/>
      <c r="J41" s="59"/>
      <c r="K41" s="59"/>
      <c r="L41" s="59"/>
      <c r="M41" s="59"/>
      <c r="N41" s="57"/>
      <c r="O41" s="57"/>
      <c r="P41" s="57"/>
      <c r="Q41" s="57"/>
    </row>
    <row r="42" spans="1:47" s="46" customFormat="1" ht="13" x14ac:dyDescent="0.3">
      <c r="A42" s="285"/>
      <c r="B42" s="329"/>
      <c r="C42" s="281" t="s">
        <v>506</v>
      </c>
      <c r="D42" s="387"/>
      <c r="E42" s="388"/>
      <c r="F42" s="39" t="s">
        <v>505</v>
      </c>
      <c r="G42" s="51"/>
      <c r="H42" s="56"/>
      <c r="I42" s="56"/>
      <c r="J42" s="59"/>
      <c r="K42" s="59"/>
      <c r="L42" s="59"/>
      <c r="M42" s="59"/>
      <c r="N42" s="57"/>
      <c r="O42" s="57"/>
      <c r="P42" s="57"/>
      <c r="Q42" s="57"/>
    </row>
    <row r="43" spans="1:47" s="46" customFormat="1" ht="13" x14ac:dyDescent="0.3">
      <c r="A43" s="285"/>
      <c r="B43" s="329"/>
      <c r="C43" s="281" t="s">
        <v>510</v>
      </c>
      <c r="D43" s="387"/>
      <c r="E43" s="388"/>
      <c r="F43" s="39" t="s">
        <v>501</v>
      </c>
      <c r="G43" s="51"/>
      <c r="H43" s="56"/>
      <c r="I43" s="56"/>
      <c r="J43" s="59"/>
      <c r="K43" s="59"/>
      <c r="L43" s="59"/>
      <c r="M43" s="59"/>
      <c r="N43" s="57"/>
      <c r="O43" s="57"/>
      <c r="P43" s="57"/>
      <c r="Q43" s="57"/>
    </row>
    <row r="44" spans="1:47" s="46" customFormat="1" ht="13" x14ac:dyDescent="0.3">
      <c r="A44" s="285"/>
      <c r="B44" s="329"/>
      <c r="C44" s="281" t="s">
        <v>508</v>
      </c>
      <c r="D44" s="387"/>
      <c r="E44" s="388"/>
      <c r="F44" s="39" t="s">
        <v>509</v>
      </c>
      <c r="G44" s="51"/>
      <c r="H44" s="56"/>
      <c r="I44" s="56"/>
      <c r="J44" s="59"/>
      <c r="K44" s="59"/>
      <c r="L44" s="59"/>
      <c r="M44" s="59"/>
      <c r="N44" s="57"/>
      <c r="O44" s="57"/>
      <c r="P44" s="57"/>
      <c r="Q44" s="57"/>
    </row>
    <row r="45" spans="1:47" x14ac:dyDescent="0.25">
      <c r="B45" s="355"/>
      <c r="C45" s="355"/>
      <c r="D45" s="355"/>
      <c r="E45" s="355"/>
      <c r="F45" s="355"/>
    </row>
    <row r="46" spans="1:47" s="52" customFormat="1" ht="12.75" customHeight="1" x14ac:dyDescent="0.25">
      <c r="A46"/>
      <c r="B46" s="204"/>
      <c r="C46" s="204"/>
      <c r="D46" s="204"/>
      <c r="E46" s="204"/>
      <c r="F46" s="204"/>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6" t="s">
        <v>133</v>
      </c>
      <c r="B47" s="356"/>
      <c r="C47" s="224" t="s">
        <v>134</v>
      </c>
      <c r="D47" s="364"/>
      <c r="E47" s="228" t="s">
        <v>232</v>
      </c>
      <c r="F47" s="375" t="s">
        <v>136</v>
      </c>
      <c r="G47" s="376"/>
      <c r="H47" s="224" t="s">
        <v>137</v>
      </c>
      <c r="I47" s="225"/>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6" t="s">
        <v>138</v>
      </c>
      <c r="B48" s="227"/>
      <c r="C48" s="64" t="s">
        <v>139</v>
      </c>
      <c r="D48" s="64" t="s">
        <v>140</v>
      </c>
      <c r="E48" s="229"/>
      <c r="F48" s="377"/>
      <c r="G48" s="378"/>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8" t="s">
        <v>143</v>
      </c>
      <c r="B49" s="369"/>
      <c r="C49" s="65" t="s">
        <v>144</v>
      </c>
      <c r="D49" s="88" t="s">
        <v>145</v>
      </c>
      <c r="E49" s="372" t="s">
        <v>146</v>
      </c>
      <c r="F49" s="357" t="s">
        <v>147</v>
      </c>
      <c r="G49" s="35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370"/>
      <c r="B50" s="371"/>
      <c r="C50" s="67" t="s">
        <v>150</v>
      </c>
      <c r="D50" s="88" t="s">
        <v>151</v>
      </c>
      <c r="E50" s="373"/>
      <c r="F50" s="230"/>
      <c r="G50" s="359"/>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370"/>
      <c r="B51" s="371"/>
      <c r="C51" s="67" t="s">
        <v>154</v>
      </c>
      <c r="D51" s="89" t="s">
        <v>155</v>
      </c>
      <c r="E51" s="374"/>
      <c r="F51" s="360"/>
      <c r="G51" s="361"/>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109"/>
      <c r="D52" s="9"/>
      <c r="E52" s="236"/>
      <c r="F52" s="234"/>
      <c r="G52" s="235"/>
      <c r="H52" s="11"/>
      <c r="I52" s="11"/>
      <c r="J52" s="232" t="s">
        <v>157</v>
      </c>
      <c r="K52" s="233"/>
      <c r="L52" s="233"/>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109"/>
      <c r="D53" s="9"/>
      <c r="E53" s="237"/>
      <c r="F53" s="234"/>
      <c r="G53" s="235"/>
      <c r="H53" s="11"/>
      <c r="I53" s="11"/>
      <c r="J53" s="230"/>
      <c r="K53" s="231"/>
      <c r="L53" s="23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109"/>
      <c r="D54" s="9"/>
      <c r="E54" s="237"/>
      <c r="F54" s="234"/>
      <c r="G54" s="235"/>
      <c r="H54" s="11"/>
      <c r="I54" s="11"/>
      <c r="J54" s="230"/>
      <c r="K54" s="231"/>
      <c r="L54" s="23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109"/>
      <c r="D55" s="9"/>
      <c r="E55" s="238"/>
      <c r="F55" s="234"/>
      <c r="G55" s="235"/>
      <c r="H55" s="11"/>
      <c r="I55" s="11"/>
      <c r="J55" s="230"/>
      <c r="K55" s="231"/>
      <c r="L55" s="23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109" t="s">
        <v>309</v>
      </c>
      <c r="D56" s="186">
        <v>1008637.12</v>
      </c>
      <c r="E56" s="9" t="s">
        <v>454</v>
      </c>
      <c r="F56" s="234" t="s">
        <v>319</v>
      </c>
      <c r="G56" s="235"/>
      <c r="H56" s="11">
        <v>0</v>
      </c>
      <c r="I56" s="11">
        <f>D56</f>
        <v>1008637.12</v>
      </c>
      <c r="J56" s="230"/>
      <c r="K56" s="231"/>
      <c r="L56" s="231"/>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109" t="s">
        <v>310</v>
      </c>
      <c r="D57" s="186">
        <v>19205421.68</v>
      </c>
      <c r="E57" s="9" t="s">
        <v>454</v>
      </c>
      <c r="F57" s="109" t="s">
        <v>320</v>
      </c>
      <c r="G57" s="110"/>
      <c r="H57" s="11">
        <v>0</v>
      </c>
      <c r="I57" s="11">
        <f>D56</f>
        <v>1008637.12</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109" t="s">
        <v>311</v>
      </c>
      <c r="D58" s="186">
        <v>21747017</v>
      </c>
      <c r="E58" s="9" t="s">
        <v>454</v>
      </c>
      <c r="F58" s="109" t="s">
        <v>320</v>
      </c>
      <c r="G58" s="110"/>
      <c r="H58" s="11">
        <v>0</v>
      </c>
      <c r="I58" s="11">
        <f>D57</f>
        <v>19205421.68</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109" t="s">
        <v>312</v>
      </c>
      <c r="D59" s="9">
        <v>1886.02</v>
      </c>
      <c r="E59" s="9" t="s">
        <v>454</v>
      </c>
      <c r="F59" s="109" t="s">
        <v>321</v>
      </c>
      <c r="G59" s="110"/>
      <c r="H59" s="11">
        <v>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109" t="s">
        <v>313</v>
      </c>
      <c r="D60" s="9">
        <v>413.72</v>
      </c>
      <c r="E60" s="9" t="s">
        <v>454</v>
      </c>
      <c r="F60" s="109" t="s">
        <v>321</v>
      </c>
      <c r="G60" s="110"/>
      <c r="H60" s="11">
        <v>0</v>
      </c>
      <c r="I60" s="11">
        <v>0</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109" t="s">
        <v>314</v>
      </c>
      <c r="D61" s="9">
        <v>342700</v>
      </c>
      <c r="E61" s="9" t="s">
        <v>454</v>
      </c>
      <c r="F61" s="109" t="s">
        <v>321</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109" t="s">
        <v>315</v>
      </c>
      <c r="D62" s="9">
        <v>8400</v>
      </c>
      <c r="E62" s="9" t="s">
        <v>454</v>
      </c>
      <c r="F62" s="109" t="s">
        <v>322</v>
      </c>
      <c r="G62" s="110"/>
      <c r="H62" s="11">
        <f>D62</f>
        <v>8400</v>
      </c>
      <c r="I62" s="11">
        <v>0</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109" t="s">
        <v>316</v>
      </c>
      <c r="D63" s="9">
        <v>8026.2</v>
      </c>
      <c r="E63" s="9" t="s">
        <v>454</v>
      </c>
      <c r="F63" s="109" t="s">
        <v>320</v>
      </c>
      <c r="G63" s="110"/>
      <c r="H63" s="11">
        <v>0</v>
      </c>
      <c r="I63" s="11">
        <f>D63</f>
        <v>8026.2</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109" t="s">
        <v>317</v>
      </c>
      <c r="D64" s="187">
        <v>32327.1</v>
      </c>
      <c r="E64" s="9" t="s">
        <v>454</v>
      </c>
      <c r="F64" s="109" t="s">
        <v>320</v>
      </c>
      <c r="G64" s="110"/>
      <c r="H64" s="11">
        <v>0</v>
      </c>
      <c r="I64" s="11">
        <f t="shared" ref="I64:I65" si="1">D64</f>
        <v>32327.1</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109" t="s">
        <v>318</v>
      </c>
      <c r="D65" s="186">
        <v>2375.9</v>
      </c>
      <c r="E65" s="9" t="s">
        <v>454</v>
      </c>
      <c r="F65" s="109" t="s">
        <v>323</v>
      </c>
      <c r="G65" s="110"/>
      <c r="H65" s="11">
        <v>0</v>
      </c>
      <c r="I65" s="11">
        <f t="shared" si="1"/>
        <v>2375.9</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109"/>
      <c r="D66" s="186"/>
      <c r="E66" s="9"/>
      <c r="F66" s="109"/>
      <c r="G66" s="110"/>
      <c r="H66" s="11"/>
      <c r="I66" s="11"/>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v>2.1</v>
      </c>
      <c r="B67" s="72" t="s">
        <v>162</v>
      </c>
      <c r="C67" s="109" t="s">
        <v>310</v>
      </c>
      <c r="D67" s="187">
        <v>322608</v>
      </c>
      <c r="E67" s="9" t="s">
        <v>454</v>
      </c>
      <c r="F67" s="234" t="s">
        <v>320</v>
      </c>
      <c r="G67" s="235"/>
      <c r="H67" s="11">
        <v>0</v>
      </c>
      <c r="I67" s="11">
        <f>D67</f>
        <v>322608</v>
      </c>
      <c r="J67" s="230"/>
      <c r="K67" s="231"/>
      <c r="L67" s="231"/>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109" t="s">
        <v>318</v>
      </c>
      <c r="D68" s="186">
        <v>40172.33</v>
      </c>
      <c r="E68" s="9" t="s">
        <v>454</v>
      </c>
      <c r="F68" s="109" t="s">
        <v>323</v>
      </c>
      <c r="G68" s="110"/>
      <c r="H68" s="11">
        <v>0</v>
      </c>
      <c r="I68" s="11">
        <f t="shared" ref="I68:I71" si="2">D68</f>
        <v>40172.33</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109" t="s">
        <v>311</v>
      </c>
      <c r="D69" s="187">
        <v>835236.48</v>
      </c>
      <c r="E69" s="9" t="s">
        <v>454</v>
      </c>
      <c r="F69" s="109" t="s">
        <v>320</v>
      </c>
      <c r="G69" s="110"/>
      <c r="H69" s="11">
        <v>0</v>
      </c>
      <c r="I69" s="11">
        <f t="shared" si="2"/>
        <v>835236.48</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109" t="s">
        <v>324</v>
      </c>
      <c r="D70" s="9">
        <v>1338105.6000000001</v>
      </c>
      <c r="E70" s="9" t="s">
        <v>454</v>
      </c>
      <c r="F70" s="109" t="s">
        <v>320</v>
      </c>
      <c r="G70" s="110"/>
      <c r="H70" s="11">
        <v>0</v>
      </c>
      <c r="I70" s="11">
        <f t="shared" si="2"/>
        <v>1338105.6000000001</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109" t="s">
        <v>309</v>
      </c>
      <c r="D71" s="9">
        <v>950388.7</v>
      </c>
      <c r="E71" s="9" t="s">
        <v>454</v>
      </c>
      <c r="F71" s="109" t="s">
        <v>323</v>
      </c>
      <c r="G71" s="110"/>
      <c r="H71" s="11">
        <v>0</v>
      </c>
      <c r="I71" s="11">
        <f t="shared" si="2"/>
        <v>950388.7</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109" t="s">
        <v>325</v>
      </c>
      <c r="D72" s="187">
        <v>40448</v>
      </c>
      <c r="E72" s="9" t="s">
        <v>455</v>
      </c>
      <c r="F72" s="109" t="s">
        <v>321</v>
      </c>
      <c r="G72" s="110"/>
      <c r="H72" s="11">
        <v>0</v>
      </c>
      <c r="I72" s="11">
        <v>0</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109" t="s">
        <v>326</v>
      </c>
      <c r="D73" s="186">
        <v>19011.349999999999</v>
      </c>
      <c r="E73" s="9" t="s">
        <v>454</v>
      </c>
      <c r="F73" s="109" t="s">
        <v>327</v>
      </c>
      <c r="G73" s="110"/>
      <c r="H73" s="11">
        <v>0</v>
      </c>
      <c r="I73" s="11">
        <v>0</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109" t="s">
        <v>310</v>
      </c>
      <c r="D74" s="187">
        <v>8998080</v>
      </c>
      <c r="E74" s="9" t="s">
        <v>454</v>
      </c>
      <c r="F74" s="109" t="s">
        <v>320</v>
      </c>
      <c r="G74" s="110"/>
      <c r="H74" s="11">
        <v>0</v>
      </c>
      <c r="I74" s="11">
        <f>D74</f>
        <v>8998080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109" t="s">
        <v>311</v>
      </c>
      <c r="D75" s="187">
        <v>883584</v>
      </c>
      <c r="E75" s="9" t="s">
        <v>454</v>
      </c>
      <c r="F75" s="109" t="s">
        <v>320</v>
      </c>
      <c r="G75" s="110"/>
      <c r="H75" s="11">
        <v>0</v>
      </c>
      <c r="I75" s="11">
        <f t="shared" ref="I75:I76" si="3">D75</f>
        <v>883584</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109" t="s">
        <v>318</v>
      </c>
      <c r="D76" s="187">
        <v>1967444.57</v>
      </c>
      <c r="E76" s="9" t="s">
        <v>454</v>
      </c>
      <c r="F76" s="109" t="s">
        <v>323</v>
      </c>
      <c r="G76" s="110"/>
      <c r="H76" s="11">
        <v>0</v>
      </c>
      <c r="I76" s="11">
        <f t="shared" si="3"/>
        <v>1967444.57</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109"/>
      <c r="D77" s="187"/>
      <c r="E77" s="9"/>
      <c r="F77" s="109"/>
      <c r="G77" s="110"/>
      <c r="H77" s="11"/>
      <c r="I77" s="11"/>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v>2.2000000000000002</v>
      </c>
      <c r="B78" s="72" t="s">
        <v>163</v>
      </c>
      <c r="C78" s="109" t="s">
        <v>328</v>
      </c>
      <c r="D78" s="186">
        <v>3994806.92</v>
      </c>
      <c r="E78" s="9" t="s">
        <v>454</v>
      </c>
      <c r="F78" s="234" t="s">
        <v>320</v>
      </c>
      <c r="G78" s="235"/>
      <c r="H78" s="11">
        <v>0</v>
      </c>
      <c r="I78" s="11">
        <f>D78</f>
        <v>3994806.92</v>
      </c>
      <c r="J78" s="230"/>
      <c r="K78" s="231"/>
      <c r="L78" s="231"/>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109" t="s">
        <v>329</v>
      </c>
      <c r="D79" s="187">
        <v>175069.86</v>
      </c>
      <c r="E79" s="9" t="s">
        <v>454</v>
      </c>
      <c r="F79" s="109" t="s">
        <v>338</v>
      </c>
      <c r="G79" s="110"/>
      <c r="H79" s="11">
        <f>D79</f>
        <v>175069.86</v>
      </c>
      <c r="I79" s="11">
        <v>0</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109" t="s">
        <v>310</v>
      </c>
      <c r="D80" s="187">
        <v>2985565.44</v>
      </c>
      <c r="E80" s="9" t="s">
        <v>454</v>
      </c>
      <c r="F80" s="109" t="s">
        <v>320</v>
      </c>
      <c r="G80" s="110"/>
      <c r="H80" s="11">
        <v>0</v>
      </c>
      <c r="I80" s="11">
        <f t="shared" ref="I80:I92" si="4">D80</f>
        <v>2985565.44</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109" t="s">
        <v>309</v>
      </c>
      <c r="D81" s="186">
        <v>557548.27</v>
      </c>
      <c r="E81" s="9" t="s">
        <v>454</v>
      </c>
      <c r="F81" s="109" t="s">
        <v>323</v>
      </c>
      <c r="G81" s="110"/>
      <c r="H81" s="11">
        <v>0</v>
      </c>
      <c r="I81" s="11">
        <f t="shared" si="4"/>
        <v>557548.27</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109" t="s">
        <v>330</v>
      </c>
      <c r="D82" s="186">
        <v>49457.31</v>
      </c>
      <c r="E82" s="9" t="s">
        <v>454</v>
      </c>
      <c r="F82" s="109" t="s">
        <v>320</v>
      </c>
      <c r="G82" s="110"/>
      <c r="H82" s="11">
        <v>0</v>
      </c>
      <c r="I82" s="11">
        <f t="shared" si="4"/>
        <v>49457.31</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109" t="s">
        <v>331</v>
      </c>
      <c r="D83" s="186">
        <v>123200</v>
      </c>
      <c r="E83" s="9" t="s">
        <v>454</v>
      </c>
      <c r="F83" s="109" t="s">
        <v>320</v>
      </c>
      <c r="G83" s="110"/>
      <c r="H83" s="11">
        <v>0</v>
      </c>
      <c r="I83" s="11">
        <f t="shared" si="4"/>
        <v>123200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109" t="s">
        <v>332</v>
      </c>
      <c r="D84" s="186">
        <v>109.96</v>
      </c>
      <c r="E84" s="9" t="s">
        <v>454</v>
      </c>
      <c r="F84" s="109" t="s">
        <v>321</v>
      </c>
      <c r="G84" s="110"/>
      <c r="H84" s="11">
        <v>0</v>
      </c>
      <c r="I84" s="11">
        <v>0</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109" t="s">
        <v>333</v>
      </c>
      <c r="D85" s="186">
        <v>12959.1</v>
      </c>
      <c r="E85" s="9" t="s">
        <v>454</v>
      </c>
      <c r="F85" s="109" t="s">
        <v>323</v>
      </c>
      <c r="G85" s="110"/>
      <c r="H85" s="11">
        <v>0</v>
      </c>
      <c r="I85" s="11">
        <f t="shared" si="4"/>
        <v>12959.1</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109" t="s">
        <v>324</v>
      </c>
      <c r="D86" s="186">
        <v>68390.399999999994</v>
      </c>
      <c r="E86" s="9" t="s">
        <v>454</v>
      </c>
      <c r="F86" s="109" t="s">
        <v>320</v>
      </c>
      <c r="G86" s="110"/>
      <c r="H86" s="11">
        <v>0</v>
      </c>
      <c r="I86" s="11">
        <f t="shared" si="4"/>
        <v>68390.399999999994</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109" t="s">
        <v>334</v>
      </c>
      <c r="D87" s="187">
        <v>393.75</v>
      </c>
      <c r="E87" s="9" t="s">
        <v>454</v>
      </c>
      <c r="F87" s="109" t="s">
        <v>323</v>
      </c>
      <c r="G87" s="110"/>
      <c r="H87" s="11">
        <v>0</v>
      </c>
      <c r="I87" s="11">
        <f t="shared" si="4"/>
        <v>393.75</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109" t="s">
        <v>335</v>
      </c>
      <c r="D88" s="187">
        <v>6186.27</v>
      </c>
      <c r="E88" s="9" t="s">
        <v>463</v>
      </c>
      <c r="F88" s="109" t="s">
        <v>327</v>
      </c>
      <c r="G88" s="110"/>
      <c r="H88" s="11">
        <v>0</v>
      </c>
      <c r="I88" s="11">
        <v>0</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109" t="s">
        <v>311</v>
      </c>
      <c r="D89" s="187">
        <v>33096.959999999999</v>
      </c>
      <c r="E89" s="9" t="s">
        <v>454</v>
      </c>
      <c r="F89" s="109" t="s">
        <v>320</v>
      </c>
      <c r="G89" s="110"/>
      <c r="H89" s="11">
        <v>0</v>
      </c>
      <c r="I89" s="11">
        <f t="shared" si="4"/>
        <v>33096.959999999999</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109" t="s">
        <v>336</v>
      </c>
      <c r="D90" s="187">
        <v>2321.89</v>
      </c>
      <c r="E90" s="9" t="s">
        <v>467</v>
      </c>
      <c r="F90" s="109" t="s">
        <v>327</v>
      </c>
      <c r="G90" s="110"/>
      <c r="H90" s="11">
        <v>0</v>
      </c>
      <c r="I90" s="11">
        <v>0</v>
      </c>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109" t="s">
        <v>337</v>
      </c>
      <c r="D91" s="187">
        <v>31359.74</v>
      </c>
      <c r="E91" s="9" t="s">
        <v>454</v>
      </c>
      <c r="F91" s="109" t="s">
        <v>321</v>
      </c>
      <c r="G91" s="110"/>
      <c r="H91" s="11">
        <v>0</v>
      </c>
      <c r="I91" s="11">
        <v>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109" t="s">
        <v>310</v>
      </c>
      <c r="D92" s="187">
        <v>5363904</v>
      </c>
      <c r="E92" s="9" t="s">
        <v>454</v>
      </c>
      <c r="F92" s="109" t="s">
        <v>320</v>
      </c>
      <c r="G92" s="110"/>
      <c r="H92" s="11">
        <v>0</v>
      </c>
      <c r="I92" s="11">
        <f t="shared" si="4"/>
        <v>5363904</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109"/>
      <c r="D93" s="187"/>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v>2.2999999999999998</v>
      </c>
      <c r="B94" s="72" t="s">
        <v>164</v>
      </c>
      <c r="C94" s="109" t="s">
        <v>339</v>
      </c>
      <c r="D94" s="186">
        <v>226994.48</v>
      </c>
      <c r="E94" s="9" t="s">
        <v>454</v>
      </c>
      <c r="F94" s="234" t="s">
        <v>320</v>
      </c>
      <c r="G94" s="235"/>
      <c r="H94" s="11">
        <v>0</v>
      </c>
      <c r="I94" s="11">
        <f>D94</f>
        <v>226994.48</v>
      </c>
      <c r="J94" s="230"/>
      <c r="K94" s="231"/>
      <c r="L94" s="231"/>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109" t="s">
        <v>340</v>
      </c>
      <c r="D95" s="186">
        <v>129711.75</v>
      </c>
      <c r="E95" s="9" t="s">
        <v>454</v>
      </c>
      <c r="F95" s="109" t="s">
        <v>320</v>
      </c>
      <c r="G95" s="110"/>
      <c r="H95" s="11">
        <v>0</v>
      </c>
      <c r="I95" s="11">
        <f t="shared" ref="I95:I96" si="5">D95</f>
        <v>129711.75</v>
      </c>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109" t="s">
        <v>318</v>
      </c>
      <c r="D96" s="186">
        <v>31788.010000000002</v>
      </c>
      <c r="E96" s="9" t="s">
        <v>454</v>
      </c>
      <c r="F96" s="109" t="s">
        <v>323</v>
      </c>
      <c r="G96" s="110"/>
      <c r="H96" s="11">
        <v>0</v>
      </c>
      <c r="I96" s="11">
        <f t="shared" si="5"/>
        <v>31788.010000000002</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109" t="s">
        <v>341</v>
      </c>
      <c r="D97" s="186">
        <v>1731.6</v>
      </c>
      <c r="E97" s="9" t="s">
        <v>456</v>
      </c>
      <c r="F97" s="109" t="s">
        <v>321</v>
      </c>
      <c r="G97" s="110"/>
      <c r="H97" s="11">
        <v>0</v>
      </c>
      <c r="I97" s="11">
        <v>0</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109" t="s">
        <v>342</v>
      </c>
      <c r="D98" s="186">
        <v>1666.5400000000002</v>
      </c>
      <c r="E98" s="9" t="s">
        <v>456</v>
      </c>
      <c r="F98" s="109" t="s">
        <v>321</v>
      </c>
      <c r="G98" s="110"/>
      <c r="H98" s="11">
        <v>0</v>
      </c>
      <c r="I98" s="11">
        <v>0</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109" t="s">
        <v>343</v>
      </c>
      <c r="D99" s="186">
        <v>67760</v>
      </c>
      <c r="E99" s="9" t="s">
        <v>454</v>
      </c>
      <c r="F99" s="109" t="s">
        <v>338</v>
      </c>
      <c r="G99" s="110"/>
      <c r="H99" s="11">
        <f>D99</f>
        <v>67760</v>
      </c>
      <c r="I99" s="11">
        <v>0</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109" t="s">
        <v>344</v>
      </c>
      <c r="D100" s="186">
        <v>6190.0599999999995</v>
      </c>
      <c r="E100" s="9" t="s">
        <v>454</v>
      </c>
      <c r="F100" s="109" t="s">
        <v>321</v>
      </c>
      <c r="G100" s="110"/>
      <c r="H100" s="11">
        <v>0</v>
      </c>
      <c r="I100" s="11">
        <v>0</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109" t="s">
        <v>309</v>
      </c>
      <c r="D101" s="186">
        <v>62516.81</v>
      </c>
      <c r="E101" s="9" t="s">
        <v>454</v>
      </c>
      <c r="F101" s="109" t="s">
        <v>323</v>
      </c>
      <c r="G101" s="110"/>
      <c r="H101" s="11">
        <v>0</v>
      </c>
      <c r="I101" s="11">
        <f>D101</f>
        <v>62516.81</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109" t="s">
        <v>345</v>
      </c>
      <c r="D102" s="186">
        <v>8883.2000000000007</v>
      </c>
      <c r="E102" s="9" t="s">
        <v>456</v>
      </c>
      <c r="F102" s="109" t="s">
        <v>321</v>
      </c>
      <c r="G102" s="110"/>
      <c r="H102" s="11">
        <v>0</v>
      </c>
      <c r="I102" s="11">
        <v>0</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109" t="s">
        <v>346</v>
      </c>
      <c r="D103" s="186">
        <v>3415.53</v>
      </c>
      <c r="E103" s="9" t="s">
        <v>454</v>
      </c>
      <c r="F103" s="109" t="s">
        <v>348</v>
      </c>
      <c r="G103" s="110"/>
      <c r="H103" s="11">
        <v>0</v>
      </c>
      <c r="I103" s="11">
        <f t="shared" ref="I103:I105" si="6">D103</f>
        <v>3415.53</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109" t="s">
        <v>331</v>
      </c>
      <c r="D104" s="186">
        <v>160020</v>
      </c>
      <c r="E104" s="9" t="s">
        <v>454</v>
      </c>
      <c r="F104" s="109" t="s">
        <v>320</v>
      </c>
      <c r="G104" s="110"/>
      <c r="H104" s="11">
        <v>0</v>
      </c>
      <c r="I104" s="11">
        <f t="shared" si="6"/>
        <v>160020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109" t="s">
        <v>347</v>
      </c>
      <c r="D105" s="186">
        <v>705.31</v>
      </c>
      <c r="E105" s="9" t="s">
        <v>456</v>
      </c>
      <c r="F105" s="109" t="s">
        <v>348</v>
      </c>
      <c r="G105" s="110"/>
      <c r="H105" s="11">
        <v>0</v>
      </c>
      <c r="I105" s="11">
        <f t="shared" si="6"/>
        <v>705.31</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109" t="s">
        <v>337</v>
      </c>
      <c r="D106" s="186">
        <v>3930.77</v>
      </c>
      <c r="E106" s="9" t="s">
        <v>454</v>
      </c>
      <c r="F106" s="109" t="s">
        <v>321</v>
      </c>
      <c r="G106" s="110"/>
      <c r="H106" s="11">
        <v>0</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109"/>
      <c r="D107" s="186"/>
      <c r="E107" s="9"/>
      <c r="F107" s="109"/>
      <c r="G107" s="110"/>
      <c r="H107" s="11"/>
      <c r="I107" s="11"/>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v>2.4</v>
      </c>
      <c r="B108" s="72" t="s">
        <v>165</v>
      </c>
      <c r="C108" s="109" t="s">
        <v>349</v>
      </c>
      <c r="D108" s="186">
        <v>1323.14</v>
      </c>
      <c r="E108" s="9" t="s">
        <v>454</v>
      </c>
      <c r="F108" s="234" t="s">
        <v>323</v>
      </c>
      <c r="G108" s="235"/>
      <c r="H108" s="11">
        <v>0</v>
      </c>
      <c r="I108" s="11">
        <f>D108</f>
        <v>1323.14</v>
      </c>
      <c r="J108" s="230"/>
      <c r="K108" s="231"/>
      <c r="L108" s="231"/>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109" t="s">
        <v>350</v>
      </c>
      <c r="D109" s="186">
        <v>471.7</v>
      </c>
      <c r="E109" s="9" t="s">
        <v>454</v>
      </c>
      <c r="F109" s="109" t="s">
        <v>323</v>
      </c>
      <c r="G109" s="110"/>
      <c r="H109" s="11">
        <v>0</v>
      </c>
      <c r="I109" s="11">
        <f t="shared" ref="I109:I111" si="7">D109</f>
        <v>471.7</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109" t="s">
        <v>351</v>
      </c>
      <c r="D110" s="186">
        <v>506746</v>
      </c>
      <c r="E110" s="9" t="s">
        <v>454</v>
      </c>
      <c r="F110" s="109" t="s">
        <v>320</v>
      </c>
      <c r="G110" s="110"/>
      <c r="H110" s="11">
        <v>0</v>
      </c>
      <c r="I110" s="11">
        <f t="shared" si="7"/>
        <v>506746</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109" t="s">
        <v>352</v>
      </c>
      <c r="D111" s="186">
        <v>379.55</v>
      </c>
      <c r="E111" s="9" t="s">
        <v>456</v>
      </c>
      <c r="F111" s="109" t="s">
        <v>323</v>
      </c>
      <c r="G111" s="110"/>
      <c r="H111" s="11">
        <v>0</v>
      </c>
      <c r="I111" s="11">
        <f t="shared" si="7"/>
        <v>379.55</v>
      </c>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109" t="s">
        <v>353</v>
      </c>
      <c r="D112" s="186">
        <v>8000.29</v>
      </c>
      <c r="E112" s="9" t="s">
        <v>457</v>
      </c>
      <c r="F112" s="109" t="s">
        <v>321</v>
      </c>
      <c r="G112" s="110"/>
      <c r="H112" s="11">
        <v>0</v>
      </c>
      <c r="I112" s="11">
        <v>0</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109" t="s">
        <v>354</v>
      </c>
      <c r="D113" s="186">
        <v>1103.6099999999999</v>
      </c>
      <c r="E113" s="9" t="s">
        <v>454</v>
      </c>
      <c r="F113" s="109" t="s">
        <v>323</v>
      </c>
      <c r="G113" s="110"/>
      <c r="H113" s="11">
        <v>0</v>
      </c>
      <c r="I113" s="11">
        <f>D113</f>
        <v>1103.6099999999999</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109" t="s">
        <v>309</v>
      </c>
      <c r="D114" s="186">
        <v>201.31</v>
      </c>
      <c r="E114" s="9" t="s">
        <v>454</v>
      </c>
      <c r="F114" s="109" t="s">
        <v>323</v>
      </c>
      <c r="G114" s="110"/>
      <c r="H114" s="11">
        <v>0</v>
      </c>
      <c r="I114" s="11">
        <f>D114</f>
        <v>201.31</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109" t="s">
        <v>355</v>
      </c>
      <c r="D115" s="186">
        <v>869.95</v>
      </c>
      <c r="E115" s="9" t="s">
        <v>454</v>
      </c>
      <c r="F115" s="109" t="s">
        <v>327</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109"/>
      <c r="D116" s="186"/>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109"/>
      <c r="D117" s="186"/>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v>2.5</v>
      </c>
      <c r="B118" s="72" t="s">
        <v>166</v>
      </c>
      <c r="C118" s="109" t="s">
        <v>356</v>
      </c>
      <c r="D118" s="186">
        <v>581124.19999999995</v>
      </c>
      <c r="E118" s="9" t="s">
        <v>458</v>
      </c>
      <c r="F118" s="234" t="s">
        <v>348</v>
      </c>
      <c r="G118" s="235"/>
      <c r="H118" s="11">
        <v>0</v>
      </c>
      <c r="I118" s="11">
        <f>D118</f>
        <v>581124.19999999995</v>
      </c>
      <c r="J118" s="230"/>
      <c r="K118" s="231"/>
      <c r="L118" s="231"/>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109" t="s">
        <v>357</v>
      </c>
      <c r="D119" s="186">
        <v>57915</v>
      </c>
      <c r="E119" s="9" t="s">
        <v>454</v>
      </c>
      <c r="F119" s="109" t="s">
        <v>320</v>
      </c>
      <c r="G119" s="110"/>
      <c r="H119" s="11">
        <v>0</v>
      </c>
      <c r="I119" s="11">
        <f t="shared" ref="I119:I133" si="8">D119</f>
        <v>57915</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109" t="s">
        <v>358</v>
      </c>
      <c r="D120" s="186">
        <v>1147.5</v>
      </c>
      <c r="E120" s="9" t="s">
        <v>454</v>
      </c>
      <c r="F120" s="109" t="s">
        <v>321</v>
      </c>
      <c r="G120" s="110"/>
      <c r="H120" s="11">
        <v>0</v>
      </c>
      <c r="I120" s="11">
        <v>0</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109" t="s">
        <v>359</v>
      </c>
      <c r="D121" s="186">
        <v>33053.279999999999</v>
      </c>
      <c r="E121" s="9" t="s">
        <v>456</v>
      </c>
      <c r="F121" s="109" t="s">
        <v>338</v>
      </c>
      <c r="G121" s="110"/>
      <c r="H121" s="11">
        <v>0</v>
      </c>
      <c r="I121" s="11">
        <f>D121</f>
        <v>33053.279999999999</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109" t="s">
        <v>360</v>
      </c>
      <c r="D122" s="186">
        <v>6002.12</v>
      </c>
      <c r="E122" s="9" t="s">
        <v>456</v>
      </c>
      <c r="F122" s="109" t="s">
        <v>375</v>
      </c>
      <c r="G122" s="110"/>
      <c r="H122" s="11">
        <v>0</v>
      </c>
      <c r="I122" s="11">
        <f t="shared" si="8"/>
        <v>6002.12</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109" t="s">
        <v>361</v>
      </c>
      <c r="D123" s="186">
        <v>30792.3</v>
      </c>
      <c r="E123" s="9" t="s">
        <v>454</v>
      </c>
      <c r="F123" s="109" t="s">
        <v>320</v>
      </c>
      <c r="G123" s="110"/>
      <c r="H123" s="11">
        <v>0</v>
      </c>
      <c r="I123" s="11">
        <f t="shared" si="8"/>
        <v>30792.3</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109" t="s">
        <v>362</v>
      </c>
      <c r="D124" s="186">
        <v>124667.38</v>
      </c>
      <c r="E124" s="9" t="s">
        <v>454</v>
      </c>
      <c r="F124" s="109" t="s">
        <v>320</v>
      </c>
      <c r="G124" s="110"/>
      <c r="H124" s="11">
        <v>0</v>
      </c>
      <c r="I124" s="11">
        <f t="shared" si="8"/>
        <v>124667.38</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109" t="s">
        <v>363</v>
      </c>
      <c r="D125" s="186">
        <v>39.07</v>
      </c>
      <c r="E125" s="9" t="s">
        <v>456</v>
      </c>
      <c r="F125" s="109" t="s">
        <v>321</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109" t="s">
        <v>364</v>
      </c>
      <c r="D126" s="186">
        <v>2701.7</v>
      </c>
      <c r="E126" s="9" t="s">
        <v>454</v>
      </c>
      <c r="F126" s="109" t="s">
        <v>376</v>
      </c>
      <c r="G126" s="110"/>
      <c r="H126" s="11">
        <v>0</v>
      </c>
      <c r="I126" s="11">
        <v>0</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109" t="s">
        <v>365</v>
      </c>
      <c r="D127" s="186">
        <v>552196.32000000007</v>
      </c>
      <c r="E127" s="9" t="s">
        <v>454</v>
      </c>
      <c r="F127" s="109" t="s">
        <v>320</v>
      </c>
      <c r="G127" s="110"/>
      <c r="H127" s="11">
        <v>0</v>
      </c>
      <c r="I127" s="11">
        <f t="shared" si="8"/>
        <v>552196.32000000007</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109" t="s">
        <v>366</v>
      </c>
      <c r="D128" s="186">
        <v>390240</v>
      </c>
      <c r="E128" s="9" t="s">
        <v>454</v>
      </c>
      <c r="F128" s="109" t="s">
        <v>320</v>
      </c>
      <c r="G128" s="110"/>
      <c r="H128" s="11">
        <v>0</v>
      </c>
      <c r="I128" s="11">
        <f t="shared" si="8"/>
        <v>390240</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109" t="s">
        <v>367</v>
      </c>
      <c r="D129" s="187">
        <v>23307.07</v>
      </c>
      <c r="E129" s="9" t="s">
        <v>454</v>
      </c>
      <c r="F129" s="109" t="s">
        <v>320</v>
      </c>
      <c r="G129" s="110"/>
      <c r="H129" s="11">
        <v>0</v>
      </c>
      <c r="I129" s="11">
        <f t="shared" si="8"/>
        <v>23307.07</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109" t="s">
        <v>368</v>
      </c>
      <c r="D130" s="186">
        <v>121639.23999999999</v>
      </c>
      <c r="E130" s="9" t="s">
        <v>454</v>
      </c>
      <c r="F130" s="109" t="s">
        <v>320</v>
      </c>
      <c r="G130" s="110"/>
      <c r="H130" s="11">
        <v>0</v>
      </c>
      <c r="I130" s="11">
        <f t="shared" si="8"/>
        <v>121639.23999999999</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109" t="s">
        <v>369</v>
      </c>
      <c r="D131" s="186">
        <v>16284.06</v>
      </c>
      <c r="E131" s="9" t="s">
        <v>454</v>
      </c>
      <c r="F131" s="109" t="s">
        <v>321</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109" t="s">
        <v>309</v>
      </c>
      <c r="D132" s="186">
        <v>9729.0300000000007</v>
      </c>
      <c r="E132" s="9" t="s">
        <v>454</v>
      </c>
      <c r="F132" s="109" t="s">
        <v>323</v>
      </c>
      <c r="G132" s="110"/>
      <c r="H132" s="11">
        <v>0</v>
      </c>
      <c r="I132" s="11">
        <f t="shared" si="8"/>
        <v>9729.0300000000007</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109" t="s">
        <v>370</v>
      </c>
      <c r="D133" s="186">
        <v>151305</v>
      </c>
      <c r="E133" s="9" t="s">
        <v>454</v>
      </c>
      <c r="F133" s="109" t="s">
        <v>320</v>
      </c>
      <c r="G133" s="110"/>
      <c r="H133" s="11">
        <v>0</v>
      </c>
      <c r="I133" s="11">
        <f t="shared" si="8"/>
        <v>151305</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109" t="s">
        <v>371</v>
      </c>
      <c r="D134" s="186">
        <v>3654.88</v>
      </c>
      <c r="E134" s="9" t="s">
        <v>454</v>
      </c>
      <c r="F134" s="109" t="s">
        <v>321</v>
      </c>
      <c r="G134" s="110"/>
      <c r="H134" s="11">
        <v>0</v>
      </c>
      <c r="I134" s="11">
        <v>0</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109" t="s">
        <v>372</v>
      </c>
      <c r="D135" s="186">
        <v>24871.3</v>
      </c>
      <c r="E135" s="9" t="s">
        <v>456</v>
      </c>
      <c r="F135" s="109" t="s">
        <v>321</v>
      </c>
      <c r="G135" s="110"/>
      <c r="H135" s="11">
        <v>0</v>
      </c>
      <c r="I135" s="11">
        <v>0</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109" t="s">
        <v>373</v>
      </c>
      <c r="D136" s="186">
        <v>5.28</v>
      </c>
      <c r="E136" s="9" t="s">
        <v>462</v>
      </c>
      <c r="F136" s="109" t="s">
        <v>321</v>
      </c>
      <c r="G136" s="110"/>
      <c r="H136" s="11">
        <v>0</v>
      </c>
      <c r="I136" s="11">
        <v>0</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109" t="s">
        <v>374</v>
      </c>
      <c r="D137" s="186">
        <v>2111.4499999999998</v>
      </c>
      <c r="E137" s="9" t="s">
        <v>454</v>
      </c>
      <c r="F137" s="109" t="s">
        <v>327</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hidden="1" customHeight="1" x14ac:dyDescent="0.25">
      <c r="A138" s="71"/>
      <c r="B138" s="72"/>
      <c r="C138" s="109"/>
      <c r="D138" s="186"/>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5">
      <c r="A139" s="71"/>
      <c r="B139" s="72"/>
      <c r="C139" s="109"/>
      <c r="D139" s="186"/>
      <c r="E139" s="9"/>
      <c r="F139" s="109"/>
      <c r="G139" s="110"/>
      <c r="H139" s="11"/>
      <c r="I139" s="11"/>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109"/>
      <c r="D140" s="186"/>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v>2.6</v>
      </c>
      <c r="B141" s="72" t="s">
        <v>167</v>
      </c>
      <c r="C141" s="109" t="s">
        <v>377</v>
      </c>
      <c r="D141" s="186">
        <v>2727.27</v>
      </c>
      <c r="E141" s="9" t="s">
        <v>458</v>
      </c>
      <c r="F141" s="234" t="s">
        <v>395</v>
      </c>
      <c r="G141" s="235"/>
      <c r="H141" s="11">
        <v>0</v>
      </c>
      <c r="I141" s="11">
        <f>D141</f>
        <v>2727.27</v>
      </c>
      <c r="J141" s="230"/>
      <c r="K141" s="231"/>
      <c r="L141" s="231"/>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109" t="s">
        <v>378</v>
      </c>
      <c r="D142" s="186">
        <v>443.73</v>
      </c>
      <c r="E142" s="9" t="s">
        <v>458</v>
      </c>
      <c r="F142" s="109" t="s">
        <v>348</v>
      </c>
      <c r="G142" s="110"/>
      <c r="H142" s="11">
        <v>0</v>
      </c>
      <c r="I142" s="11">
        <f t="shared" ref="I142:I153" si="9">D142</f>
        <v>443.73</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109" t="s">
        <v>379</v>
      </c>
      <c r="D143" s="186">
        <v>3381.19</v>
      </c>
      <c r="E143" s="9" t="s">
        <v>459</v>
      </c>
      <c r="F143" s="109" t="s">
        <v>348</v>
      </c>
      <c r="G143" s="110"/>
      <c r="H143" s="11">
        <v>0</v>
      </c>
      <c r="I143" s="11">
        <f t="shared" si="9"/>
        <v>3381.19</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109" t="s">
        <v>380</v>
      </c>
      <c r="D144" s="186">
        <v>1188.96</v>
      </c>
      <c r="E144" s="9" t="s">
        <v>458</v>
      </c>
      <c r="F144" s="109" t="s">
        <v>348</v>
      </c>
      <c r="G144" s="110"/>
      <c r="H144" s="11">
        <v>0</v>
      </c>
      <c r="I144" s="11">
        <f t="shared" si="9"/>
        <v>1188.96</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109" t="s">
        <v>381</v>
      </c>
      <c r="D145" s="186">
        <v>552.49</v>
      </c>
      <c r="E145" s="9" t="s">
        <v>461</v>
      </c>
      <c r="F145" s="109" t="s">
        <v>348</v>
      </c>
      <c r="G145" s="110"/>
      <c r="H145" s="11">
        <v>0</v>
      </c>
      <c r="I145" s="11">
        <f t="shared" si="9"/>
        <v>552.49</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109" t="s">
        <v>382</v>
      </c>
      <c r="D146" s="186">
        <v>6003.5999999999995</v>
      </c>
      <c r="E146" s="9" t="s">
        <v>467</v>
      </c>
      <c r="F146" s="109" t="s">
        <v>391</v>
      </c>
      <c r="G146" s="110"/>
      <c r="H146" s="11">
        <v>0</v>
      </c>
      <c r="I146" s="11">
        <f t="shared" si="9"/>
        <v>6003.5999999999995</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109" t="s">
        <v>383</v>
      </c>
      <c r="D147" s="186">
        <v>3522.38</v>
      </c>
      <c r="E147" s="9" t="s">
        <v>459</v>
      </c>
      <c r="F147" s="109" t="s">
        <v>392</v>
      </c>
      <c r="G147" s="110"/>
      <c r="H147" s="11">
        <v>0</v>
      </c>
      <c r="I147" s="11">
        <f t="shared" si="9"/>
        <v>3522.38</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109" t="s">
        <v>384</v>
      </c>
      <c r="D148" s="186">
        <v>113.57</v>
      </c>
      <c r="E148" s="9" t="s">
        <v>458</v>
      </c>
      <c r="F148" s="109" t="s">
        <v>348</v>
      </c>
      <c r="G148" s="110"/>
      <c r="H148" s="11">
        <v>0</v>
      </c>
      <c r="I148" s="11">
        <f t="shared" si="9"/>
        <v>113.57</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109" t="s">
        <v>385</v>
      </c>
      <c r="D149" s="186">
        <v>62.34</v>
      </c>
      <c r="E149" s="9" t="s">
        <v>464</v>
      </c>
      <c r="F149" s="109" t="s">
        <v>393</v>
      </c>
      <c r="G149" s="110"/>
      <c r="H149" s="11">
        <v>0</v>
      </c>
      <c r="I149" s="11">
        <f t="shared" si="9"/>
        <v>62.34</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109" t="s">
        <v>386</v>
      </c>
      <c r="D150" s="186">
        <v>6177</v>
      </c>
      <c r="E150" s="9" t="s">
        <v>459</v>
      </c>
      <c r="F150" s="109" t="s">
        <v>394</v>
      </c>
      <c r="G150" s="110"/>
      <c r="H150" s="11">
        <v>0</v>
      </c>
      <c r="I150" s="11">
        <f t="shared" si="9"/>
        <v>6177</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109" t="s">
        <v>387</v>
      </c>
      <c r="D151" s="186">
        <v>268.20999999999998</v>
      </c>
      <c r="E151" s="9" t="s">
        <v>458</v>
      </c>
      <c r="F151" s="109" t="s">
        <v>395</v>
      </c>
      <c r="G151" s="110"/>
      <c r="H151" s="11">
        <v>0</v>
      </c>
      <c r="I151" s="11">
        <f t="shared" si="9"/>
        <v>268.20999999999998</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109" t="s">
        <v>388</v>
      </c>
      <c r="D152" s="186">
        <v>5817.24</v>
      </c>
      <c r="E152" s="9" t="s">
        <v>459</v>
      </c>
      <c r="F152" s="109" t="s">
        <v>395</v>
      </c>
      <c r="G152" s="110"/>
      <c r="H152" s="11">
        <v>0</v>
      </c>
      <c r="I152" s="11">
        <f t="shared" si="9"/>
        <v>5817.24</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109" t="s">
        <v>389</v>
      </c>
      <c r="D153" s="186">
        <v>2479.5</v>
      </c>
      <c r="E153" s="9" t="s">
        <v>458</v>
      </c>
      <c r="F153" s="109" t="s">
        <v>323</v>
      </c>
      <c r="G153" s="110"/>
      <c r="H153" s="11">
        <v>0</v>
      </c>
      <c r="I153" s="11">
        <f t="shared" si="9"/>
        <v>2479.5</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109" t="s">
        <v>390</v>
      </c>
      <c r="D154" s="186">
        <v>2018.65</v>
      </c>
      <c r="E154" s="9" t="s">
        <v>459</v>
      </c>
      <c r="F154" s="109" t="s">
        <v>327</v>
      </c>
      <c r="G154" s="110"/>
      <c r="H154" s="11">
        <v>0</v>
      </c>
      <c r="I154" s="11">
        <v>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hidden="1" customHeight="1" x14ac:dyDescent="0.25">
      <c r="A155" s="71"/>
      <c r="B155" s="72"/>
      <c r="C155" s="109"/>
      <c r="D155" s="186"/>
      <c r="E155" s="9"/>
      <c r="F155" s="109"/>
      <c r="G155" s="110"/>
      <c r="H155" s="11"/>
      <c r="I155" s="11"/>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hidden="1" customHeight="1" x14ac:dyDescent="0.25">
      <c r="A156" s="71"/>
      <c r="B156" s="72"/>
      <c r="C156" s="109"/>
      <c r="D156" s="9"/>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109"/>
      <c r="D157" s="186"/>
      <c r="E157" s="9"/>
      <c r="F157" s="109"/>
      <c r="G157" s="110"/>
      <c r="H157" s="11"/>
      <c r="I157" s="11"/>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v>2.7</v>
      </c>
      <c r="B158" s="72" t="s">
        <v>168</v>
      </c>
      <c r="C158" s="109" t="s">
        <v>396</v>
      </c>
      <c r="D158" s="187">
        <v>20864</v>
      </c>
      <c r="E158" s="9" t="s">
        <v>454</v>
      </c>
      <c r="F158" s="234" t="s">
        <v>395</v>
      </c>
      <c r="G158" s="235"/>
      <c r="H158" s="11">
        <v>0</v>
      </c>
      <c r="I158" s="11">
        <f>D158</f>
        <v>20864</v>
      </c>
      <c r="J158" s="230"/>
      <c r="K158" s="231"/>
      <c r="L158" s="231"/>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109" t="s">
        <v>397</v>
      </c>
      <c r="D159" s="186">
        <v>3060.29</v>
      </c>
      <c r="E159" s="9" t="s">
        <v>460</v>
      </c>
      <c r="F159" s="109" t="s">
        <v>321</v>
      </c>
      <c r="G159" s="110"/>
      <c r="H159" s="11">
        <v>0</v>
      </c>
      <c r="I159" s="11">
        <v>0</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109" t="s">
        <v>398</v>
      </c>
      <c r="D160" s="186">
        <v>55865.240000000005</v>
      </c>
      <c r="E160" s="9" t="s">
        <v>461</v>
      </c>
      <c r="F160" s="109" t="s">
        <v>395</v>
      </c>
      <c r="G160" s="110"/>
      <c r="H160" s="11">
        <v>0</v>
      </c>
      <c r="I160" s="11">
        <f t="shared" ref="I160:I169" si="10">D160</f>
        <v>55865.240000000005</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109" t="s">
        <v>359</v>
      </c>
      <c r="D161" s="186">
        <v>46815.9</v>
      </c>
      <c r="E161" s="9" t="s">
        <v>456</v>
      </c>
      <c r="F161" s="109" t="s">
        <v>320</v>
      </c>
      <c r="G161" s="110"/>
      <c r="H161" s="11">
        <v>0</v>
      </c>
      <c r="I161" s="11">
        <f t="shared" si="10"/>
        <v>46815.9</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109" t="s">
        <v>399</v>
      </c>
      <c r="D162" s="186">
        <v>62457.36</v>
      </c>
      <c r="E162" s="9" t="s">
        <v>456</v>
      </c>
      <c r="F162" s="109" t="s">
        <v>338</v>
      </c>
      <c r="G162" s="110"/>
      <c r="H162" s="11">
        <v>0</v>
      </c>
      <c r="I162" s="11">
        <f>D162</f>
        <v>62457.36</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109" t="s">
        <v>400</v>
      </c>
      <c r="D163" s="186">
        <v>169730.56</v>
      </c>
      <c r="E163" s="9" t="s">
        <v>456</v>
      </c>
      <c r="F163" s="109" t="s">
        <v>320</v>
      </c>
      <c r="G163" s="110"/>
      <c r="H163" s="11">
        <v>0</v>
      </c>
      <c r="I163" s="11">
        <f t="shared" si="10"/>
        <v>169730.56</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109" t="s">
        <v>401</v>
      </c>
      <c r="D164" s="186">
        <v>745.8</v>
      </c>
      <c r="E164" s="9" t="s">
        <v>454</v>
      </c>
      <c r="F164" s="109" t="s">
        <v>321</v>
      </c>
      <c r="G164" s="110"/>
      <c r="H164" s="11">
        <v>0</v>
      </c>
      <c r="I164" s="11">
        <v>0</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109" t="s">
        <v>402</v>
      </c>
      <c r="D165" s="9">
        <v>8213.4</v>
      </c>
      <c r="E165" s="9" t="s">
        <v>462</v>
      </c>
      <c r="F165" s="109" t="s">
        <v>321</v>
      </c>
      <c r="G165" s="110"/>
      <c r="H165" s="11">
        <v>0</v>
      </c>
      <c r="I165" s="11">
        <v>0</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109" t="s">
        <v>403</v>
      </c>
      <c r="D166" s="9">
        <v>10573.2</v>
      </c>
      <c r="E166" s="9" t="s">
        <v>468</v>
      </c>
      <c r="F166" s="109" t="s">
        <v>321</v>
      </c>
      <c r="G166" s="110"/>
      <c r="H166" s="11">
        <v>0</v>
      </c>
      <c r="I166" s="11">
        <v>0</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109" t="s">
        <v>404</v>
      </c>
      <c r="D167" s="9">
        <v>112455</v>
      </c>
      <c r="E167" s="9" t="s">
        <v>454</v>
      </c>
      <c r="F167" s="109" t="s">
        <v>320</v>
      </c>
      <c r="G167" s="110"/>
      <c r="H167" s="11">
        <v>0</v>
      </c>
      <c r="I167" s="11">
        <f t="shared" si="10"/>
        <v>112455</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109" t="s">
        <v>405</v>
      </c>
      <c r="D168" s="9">
        <v>1524.05</v>
      </c>
      <c r="E168" s="9" t="s">
        <v>454</v>
      </c>
      <c r="F168" s="109" t="s">
        <v>323</v>
      </c>
      <c r="G168" s="110"/>
      <c r="H168" s="11">
        <v>0</v>
      </c>
      <c r="I168" s="11">
        <f t="shared" si="10"/>
        <v>1524.05</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109" t="s">
        <v>406</v>
      </c>
      <c r="D169" s="9">
        <v>43624.57</v>
      </c>
      <c r="E169" s="9" t="s">
        <v>461</v>
      </c>
      <c r="F169" s="109" t="s">
        <v>375</v>
      </c>
      <c r="G169" s="110"/>
      <c r="H169" s="11">
        <v>0</v>
      </c>
      <c r="I169" s="11">
        <f t="shared" si="10"/>
        <v>43624.57</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109"/>
      <c r="D170" s="187"/>
      <c r="E170" s="9"/>
      <c r="F170" s="109"/>
      <c r="G170" s="110"/>
      <c r="H170" s="11"/>
      <c r="I170" s="11"/>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v>2.8</v>
      </c>
      <c r="B171" s="72" t="s">
        <v>169</v>
      </c>
      <c r="C171" s="109" t="s">
        <v>407</v>
      </c>
      <c r="D171" s="186">
        <v>20731.04</v>
      </c>
      <c r="E171" s="9" t="s">
        <v>463</v>
      </c>
      <c r="F171" s="234" t="s">
        <v>327</v>
      </c>
      <c r="G171" s="235"/>
      <c r="H171" s="11">
        <v>0</v>
      </c>
      <c r="I171" s="11">
        <v>0</v>
      </c>
      <c r="J171" s="230"/>
      <c r="K171" s="231"/>
      <c r="L171" s="231"/>
      <c r="M171"/>
      <c r="N171"/>
      <c r="O171"/>
      <c r="P171"/>
      <c r="Q171"/>
      <c r="R171"/>
      <c r="S171"/>
      <c r="T171"/>
      <c r="U171"/>
      <c r="V171"/>
      <c r="W171"/>
      <c r="X171"/>
      <c r="Y171"/>
      <c r="Z171"/>
      <c r="AA171"/>
      <c r="AB171"/>
      <c r="AC171"/>
      <c r="AD171"/>
      <c r="AE171"/>
      <c r="AF171"/>
      <c r="AG171"/>
      <c r="AH171"/>
      <c r="AI171"/>
      <c r="AJ171"/>
      <c r="AK171"/>
      <c r="AL171"/>
      <c r="AM171"/>
    </row>
    <row r="172" spans="1:39" s="52" customFormat="1" ht="30" hidden="1" customHeight="1" x14ac:dyDescent="0.25">
      <c r="A172" s="71"/>
      <c r="B172" s="72"/>
      <c r="C172" s="109"/>
      <c r="D172" s="9"/>
      <c r="E172" s="9"/>
      <c r="F172" s="109"/>
      <c r="G172" s="110"/>
      <c r="H172" s="11"/>
      <c r="I172" s="11"/>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71"/>
      <c r="B173" s="72"/>
      <c r="C173" s="109"/>
      <c r="D173" s="9"/>
      <c r="E173" s="9"/>
      <c r="F173" s="109"/>
      <c r="G173" s="110"/>
      <c r="H173" s="11"/>
      <c r="I173" s="11"/>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v>3</v>
      </c>
      <c r="B174" s="72" t="s">
        <v>170</v>
      </c>
      <c r="C174" s="109" t="s">
        <v>408</v>
      </c>
      <c r="D174" s="186">
        <v>696963.7</v>
      </c>
      <c r="E174" s="9" t="s">
        <v>454</v>
      </c>
      <c r="F174" s="234" t="s">
        <v>320</v>
      </c>
      <c r="G174" s="235"/>
      <c r="H174" s="11">
        <v>0</v>
      </c>
      <c r="I174" s="11">
        <f>D174</f>
        <v>696963.7</v>
      </c>
      <c r="J174" s="230"/>
      <c r="K174" s="231"/>
      <c r="L174" s="231"/>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c r="B175" s="72"/>
      <c r="C175" s="109" t="s">
        <v>409</v>
      </c>
      <c r="D175" s="186">
        <v>21861.4</v>
      </c>
      <c r="E175" s="9" t="s">
        <v>454</v>
      </c>
      <c r="F175" s="109" t="s">
        <v>338</v>
      </c>
      <c r="G175" s="110"/>
      <c r="H175" s="11">
        <v>0</v>
      </c>
      <c r="I175" s="11">
        <v>21861</v>
      </c>
      <c r="J175" s="111"/>
      <c r="K175" s="95"/>
      <c r="L175" s="95"/>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c r="B176" s="72"/>
      <c r="C176" s="109" t="s">
        <v>410</v>
      </c>
      <c r="D176" s="186">
        <v>9311.77</v>
      </c>
      <c r="E176" s="9" t="s">
        <v>456</v>
      </c>
      <c r="F176" s="109" t="s">
        <v>321</v>
      </c>
      <c r="G176" s="110"/>
      <c r="H176" s="11">
        <v>0</v>
      </c>
      <c r="I176" s="11">
        <v>0</v>
      </c>
      <c r="J176" s="111"/>
      <c r="K176" s="95"/>
      <c r="L176" s="95"/>
      <c r="M176"/>
      <c r="N176"/>
      <c r="O176"/>
      <c r="P176"/>
      <c r="Q176"/>
      <c r="R176"/>
      <c r="S176"/>
      <c r="T176"/>
      <c r="U176"/>
      <c r="V176"/>
      <c r="W176"/>
      <c r="X176"/>
      <c r="Y176"/>
      <c r="Z176"/>
      <c r="AA176"/>
      <c r="AB176"/>
      <c r="AC176"/>
      <c r="AD176"/>
      <c r="AE176"/>
      <c r="AF176"/>
      <c r="AG176"/>
      <c r="AH176"/>
      <c r="AI176"/>
      <c r="AJ176"/>
      <c r="AK176"/>
      <c r="AL176"/>
      <c r="AM176"/>
    </row>
    <row r="177" spans="1:39" s="52" customFormat="1" ht="30" customHeight="1" x14ac:dyDescent="0.25">
      <c r="A177" s="71"/>
      <c r="B177" s="72"/>
      <c r="C177" s="109" t="s">
        <v>411</v>
      </c>
      <c r="D177" s="186">
        <v>3171.63</v>
      </c>
      <c r="E177" s="9" t="s">
        <v>464</v>
      </c>
      <c r="F177" s="109" t="s">
        <v>348</v>
      </c>
      <c r="G177" s="110"/>
      <c r="H177" s="11">
        <v>0</v>
      </c>
      <c r="I177" s="11">
        <f>D177</f>
        <v>3171.63</v>
      </c>
      <c r="J177" s="111"/>
      <c r="K177" s="95"/>
      <c r="L177" s="95"/>
      <c r="M177"/>
      <c r="N177"/>
      <c r="O177"/>
      <c r="P177"/>
      <c r="Q177"/>
      <c r="R177"/>
      <c r="S177"/>
      <c r="T177"/>
      <c r="U177"/>
      <c r="V177"/>
      <c r="W177"/>
      <c r="X177"/>
      <c r="Y177"/>
      <c r="Z177"/>
      <c r="AA177"/>
      <c r="AB177"/>
      <c r="AC177"/>
      <c r="AD177"/>
      <c r="AE177"/>
      <c r="AF177"/>
      <c r="AG177"/>
      <c r="AH177"/>
      <c r="AI177"/>
      <c r="AJ177"/>
      <c r="AK177"/>
      <c r="AL177"/>
      <c r="AM177"/>
    </row>
    <row r="178" spans="1:39" s="52" customFormat="1" ht="30" customHeight="1" x14ac:dyDescent="0.25">
      <c r="A178" s="71"/>
      <c r="B178" s="72"/>
      <c r="C178" s="109" t="s">
        <v>312</v>
      </c>
      <c r="D178" s="186">
        <v>3380.45</v>
      </c>
      <c r="E178" s="9" t="s">
        <v>456</v>
      </c>
      <c r="F178" s="109" t="s">
        <v>321</v>
      </c>
      <c r="G178" s="110"/>
      <c r="H178" s="11">
        <v>0</v>
      </c>
      <c r="I178" s="11">
        <v>0</v>
      </c>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39" s="52" customFormat="1" ht="30" customHeight="1" x14ac:dyDescent="0.25">
      <c r="A179" s="71"/>
      <c r="B179" s="72"/>
      <c r="C179" s="109" t="s">
        <v>412</v>
      </c>
      <c r="D179" s="186">
        <v>593670</v>
      </c>
      <c r="E179" s="9" t="s">
        <v>461</v>
      </c>
      <c r="F179" s="109" t="s">
        <v>393</v>
      </c>
      <c r="G179" s="110"/>
      <c r="H179" s="11">
        <v>0</v>
      </c>
      <c r="I179" s="11">
        <f>D179</f>
        <v>593670</v>
      </c>
      <c r="J179" s="111"/>
      <c r="K179" s="95"/>
      <c r="L179" s="95"/>
      <c r="M179"/>
      <c r="N179"/>
      <c r="O179"/>
      <c r="P179"/>
      <c r="Q179"/>
      <c r="R179"/>
      <c r="S179"/>
      <c r="T179"/>
      <c r="U179"/>
      <c r="V179"/>
      <c r="W179"/>
      <c r="X179"/>
      <c r="Y179"/>
      <c r="Z179"/>
      <c r="AA179"/>
      <c r="AB179"/>
      <c r="AC179"/>
      <c r="AD179"/>
      <c r="AE179"/>
      <c r="AF179"/>
      <c r="AG179"/>
      <c r="AH179"/>
      <c r="AI179"/>
      <c r="AJ179"/>
      <c r="AK179"/>
      <c r="AL179"/>
      <c r="AM179"/>
    </row>
    <row r="180" spans="1:39" s="52" customFormat="1" ht="30" customHeight="1" x14ac:dyDescent="0.25">
      <c r="A180" s="71"/>
      <c r="B180" s="72"/>
      <c r="C180" s="109" t="s">
        <v>413</v>
      </c>
      <c r="D180" s="186">
        <v>4117.5599999999995</v>
      </c>
      <c r="E180" s="9" t="s">
        <v>461</v>
      </c>
      <c r="F180" s="109" t="s">
        <v>321</v>
      </c>
      <c r="G180" s="110"/>
      <c r="H180" s="11">
        <v>0</v>
      </c>
      <c r="I180" s="11">
        <v>0</v>
      </c>
      <c r="J180" s="111"/>
      <c r="K180" s="95"/>
      <c r="L180" s="95"/>
      <c r="M180"/>
      <c r="N180"/>
      <c r="O180"/>
      <c r="P180"/>
      <c r="Q180"/>
      <c r="R180"/>
      <c r="S180"/>
      <c r="T180"/>
      <c r="U180"/>
      <c r="V180"/>
      <c r="W180"/>
      <c r="X180"/>
      <c r="Y180"/>
      <c r="Z180"/>
      <c r="AA180"/>
      <c r="AB180"/>
      <c r="AC180"/>
      <c r="AD180"/>
      <c r="AE180"/>
      <c r="AF180"/>
      <c r="AG180"/>
      <c r="AH180"/>
      <c r="AI180"/>
      <c r="AJ180"/>
      <c r="AK180"/>
      <c r="AL180"/>
      <c r="AM180"/>
    </row>
    <row r="181" spans="1:39" s="52" customFormat="1" ht="30" customHeight="1" x14ac:dyDescent="0.25">
      <c r="A181" s="71"/>
      <c r="B181" s="72"/>
      <c r="C181" s="109" t="s">
        <v>414</v>
      </c>
      <c r="D181" s="186">
        <v>35180</v>
      </c>
      <c r="E181" s="9" t="s">
        <v>461</v>
      </c>
      <c r="F181" s="109" t="s">
        <v>338</v>
      </c>
      <c r="G181" s="110"/>
      <c r="H181" s="11">
        <v>0</v>
      </c>
      <c r="I181" s="11">
        <v>35180</v>
      </c>
      <c r="J181" s="111"/>
      <c r="K181" s="95"/>
      <c r="L181" s="95"/>
      <c r="M181"/>
      <c r="N181"/>
      <c r="O181"/>
      <c r="P181"/>
      <c r="Q181"/>
      <c r="R181"/>
      <c r="S181"/>
      <c r="T181"/>
      <c r="U181"/>
      <c r="V181"/>
      <c r="W181"/>
      <c r="X181"/>
      <c r="Y181"/>
      <c r="Z181"/>
      <c r="AA181"/>
      <c r="AB181"/>
      <c r="AC181"/>
      <c r="AD181"/>
      <c r="AE181"/>
      <c r="AF181"/>
      <c r="AG181"/>
      <c r="AH181"/>
      <c r="AI181"/>
      <c r="AJ181"/>
      <c r="AK181"/>
      <c r="AL181"/>
      <c r="AM181"/>
    </row>
    <row r="182" spans="1:39" s="52" customFormat="1" ht="30" customHeight="1" x14ac:dyDescent="0.25">
      <c r="A182" s="71"/>
      <c r="B182" s="72"/>
      <c r="C182" s="109" t="s">
        <v>415</v>
      </c>
      <c r="D182" s="186">
        <v>7515.35</v>
      </c>
      <c r="E182" s="9" t="s">
        <v>470</v>
      </c>
      <c r="F182" s="109" t="s">
        <v>376</v>
      </c>
      <c r="G182" s="110"/>
      <c r="H182" s="11">
        <v>0</v>
      </c>
      <c r="I182" s="11">
        <v>0</v>
      </c>
      <c r="J182" s="111"/>
      <c r="K182" s="95"/>
      <c r="L182" s="95"/>
      <c r="M182"/>
      <c r="N182"/>
      <c r="O182"/>
      <c r="P182"/>
      <c r="Q182"/>
      <c r="R182"/>
      <c r="S182"/>
      <c r="T182"/>
      <c r="U182"/>
      <c r="V182"/>
      <c r="W182"/>
      <c r="X182"/>
      <c r="Y182"/>
      <c r="Z182"/>
      <c r="AA182"/>
      <c r="AB182"/>
      <c r="AC182"/>
      <c r="AD182"/>
      <c r="AE182"/>
      <c r="AF182"/>
      <c r="AG182"/>
      <c r="AH182"/>
      <c r="AI182"/>
      <c r="AJ182"/>
      <c r="AK182"/>
      <c r="AL182"/>
      <c r="AM182"/>
    </row>
    <row r="183" spans="1:39" s="52" customFormat="1" ht="30" customHeight="1" x14ac:dyDescent="0.25">
      <c r="A183" s="71"/>
      <c r="B183" s="72"/>
      <c r="C183" s="109" t="s">
        <v>416</v>
      </c>
      <c r="D183" s="186">
        <v>343.88</v>
      </c>
      <c r="E183" s="9" t="s">
        <v>462</v>
      </c>
      <c r="F183" s="109" t="s">
        <v>321</v>
      </c>
      <c r="G183" s="110"/>
      <c r="H183" s="11">
        <v>0</v>
      </c>
      <c r="I183" s="11">
        <v>0</v>
      </c>
      <c r="J183" s="111"/>
      <c r="K183" s="95"/>
      <c r="L183" s="95"/>
      <c r="M183"/>
      <c r="N183"/>
      <c r="O183"/>
      <c r="P183"/>
      <c r="Q183"/>
      <c r="R183"/>
      <c r="S183"/>
      <c r="T183"/>
      <c r="U183"/>
      <c r="V183"/>
      <c r="W183"/>
      <c r="X183"/>
      <c r="Y183"/>
      <c r="Z183"/>
      <c r="AA183"/>
      <c r="AB183"/>
      <c r="AC183"/>
      <c r="AD183"/>
      <c r="AE183"/>
      <c r="AF183"/>
      <c r="AG183"/>
      <c r="AH183"/>
      <c r="AI183"/>
      <c r="AJ183"/>
      <c r="AK183"/>
      <c r="AL183"/>
      <c r="AM183"/>
    </row>
    <row r="184" spans="1:39" s="52" customFormat="1" ht="30" customHeight="1" x14ac:dyDescent="0.25">
      <c r="A184" s="71"/>
      <c r="B184" s="72"/>
      <c r="C184" s="109" t="s">
        <v>398</v>
      </c>
      <c r="D184" s="186">
        <v>172835.5</v>
      </c>
      <c r="E184" s="9" t="s">
        <v>461</v>
      </c>
      <c r="F184" s="109" t="s">
        <v>375</v>
      </c>
      <c r="G184" s="110"/>
      <c r="H184" s="11">
        <v>0</v>
      </c>
      <c r="I184" s="11">
        <f>D184</f>
        <v>172835.5</v>
      </c>
      <c r="J184" s="111"/>
      <c r="K184" s="95"/>
      <c r="L184" s="95"/>
      <c r="M184"/>
      <c r="N184"/>
      <c r="O184"/>
      <c r="P184"/>
      <c r="Q184"/>
      <c r="R184"/>
      <c r="S184"/>
      <c r="T184"/>
      <c r="U184"/>
      <c r="V184"/>
      <c r="W184"/>
      <c r="X184"/>
      <c r="Y184"/>
      <c r="Z184"/>
      <c r="AA184"/>
      <c r="AB184"/>
      <c r="AC184"/>
      <c r="AD184"/>
      <c r="AE184"/>
      <c r="AF184"/>
      <c r="AG184"/>
      <c r="AH184"/>
      <c r="AI184"/>
      <c r="AJ184"/>
      <c r="AK184"/>
      <c r="AL184"/>
      <c r="AM184"/>
    </row>
    <row r="185" spans="1:39" s="52" customFormat="1" ht="30" customHeight="1" x14ac:dyDescent="0.25">
      <c r="A185" s="71"/>
      <c r="B185" s="72"/>
      <c r="C185" s="109" t="s">
        <v>417</v>
      </c>
      <c r="D185" s="186">
        <v>36472.22</v>
      </c>
      <c r="E185" s="9" t="s">
        <v>461</v>
      </c>
      <c r="F185" s="109" t="s">
        <v>321</v>
      </c>
      <c r="G185" s="110"/>
      <c r="H185" s="11">
        <v>0</v>
      </c>
      <c r="I185" s="11">
        <v>0</v>
      </c>
      <c r="J185" s="111"/>
      <c r="K185" s="95"/>
      <c r="L185" s="95"/>
      <c r="M185"/>
      <c r="N185"/>
      <c r="O185"/>
      <c r="P185"/>
      <c r="Q185"/>
      <c r="R185"/>
      <c r="S185"/>
      <c r="T185"/>
      <c r="U185"/>
      <c r="V185"/>
      <c r="W185"/>
      <c r="X185"/>
      <c r="Y185"/>
      <c r="Z185"/>
      <c r="AA185"/>
      <c r="AB185"/>
      <c r="AC185"/>
      <c r="AD185"/>
      <c r="AE185"/>
      <c r="AF185"/>
      <c r="AG185"/>
      <c r="AH185"/>
      <c r="AI185"/>
      <c r="AJ185"/>
      <c r="AK185"/>
      <c r="AL185"/>
      <c r="AM185"/>
    </row>
    <row r="186" spans="1:39" s="52" customFormat="1" ht="30" customHeight="1" x14ac:dyDescent="0.25">
      <c r="A186" s="71"/>
      <c r="B186" s="72"/>
      <c r="C186" s="109" t="s">
        <v>418</v>
      </c>
      <c r="D186" s="186">
        <v>2420.46</v>
      </c>
      <c r="E186" s="9" t="s">
        <v>461</v>
      </c>
      <c r="F186" s="109" t="s">
        <v>338</v>
      </c>
      <c r="G186" s="110"/>
      <c r="H186" s="11">
        <v>0</v>
      </c>
      <c r="I186" s="11">
        <f>D186</f>
        <v>2420.46</v>
      </c>
      <c r="J186" s="111"/>
      <c r="K186" s="95"/>
      <c r="L186" s="95"/>
      <c r="M186"/>
      <c r="N186"/>
      <c r="O186"/>
      <c r="P186"/>
      <c r="Q186"/>
      <c r="R186"/>
      <c r="S186"/>
      <c r="T186"/>
      <c r="U186"/>
      <c r="V186"/>
      <c r="W186"/>
      <c r="X186"/>
      <c r="Y186"/>
      <c r="Z186"/>
      <c r="AA186"/>
      <c r="AB186"/>
      <c r="AC186"/>
      <c r="AD186"/>
      <c r="AE186"/>
      <c r="AF186"/>
      <c r="AG186"/>
      <c r="AH186"/>
      <c r="AI186"/>
      <c r="AJ186"/>
      <c r="AK186"/>
      <c r="AL186"/>
      <c r="AM186"/>
    </row>
    <row r="187" spans="1:39" s="52" customFormat="1" ht="30" customHeight="1" x14ac:dyDescent="0.25">
      <c r="A187" s="71"/>
      <c r="B187" s="72"/>
      <c r="C187" s="109" t="s">
        <v>419</v>
      </c>
      <c r="D187" s="9">
        <v>290.64999999999998</v>
      </c>
      <c r="E187" s="9" t="s">
        <v>469</v>
      </c>
      <c r="F187" s="109" t="s">
        <v>321</v>
      </c>
      <c r="G187" s="110"/>
      <c r="H187" s="11">
        <v>0</v>
      </c>
      <c r="I187" s="11">
        <v>0</v>
      </c>
      <c r="J187" s="111"/>
      <c r="K187" s="95"/>
      <c r="L187" s="95"/>
      <c r="M187"/>
      <c r="N187"/>
      <c r="O187"/>
      <c r="P187"/>
      <c r="Q187"/>
      <c r="R187"/>
      <c r="S187"/>
      <c r="T187"/>
      <c r="U187"/>
      <c r="V187"/>
      <c r="W187"/>
      <c r="X187"/>
      <c r="Y187"/>
      <c r="Z187"/>
      <c r="AA187"/>
      <c r="AB187"/>
      <c r="AC187"/>
      <c r="AD187"/>
      <c r="AE187"/>
      <c r="AF187"/>
      <c r="AG187"/>
      <c r="AH187"/>
      <c r="AI187"/>
      <c r="AJ187"/>
      <c r="AK187"/>
      <c r="AL187"/>
      <c r="AM187"/>
    </row>
    <row r="188" spans="1:39" s="52" customFormat="1" ht="30" customHeight="1" x14ac:dyDescent="0.25">
      <c r="A188" s="71"/>
      <c r="B188" s="72"/>
      <c r="C188" s="109" t="s">
        <v>401</v>
      </c>
      <c r="D188" s="9">
        <v>1984.4</v>
      </c>
      <c r="E188" s="9" t="s">
        <v>470</v>
      </c>
      <c r="F188" s="109" t="s">
        <v>321</v>
      </c>
      <c r="G188" s="110"/>
      <c r="H188" s="11">
        <v>0</v>
      </c>
      <c r="I188" s="11">
        <v>0</v>
      </c>
      <c r="J188" s="111"/>
      <c r="K188" s="95"/>
      <c r="L188" s="95"/>
      <c r="M188"/>
      <c r="N188"/>
      <c r="O188"/>
      <c r="P188"/>
      <c r="Q188"/>
      <c r="R188"/>
      <c r="S188"/>
      <c r="T188"/>
      <c r="U188"/>
      <c r="V188"/>
      <c r="W188"/>
      <c r="X188"/>
      <c r="Y188"/>
      <c r="Z188"/>
      <c r="AA188"/>
      <c r="AB188"/>
      <c r="AC188"/>
      <c r="AD188"/>
      <c r="AE188"/>
      <c r="AF188"/>
      <c r="AG188"/>
      <c r="AH188"/>
      <c r="AI188"/>
      <c r="AJ188"/>
      <c r="AK188"/>
      <c r="AL188"/>
      <c r="AM188"/>
    </row>
    <row r="189" spans="1:39" s="52" customFormat="1" ht="30" customHeight="1" x14ac:dyDescent="0.25">
      <c r="A189" s="71"/>
      <c r="B189" s="72"/>
      <c r="C189" s="109" t="s">
        <v>420</v>
      </c>
      <c r="D189" s="187">
        <v>1510.74</v>
      </c>
      <c r="E189" s="9" t="s">
        <v>461</v>
      </c>
      <c r="F189" s="109" t="s">
        <v>321</v>
      </c>
      <c r="G189" s="110"/>
      <c r="H189" s="11">
        <v>0</v>
      </c>
      <c r="I189" s="11">
        <v>0</v>
      </c>
      <c r="J189" s="111"/>
      <c r="K189" s="95"/>
      <c r="L189" s="95"/>
      <c r="M189"/>
      <c r="N189"/>
      <c r="O189"/>
      <c r="P189"/>
      <c r="Q189"/>
      <c r="R189"/>
      <c r="S189"/>
      <c r="T189"/>
      <c r="U189"/>
      <c r="V189"/>
      <c r="W189"/>
      <c r="X189"/>
      <c r="Y189"/>
      <c r="Z189"/>
      <c r="AA189"/>
      <c r="AB189"/>
      <c r="AC189"/>
      <c r="AD189"/>
      <c r="AE189"/>
      <c r="AF189"/>
      <c r="AG189"/>
      <c r="AH189"/>
      <c r="AI189"/>
      <c r="AJ189"/>
      <c r="AK189"/>
      <c r="AL189"/>
      <c r="AM189"/>
    </row>
    <row r="190" spans="1:39" s="52" customFormat="1" ht="30" customHeight="1" x14ac:dyDescent="0.25">
      <c r="A190" s="71"/>
      <c r="B190" s="72"/>
      <c r="C190" s="109" t="s">
        <v>374</v>
      </c>
      <c r="D190" s="186">
        <v>17150.7</v>
      </c>
      <c r="E190" s="9" t="s">
        <v>467</v>
      </c>
      <c r="F190" s="109" t="s">
        <v>327</v>
      </c>
      <c r="G190" s="110"/>
      <c r="H190" s="11">
        <v>0</v>
      </c>
      <c r="I190" s="11">
        <v>0</v>
      </c>
      <c r="J190" s="111"/>
      <c r="K190" s="95"/>
      <c r="L190" s="95"/>
      <c r="M190"/>
      <c r="N190"/>
      <c r="O190"/>
      <c r="P190"/>
      <c r="Q190"/>
      <c r="R190"/>
      <c r="S190"/>
      <c r="T190"/>
      <c r="U190"/>
      <c r="V190"/>
      <c r="W190"/>
      <c r="X190"/>
      <c r="Y190"/>
      <c r="Z190"/>
      <c r="AA190"/>
      <c r="AB190"/>
      <c r="AC190"/>
      <c r="AD190"/>
      <c r="AE190"/>
      <c r="AF190"/>
      <c r="AG190"/>
      <c r="AH190"/>
      <c r="AI190"/>
      <c r="AJ190"/>
      <c r="AK190"/>
      <c r="AL190"/>
      <c r="AM190"/>
    </row>
    <row r="191" spans="1:39" s="52" customFormat="1" ht="30" customHeight="1" x14ac:dyDescent="0.25">
      <c r="A191" s="71"/>
      <c r="B191" s="72"/>
      <c r="C191" s="109"/>
      <c r="D191" s="186"/>
      <c r="E191" s="9"/>
      <c r="F191" s="109"/>
      <c r="G191" s="110"/>
      <c r="H191" s="11"/>
      <c r="I191" s="11"/>
      <c r="J191" s="111"/>
      <c r="K191" s="95"/>
      <c r="L191" s="95"/>
      <c r="M191"/>
      <c r="N191"/>
      <c r="O191"/>
      <c r="P191"/>
      <c r="Q191"/>
      <c r="R191"/>
      <c r="S191"/>
      <c r="T191"/>
      <c r="U191"/>
      <c r="V191"/>
      <c r="W191"/>
      <c r="X191"/>
      <c r="Y191"/>
      <c r="Z191"/>
      <c r="AA191"/>
      <c r="AB191"/>
      <c r="AC191"/>
      <c r="AD191"/>
      <c r="AE191"/>
      <c r="AF191"/>
      <c r="AG191"/>
      <c r="AH191"/>
      <c r="AI191"/>
      <c r="AJ191"/>
      <c r="AK191"/>
      <c r="AL191"/>
      <c r="AM191"/>
    </row>
    <row r="192" spans="1:39" s="52" customFormat="1" ht="30" customHeight="1" x14ac:dyDescent="0.25">
      <c r="A192" s="71">
        <v>4</v>
      </c>
      <c r="B192" s="72" t="s">
        <v>171</v>
      </c>
      <c r="C192" s="109" t="s">
        <v>421</v>
      </c>
      <c r="D192" s="186">
        <v>15327.31</v>
      </c>
      <c r="E192" s="9" t="s">
        <v>456</v>
      </c>
      <c r="F192" s="234" t="s">
        <v>395</v>
      </c>
      <c r="G192" s="235"/>
      <c r="H192" s="11">
        <v>0</v>
      </c>
      <c r="I192" s="11">
        <f>D192</f>
        <v>15327.31</v>
      </c>
      <c r="J192" s="230"/>
      <c r="K192" s="231"/>
      <c r="L192" s="231"/>
      <c r="M192"/>
      <c r="N192"/>
      <c r="O192"/>
      <c r="P192"/>
      <c r="Q192"/>
      <c r="R192"/>
      <c r="S192"/>
      <c r="T192"/>
      <c r="U192"/>
      <c r="V192"/>
      <c r="W192"/>
      <c r="X192"/>
      <c r="Y192"/>
      <c r="Z192"/>
      <c r="AA192"/>
      <c r="AB192"/>
      <c r="AC192"/>
      <c r="AD192"/>
      <c r="AE192"/>
      <c r="AF192"/>
      <c r="AG192"/>
      <c r="AH192"/>
      <c r="AI192"/>
      <c r="AJ192"/>
      <c r="AK192"/>
      <c r="AL192"/>
      <c r="AM192"/>
    </row>
    <row r="193" spans="1:39" s="52" customFormat="1" ht="30" customHeight="1" x14ac:dyDescent="0.25">
      <c r="A193" s="71"/>
      <c r="B193" s="72"/>
      <c r="C193" s="109" t="s">
        <v>422</v>
      </c>
      <c r="D193" s="186">
        <v>5033.6000000000004</v>
      </c>
      <c r="E193" s="9" t="s">
        <v>456</v>
      </c>
      <c r="F193" s="109" t="s">
        <v>376</v>
      </c>
      <c r="G193" s="110"/>
      <c r="H193" s="11">
        <v>0</v>
      </c>
      <c r="I193" s="11">
        <v>0</v>
      </c>
      <c r="J193" s="111"/>
      <c r="K193" s="95"/>
      <c r="L193" s="95"/>
      <c r="M193"/>
      <c r="N193"/>
      <c r="O193"/>
      <c r="P193"/>
      <c r="Q193"/>
      <c r="R193"/>
      <c r="S193"/>
      <c r="T193"/>
      <c r="U193"/>
      <c r="V193"/>
      <c r="W193"/>
      <c r="X193"/>
      <c r="Y193"/>
      <c r="Z193"/>
      <c r="AA193"/>
      <c r="AB193"/>
      <c r="AC193"/>
      <c r="AD193"/>
      <c r="AE193"/>
      <c r="AF193"/>
      <c r="AG193"/>
      <c r="AH193"/>
      <c r="AI193"/>
      <c r="AJ193"/>
      <c r="AK193"/>
      <c r="AL193"/>
      <c r="AM193"/>
    </row>
    <row r="194" spans="1:39" s="52" customFormat="1" ht="30" customHeight="1" x14ac:dyDescent="0.25">
      <c r="A194" s="71"/>
      <c r="B194" s="72"/>
      <c r="C194" s="109" t="s">
        <v>423</v>
      </c>
      <c r="D194" s="186">
        <v>1773.2</v>
      </c>
      <c r="E194" s="9" t="s">
        <v>456</v>
      </c>
      <c r="F194" s="109" t="s">
        <v>376</v>
      </c>
      <c r="G194" s="110"/>
      <c r="H194" s="11">
        <v>0</v>
      </c>
      <c r="I194" s="11">
        <v>0</v>
      </c>
      <c r="J194" s="111"/>
      <c r="K194" s="95"/>
      <c r="L194" s="95"/>
      <c r="M194"/>
      <c r="N194"/>
      <c r="O194"/>
      <c r="P194"/>
      <c r="Q194"/>
      <c r="R194"/>
      <c r="S194"/>
      <c r="T194"/>
      <c r="U194"/>
      <c r="V194"/>
      <c r="W194"/>
      <c r="X194"/>
      <c r="Y194"/>
      <c r="Z194"/>
      <c r="AA194"/>
      <c r="AB194"/>
      <c r="AC194"/>
      <c r="AD194"/>
      <c r="AE194"/>
      <c r="AF194"/>
      <c r="AG194"/>
      <c r="AH194"/>
      <c r="AI194"/>
      <c r="AJ194"/>
      <c r="AK194"/>
      <c r="AL194"/>
      <c r="AM194"/>
    </row>
    <row r="195" spans="1:39" s="52" customFormat="1" ht="30" customHeight="1" x14ac:dyDescent="0.25">
      <c r="A195" s="71"/>
      <c r="B195" s="72"/>
      <c r="C195" s="109" t="s">
        <v>424</v>
      </c>
      <c r="D195" s="186">
        <v>5949.6</v>
      </c>
      <c r="E195" s="9" t="s">
        <v>464</v>
      </c>
      <c r="F195" s="109" t="s">
        <v>321</v>
      </c>
      <c r="G195" s="110"/>
      <c r="H195" s="11">
        <v>0</v>
      </c>
      <c r="I195" s="11">
        <v>0</v>
      </c>
      <c r="J195" s="111"/>
      <c r="K195" s="95"/>
      <c r="L195" s="95"/>
      <c r="M195"/>
      <c r="N195"/>
      <c r="O195"/>
      <c r="P195"/>
      <c r="Q195"/>
      <c r="R195"/>
      <c r="S195"/>
      <c r="T195"/>
      <c r="U195"/>
      <c r="V195"/>
      <c r="W195"/>
      <c r="X195"/>
      <c r="Y195"/>
      <c r="Z195"/>
      <c r="AA195"/>
      <c r="AB195"/>
      <c r="AC195"/>
      <c r="AD195"/>
      <c r="AE195"/>
      <c r="AF195"/>
      <c r="AG195"/>
      <c r="AH195"/>
      <c r="AI195"/>
      <c r="AJ195"/>
      <c r="AK195"/>
      <c r="AL195"/>
      <c r="AM195"/>
    </row>
    <row r="196" spans="1:39" s="52" customFormat="1" ht="30" customHeight="1" x14ac:dyDescent="0.25">
      <c r="A196" s="71"/>
      <c r="B196" s="72"/>
      <c r="C196" s="109" t="s">
        <v>425</v>
      </c>
      <c r="D196" s="186">
        <v>7667</v>
      </c>
      <c r="E196" s="9" t="s">
        <v>464</v>
      </c>
      <c r="F196" s="109" t="s">
        <v>321</v>
      </c>
      <c r="G196" s="110"/>
      <c r="H196" s="11">
        <v>0</v>
      </c>
      <c r="I196" s="11">
        <v>0</v>
      </c>
      <c r="J196" s="111"/>
      <c r="K196" s="95"/>
      <c r="L196" s="95"/>
      <c r="M196"/>
      <c r="N196"/>
      <c r="O196"/>
      <c r="P196"/>
      <c r="Q196"/>
      <c r="R196"/>
      <c r="S196"/>
      <c r="T196"/>
      <c r="U196"/>
      <c r="V196"/>
      <c r="W196"/>
      <c r="X196"/>
      <c r="Y196"/>
      <c r="Z196"/>
      <c r="AA196"/>
      <c r="AB196"/>
      <c r="AC196"/>
      <c r="AD196"/>
      <c r="AE196"/>
      <c r="AF196"/>
      <c r="AG196"/>
      <c r="AH196"/>
      <c r="AI196"/>
      <c r="AJ196"/>
      <c r="AK196"/>
      <c r="AL196"/>
      <c r="AM196"/>
    </row>
    <row r="197" spans="1:39" s="52" customFormat="1" ht="30" customHeight="1" x14ac:dyDescent="0.25">
      <c r="A197" s="71"/>
      <c r="B197" s="72"/>
      <c r="C197" s="109" t="s">
        <v>426</v>
      </c>
      <c r="D197" s="9">
        <v>1288</v>
      </c>
      <c r="E197" s="9" t="s">
        <v>464</v>
      </c>
      <c r="F197" s="109" t="s">
        <v>321</v>
      </c>
      <c r="G197" s="110"/>
      <c r="H197" s="11">
        <v>0</v>
      </c>
      <c r="I197" s="11">
        <v>0</v>
      </c>
      <c r="J197" s="111"/>
      <c r="K197" s="95"/>
      <c r="L197" s="95"/>
      <c r="M197"/>
      <c r="N197"/>
      <c r="O197"/>
      <c r="P197"/>
      <c r="Q197"/>
      <c r="R197"/>
      <c r="S197"/>
      <c r="T197"/>
      <c r="U197"/>
      <c r="V197"/>
      <c r="W197"/>
      <c r="X197"/>
      <c r="Y197"/>
      <c r="Z197"/>
      <c r="AA197"/>
      <c r="AB197"/>
      <c r="AC197"/>
      <c r="AD197"/>
      <c r="AE197"/>
      <c r="AF197"/>
      <c r="AG197"/>
      <c r="AH197"/>
      <c r="AI197"/>
      <c r="AJ197"/>
      <c r="AK197"/>
      <c r="AL197"/>
      <c r="AM197"/>
    </row>
    <row r="198" spans="1:39" s="52" customFormat="1" ht="30" customHeight="1" x14ac:dyDescent="0.25">
      <c r="A198" s="71"/>
      <c r="B198" s="72"/>
      <c r="C198" s="109" t="s">
        <v>427</v>
      </c>
      <c r="D198" s="9">
        <v>238.84</v>
      </c>
      <c r="E198" s="9" t="s">
        <v>464</v>
      </c>
      <c r="F198" s="109" t="s">
        <v>395</v>
      </c>
      <c r="G198" s="110"/>
      <c r="H198" s="11">
        <v>0</v>
      </c>
      <c r="I198" s="11">
        <f t="shared" ref="I198:I208" si="11">D198</f>
        <v>238.84</v>
      </c>
      <c r="J198" s="111"/>
      <c r="K198" s="95"/>
      <c r="L198" s="95"/>
      <c r="M198"/>
      <c r="N198"/>
      <c r="O198"/>
      <c r="P198"/>
      <c r="Q198"/>
      <c r="R198"/>
      <c r="S198"/>
      <c r="T198"/>
      <c r="U198"/>
      <c r="V198"/>
      <c r="W198"/>
      <c r="X198"/>
      <c r="Y198"/>
      <c r="Z198"/>
      <c r="AA198"/>
      <c r="AB198"/>
      <c r="AC198"/>
      <c r="AD198"/>
      <c r="AE198"/>
      <c r="AF198"/>
      <c r="AG198"/>
      <c r="AH198"/>
      <c r="AI198"/>
      <c r="AJ198"/>
      <c r="AK198"/>
      <c r="AL198"/>
      <c r="AM198"/>
    </row>
    <row r="199" spans="1:39" s="52" customFormat="1" ht="30" customHeight="1" x14ac:dyDescent="0.25">
      <c r="A199" s="71"/>
      <c r="B199" s="72"/>
      <c r="C199" s="109" t="s">
        <v>428</v>
      </c>
      <c r="D199" s="9">
        <v>582.97</v>
      </c>
      <c r="E199" s="9" t="s">
        <v>461</v>
      </c>
      <c r="F199" s="109" t="s">
        <v>395</v>
      </c>
      <c r="G199" s="110"/>
      <c r="H199" s="11">
        <v>0</v>
      </c>
      <c r="I199" s="11">
        <f t="shared" si="11"/>
        <v>582.97</v>
      </c>
      <c r="J199" s="111"/>
      <c r="K199" s="95"/>
      <c r="L199" s="95"/>
      <c r="M199"/>
      <c r="N199"/>
      <c r="O199"/>
      <c r="P199"/>
      <c r="Q199"/>
      <c r="R199"/>
      <c r="S199"/>
      <c r="T199"/>
      <c r="U199"/>
      <c r="V199"/>
      <c r="W199"/>
      <c r="X199"/>
      <c r="Y199"/>
      <c r="Z199"/>
      <c r="AA199"/>
      <c r="AB199"/>
      <c r="AC199"/>
      <c r="AD199"/>
      <c r="AE199"/>
      <c r="AF199"/>
      <c r="AG199"/>
      <c r="AH199"/>
      <c r="AI199"/>
      <c r="AJ199"/>
      <c r="AK199"/>
      <c r="AL199"/>
      <c r="AM199"/>
    </row>
    <row r="200" spans="1:39" s="52" customFormat="1" ht="30" customHeight="1" x14ac:dyDescent="0.25">
      <c r="A200" s="71"/>
      <c r="B200" s="72"/>
      <c r="C200" s="109" t="s">
        <v>429</v>
      </c>
      <c r="D200" s="9">
        <v>82.75</v>
      </c>
      <c r="E200" s="9" t="s">
        <v>464</v>
      </c>
      <c r="F200" s="109" t="s">
        <v>395</v>
      </c>
      <c r="G200" s="110"/>
      <c r="H200" s="11">
        <v>0</v>
      </c>
      <c r="I200" s="11">
        <f t="shared" si="11"/>
        <v>82.75</v>
      </c>
      <c r="J200" s="111"/>
      <c r="K200" s="95"/>
      <c r="L200" s="95"/>
      <c r="M200"/>
      <c r="N200"/>
      <c r="O200"/>
      <c r="P200"/>
      <c r="Q200"/>
      <c r="R200"/>
      <c r="S200"/>
      <c r="T200"/>
      <c r="U200"/>
      <c r="V200"/>
      <c r="W200"/>
      <c r="X200"/>
      <c r="Y200"/>
      <c r="Z200"/>
      <c r="AA200"/>
      <c r="AB200"/>
      <c r="AC200"/>
      <c r="AD200"/>
      <c r="AE200"/>
      <c r="AF200"/>
      <c r="AG200"/>
      <c r="AH200"/>
      <c r="AI200"/>
      <c r="AJ200"/>
      <c r="AK200"/>
      <c r="AL200"/>
      <c r="AM200"/>
    </row>
    <row r="201" spans="1:39" s="52" customFormat="1" ht="30" customHeight="1" x14ac:dyDescent="0.25">
      <c r="A201" s="71"/>
      <c r="B201" s="72"/>
      <c r="C201" s="109" t="s">
        <v>430</v>
      </c>
      <c r="D201" s="9">
        <v>65.599999999999994</v>
      </c>
      <c r="E201" s="9" t="s">
        <v>464</v>
      </c>
      <c r="F201" s="109" t="s">
        <v>321</v>
      </c>
      <c r="G201" s="110"/>
      <c r="H201" s="11">
        <v>0</v>
      </c>
      <c r="I201" s="11">
        <v>0</v>
      </c>
      <c r="J201" s="111"/>
      <c r="K201" s="95"/>
      <c r="L201" s="95"/>
      <c r="M201"/>
      <c r="N201"/>
      <c r="O201"/>
      <c r="P201"/>
      <c r="Q201"/>
      <c r="R201"/>
      <c r="S201"/>
      <c r="T201"/>
      <c r="U201"/>
      <c r="V201"/>
      <c r="W201"/>
      <c r="X201"/>
      <c r="Y201"/>
      <c r="Z201"/>
      <c r="AA201"/>
      <c r="AB201"/>
      <c r="AC201"/>
      <c r="AD201"/>
      <c r="AE201"/>
      <c r="AF201"/>
      <c r="AG201"/>
      <c r="AH201"/>
      <c r="AI201"/>
      <c r="AJ201"/>
      <c r="AK201"/>
      <c r="AL201"/>
      <c r="AM201"/>
    </row>
    <row r="202" spans="1:39" s="52" customFormat="1" ht="30" customHeight="1" x14ac:dyDescent="0.25">
      <c r="A202" s="71"/>
      <c r="B202" s="72"/>
      <c r="C202" s="109" t="s">
        <v>431</v>
      </c>
      <c r="D202" s="9">
        <v>75.010000000000005</v>
      </c>
      <c r="E202" s="9" t="s">
        <v>464</v>
      </c>
      <c r="F202" s="109" t="s">
        <v>395</v>
      </c>
      <c r="G202" s="110"/>
      <c r="H202" s="11">
        <v>0</v>
      </c>
      <c r="I202" s="11">
        <f t="shared" si="11"/>
        <v>75.010000000000005</v>
      </c>
      <c r="J202" s="111"/>
      <c r="K202" s="95"/>
      <c r="L202" s="95"/>
      <c r="M202"/>
      <c r="N202"/>
      <c r="O202"/>
      <c r="P202"/>
      <c r="Q202"/>
      <c r="R202"/>
      <c r="S202"/>
      <c r="T202"/>
      <c r="U202"/>
      <c r="V202"/>
      <c r="W202"/>
      <c r="X202"/>
      <c r="Y202"/>
      <c r="Z202"/>
      <c r="AA202"/>
      <c r="AB202"/>
      <c r="AC202"/>
      <c r="AD202"/>
      <c r="AE202"/>
      <c r="AF202"/>
      <c r="AG202"/>
      <c r="AH202"/>
      <c r="AI202"/>
      <c r="AJ202"/>
      <c r="AK202"/>
      <c r="AL202"/>
      <c r="AM202"/>
    </row>
    <row r="203" spans="1:39" s="52" customFormat="1" ht="30" customHeight="1" x14ac:dyDescent="0.25">
      <c r="A203" s="71"/>
      <c r="B203" s="72"/>
      <c r="C203" s="109" t="s">
        <v>432</v>
      </c>
      <c r="D203" s="9">
        <v>936</v>
      </c>
      <c r="E203" s="9" t="s">
        <v>455</v>
      </c>
      <c r="F203" s="109" t="s">
        <v>321</v>
      </c>
      <c r="G203" s="110"/>
      <c r="H203" s="11">
        <v>0</v>
      </c>
      <c r="I203" s="11">
        <v>0</v>
      </c>
      <c r="J203" s="111"/>
      <c r="K203" s="95"/>
      <c r="L203" s="95"/>
      <c r="M203"/>
      <c r="N203"/>
      <c r="O203"/>
      <c r="P203"/>
      <c r="Q203"/>
      <c r="R203"/>
      <c r="S203"/>
      <c r="T203"/>
      <c r="U203"/>
      <c r="V203"/>
      <c r="W203"/>
      <c r="X203"/>
      <c r="Y203"/>
      <c r="Z203"/>
      <c r="AA203"/>
      <c r="AB203"/>
      <c r="AC203"/>
      <c r="AD203"/>
      <c r="AE203"/>
      <c r="AF203"/>
      <c r="AG203"/>
      <c r="AH203"/>
      <c r="AI203"/>
      <c r="AJ203"/>
      <c r="AK203"/>
      <c r="AL203"/>
      <c r="AM203"/>
    </row>
    <row r="204" spans="1:39" s="52" customFormat="1" ht="30" customHeight="1" x14ac:dyDescent="0.25">
      <c r="A204" s="71"/>
      <c r="B204" s="72"/>
      <c r="C204" s="109" t="s">
        <v>433</v>
      </c>
      <c r="D204" s="186">
        <v>105.83</v>
      </c>
      <c r="E204" s="9" t="s">
        <v>455</v>
      </c>
      <c r="F204" s="109" t="s">
        <v>395</v>
      </c>
      <c r="G204" s="110"/>
      <c r="H204" s="11">
        <v>0</v>
      </c>
      <c r="I204" s="11">
        <f t="shared" si="11"/>
        <v>105.83</v>
      </c>
      <c r="J204" s="111"/>
      <c r="K204" s="95"/>
      <c r="L204" s="95"/>
      <c r="M204"/>
      <c r="N204"/>
      <c r="O204"/>
      <c r="P204"/>
      <c r="Q204"/>
      <c r="R204"/>
      <c r="S204"/>
      <c r="T204"/>
      <c r="U204"/>
      <c r="V204"/>
      <c r="W204"/>
      <c r="X204"/>
      <c r="Y204"/>
      <c r="Z204"/>
      <c r="AA204"/>
      <c r="AB204"/>
      <c r="AC204"/>
      <c r="AD204"/>
      <c r="AE204"/>
      <c r="AF204"/>
      <c r="AG204"/>
      <c r="AH204"/>
      <c r="AI204"/>
      <c r="AJ204"/>
      <c r="AK204"/>
      <c r="AL204"/>
      <c r="AM204"/>
    </row>
    <row r="205" spans="1:39" s="52" customFormat="1" ht="30" customHeight="1" x14ac:dyDescent="0.25">
      <c r="A205" s="71"/>
      <c r="B205" s="72"/>
      <c r="C205" s="109" t="s">
        <v>434</v>
      </c>
      <c r="D205" s="186">
        <v>49.34</v>
      </c>
      <c r="E205" s="9" t="s">
        <v>455</v>
      </c>
      <c r="F205" s="109" t="s">
        <v>395</v>
      </c>
      <c r="G205" s="110"/>
      <c r="H205" s="11">
        <v>0</v>
      </c>
      <c r="I205" s="11">
        <f t="shared" si="11"/>
        <v>49.34</v>
      </c>
      <c r="J205" s="111"/>
      <c r="K205" s="95"/>
      <c r="L205" s="95"/>
      <c r="M205"/>
      <c r="N205"/>
      <c r="O205"/>
      <c r="P205"/>
      <c r="Q205"/>
      <c r="R205"/>
      <c r="S205"/>
      <c r="T205"/>
      <c r="U205"/>
      <c r="V205"/>
      <c r="W205"/>
      <c r="X205"/>
      <c r="Y205"/>
      <c r="Z205"/>
      <c r="AA205"/>
      <c r="AB205"/>
      <c r="AC205"/>
      <c r="AD205"/>
      <c r="AE205"/>
      <c r="AF205"/>
      <c r="AG205"/>
      <c r="AH205"/>
      <c r="AI205"/>
      <c r="AJ205"/>
      <c r="AK205"/>
      <c r="AL205"/>
      <c r="AM205"/>
    </row>
    <row r="206" spans="1:39" s="52" customFormat="1" ht="30" hidden="1" customHeight="1" x14ac:dyDescent="0.25">
      <c r="A206" s="71"/>
      <c r="B206" s="72"/>
      <c r="C206" s="109"/>
      <c r="D206" s="186"/>
      <c r="E206" s="9"/>
      <c r="F206" s="109"/>
      <c r="G206" s="110"/>
      <c r="H206" s="11"/>
      <c r="I206" s="11">
        <f t="shared" si="11"/>
        <v>0</v>
      </c>
      <c r="J206" s="111"/>
      <c r="K206" s="95"/>
      <c r="L206" s="95"/>
      <c r="M206"/>
      <c r="N206"/>
      <c r="O206"/>
      <c r="P206"/>
      <c r="Q206"/>
      <c r="R206"/>
      <c r="S206"/>
      <c r="T206"/>
      <c r="U206"/>
      <c r="V206"/>
      <c r="W206"/>
      <c r="X206"/>
      <c r="Y206"/>
      <c r="Z206"/>
      <c r="AA206"/>
      <c r="AB206"/>
      <c r="AC206"/>
      <c r="AD206"/>
      <c r="AE206"/>
      <c r="AF206"/>
      <c r="AG206"/>
      <c r="AH206"/>
      <c r="AI206"/>
      <c r="AJ206"/>
      <c r="AK206"/>
      <c r="AL206"/>
      <c r="AM206"/>
    </row>
    <row r="207" spans="1:39" s="52" customFormat="1" ht="30" hidden="1" customHeight="1" x14ac:dyDescent="0.25">
      <c r="A207" s="71"/>
      <c r="B207" s="72"/>
      <c r="C207" s="109"/>
      <c r="D207" s="186"/>
      <c r="E207" s="9"/>
      <c r="F207" s="109"/>
      <c r="G207" s="110"/>
      <c r="H207" s="11"/>
      <c r="I207" s="11">
        <f t="shared" si="11"/>
        <v>0</v>
      </c>
      <c r="J207" s="111"/>
      <c r="K207" s="95"/>
      <c r="L207" s="95"/>
      <c r="M207"/>
      <c r="N207"/>
      <c r="O207"/>
      <c r="P207"/>
      <c r="Q207"/>
      <c r="R207"/>
      <c r="S207"/>
      <c r="T207"/>
      <c r="U207"/>
      <c r="V207"/>
      <c r="W207"/>
      <c r="X207"/>
      <c r="Y207"/>
      <c r="Z207"/>
      <c r="AA207"/>
      <c r="AB207"/>
      <c r="AC207"/>
      <c r="AD207"/>
      <c r="AE207"/>
      <c r="AF207"/>
      <c r="AG207"/>
      <c r="AH207"/>
      <c r="AI207"/>
      <c r="AJ207"/>
      <c r="AK207"/>
      <c r="AL207"/>
      <c r="AM207"/>
    </row>
    <row r="208" spans="1:39" s="52" customFormat="1" ht="30" hidden="1" customHeight="1" x14ac:dyDescent="0.25">
      <c r="A208" s="71"/>
      <c r="B208" s="72"/>
      <c r="C208" s="109"/>
      <c r="D208" s="186"/>
      <c r="E208" s="9"/>
      <c r="F208" s="109"/>
      <c r="G208" s="110"/>
      <c r="H208" s="11"/>
      <c r="I208" s="11">
        <f t="shared" si="11"/>
        <v>0</v>
      </c>
      <c r="J208" s="111"/>
      <c r="K208" s="95"/>
      <c r="L208" s="95"/>
      <c r="M208"/>
      <c r="N208"/>
      <c r="O208"/>
      <c r="P208"/>
      <c r="Q208"/>
      <c r="R208"/>
      <c r="S208"/>
      <c r="T208"/>
      <c r="U208"/>
      <c r="V208"/>
      <c r="W208"/>
      <c r="X208"/>
      <c r="Y208"/>
      <c r="Z208"/>
      <c r="AA208"/>
      <c r="AB208"/>
      <c r="AC208"/>
      <c r="AD208"/>
      <c r="AE208"/>
      <c r="AF208"/>
      <c r="AG208"/>
      <c r="AH208"/>
      <c r="AI208"/>
      <c r="AJ208"/>
      <c r="AK208"/>
      <c r="AL208"/>
      <c r="AM208"/>
    </row>
    <row r="209" spans="1:39" s="52" customFormat="1" ht="30" customHeight="1" x14ac:dyDescent="0.25">
      <c r="A209" s="71"/>
      <c r="B209" s="72"/>
      <c r="C209" s="109"/>
      <c r="D209" s="9"/>
      <c r="E209" s="9"/>
      <c r="F209" s="109"/>
      <c r="G209" s="110"/>
      <c r="H209" s="11"/>
      <c r="I209" s="11"/>
      <c r="J209" s="111"/>
      <c r="K209" s="95"/>
      <c r="L209" s="95"/>
      <c r="M209"/>
      <c r="N209"/>
      <c r="O209"/>
      <c r="P209"/>
      <c r="Q209"/>
      <c r="R209"/>
      <c r="S209"/>
      <c r="T209"/>
      <c r="U209"/>
      <c r="V209"/>
      <c r="W209"/>
      <c r="X209"/>
      <c r="Y209"/>
      <c r="Z209"/>
      <c r="AA209"/>
      <c r="AB209"/>
      <c r="AC209"/>
      <c r="AD209"/>
      <c r="AE209"/>
      <c r="AF209"/>
      <c r="AG209"/>
      <c r="AH209"/>
      <c r="AI209"/>
      <c r="AJ209"/>
      <c r="AK209"/>
      <c r="AL209"/>
      <c r="AM209"/>
    </row>
    <row r="210" spans="1:39" s="52" customFormat="1" ht="30" customHeight="1" x14ac:dyDescent="0.25">
      <c r="A210" s="71">
        <v>5</v>
      </c>
      <c r="B210" s="72" t="s">
        <v>172</v>
      </c>
      <c r="C210" s="109" t="s">
        <v>435</v>
      </c>
      <c r="D210" s="186">
        <v>11722.12</v>
      </c>
      <c r="E210" s="9" t="s">
        <v>458</v>
      </c>
      <c r="F210" s="234" t="s">
        <v>321</v>
      </c>
      <c r="G210" s="235"/>
      <c r="H210" s="11">
        <v>0</v>
      </c>
      <c r="I210" s="11">
        <v>0</v>
      </c>
      <c r="J210" s="230"/>
      <c r="K210" s="231"/>
      <c r="L210" s="231"/>
      <c r="M210"/>
      <c r="N210"/>
      <c r="O210"/>
      <c r="P210"/>
      <c r="Q210"/>
      <c r="R210"/>
      <c r="S210"/>
      <c r="T210"/>
      <c r="U210"/>
      <c r="V210"/>
      <c r="W210"/>
      <c r="X210"/>
      <c r="Y210"/>
      <c r="Z210"/>
      <c r="AA210"/>
      <c r="AB210"/>
      <c r="AC210"/>
      <c r="AD210"/>
      <c r="AE210"/>
      <c r="AF210"/>
      <c r="AG210"/>
      <c r="AH210"/>
      <c r="AI210"/>
      <c r="AJ210"/>
      <c r="AK210"/>
      <c r="AL210"/>
      <c r="AM210"/>
    </row>
    <row r="211" spans="1:39" s="52" customFormat="1" ht="30" customHeight="1" x14ac:dyDescent="0.25">
      <c r="A211" s="71"/>
      <c r="B211" s="72"/>
      <c r="C211" s="109" t="s">
        <v>436</v>
      </c>
      <c r="D211" s="186">
        <v>44906.5</v>
      </c>
      <c r="E211" s="9" t="s">
        <v>455</v>
      </c>
      <c r="F211" s="109" t="s">
        <v>393</v>
      </c>
      <c r="G211" s="110"/>
      <c r="H211" s="11">
        <v>0</v>
      </c>
      <c r="I211" s="11">
        <f>D211</f>
        <v>44906.5</v>
      </c>
      <c r="J211" s="111"/>
      <c r="K211" s="95"/>
      <c r="L211" s="95"/>
      <c r="M211"/>
      <c r="N211"/>
      <c r="O211"/>
      <c r="P211"/>
      <c r="Q211"/>
      <c r="R211"/>
      <c r="S211"/>
      <c r="T211"/>
      <c r="U211"/>
      <c r="V211"/>
      <c r="W211"/>
      <c r="X211"/>
      <c r="Y211"/>
      <c r="Z211"/>
      <c r="AA211"/>
      <c r="AB211"/>
      <c r="AC211"/>
      <c r="AD211"/>
      <c r="AE211"/>
      <c r="AF211"/>
      <c r="AG211"/>
      <c r="AH211"/>
      <c r="AI211"/>
      <c r="AJ211"/>
      <c r="AK211"/>
      <c r="AL211"/>
      <c r="AM211"/>
    </row>
    <row r="212" spans="1:39" s="52" customFormat="1" ht="30" customHeight="1" x14ac:dyDescent="0.25">
      <c r="A212" s="71"/>
      <c r="B212" s="72"/>
      <c r="C212" s="109" t="s">
        <v>437</v>
      </c>
      <c r="D212" s="187">
        <v>25797.25</v>
      </c>
      <c r="E212" s="9" t="s">
        <v>455</v>
      </c>
      <c r="F212" s="109" t="s">
        <v>393</v>
      </c>
      <c r="G212" s="110"/>
      <c r="H212" s="11">
        <v>0</v>
      </c>
      <c r="I212" s="11">
        <f t="shared" ref="I212:I219" si="12">D212</f>
        <v>25797.25</v>
      </c>
      <c r="J212" s="111"/>
      <c r="K212" s="95"/>
      <c r="L212" s="95"/>
      <c r="M212"/>
      <c r="N212"/>
      <c r="O212"/>
      <c r="P212"/>
      <c r="Q212"/>
      <c r="R212"/>
      <c r="S212"/>
      <c r="T212"/>
      <c r="U212"/>
      <c r="V212"/>
      <c r="W212"/>
      <c r="X212"/>
      <c r="Y212"/>
      <c r="Z212"/>
      <c r="AA212"/>
      <c r="AB212"/>
      <c r="AC212"/>
      <c r="AD212"/>
      <c r="AE212"/>
      <c r="AF212"/>
      <c r="AG212"/>
      <c r="AH212"/>
      <c r="AI212"/>
      <c r="AJ212"/>
      <c r="AK212"/>
      <c r="AL212"/>
      <c r="AM212"/>
    </row>
    <row r="213" spans="1:39" s="52" customFormat="1" ht="30" customHeight="1" x14ac:dyDescent="0.25">
      <c r="A213" s="71"/>
      <c r="B213" s="72"/>
      <c r="C213" s="109" t="s">
        <v>438</v>
      </c>
      <c r="D213" s="187">
        <v>18149</v>
      </c>
      <c r="E213" s="9" t="s">
        <v>455</v>
      </c>
      <c r="F213" s="109" t="s">
        <v>393</v>
      </c>
      <c r="G213" s="110"/>
      <c r="H213" s="11">
        <v>0</v>
      </c>
      <c r="I213" s="11">
        <f t="shared" si="12"/>
        <v>18149</v>
      </c>
      <c r="J213" s="111"/>
      <c r="K213" s="95"/>
      <c r="L213" s="95"/>
      <c r="M213"/>
      <c r="N213"/>
      <c r="O213"/>
      <c r="P213"/>
      <c r="Q213"/>
      <c r="R213"/>
      <c r="S213"/>
      <c r="T213"/>
      <c r="U213"/>
      <c r="V213"/>
      <c r="W213"/>
      <c r="X213"/>
      <c r="Y213"/>
      <c r="Z213"/>
      <c r="AA213"/>
      <c r="AB213"/>
      <c r="AC213"/>
      <c r="AD213"/>
      <c r="AE213"/>
      <c r="AF213"/>
      <c r="AG213"/>
      <c r="AH213"/>
      <c r="AI213"/>
      <c r="AJ213"/>
      <c r="AK213"/>
      <c r="AL213"/>
      <c r="AM213"/>
    </row>
    <row r="214" spans="1:39" s="52" customFormat="1" ht="30" customHeight="1" x14ac:dyDescent="0.25">
      <c r="A214" s="71"/>
      <c r="B214" s="72"/>
      <c r="C214" s="109" t="s">
        <v>439</v>
      </c>
      <c r="D214" s="187">
        <v>118612.58</v>
      </c>
      <c r="E214" s="9" t="s">
        <v>464</v>
      </c>
      <c r="F214" s="109" t="s">
        <v>393</v>
      </c>
      <c r="G214" s="110"/>
      <c r="H214" s="11">
        <v>0</v>
      </c>
      <c r="I214" s="11">
        <f t="shared" si="12"/>
        <v>118612.58</v>
      </c>
      <c r="J214" s="111"/>
      <c r="K214" s="95"/>
      <c r="L214" s="95"/>
      <c r="M214"/>
      <c r="N214"/>
      <c r="O214"/>
      <c r="P214"/>
      <c r="Q214"/>
      <c r="R214"/>
      <c r="S214"/>
      <c r="T214"/>
      <c r="U214"/>
      <c r="V214"/>
      <c r="W214"/>
      <c r="X214"/>
      <c r="Y214"/>
      <c r="Z214"/>
      <c r="AA214"/>
      <c r="AB214"/>
      <c r="AC214"/>
      <c r="AD214"/>
      <c r="AE214"/>
      <c r="AF214"/>
      <c r="AG214"/>
      <c r="AH214"/>
      <c r="AI214"/>
      <c r="AJ214"/>
      <c r="AK214"/>
      <c r="AL214"/>
      <c r="AM214"/>
    </row>
    <row r="215" spans="1:39" s="52" customFormat="1" ht="30" customHeight="1" x14ac:dyDescent="0.25">
      <c r="A215" s="71"/>
      <c r="B215" s="72"/>
      <c r="C215" s="109" t="s">
        <v>440</v>
      </c>
      <c r="D215" s="187">
        <v>67782.23</v>
      </c>
      <c r="E215" s="9" t="s">
        <v>455</v>
      </c>
      <c r="F215" s="109" t="s">
        <v>393</v>
      </c>
      <c r="G215" s="110"/>
      <c r="H215" s="11">
        <v>0</v>
      </c>
      <c r="I215" s="11">
        <f t="shared" si="12"/>
        <v>67782.23</v>
      </c>
      <c r="J215" s="111"/>
      <c r="K215" s="95"/>
      <c r="L215" s="95"/>
      <c r="M215"/>
      <c r="N215"/>
      <c r="O215"/>
      <c r="P215"/>
      <c r="Q215"/>
      <c r="R215"/>
      <c r="S215"/>
      <c r="T215"/>
      <c r="U215"/>
      <c r="V215"/>
      <c r="W215"/>
      <c r="X215"/>
      <c r="Y215"/>
      <c r="Z215"/>
      <c r="AA215"/>
      <c r="AB215"/>
      <c r="AC215"/>
      <c r="AD215"/>
      <c r="AE215"/>
      <c r="AF215"/>
      <c r="AG215"/>
      <c r="AH215"/>
      <c r="AI215"/>
      <c r="AJ215"/>
      <c r="AK215"/>
      <c r="AL215"/>
      <c r="AM215"/>
    </row>
    <row r="216" spans="1:39" s="52" customFormat="1" ht="30" customHeight="1" x14ac:dyDescent="0.25">
      <c r="A216" s="71"/>
      <c r="B216" s="72"/>
      <c r="C216" s="109" t="s">
        <v>441</v>
      </c>
      <c r="D216" s="9">
        <v>111949.08</v>
      </c>
      <c r="E216" s="9" t="s">
        <v>461</v>
      </c>
      <c r="F216" s="109" t="s">
        <v>393</v>
      </c>
      <c r="G216" s="110"/>
      <c r="H216" s="11">
        <v>0</v>
      </c>
      <c r="I216" s="11">
        <f t="shared" si="12"/>
        <v>111949.08</v>
      </c>
      <c r="J216" s="111"/>
      <c r="K216" s="95"/>
      <c r="L216" s="95"/>
      <c r="M216"/>
      <c r="N216"/>
      <c r="O216"/>
      <c r="P216"/>
      <c r="Q216"/>
      <c r="R216"/>
      <c r="S216"/>
      <c r="T216"/>
      <c r="U216"/>
      <c r="V216"/>
      <c r="W216"/>
      <c r="X216"/>
      <c r="Y216"/>
      <c r="Z216"/>
      <c r="AA216"/>
      <c r="AB216"/>
      <c r="AC216"/>
      <c r="AD216"/>
      <c r="AE216"/>
      <c r="AF216"/>
      <c r="AG216"/>
      <c r="AH216"/>
      <c r="AI216"/>
      <c r="AJ216"/>
      <c r="AK216"/>
      <c r="AL216"/>
      <c r="AM216"/>
    </row>
    <row r="217" spans="1:39" s="52" customFormat="1" ht="30" customHeight="1" x14ac:dyDescent="0.25">
      <c r="A217" s="71"/>
      <c r="B217" s="72"/>
      <c r="C217" s="109" t="s">
        <v>442</v>
      </c>
      <c r="D217" s="186">
        <v>40488.069999999992</v>
      </c>
      <c r="E217" s="9" t="s">
        <v>455</v>
      </c>
      <c r="F217" s="109" t="s">
        <v>393</v>
      </c>
      <c r="G217" s="110"/>
      <c r="H217" s="11">
        <v>0</v>
      </c>
      <c r="I217" s="11">
        <f t="shared" si="12"/>
        <v>40488.069999999992</v>
      </c>
      <c r="J217" s="111"/>
      <c r="K217" s="95"/>
      <c r="L217" s="95"/>
      <c r="M217"/>
      <c r="N217"/>
      <c r="O217"/>
      <c r="P217"/>
      <c r="Q217"/>
      <c r="R217"/>
      <c r="S217"/>
      <c r="T217"/>
      <c r="U217"/>
      <c r="V217"/>
      <c r="W217"/>
      <c r="X217"/>
      <c r="Y217"/>
      <c r="Z217"/>
      <c r="AA217"/>
      <c r="AB217"/>
      <c r="AC217"/>
      <c r="AD217"/>
      <c r="AE217"/>
      <c r="AF217"/>
      <c r="AG217"/>
      <c r="AH217"/>
      <c r="AI217"/>
      <c r="AJ217"/>
      <c r="AK217"/>
      <c r="AL217"/>
      <c r="AM217"/>
    </row>
    <row r="218" spans="1:39" s="52" customFormat="1" ht="30" customHeight="1" x14ac:dyDescent="0.25">
      <c r="A218" s="71"/>
      <c r="B218" s="72"/>
      <c r="C218" s="109" t="s">
        <v>443</v>
      </c>
      <c r="D218" s="186">
        <v>6248.59</v>
      </c>
      <c r="E218" s="9" t="s">
        <v>456</v>
      </c>
      <c r="F218" s="109" t="s">
        <v>393</v>
      </c>
      <c r="G218" s="110"/>
      <c r="H218" s="11">
        <v>0</v>
      </c>
      <c r="I218" s="11">
        <f t="shared" si="12"/>
        <v>6248.59</v>
      </c>
      <c r="J218" s="111"/>
      <c r="K218" s="95"/>
      <c r="L218" s="95"/>
      <c r="M218"/>
      <c r="N218"/>
      <c r="O218"/>
      <c r="P218"/>
      <c r="Q218"/>
      <c r="R218"/>
      <c r="S218"/>
      <c r="T218"/>
      <c r="U218"/>
      <c r="V218"/>
      <c r="W218"/>
      <c r="X218"/>
      <c r="Y218"/>
      <c r="Z218"/>
      <c r="AA218"/>
      <c r="AB218"/>
      <c r="AC218"/>
      <c r="AD218"/>
      <c r="AE218"/>
      <c r="AF218"/>
      <c r="AG218"/>
      <c r="AH218"/>
      <c r="AI218"/>
      <c r="AJ218"/>
      <c r="AK218"/>
      <c r="AL218"/>
      <c r="AM218"/>
    </row>
    <row r="219" spans="1:39" s="52" customFormat="1" ht="30" customHeight="1" x14ac:dyDescent="0.25">
      <c r="A219" s="71"/>
      <c r="B219" s="72"/>
      <c r="C219" s="109" t="s">
        <v>444</v>
      </c>
      <c r="D219" s="187">
        <v>5155.04</v>
      </c>
      <c r="E219" s="9" t="s">
        <v>464</v>
      </c>
      <c r="F219" s="109" t="s">
        <v>393</v>
      </c>
      <c r="G219" s="110"/>
      <c r="H219" s="11">
        <v>0</v>
      </c>
      <c r="I219" s="11">
        <f t="shared" si="12"/>
        <v>5155.04</v>
      </c>
      <c r="J219" s="111"/>
      <c r="K219" s="95"/>
      <c r="L219" s="95"/>
      <c r="M219"/>
      <c r="N219"/>
      <c r="O219"/>
      <c r="P219"/>
      <c r="Q219"/>
      <c r="R219"/>
      <c r="S219"/>
      <c r="T219"/>
      <c r="U219"/>
      <c r="V219"/>
      <c r="W219"/>
      <c r="X219"/>
      <c r="Y219"/>
      <c r="Z219"/>
      <c r="AA219"/>
      <c r="AB219"/>
      <c r="AC219"/>
      <c r="AD219"/>
      <c r="AE219"/>
      <c r="AF219"/>
      <c r="AG219"/>
      <c r="AH219"/>
      <c r="AI219"/>
      <c r="AJ219"/>
      <c r="AK219"/>
      <c r="AL219"/>
      <c r="AM219"/>
    </row>
    <row r="220" spans="1:39" s="52" customFormat="1" ht="30" customHeight="1" x14ac:dyDescent="0.25">
      <c r="A220" s="71"/>
      <c r="B220" s="72"/>
      <c r="C220" s="109" t="s">
        <v>445</v>
      </c>
      <c r="D220" s="186">
        <v>2617.46</v>
      </c>
      <c r="E220" s="9" t="s">
        <v>465</v>
      </c>
      <c r="F220" s="109" t="s">
        <v>321</v>
      </c>
      <c r="G220" s="110"/>
      <c r="H220" s="11">
        <v>0</v>
      </c>
      <c r="I220" s="11">
        <v>0</v>
      </c>
      <c r="J220" s="111"/>
      <c r="K220" s="95"/>
      <c r="L220" s="95"/>
      <c r="M220"/>
      <c r="N220"/>
      <c r="O220"/>
      <c r="P220"/>
      <c r="Q220"/>
      <c r="R220"/>
      <c r="S220"/>
      <c r="T220"/>
      <c r="U220"/>
      <c r="V220"/>
      <c r="W220"/>
      <c r="X220"/>
      <c r="Y220"/>
      <c r="Z220"/>
      <c r="AA220"/>
      <c r="AB220"/>
      <c r="AC220"/>
      <c r="AD220"/>
      <c r="AE220"/>
      <c r="AF220"/>
      <c r="AG220"/>
      <c r="AH220"/>
      <c r="AI220"/>
      <c r="AJ220"/>
      <c r="AK220"/>
      <c r="AL220"/>
      <c r="AM220"/>
    </row>
    <row r="221" spans="1:39" s="52" customFormat="1" ht="30" customHeight="1" x14ac:dyDescent="0.25">
      <c r="A221" s="71"/>
      <c r="B221" s="72"/>
      <c r="C221" s="109" t="s">
        <v>446</v>
      </c>
      <c r="D221" s="186">
        <v>34287.93</v>
      </c>
      <c r="E221" s="9" t="s">
        <v>466</v>
      </c>
      <c r="F221" s="109" t="s">
        <v>321</v>
      </c>
      <c r="G221" s="110"/>
      <c r="H221" s="11">
        <v>0</v>
      </c>
      <c r="I221" s="11">
        <v>0</v>
      </c>
      <c r="J221" s="111"/>
      <c r="K221" s="95"/>
      <c r="L221" s="95"/>
      <c r="M221"/>
      <c r="N221"/>
      <c r="O221"/>
      <c r="P221"/>
      <c r="Q221"/>
      <c r="R221"/>
      <c r="S221"/>
      <c r="T221"/>
      <c r="U221"/>
      <c r="V221"/>
      <c r="W221"/>
      <c r="X221"/>
      <c r="Y221"/>
      <c r="Z221"/>
      <c r="AA221"/>
      <c r="AB221"/>
      <c r="AC221"/>
      <c r="AD221"/>
      <c r="AE221"/>
      <c r="AF221"/>
      <c r="AG221"/>
      <c r="AH221"/>
      <c r="AI221"/>
      <c r="AJ221"/>
      <c r="AK221"/>
      <c r="AL221"/>
      <c r="AM221"/>
    </row>
    <row r="222" spans="1:39" s="52" customFormat="1" ht="30" customHeight="1" x14ac:dyDescent="0.25">
      <c r="A222" s="71"/>
      <c r="B222" s="72"/>
      <c r="C222" s="109" t="s">
        <v>447</v>
      </c>
      <c r="D222" s="186">
        <v>37071.79</v>
      </c>
      <c r="E222" s="9" t="s">
        <v>458</v>
      </c>
      <c r="F222" s="109" t="s">
        <v>321</v>
      </c>
      <c r="G222" s="110"/>
      <c r="H222" s="11">
        <v>0</v>
      </c>
      <c r="I222" s="11">
        <v>0</v>
      </c>
      <c r="J222" s="111"/>
      <c r="K222" s="95"/>
      <c r="L222" s="95"/>
      <c r="M222"/>
      <c r="N222"/>
      <c r="O222"/>
      <c r="P222"/>
      <c r="Q222"/>
      <c r="R222"/>
      <c r="S222"/>
      <c r="T222"/>
      <c r="U222"/>
      <c r="V222"/>
      <c r="W222"/>
      <c r="X222"/>
      <c r="Y222"/>
      <c r="Z222"/>
      <c r="AA222"/>
      <c r="AB222"/>
      <c r="AC222"/>
      <c r="AD222"/>
      <c r="AE222"/>
      <c r="AF222"/>
      <c r="AG222"/>
      <c r="AH222"/>
      <c r="AI222"/>
      <c r="AJ222"/>
      <c r="AK222"/>
      <c r="AL222"/>
      <c r="AM222"/>
    </row>
    <row r="223" spans="1:39" s="52" customFormat="1" ht="30" customHeight="1" x14ac:dyDescent="0.25">
      <c r="A223" s="71"/>
      <c r="B223" s="72"/>
      <c r="C223" s="109" t="s">
        <v>448</v>
      </c>
      <c r="D223" s="9">
        <v>4168.88</v>
      </c>
      <c r="E223" s="9" t="s">
        <v>458</v>
      </c>
      <c r="F223" s="109" t="s">
        <v>321</v>
      </c>
      <c r="G223" s="110"/>
      <c r="H223" s="11">
        <v>0</v>
      </c>
      <c r="I223" s="11">
        <v>0</v>
      </c>
      <c r="J223" s="111"/>
      <c r="K223" s="95"/>
      <c r="L223" s="95"/>
      <c r="M223"/>
      <c r="N223"/>
      <c r="O223"/>
      <c r="P223"/>
      <c r="Q223"/>
      <c r="R223"/>
      <c r="S223"/>
      <c r="T223"/>
      <c r="U223"/>
      <c r="V223"/>
      <c r="W223"/>
      <c r="X223"/>
      <c r="Y223"/>
      <c r="Z223"/>
      <c r="AA223"/>
      <c r="AB223"/>
      <c r="AC223"/>
      <c r="AD223"/>
      <c r="AE223"/>
      <c r="AF223"/>
      <c r="AG223"/>
      <c r="AH223"/>
      <c r="AI223"/>
      <c r="AJ223"/>
      <c r="AK223"/>
      <c r="AL223"/>
      <c r="AM223"/>
    </row>
    <row r="224" spans="1:39" s="52" customFormat="1" ht="30" customHeight="1" x14ac:dyDescent="0.25">
      <c r="A224" s="71"/>
      <c r="B224" s="72"/>
      <c r="C224" s="109" t="s">
        <v>449</v>
      </c>
      <c r="D224" s="186">
        <v>7557.0800000000008</v>
      </c>
      <c r="E224" s="9" t="s">
        <v>471</v>
      </c>
      <c r="F224" s="109" t="s">
        <v>393</v>
      </c>
      <c r="G224" s="110"/>
      <c r="H224" s="11">
        <v>0</v>
      </c>
      <c r="I224" s="11">
        <f>D224</f>
        <v>7557.0800000000008</v>
      </c>
      <c r="J224" s="111"/>
      <c r="K224" s="95"/>
      <c r="L224" s="95"/>
      <c r="M224"/>
      <c r="N224"/>
      <c r="O224"/>
      <c r="P224"/>
      <c r="Q224"/>
      <c r="R224"/>
      <c r="S224"/>
      <c r="T224"/>
      <c r="U224"/>
      <c r="V224"/>
      <c r="W224"/>
      <c r="X224"/>
      <c r="Y224"/>
      <c r="Z224"/>
      <c r="AA224"/>
      <c r="AB224"/>
      <c r="AC224"/>
      <c r="AD224"/>
      <c r="AE224"/>
      <c r="AF224"/>
      <c r="AG224"/>
      <c r="AH224"/>
      <c r="AI224"/>
      <c r="AJ224"/>
      <c r="AK224"/>
      <c r="AL224"/>
      <c r="AM224"/>
    </row>
    <row r="225" spans="1:39" s="52" customFormat="1" ht="30" customHeight="1" x14ac:dyDescent="0.25">
      <c r="A225" s="71"/>
      <c r="B225" s="72"/>
      <c r="C225" s="109" t="s">
        <v>450</v>
      </c>
      <c r="D225" s="186">
        <v>5799.2</v>
      </c>
      <c r="E225" s="9" t="s">
        <v>455</v>
      </c>
      <c r="F225" s="109" t="s">
        <v>393</v>
      </c>
      <c r="G225" s="110"/>
      <c r="H225" s="11">
        <v>0</v>
      </c>
      <c r="I225" s="11">
        <f>D225</f>
        <v>5799.2</v>
      </c>
      <c r="J225" s="111"/>
      <c r="K225" s="95"/>
      <c r="L225" s="95"/>
      <c r="M225"/>
      <c r="N225"/>
      <c r="O225"/>
      <c r="P225"/>
      <c r="Q225"/>
      <c r="R225"/>
      <c r="S225"/>
      <c r="T225"/>
      <c r="U225"/>
      <c r="V225"/>
      <c r="W225"/>
      <c r="X225"/>
      <c r="Y225"/>
      <c r="Z225"/>
      <c r="AA225"/>
      <c r="AB225"/>
      <c r="AC225"/>
      <c r="AD225"/>
      <c r="AE225"/>
      <c r="AF225"/>
      <c r="AG225"/>
      <c r="AH225"/>
      <c r="AI225"/>
      <c r="AJ225"/>
      <c r="AK225"/>
      <c r="AL225"/>
      <c r="AM225"/>
    </row>
    <row r="226" spans="1:39" s="52" customFormat="1" ht="30" customHeight="1" x14ac:dyDescent="0.25">
      <c r="A226" s="71"/>
      <c r="B226" s="72"/>
      <c r="C226" s="109" t="s">
        <v>451</v>
      </c>
      <c r="D226" s="186">
        <v>82.08</v>
      </c>
      <c r="E226" s="9" t="s">
        <v>472</v>
      </c>
      <c r="F226" s="109" t="s">
        <v>321</v>
      </c>
      <c r="G226" s="110"/>
      <c r="H226" s="11">
        <v>0</v>
      </c>
      <c r="I226" s="11">
        <v>0</v>
      </c>
      <c r="J226" s="111"/>
      <c r="K226" s="95"/>
      <c r="L226" s="95"/>
      <c r="M226"/>
      <c r="N226"/>
      <c r="O226"/>
      <c r="P226"/>
      <c r="Q226"/>
      <c r="R226"/>
      <c r="S226"/>
      <c r="T226"/>
      <c r="U226"/>
      <c r="V226"/>
      <c r="W226"/>
      <c r="X226"/>
      <c r="Y226"/>
      <c r="Z226"/>
      <c r="AA226"/>
      <c r="AB226"/>
      <c r="AC226"/>
      <c r="AD226"/>
      <c r="AE226"/>
      <c r="AF226"/>
      <c r="AG226"/>
      <c r="AH226"/>
      <c r="AI226"/>
      <c r="AJ226"/>
      <c r="AK226"/>
      <c r="AL226"/>
      <c r="AM226"/>
    </row>
    <row r="227" spans="1:39" s="52" customFormat="1" ht="30" customHeight="1" x14ac:dyDescent="0.25">
      <c r="A227" s="71"/>
      <c r="B227" s="72"/>
      <c r="C227" s="109" t="s">
        <v>452</v>
      </c>
      <c r="D227" s="186">
        <v>543.44000000000005</v>
      </c>
      <c r="E227" s="9" t="s">
        <v>464</v>
      </c>
      <c r="F227" s="109" t="s">
        <v>393</v>
      </c>
      <c r="G227" s="110"/>
      <c r="H227" s="11">
        <v>0</v>
      </c>
      <c r="I227" s="11">
        <f>D227</f>
        <v>543.44000000000005</v>
      </c>
      <c r="J227" s="111"/>
      <c r="K227" s="95"/>
      <c r="L227" s="95"/>
      <c r="M227"/>
      <c r="N227"/>
      <c r="O227"/>
      <c r="P227"/>
      <c r="Q227"/>
      <c r="R227"/>
      <c r="S227"/>
      <c r="T227"/>
      <c r="U227"/>
      <c r="V227"/>
      <c r="W227"/>
      <c r="X227"/>
      <c r="Y227"/>
      <c r="Z227"/>
      <c r="AA227"/>
      <c r="AB227"/>
      <c r="AC227"/>
      <c r="AD227"/>
      <c r="AE227"/>
      <c r="AF227"/>
      <c r="AG227"/>
      <c r="AH227"/>
      <c r="AI227"/>
      <c r="AJ227"/>
      <c r="AK227"/>
      <c r="AL227"/>
      <c r="AM227"/>
    </row>
    <row r="228" spans="1:39" s="52" customFormat="1" ht="30" customHeight="1" x14ac:dyDescent="0.25">
      <c r="A228" s="71"/>
      <c r="B228" s="72"/>
      <c r="C228" s="109" t="s">
        <v>453</v>
      </c>
      <c r="D228" s="186">
        <v>28705.41</v>
      </c>
      <c r="E228" s="9" t="s">
        <v>461</v>
      </c>
      <c r="F228" s="109" t="s">
        <v>393</v>
      </c>
      <c r="G228" s="110"/>
      <c r="H228" s="11">
        <v>0</v>
      </c>
      <c r="I228" s="11">
        <f>D228</f>
        <v>28705.41</v>
      </c>
      <c r="J228" s="111"/>
      <c r="K228" s="95"/>
      <c r="L228" s="95"/>
      <c r="M228"/>
      <c r="N228"/>
      <c r="O228"/>
      <c r="P228"/>
      <c r="Q228"/>
      <c r="R228"/>
      <c r="S228"/>
      <c r="T228"/>
      <c r="U228"/>
      <c r="V228"/>
      <c r="W228"/>
      <c r="X228"/>
      <c r="Y228"/>
      <c r="Z228"/>
      <c r="AA228"/>
      <c r="AB228"/>
      <c r="AC228"/>
      <c r="AD228"/>
      <c r="AE228"/>
      <c r="AF228"/>
      <c r="AG228"/>
      <c r="AH228"/>
      <c r="AI228"/>
      <c r="AJ228"/>
      <c r="AK228"/>
      <c r="AL228"/>
      <c r="AM228"/>
    </row>
    <row r="229" spans="1:39" s="52" customFormat="1" ht="30" customHeight="1" x14ac:dyDescent="0.25">
      <c r="A229" s="71"/>
      <c r="B229" s="72"/>
      <c r="C229" s="109"/>
      <c r="D229" s="186"/>
      <c r="E229" s="9"/>
      <c r="F229" s="109"/>
      <c r="G229" s="110"/>
      <c r="H229" s="11"/>
      <c r="I229" s="11"/>
      <c r="J229" s="111"/>
      <c r="K229" s="95"/>
      <c r="L229" s="95"/>
      <c r="M229"/>
      <c r="N229"/>
      <c r="O229"/>
      <c r="P229"/>
      <c r="Q229"/>
      <c r="R229"/>
      <c r="S229"/>
      <c r="T229"/>
      <c r="U229"/>
      <c r="V229"/>
      <c r="W229"/>
      <c r="X229"/>
      <c r="Y229"/>
      <c r="Z229"/>
      <c r="AA229"/>
      <c r="AB229"/>
      <c r="AC229"/>
      <c r="AD229"/>
      <c r="AE229"/>
      <c r="AF229"/>
      <c r="AG229"/>
      <c r="AH229"/>
      <c r="AI229"/>
      <c r="AJ229"/>
      <c r="AK229"/>
      <c r="AL229"/>
      <c r="AM229"/>
    </row>
    <row r="230" spans="1:39" s="52" customFormat="1" ht="30" hidden="1" customHeight="1" x14ac:dyDescent="0.25">
      <c r="A230" s="71"/>
      <c r="B230" s="72"/>
      <c r="C230" s="109"/>
      <c r="D230" s="186"/>
      <c r="E230" s="9"/>
      <c r="F230" s="109"/>
      <c r="G230" s="110"/>
      <c r="H230" s="11"/>
      <c r="I230" s="11"/>
      <c r="J230" s="111"/>
      <c r="K230" s="95"/>
      <c r="L230" s="95"/>
      <c r="M230"/>
      <c r="N230"/>
      <c r="O230"/>
      <c r="P230"/>
      <c r="Q230"/>
      <c r="R230"/>
      <c r="S230"/>
      <c r="T230"/>
      <c r="U230"/>
      <c r="V230"/>
      <c r="W230"/>
      <c r="X230"/>
      <c r="Y230"/>
      <c r="Z230"/>
      <c r="AA230"/>
      <c r="AB230"/>
      <c r="AC230"/>
      <c r="AD230"/>
      <c r="AE230"/>
      <c r="AF230"/>
      <c r="AG230"/>
      <c r="AH230"/>
      <c r="AI230"/>
      <c r="AJ230"/>
      <c r="AK230"/>
      <c r="AL230"/>
      <c r="AM230"/>
    </row>
    <row r="231" spans="1:39" s="52" customFormat="1" ht="30" hidden="1" customHeight="1" x14ac:dyDescent="0.25">
      <c r="A231" s="71"/>
      <c r="B231" s="72"/>
      <c r="C231" s="109"/>
      <c r="D231" s="186"/>
      <c r="E231" s="9"/>
      <c r="F231" s="109"/>
      <c r="G231" s="110"/>
      <c r="H231" s="11"/>
      <c r="I231" s="11"/>
      <c r="J231" s="111"/>
      <c r="K231" s="95"/>
      <c r="L231" s="95"/>
      <c r="M231"/>
      <c r="N231"/>
      <c r="O231"/>
      <c r="P231"/>
      <c r="Q231"/>
      <c r="R231"/>
      <c r="S231"/>
      <c r="T231"/>
      <c r="U231"/>
      <c r="V231"/>
      <c r="W231"/>
      <c r="X231"/>
      <c r="Y231"/>
      <c r="Z231"/>
      <c r="AA231"/>
      <c r="AB231"/>
      <c r="AC231"/>
      <c r="AD231"/>
      <c r="AE231"/>
      <c r="AF231"/>
      <c r="AG231"/>
      <c r="AH231"/>
      <c r="AI231"/>
      <c r="AJ231"/>
      <c r="AK231"/>
      <c r="AL231"/>
      <c r="AM231"/>
    </row>
    <row r="232" spans="1:39" s="52" customFormat="1" ht="30" hidden="1" customHeight="1" x14ac:dyDescent="0.25">
      <c r="A232" s="71"/>
      <c r="B232" s="72"/>
      <c r="C232" s="109"/>
      <c r="D232" s="186"/>
      <c r="E232" s="9"/>
      <c r="F232" s="109"/>
      <c r="G232" s="110"/>
      <c r="H232" s="11"/>
      <c r="I232" s="11"/>
      <c r="J232" s="111"/>
      <c r="K232" s="95"/>
      <c r="L232" s="95"/>
      <c r="M232"/>
      <c r="N232"/>
      <c r="O232"/>
      <c r="P232"/>
      <c r="Q232"/>
      <c r="R232"/>
      <c r="S232"/>
      <c r="T232"/>
      <c r="U232"/>
      <c r="V232"/>
      <c r="W232"/>
      <c r="X232"/>
      <c r="Y232"/>
      <c r="Z232"/>
      <c r="AA232"/>
      <c r="AB232"/>
      <c r="AC232"/>
      <c r="AD232"/>
      <c r="AE232"/>
      <c r="AF232"/>
      <c r="AG232"/>
      <c r="AH232"/>
      <c r="AI232"/>
      <c r="AJ232"/>
      <c r="AK232"/>
      <c r="AL232"/>
      <c r="AM232"/>
    </row>
    <row r="233" spans="1:39" s="52" customFormat="1" ht="30" customHeight="1" x14ac:dyDescent="0.25">
      <c r="A233" s="71">
        <v>6</v>
      </c>
      <c r="B233" s="72" t="s">
        <v>173</v>
      </c>
      <c r="C233" s="109"/>
      <c r="D233" s="186"/>
      <c r="E233" s="9"/>
      <c r="F233" s="234"/>
      <c r="G233" s="235"/>
      <c r="H233" s="11"/>
      <c r="I233" s="11"/>
      <c r="J233" s="230"/>
      <c r="K233" s="231"/>
      <c r="L233" s="231"/>
      <c r="M233"/>
      <c r="N233"/>
      <c r="O233"/>
      <c r="P233"/>
      <c r="Q233"/>
      <c r="R233"/>
      <c r="S233"/>
      <c r="T233"/>
      <c r="U233"/>
      <c r="V233"/>
      <c r="W233"/>
      <c r="X233"/>
      <c r="Y233"/>
      <c r="Z233"/>
      <c r="AA233"/>
      <c r="AB233"/>
      <c r="AC233"/>
      <c r="AD233"/>
      <c r="AE233"/>
      <c r="AF233"/>
      <c r="AG233"/>
      <c r="AH233"/>
      <c r="AI233"/>
      <c r="AJ233"/>
      <c r="AK233"/>
      <c r="AL233"/>
      <c r="AM233"/>
    </row>
    <row r="234" spans="1:39" s="52" customFormat="1" ht="30" customHeight="1" x14ac:dyDescent="0.25">
      <c r="A234" s="71">
        <v>7</v>
      </c>
      <c r="B234" s="72" t="s">
        <v>174</v>
      </c>
      <c r="C234" s="109"/>
      <c r="D234" s="9"/>
      <c r="E234" s="9"/>
      <c r="F234" s="234"/>
      <c r="G234" s="235"/>
      <c r="H234" s="11"/>
      <c r="I234" s="11"/>
      <c r="J234" s="230"/>
      <c r="K234" s="231"/>
      <c r="L234" s="231"/>
      <c r="M234"/>
      <c r="N234"/>
      <c r="O234"/>
      <c r="P234"/>
      <c r="Q234"/>
      <c r="R234"/>
      <c r="S234"/>
      <c r="T234"/>
      <c r="U234"/>
      <c r="V234"/>
      <c r="W234"/>
      <c r="X234"/>
      <c r="Y234"/>
      <c r="Z234"/>
      <c r="AA234"/>
      <c r="AB234"/>
      <c r="AC234"/>
      <c r="AD234"/>
      <c r="AE234"/>
      <c r="AF234"/>
      <c r="AG234"/>
      <c r="AH234"/>
      <c r="AI234"/>
      <c r="AJ234"/>
      <c r="AK234"/>
      <c r="AL234"/>
      <c r="AM234"/>
    </row>
    <row r="235" spans="1:39" s="52" customFormat="1" ht="30" customHeight="1" x14ac:dyDescent="0.25">
      <c r="A235" s="71">
        <v>8</v>
      </c>
      <c r="B235" s="72" t="s">
        <v>175</v>
      </c>
      <c r="C235" s="109" t="s">
        <v>473</v>
      </c>
      <c r="D235" s="9">
        <v>54400</v>
      </c>
      <c r="E235" s="9" t="s">
        <v>454</v>
      </c>
      <c r="F235" s="109" t="s">
        <v>321</v>
      </c>
      <c r="G235" s="110"/>
      <c r="H235" s="11">
        <v>0</v>
      </c>
      <c r="I235" s="11">
        <v>0</v>
      </c>
      <c r="J235" s="230"/>
      <c r="K235" s="231"/>
      <c r="L235" s="231"/>
      <c r="M235"/>
      <c r="N235"/>
      <c r="O235"/>
      <c r="P235"/>
      <c r="Q235"/>
      <c r="R235"/>
      <c r="S235"/>
      <c r="T235"/>
      <c r="U235"/>
      <c r="V235"/>
      <c r="W235"/>
      <c r="X235"/>
      <c r="Y235"/>
      <c r="Z235"/>
      <c r="AA235"/>
      <c r="AB235"/>
      <c r="AC235"/>
      <c r="AD235"/>
      <c r="AE235"/>
      <c r="AF235"/>
      <c r="AG235"/>
      <c r="AH235"/>
      <c r="AI235"/>
      <c r="AJ235"/>
      <c r="AK235"/>
      <c r="AL235"/>
      <c r="AM235"/>
    </row>
    <row r="236" spans="1:39" s="52" customFormat="1" ht="30" hidden="1" customHeight="1" x14ac:dyDescent="0.25">
      <c r="A236" s="71"/>
      <c r="B236" s="72"/>
      <c r="C236" s="109"/>
      <c r="D236" s="9"/>
      <c r="E236" s="9"/>
      <c r="F236" s="109"/>
      <c r="G236" s="110"/>
      <c r="H236" s="11"/>
      <c r="I236" s="11"/>
      <c r="J236" s="111"/>
      <c r="K236" s="95"/>
      <c r="L236" s="95"/>
      <c r="M236"/>
      <c r="N236"/>
      <c r="O236"/>
      <c r="P236"/>
      <c r="Q236"/>
      <c r="R236"/>
      <c r="S236"/>
      <c r="T236"/>
      <c r="U236"/>
      <c r="V236"/>
      <c r="W236"/>
      <c r="X236"/>
      <c r="Y236"/>
      <c r="Z236"/>
      <c r="AA236"/>
      <c r="AB236"/>
      <c r="AC236"/>
      <c r="AD236"/>
      <c r="AE236"/>
      <c r="AF236"/>
      <c r="AG236"/>
      <c r="AH236"/>
      <c r="AI236"/>
      <c r="AJ236"/>
      <c r="AK236"/>
      <c r="AL236"/>
      <c r="AM236"/>
    </row>
    <row r="237" spans="1:39" s="52" customFormat="1" ht="30" customHeight="1" x14ac:dyDescent="0.25">
      <c r="A237" s="71"/>
      <c r="B237" s="72"/>
      <c r="C237" s="109" t="s">
        <v>475</v>
      </c>
      <c r="D237" s="9">
        <v>23.24</v>
      </c>
      <c r="E237" s="9" t="s">
        <v>493</v>
      </c>
      <c r="F237" s="109" t="s">
        <v>496</v>
      </c>
      <c r="G237" s="110"/>
      <c r="H237" s="11">
        <v>0</v>
      </c>
      <c r="I237" s="11">
        <v>0</v>
      </c>
      <c r="J237" s="111"/>
      <c r="K237" s="95"/>
      <c r="L237" s="95"/>
      <c r="M237"/>
      <c r="N237"/>
      <c r="O237"/>
      <c r="P237"/>
      <c r="Q237"/>
      <c r="R237"/>
      <c r="S237"/>
      <c r="T237"/>
      <c r="U237"/>
      <c r="V237"/>
      <c r="W237"/>
      <c r="X237"/>
      <c r="Y237"/>
      <c r="Z237"/>
      <c r="AA237"/>
      <c r="AB237"/>
      <c r="AC237"/>
      <c r="AD237"/>
      <c r="AE237"/>
      <c r="AF237"/>
      <c r="AG237"/>
      <c r="AH237"/>
      <c r="AI237"/>
      <c r="AJ237"/>
      <c r="AK237"/>
      <c r="AL237"/>
      <c r="AM237"/>
    </row>
    <row r="238" spans="1:39" s="52" customFormat="1" ht="30" customHeight="1" x14ac:dyDescent="0.25">
      <c r="A238" s="71"/>
      <c r="B238" s="72"/>
      <c r="C238" s="109" t="s">
        <v>476</v>
      </c>
      <c r="D238" s="9">
        <v>14.04</v>
      </c>
      <c r="E238" s="9" t="s">
        <v>493</v>
      </c>
      <c r="F238" s="109" t="s">
        <v>496</v>
      </c>
      <c r="G238" s="110"/>
      <c r="H238" s="11">
        <v>0</v>
      </c>
      <c r="I238" s="11">
        <v>0</v>
      </c>
      <c r="J238" s="111"/>
      <c r="K238" s="95"/>
      <c r="L238" s="95"/>
      <c r="M238"/>
      <c r="N238"/>
      <c r="O238"/>
      <c r="P238"/>
      <c r="Q238"/>
      <c r="R238"/>
      <c r="S238"/>
      <c r="T238"/>
      <c r="U238"/>
      <c r="V238"/>
      <c r="W238"/>
      <c r="X238"/>
      <c r="Y238"/>
      <c r="Z238"/>
      <c r="AA238"/>
      <c r="AB238"/>
      <c r="AC238"/>
      <c r="AD238"/>
      <c r="AE238"/>
      <c r="AF238"/>
      <c r="AG238"/>
      <c r="AH238"/>
      <c r="AI238"/>
      <c r="AJ238"/>
      <c r="AK238"/>
      <c r="AL238"/>
      <c r="AM238"/>
    </row>
    <row r="239" spans="1:39" s="52" customFormat="1" ht="30" customHeight="1" x14ac:dyDescent="0.25">
      <c r="A239" s="71"/>
      <c r="B239" s="72"/>
      <c r="C239" s="109" t="s">
        <v>477</v>
      </c>
      <c r="D239" s="9">
        <v>17920</v>
      </c>
      <c r="E239" s="9" t="s">
        <v>454</v>
      </c>
      <c r="F239" s="109" t="s">
        <v>495</v>
      </c>
      <c r="G239" s="110"/>
      <c r="H239" s="11">
        <v>17920</v>
      </c>
      <c r="I239" s="11">
        <v>0</v>
      </c>
      <c r="J239" s="111"/>
      <c r="K239" s="95"/>
      <c r="L239" s="95"/>
      <c r="M239"/>
      <c r="N239"/>
      <c r="O239"/>
      <c r="P239"/>
      <c r="Q239"/>
      <c r="R239"/>
      <c r="S239"/>
      <c r="T239"/>
      <c r="U239"/>
      <c r="V239"/>
      <c r="W239"/>
      <c r="X239"/>
      <c r="Y239"/>
      <c r="Z239"/>
      <c r="AA239"/>
      <c r="AB239"/>
      <c r="AC239"/>
      <c r="AD239"/>
      <c r="AE239"/>
      <c r="AF239"/>
      <c r="AG239"/>
      <c r="AH239"/>
      <c r="AI239"/>
      <c r="AJ239"/>
      <c r="AK239"/>
      <c r="AL239"/>
      <c r="AM239"/>
    </row>
    <row r="240" spans="1:39" s="52" customFormat="1" ht="30" hidden="1" customHeight="1" x14ac:dyDescent="0.25">
      <c r="A240" s="71"/>
      <c r="B240" s="72"/>
      <c r="C240" s="109"/>
      <c r="D240" s="9"/>
      <c r="E240" s="9" t="s">
        <v>454</v>
      </c>
      <c r="F240" s="109" t="s">
        <v>496</v>
      </c>
      <c r="G240" s="110"/>
      <c r="H240" s="11">
        <v>0</v>
      </c>
      <c r="I240" s="11">
        <v>0</v>
      </c>
      <c r="J240" s="111"/>
      <c r="K240" s="95"/>
      <c r="L240" s="95"/>
      <c r="M240"/>
      <c r="N240"/>
      <c r="O240"/>
      <c r="P240"/>
      <c r="Q240"/>
      <c r="R240"/>
      <c r="S240"/>
      <c r="T240"/>
      <c r="U240"/>
      <c r="V240"/>
      <c r="W240"/>
      <c r="X240"/>
      <c r="Y240"/>
      <c r="Z240"/>
      <c r="AA240"/>
      <c r="AB240"/>
      <c r="AC240"/>
      <c r="AD240"/>
      <c r="AE240"/>
      <c r="AF240"/>
      <c r="AG240"/>
      <c r="AH240"/>
      <c r="AI240"/>
      <c r="AJ240"/>
      <c r="AK240"/>
      <c r="AL240"/>
      <c r="AM240"/>
    </row>
    <row r="241" spans="1:39" s="52" customFormat="1" ht="30" customHeight="1" x14ac:dyDescent="0.25">
      <c r="A241" s="71"/>
      <c r="B241" s="72"/>
      <c r="C241" s="109" t="s">
        <v>479</v>
      </c>
      <c r="D241" s="9">
        <v>19968</v>
      </c>
      <c r="E241" s="9" t="s">
        <v>454</v>
      </c>
      <c r="F241" s="109" t="s">
        <v>497</v>
      </c>
      <c r="G241" s="110"/>
      <c r="H241" s="11">
        <v>0</v>
      </c>
      <c r="I241" s="11">
        <v>19968</v>
      </c>
      <c r="J241" s="111"/>
      <c r="K241" s="95"/>
      <c r="L241" s="95"/>
      <c r="M241"/>
      <c r="N241"/>
      <c r="O241"/>
      <c r="P241"/>
      <c r="Q241"/>
      <c r="R241"/>
      <c r="S241"/>
      <c r="T241"/>
      <c r="U241"/>
      <c r="V241"/>
      <c r="W241"/>
      <c r="X241"/>
      <c r="Y241"/>
      <c r="Z241"/>
      <c r="AA241"/>
      <c r="AB241"/>
      <c r="AC241"/>
      <c r="AD241"/>
      <c r="AE241"/>
      <c r="AF241"/>
      <c r="AG241"/>
      <c r="AH241"/>
      <c r="AI241"/>
      <c r="AJ241"/>
      <c r="AK241"/>
      <c r="AL241"/>
      <c r="AM241"/>
    </row>
    <row r="242" spans="1:39" s="52" customFormat="1" ht="30" customHeight="1" x14ac:dyDescent="0.25">
      <c r="A242" s="71"/>
      <c r="B242" s="72"/>
      <c r="C242" s="109" t="s">
        <v>480</v>
      </c>
      <c r="D242" s="9">
        <v>54</v>
      </c>
      <c r="E242" s="9" t="s">
        <v>454</v>
      </c>
      <c r="F242" s="109" t="s">
        <v>321</v>
      </c>
      <c r="G242" s="110"/>
      <c r="H242" s="11">
        <v>0</v>
      </c>
      <c r="I242" s="11">
        <v>0</v>
      </c>
      <c r="J242" s="111"/>
      <c r="K242" s="95"/>
      <c r="L242" s="95"/>
      <c r="M242"/>
      <c r="N242"/>
      <c r="O242"/>
      <c r="P242"/>
      <c r="Q242"/>
      <c r="R242"/>
      <c r="S242"/>
      <c r="T242"/>
      <c r="U242"/>
      <c r="V242"/>
      <c r="W242"/>
      <c r="X242"/>
      <c r="Y242"/>
      <c r="Z242"/>
      <c r="AA242"/>
      <c r="AB242"/>
      <c r="AC242"/>
      <c r="AD242"/>
      <c r="AE242"/>
      <c r="AF242"/>
      <c r="AG242"/>
      <c r="AH242"/>
      <c r="AI242"/>
      <c r="AJ242"/>
      <c r="AK242"/>
      <c r="AL242"/>
      <c r="AM242"/>
    </row>
    <row r="243" spans="1:39" s="52" customFormat="1" ht="30" customHeight="1" x14ac:dyDescent="0.25">
      <c r="A243" s="71"/>
      <c r="B243" s="72"/>
      <c r="C243" s="109" t="s">
        <v>481</v>
      </c>
      <c r="D243" s="9">
        <v>11995.2</v>
      </c>
      <c r="E243" s="9" t="s">
        <v>454</v>
      </c>
      <c r="F243" s="109" t="s">
        <v>498</v>
      </c>
      <c r="G243" s="110"/>
      <c r="H243" s="11">
        <v>0</v>
      </c>
      <c r="I243" s="11">
        <v>11995.2</v>
      </c>
      <c r="J243" s="111"/>
      <c r="K243" s="95"/>
      <c r="L243" s="95"/>
      <c r="M243"/>
      <c r="N243"/>
      <c r="O243"/>
      <c r="P243"/>
      <c r="Q243"/>
      <c r="R243"/>
      <c r="S243"/>
      <c r="T243"/>
      <c r="U243"/>
      <c r="V243"/>
      <c r="W243"/>
      <c r="X243"/>
      <c r="Y243"/>
      <c r="Z243"/>
      <c r="AA243"/>
      <c r="AB243"/>
      <c r="AC243"/>
      <c r="AD243"/>
      <c r="AE243"/>
      <c r="AF243"/>
      <c r="AG243"/>
      <c r="AH243"/>
      <c r="AI243"/>
      <c r="AJ243"/>
      <c r="AK243"/>
      <c r="AL243"/>
      <c r="AM243"/>
    </row>
    <row r="244" spans="1:39" s="52" customFormat="1" ht="30" customHeight="1" x14ac:dyDescent="0.25">
      <c r="A244" s="71"/>
      <c r="B244" s="72"/>
      <c r="C244" s="109" t="s">
        <v>482</v>
      </c>
      <c r="D244" s="9">
        <v>5263.38</v>
      </c>
      <c r="E244" s="9" t="s">
        <v>454</v>
      </c>
      <c r="F244" s="109" t="s">
        <v>323</v>
      </c>
      <c r="G244" s="110"/>
      <c r="H244" s="11">
        <v>0</v>
      </c>
      <c r="I244" s="11">
        <v>5263.38</v>
      </c>
      <c r="J244" s="111"/>
      <c r="K244" s="95"/>
      <c r="L244" s="95"/>
      <c r="M244"/>
      <c r="N244"/>
      <c r="O244"/>
      <c r="P244"/>
      <c r="Q244"/>
      <c r="R244"/>
      <c r="S244"/>
      <c r="T244"/>
      <c r="U244"/>
      <c r="V244"/>
      <c r="W244"/>
      <c r="X244"/>
      <c r="Y244"/>
      <c r="Z244"/>
      <c r="AA244"/>
      <c r="AB244"/>
      <c r="AC244"/>
      <c r="AD244"/>
      <c r="AE244"/>
      <c r="AF244"/>
      <c r="AG244"/>
      <c r="AH244"/>
      <c r="AI244"/>
      <c r="AJ244"/>
      <c r="AK244"/>
      <c r="AL244"/>
      <c r="AM244"/>
    </row>
    <row r="245" spans="1:39" s="52" customFormat="1" ht="30" customHeight="1" x14ac:dyDescent="0.25">
      <c r="A245" s="71"/>
      <c r="B245" s="72"/>
      <c r="C245" s="109" t="s">
        <v>483</v>
      </c>
      <c r="D245" s="9">
        <v>58.94</v>
      </c>
      <c r="E245" s="9" t="s">
        <v>454</v>
      </c>
      <c r="F245" s="109" t="s">
        <v>323</v>
      </c>
      <c r="G245" s="110"/>
      <c r="H245" s="11">
        <v>0</v>
      </c>
      <c r="I245" s="11">
        <v>58.94</v>
      </c>
      <c r="J245" s="111"/>
      <c r="K245" s="95"/>
      <c r="L245" s="95"/>
      <c r="M245"/>
      <c r="N245"/>
      <c r="O245"/>
      <c r="P245"/>
      <c r="Q245"/>
      <c r="R245"/>
      <c r="S245"/>
      <c r="T245"/>
      <c r="U245"/>
      <c r="V245"/>
      <c r="W245"/>
      <c r="X245"/>
      <c r="Y245"/>
      <c r="Z245"/>
      <c r="AA245"/>
      <c r="AB245"/>
      <c r="AC245"/>
      <c r="AD245"/>
      <c r="AE245"/>
      <c r="AF245"/>
      <c r="AG245"/>
      <c r="AH245"/>
      <c r="AI245"/>
      <c r="AJ245"/>
      <c r="AK245"/>
      <c r="AL245"/>
      <c r="AM245"/>
    </row>
    <row r="246" spans="1:39" s="52" customFormat="1" ht="30" customHeight="1" x14ac:dyDescent="0.25">
      <c r="A246" s="71"/>
      <c r="B246" s="72"/>
      <c r="C246" s="109" t="s">
        <v>484</v>
      </c>
      <c r="D246" s="9">
        <v>292385.78000000003</v>
      </c>
      <c r="E246" s="9" t="s">
        <v>454</v>
      </c>
      <c r="F246" s="109" t="s">
        <v>492</v>
      </c>
      <c r="G246" s="110"/>
      <c r="H246" s="11">
        <v>0</v>
      </c>
      <c r="I246" s="11">
        <v>292385.78000000003</v>
      </c>
      <c r="J246" s="111"/>
      <c r="K246" s="95"/>
      <c r="L246" s="95"/>
      <c r="M246"/>
      <c r="N246"/>
      <c r="O246"/>
      <c r="P246"/>
      <c r="Q246"/>
      <c r="R246"/>
      <c r="S246"/>
      <c r="T246"/>
      <c r="U246"/>
      <c r="V246"/>
      <c r="W246"/>
      <c r="X246"/>
      <c r="Y246"/>
      <c r="Z246"/>
      <c r="AA246"/>
      <c r="AB246"/>
      <c r="AC246"/>
      <c r="AD246"/>
      <c r="AE246"/>
      <c r="AF246"/>
      <c r="AG246"/>
      <c r="AH246"/>
      <c r="AI246"/>
      <c r="AJ246"/>
      <c r="AK246"/>
      <c r="AL246"/>
      <c r="AM246"/>
    </row>
    <row r="247" spans="1:39" s="52" customFormat="1" ht="30" customHeight="1" x14ac:dyDescent="0.25">
      <c r="A247" s="71"/>
      <c r="B247" s="72"/>
      <c r="C247" s="109" t="s">
        <v>474</v>
      </c>
      <c r="D247" s="9">
        <f>280053 + 5651</f>
        <v>285704</v>
      </c>
      <c r="E247" s="9" t="s">
        <v>467</v>
      </c>
      <c r="F247" s="109" t="s">
        <v>492</v>
      </c>
      <c r="G247" s="110"/>
      <c r="H247" s="11">
        <v>0</v>
      </c>
      <c r="I247" s="11">
        <v>280053</v>
      </c>
      <c r="J247" s="111"/>
      <c r="K247" s="95"/>
      <c r="L247" s="95"/>
      <c r="M247"/>
      <c r="N247"/>
      <c r="O247"/>
      <c r="P247"/>
      <c r="Q247"/>
      <c r="R247"/>
      <c r="S247"/>
      <c r="T247"/>
      <c r="U247"/>
      <c r="V247"/>
      <c r="W247"/>
      <c r="X247"/>
      <c r="Y247"/>
      <c r="Z247"/>
      <c r="AA247"/>
      <c r="AB247"/>
      <c r="AC247"/>
      <c r="AD247"/>
      <c r="AE247"/>
      <c r="AF247"/>
      <c r="AG247"/>
      <c r="AH247"/>
      <c r="AI247"/>
      <c r="AJ247"/>
      <c r="AK247"/>
      <c r="AL247"/>
      <c r="AM247"/>
    </row>
    <row r="248" spans="1:39" s="52" customFormat="1" ht="30" customHeight="1" x14ac:dyDescent="0.25">
      <c r="A248" s="71"/>
      <c r="B248" s="72"/>
      <c r="C248" s="109" t="s">
        <v>409</v>
      </c>
      <c r="D248" s="9">
        <v>4994.0600000000004</v>
      </c>
      <c r="E248" s="9" t="s">
        <v>454</v>
      </c>
      <c r="F248" s="109" t="s">
        <v>492</v>
      </c>
      <c r="G248" s="110"/>
      <c r="H248" s="11">
        <v>0</v>
      </c>
      <c r="I248" s="11">
        <v>4994.0600000000004</v>
      </c>
      <c r="J248" s="111"/>
      <c r="K248" s="95"/>
      <c r="L248" s="95"/>
      <c r="M248"/>
      <c r="N248"/>
      <c r="O248"/>
      <c r="P248"/>
      <c r="Q248"/>
      <c r="R248"/>
      <c r="S248"/>
      <c r="T248"/>
      <c r="U248"/>
      <c r="V248"/>
      <c r="W248"/>
      <c r="X248"/>
      <c r="Y248"/>
      <c r="Z248"/>
      <c r="AA248"/>
      <c r="AB248"/>
      <c r="AC248"/>
      <c r="AD248"/>
      <c r="AE248"/>
      <c r="AF248"/>
      <c r="AG248"/>
      <c r="AH248"/>
      <c r="AI248"/>
      <c r="AJ248"/>
      <c r="AK248"/>
      <c r="AL248"/>
      <c r="AM248"/>
    </row>
    <row r="249" spans="1:39" s="52" customFormat="1" ht="30" customHeight="1" x14ac:dyDescent="0.25">
      <c r="A249" s="71"/>
      <c r="B249" s="72"/>
      <c r="C249" s="109" t="s">
        <v>485</v>
      </c>
      <c r="D249" s="9">
        <v>545.45000000000005</v>
      </c>
      <c r="E249" s="9" t="s">
        <v>454</v>
      </c>
      <c r="F249" s="109" t="s">
        <v>321</v>
      </c>
      <c r="G249" s="110"/>
      <c r="H249" s="11">
        <v>0</v>
      </c>
      <c r="I249" s="11">
        <v>0</v>
      </c>
      <c r="J249" s="111"/>
      <c r="K249" s="95"/>
      <c r="L249" s="95"/>
      <c r="M249"/>
      <c r="N249"/>
      <c r="O249"/>
      <c r="P249"/>
      <c r="Q249"/>
      <c r="R249"/>
      <c r="S249"/>
      <c r="T249"/>
      <c r="U249"/>
      <c r="V249"/>
      <c r="W249"/>
      <c r="X249"/>
      <c r="Y249"/>
      <c r="Z249"/>
      <c r="AA249"/>
      <c r="AB249"/>
      <c r="AC249"/>
      <c r="AD249"/>
      <c r="AE249"/>
      <c r="AF249"/>
      <c r="AG249"/>
      <c r="AH249"/>
      <c r="AI249"/>
      <c r="AJ249"/>
      <c r="AK249"/>
      <c r="AL249"/>
      <c r="AM249"/>
    </row>
    <row r="250" spans="1:39" s="52" customFormat="1" ht="30" customHeight="1" x14ac:dyDescent="0.25">
      <c r="A250" s="71"/>
      <c r="B250" s="72"/>
      <c r="C250" s="109" t="s">
        <v>486</v>
      </c>
      <c r="D250" s="9">
        <v>25920</v>
      </c>
      <c r="E250" s="9" t="s">
        <v>454</v>
      </c>
      <c r="F250" s="109" t="s">
        <v>492</v>
      </c>
      <c r="G250" s="110"/>
      <c r="H250" s="11">
        <v>0</v>
      </c>
      <c r="I250" s="11">
        <v>25920</v>
      </c>
      <c r="J250" s="111"/>
      <c r="K250" s="95"/>
      <c r="L250" s="95"/>
      <c r="M250"/>
      <c r="N250"/>
      <c r="O250"/>
      <c r="P250"/>
      <c r="Q250"/>
      <c r="R250"/>
      <c r="S250"/>
      <c r="T250"/>
      <c r="U250"/>
      <c r="V250"/>
      <c r="W250"/>
      <c r="X250"/>
      <c r="Y250"/>
      <c r="Z250"/>
      <c r="AA250"/>
      <c r="AB250"/>
      <c r="AC250"/>
      <c r="AD250"/>
      <c r="AE250"/>
      <c r="AF250"/>
      <c r="AG250"/>
      <c r="AH250"/>
      <c r="AI250"/>
      <c r="AJ250"/>
      <c r="AK250"/>
      <c r="AL250"/>
      <c r="AM250"/>
    </row>
    <row r="251" spans="1:39" s="52" customFormat="1" ht="30" customHeight="1" x14ac:dyDescent="0.25">
      <c r="A251" s="71"/>
      <c r="B251" s="72"/>
      <c r="C251" s="9" t="s">
        <v>487</v>
      </c>
      <c r="D251" s="187">
        <v>691350</v>
      </c>
      <c r="E251" s="9" t="s">
        <v>454</v>
      </c>
      <c r="F251" s="109" t="s">
        <v>492</v>
      </c>
      <c r="G251" s="110"/>
      <c r="H251" s="11">
        <v>0</v>
      </c>
      <c r="I251" s="11">
        <v>691350</v>
      </c>
      <c r="J251" s="111"/>
      <c r="K251" s="95"/>
      <c r="L251" s="95"/>
      <c r="M251"/>
      <c r="N251"/>
      <c r="O251"/>
      <c r="P251"/>
      <c r="Q251"/>
      <c r="R251"/>
      <c r="S251"/>
      <c r="T251"/>
      <c r="U251"/>
      <c r="V251"/>
      <c r="W251"/>
      <c r="X251"/>
      <c r="Y251"/>
      <c r="Z251"/>
      <c r="AA251"/>
      <c r="AB251"/>
      <c r="AC251"/>
      <c r="AD251"/>
      <c r="AE251"/>
      <c r="AF251"/>
      <c r="AG251"/>
      <c r="AH251"/>
      <c r="AI251"/>
      <c r="AJ251"/>
      <c r="AK251"/>
      <c r="AL251"/>
      <c r="AM251"/>
    </row>
    <row r="252" spans="1:39" s="52" customFormat="1" ht="30" customHeight="1" x14ac:dyDescent="0.25">
      <c r="A252" s="71"/>
      <c r="B252" s="72"/>
      <c r="C252" s="9" t="s">
        <v>358</v>
      </c>
      <c r="D252" s="9">
        <v>625.25</v>
      </c>
      <c r="E252" s="9" t="s">
        <v>454</v>
      </c>
      <c r="F252" s="109" t="s">
        <v>321</v>
      </c>
      <c r="G252" s="110"/>
      <c r="H252" s="11">
        <v>0</v>
      </c>
      <c r="I252" s="11">
        <v>0</v>
      </c>
      <c r="J252" s="111"/>
      <c r="K252" s="95"/>
      <c r="L252" s="95"/>
      <c r="M252"/>
      <c r="N252"/>
      <c r="O252"/>
      <c r="P252"/>
      <c r="Q252"/>
      <c r="R252"/>
      <c r="S252"/>
      <c r="T252"/>
      <c r="U252"/>
      <c r="V252"/>
      <c r="W252"/>
      <c r="X252"/>
      <c r="Y252"/>
      <c r="Z252"/>
      <c r="AA252"/>
      <c r="AB252"/>
      <c r="AC252"/>
      <c r="AD252"/>
      <c r="AE252"/>
      <c r="AF252"/>
      <c r="AG252"/>
      <c r="AH252"/>
      <c r="AI252"/>
      <c r="AJ252"/>
      <c r="AK252"/>
      <c r="AL252"/>
      <c r="AM252"/>
    </row>
    <row r="253" spans="1:39" s="52" customFormat="1" ht="30" customHeight="1" x14ac:dyDescent="0.25">
      <c r="A253" s="71"/>
      <c r="B253" s="72"/>
      <c r="C253" s="9" t="s">
        <v>488</v>
      </c>
      <c r="D253" s="9">
        <v>173.19</v>
      </c>
      <c r="E253" s="9" t="s">
        <v>493</v>
      </c>
      <c r="F253" s="109" t="s">
        <v>494</v>
      </c>
      <c r="G253" s="110"/>
      <c r="H253" s="11">
        <v>0</v>
      </c>
      <c r="I253" s="11">
        <v>0</v>
      </c>
      <c r="J253" s="111"/>
      <c r="K253" s="95"/>
      <c r="L253" s="95"/>
      <c r="M253"/>
      <c r="N253"/>
      <c r="O253"/>
      <c r="P253"/>
      <c r="Q253"/>
      <c r="R253"/>
      <c r="S253"/>
      <c r="T253"/>
      <c r="U253"/>
      <c r="V253"/>
      <c r="W253"/>
      <c r="X253"/>
      <c r="Y253"/>
      <c r="Z253"/>
      <c r="AA253"/>
      <c r="AB253"/>
      <c r="AC253"/>
      <c r="AD253"/>
      <c r="AE253"/>
      <c r="AF253"/>
      <c r="AG253"/>
      <c r="AH253"/>
      <c r="AI253"/>
      <c r="AJ253"/>
      <c r="AK253"/>
      <c r="AL253"/>
      <c r="AM253"/>
    </row>
    <row r="254" spans="1:39" s="52" customFormat="1" ht="30" customHeight="1" x14ac:dyDescent="0.25">
      <c r="A254" s="71"/>
      <c r="B254" s="72"/>
      <c r="C254" s="9" t="s">
        <v>478</v>
      </c>
      <c r="D254" s="186">
        <f>9852.84+197.22</f>
        <v>10050.06</v>
      </c>
      <c r="E254" s="9" t="s">
        <v>454</v>
      </c>
      <c r="F254" s="109" t="s">
        <v>494</v>
      </c>
      <c r="G254" s="110"/>
      <c r="H254" s="11">
        <v>0</v>
      </c>
      <c r="I254" s="11">
        <v>0</v>
      </c>
      <c r="J254" s="111"/>
      <c r="K254" s="95"/>
      <c r="L254" s="95"/>
      <c r="M254"/>
      <c r="N254"/>
      <c r="O254"/>
      <c r="P254"/>
      <c r="Q254"/>
      <c r="R254"/>
      <c r="S254"/>
      <c r="T254"/>
      <c r="U254"/>
      <c r="V254"/>
      <c r="W254"/>
      <c r="X254"/>
      <c r="Y254"/>
      <c r="Z254"/>
      <c r="AA254"/>
      <c r="AB254"/>
      <c r="AC254"/>
      <c r="AD254"/>
      <c r="AE254"/>
      <c r="AF254"/>
      <c r="AG254"/>
      <c r="AH254"/>
      <c r="AI254"/>
      <c r="AJ254"/>
      <c r="AK254"/>
      <c r="AL254"/>
      <c r="AM254"/>
    </row>
    <row r="255" spans="1:39" s="52" customFormat="1" ht="30" customHeight="1" x14ac:dyDescent="0.25">
      <c r="A255" s="71"/>
      <c r="B255" s="72"/>
      <c r="C255" s="9" t="s">
        <v>489</v>
      </c>
      <c r="D255" s="186">
        <v>21424.799999999999</v>
      </c>
      <c r="E255" s="9" t="s">
        <v>454</v>
      </c>
      <c r="F255" s="109" t="s">
        <v>495</v>
      </c>
      <c r="G255" s="110"/>
      <c r="H255" s="11">
        <v>0</v>
      </c>
      <c r="I255" s="11">
        <v>21424.799999999999</v>
      </c>
      <c r="J255" s="111"/>
      <c r="K255" s="95"/>
      <c r="L255" s="95"/>
      <c r="M255"/>
      <c r="N255"/>
      <c r="O255"/>
      <c r="P255"/>
      <c r="Q255"/>
      <c r="R255"/>
      <c r="S255"/>
      <c r="T255"/>
      <c r="U255"/>
      <c r="V255"/>
      <c r="W255"/>
      <c r="X255"/>
      <c r="Y255"/>
      <c r="Z255"/>
      <c r="AA255"/>
      <c r="AB255"/>
      <c r="AC255"/>
      <c r="AD255"/>
      <c r="AE255"/>
      <c r="AF255"/>
      <c r="AG255"/>
      <c r="AH255"/>
      <c r="AI255"/>
      <c r="AJ255"/>
      <c r="AK255"/>
      <c r="AL255"/>
      <c r="AM255"/>
    </row>
    <row r="256" spans="1:39" s="52" customFormat="1" ht="30" customHeight="1" x14ac:dyDescent="0.25">
      <c r="A256" s="71"/>
      <c r="B256" s="72"/>
      <c r="C256" s="9" t="s">
        <v>490</v>
      </c>
      <c r="D256" s="186">
        <v>35.200000000000003</v>
      </c>
      <c r="E256" s="9" t="s">
        <v>470</v>
      </c>
      <c r="F256" s="109" t="s">
        <v>321</v>
      </c>
      <c r="G256" s="110"/>
      <c r="H256" s="11">
        <v>0</v>
      </c>
      <c r="I256" s="11">
        <v>0</v>
      </c>
      <c r="J256" s="111"/>
      <c r="K256" s="95"/>
      <c r="L256" s="95"/>
      <c r="M256"/>
      <c r="N256"/>
      <c r="O256"/>
      <c r="P256"/>
      <c r="Q256"/>
      <c r="R256"/>
      <c r="S256"/>
      <c r="T256"/>
      <c r="U256"/>
      <c r="V256"/>
      <c r="W256"/>
      <c r="X256"/>
      <c r="Y256"/>
      <c r="Z256"/>
      <c r="AA256"/>
      <c r="AB256"/>
      <c r="AC256"/>
      <c r="AD256"/>
      <c r="AE256"/>
      <c r="AF256"/>
      <c r="AG256"/>
      <c r="AH256"/>
      <c r="AI256"/>
      <c r="AJ256"/>
      <c r="AK256"/>
      <c r="AL256"/>
      <c r="AM256"/>
    </row>
    <row r="257" spans="1:47" s="52" customFormat="1" ht="30" customHeight="1" x14ac:dyDescent="0.25">
      <c r="A257" s="71"/>
      <c r="B257" s="72"/>
      <c r="C257" s="9" t="s">
        <v>491</v>
      </c>
      <c r="D257" s="186">
        <v>1603.08</v>
      </c>
      <c r="E257" s="9" t="s">
        <v>454</v>
      </c>
      <c r="F257" s="109" t="s">
        <v>494</v>
      </c>
      <c r="G257" s="110"/>
      <c r="H257" s="11">
        <v>0</v>
      </c>
      <c r="I257" s="11">
        <v>0</v>
      </c>
      <c r="J257" s="111"/>
      <c r="K257" s="95"/>
      <c r="L257" s="95"/>
      <c r="M257"/>
      <c r="N257"/>
      <c r="O257"/>
      <c r="P257"/>
      <c r="Q257"/>
      <c r="R257"/>
      <c r="S257"/>
      <c r="T257"/>
      <c r="U257"/>
      <c r="V257"/>
      <c r="W257"/>
      <c r="X257"/>
      <c r="Y257"/>
      <c r="Z257"/>
      <c r="AA257"/>
      <c r="AB257"/>
      <c r="AC257"/>
      <c r="AD257"/>
      <c r="AE257"/>
      <c r="AF257"/>
      <c r="AG257"/>
      <c r="AH257"/>
      <c r="AI257"/>
      <c r="AJ257"/>
      <c r="AK257"/>
      <c r="AL257"/>
      <c r="AM257"/>
    </row>
    <row r="258" spans="1:47" s="52" customFormat="1" ht="30" hidden="1" customHeight="1" x14ac:dyDescent="0.25">
      <c r="A258" s="71"/>
      <c r="B258" s="72"/>
      <c r="C258" s="109"/>
      <c r="D258" s="9"/>
      <c r="E258" s="9"/>
      <c r="F258" s="109"/>
      <c r="G258" s="110"/>
      <c r="H258" s="11"/>
      <c r="I258" s="11"/>
      <c r="J258" s="111"/>
      <c r="K258" s="95"/>
      <c r="L258" s="95"/>
      <c r="M258"/>
      <c r="N258"/>
      <c r="O258"/>
      <c r="P258"/>
      <c r="Q258"/>
      <c r="R258"/>
      <c r="S258"/>
      <c r="T258"/>
      <c r="U258"/>
      <c r="V258"/>
      <c r="W258"/>
      <c r="X258"/>
      <c r="Y258"/>
      <c r="Z258"/>
      <c r="AA258"/>
      <c r="AB258"/>
      <c r="AC258"/>
      <c r="AD258"/>
      <c r="AE258"/>
      <c r="AF258"/>
      <c r="AG258"/>
      <c r="AH258"/>
      <c r="AI258"/>
      <c r="AJ258"/>
      <c r="AK258"/>
      <c r="AL258"/>
      <c r="AM258"/>
    </row>
    <row r="259" spans="1:47" s="52" customFormat="1" ht="30" hidden="1" customHeight="1" x14ac:dyDescent="0.25">
      <c r="A259" s="71"/>
      <c r="B259" s="72"/>
      <c r="C259" s="109"/>
      <c r="D259" s="9"/>
      <c r="E259" s="9"/>
      <c r="F259" s="109"/>
      <c r="G259" s="110"/>
      <c r="H259" s="11"/>
      <c r="I259" s="11"/>
      <c r="J259" s="111"/>
      <c r="K259" s="95"/>
      <c r="L259" s="95"/>
      <c r="M259"/>
      <c r="N259"/>
      <c r="O259"/>
      <c r="P259"/>
      <c r="Q259"/>
      <c r="R259"/>
      <c r="S259"/>
      <c r="T259"/>
      <c r="U259"/>
      <c r="V259"/>
      <c r="W259"/>
      <c r="X259"/>
      <c r="Y259"/>
      <c r="Z259"/>
      <c r="AA259"/>
      <c r="AB259"/>
      <c r="AC259"/>
      <c r="AD259"/>
      <c r="AE259"/>
      <c r="AF259"/>
      <c r="AG259"/>
      <c r="AH259"/>
      <c r="AI259"/>
      <c r="AJ259"/>
      <c r="AK259"/>
      <c r="AL259"/>
      <c r="AM259"/>
    </row>
    <row r="260" spans="1:47" s="52" customFormat="1" ht="30" hidden="1" customHeight="1" x14ac:dyDescent="0.25">
      <c r="A260" s="71"/>
      <c r="B260" s="72"/>
      <c r="C260" s="109"/>
      <c r="D260" s="9"/>
      <c r="E260" s="9"/>
      <c r="F260" s="109"/>
      <c r="G260" s="110"/>
      <c r="H260" s="11"/>
      <c r="I260" s="11"/>
      <c r="J260" s="111"/>
      <c r="K260" s="95"/>
      <c r="L260" s="95"/>
      <c r="M260"/>
      <c r="N260"/>
      <c r="O260"/>
      <c r="P260"/>
      <c r="Q260"/>
      <c r="R260"/>
      <c r="S260"/>
      <c r="T260"/>
      <c r="U260"/>
      <c r="V260"/>
      <c r="W260"/>
      <c r="X260"/>
      <c r="Y260"/>
      <c r="Z260"/>
      <c r="AA260"/>
      <c r="AB260"/>
      <c r="AC260"/>
      <c r="AD260"/>
      <c r="AE260"/>
      <c r="AF260"/>
      <c r="AG260"/>
      <c r="AH260"/>
      <c r="AI260"/>
      <c r="AJ260"/>
      <c r="AK260"/>
      <c r="AL260"/>
      <c r="AM260"/>
    </row>
    <row r="261" spans="1:47" s="52" customFormat="1" ht="30" customHeight="1" x14ac:dyDescent="0.25">
      <c r="A261" s="71"/>
      <c r="B261" s="72"/>
      <c r="C261" s="109"/>
      <c r="D261" s="9"/>
      <c r="E261" s="9"/>
      <c r="F261" s="109"/>
      <c r="G261" s="110"/>
      <c r="H261" s="11"/>
      <c r="I261" s="11"/>
      <c r="J261" s="111"/>
      <c r="K261" s="95"/>
      <c r="L261" s="95"/>
      <c r="M261"/>
      <c r="N261"/>
      <c r="O261"/>
      <c r="P261"/>
      <c r="Q261"/>
      <c r="R261"/>
      <c r="S261"/>
      <c r="T261"/>
      <c r="U261"/>
      <c r="V261"/>
      <c r="W261"/>
      <c r="X261"/>
      <c r="Y261"/>
      <c r="Z261"/>
      <c r="AA261"/>
      <c r="AB261"/>
      <c r="AC261"/>
      <c r="AD261"/>
      <c r="AE261"/>
      <c r="AF261"/>
      <c r="AG261"/>
      <c r="AH261"/>
      <c r="AI261"/>
      <c r="AJ261"/>
      <c r="AK261"/>
      <c r="AL261"/>
      <c r="AM261"/>
    </row>
    <row r="262" spans="1:47" s="52" customFormat="1" ht="30" customHeight="1" x14ac:dyDescent="0.25">
      <c r="A262" s="71"/>
      <c r="B262" s="72"/>
      <c r="C262" s="9"/>
      <c r="D262" s="9"/>
      <c r="E262" s="9"/>
      <c r="F262" s="234"/>
      <c r="G262" s="235"/>
      <c r="H262" s="11"/>
      <c r="I262" s="11"/>
      <c r="J262" s="230"/>
      <c r="K262" s="231"/>
      <c r="L262" s="231"/>
      <c r="M262"/>
      <c r="N262"/>
      <c r="O262"/>
      <c r="P262"/>
      <c r="Q262"/>
      <c r="R262"/>
      <c r="S262"/>
      <c r="T262"/>
      <c r="U262"/>
      <c r="V262"/>
      <c r="W262"/>
      <c r="X262"/>
      <c r="Y262"/>
      <c r="Z262"/>
      <c r="AA262"/>
      <c r="AB262"/>
      <c r="AC262"/>
      <c r="AD262"/>
      <c r="AE262"/>
      <c r="AF262"/>
      <c r="AG262"/>
      <c r="AH262"/>
      <c r="AI262"/>
      <c r="AJ262"/>
      <c r="AK262"/>
      <c r="AL262"/>
      <c r="AM262"/>
    </row>
    <row r="263" spans="1:47" s="52" customFormat="1" ht="30" customHeight="1" x14ac:dyDescent="0.25">
      <c r="A263" s="325" t="s">
        <v>176</v>
      </c>
      <c r="B263" s="326"/>
      <c r="C263" s="64" t="s">
        <v>177</v>
      </c>
      <c r="D263" s="64" t="s">
        <v>233</v>
      </c>
      <c r="E263" s="128" t="s">
        <v>234</v>
      </c>
      <c r="F263" s="177" t="s">
        <v>180</v>
      </c>
      <c r="G263" s="177" t="s">
        <v>181</v>
      </c>
      <c r="H263" s="384"/>
      <c r="I263" s="348"/>
      <c r="J263" s="230"/>
      <c r="K263" s="231"/>
      <c r="L263" s="231"/>
      <c r="M263"/>
      <c r="N263"/>
      <c r="O263"/>
      <c r="P263"/>
      <c r="Q263"/>
      <c r="R263"/>
      <c r="S263"/>
      <c r="T263"/>
      <c r="U263"/>
      <c r="V263"/>
      <c r="W263"/>
      <c r="X263"/>
      <c r="Y263"/>
      <c r="Z263"/>
      <c r="AA263"/>
      <c r="AB263"/>
      <c r="AC263"/>
      <c r="AD263"/>
      <c r="AE263"/>
      <c r="AF263"/>
      <c r="AG263"/>
      <c r="AH263"/>
      <c r="AI263"/>
      <c r="AJ263"/>
      <c r="AK263"/>
      <c r="AL263"/>
      <c r="AM263"/>
    </row>
    <row r="264" spans="1:47" s="52" customFormat="1" ht="30" customHeight="1" x14ac:dyDescent="0.25">
      <c r="A264" s="71" t="s">
        <v>182</v>
      </c>
      <c r="B264" s="72" t="s">
        <v>183</v>
      </c>
      <c r="C264" s="109" t="s">
        <v>499</v>
      </c>
      <c r="D264" s="9">
        <v>597.1</v>
      </c>
      <c r="E264" s="9">
        <v>4</v>
      </c>
      <c r="F264" s="157">
        <v>675</v>
      </c>
      <c r="G264" s="157">
        <v>98</v>
      </c>
      <c r="H264" s="347"/>
      <c r="I264" s="348"/>
      <c r="J264" s="232" t="s">
        <v>184</v>
      </c>
      <c r="K264" s="233"/>
      <c r="L264" s="233"/>
      <c r="M264"/>
      <c r="N264"/>
      <c r="O264"/>
      <c r="P264"/>
      <c r="Q264"/>
      <c r="R264"/>
      <c r="S264"/>
      <c r="T264"/>
      <c r="U264"/>
      <c r="V264"/>
      <c r="W264"/>
      <c r="X264"/>
      <c r="Y264"/>
      <c r="Z264"/>
      <c r="AA264"/>
      <c r="AB264"/>
      <c r="AC264"/>
      <c r="AD264"/>
      <c r="AE264"/>
      <c r="AF264"/>
      <c r="AG264"/>
      <c r="AH264"/>
      <c r="AI264"/>
      <c r="AJ264"/>
      <c r="AK264"/>
      <c r="AL264"/>
      <c r="AM264"/>
    </row>
    <row r="265" spans="1:47" s="52" customFormat="1" ht="30" customHeight="1" x14ac:dyDescent="0.25">
      <c r="A265" s="71" t="s">
        <v>185</v>
      </c>
      <c r="B265" s="72" t="s">
        <v>186</v>
      </c>
      <c r="C265" s="109"/>
      <c r="D265" s="9"/>
      <c r="E265" s="9"/>
      <c r="F265" s="157"/>
      <c r="G265" s="157"/>
      <c r="H265" s="158"/>
      <c r="I265" s="133"/>
      <c r="J265" s="230"/>
      <c r="K265" s="231"/>
      <c r="L265" s="231"/>
      <c r="M265"/>
      <c r="N265"/>
      <c r="O265"/>
      <c r="P265"/>
      <c r="Q265"/>
      <c r="R265"/>
      <c r="S265"/>
      <c r="T265"/>
      <c r="U265"/>
      <c r="V265"/>
      <c r="W265"/>
      <c r="X265"/>
      <c r="Y265"/>
      <c r="Z265"/>
      <c r="AA265"/>
      <c r="AB265"/>
      <c r="AC265"/>
      <c r="AD265"/>
      <c r="AE265"/>
      <c r="AF265"/>
      <c r="AG265"/>
      <c r="AH265"/>
      <c r="AI265"/>
      <c r="AJ265"/>
      <c r="AK265"/>
      <c r="AL265"/>
      <c r="AM265"/>
    </row>
    <row r="266" spans="1:47" s="52" customFormat="1" ht="30" customHeight="1" thickBot="1" x14ac:dyDescent="0.3">
      <c r="A266" s="71" t="s">
        <v>187</v>
      </c>
      <c r="B266" s="72" t="s">
        <v>188</v>
      </c>
      <c r="C266" s="109"/>
      <c r="D266" s="9"/>
      <c r="E266" s="9"/>
      <c r="F266" s="157"/>
      <c r="G266" s="157"/>
      <c r="H266" s="347"/>
      <c r="I266" s="348"/>
      <c r="J266" s="230"/>
      <c r="K266" s="231"/>
      <c r="L266" s="231"/>
      <c r="M266"/>
      <c r="N266"/>
      <c r="O266"/>
      <c r="P266"/>
      <c r="Q266"/>
      <c r="R266"/>
      <c r="S266"/>
      <c r="T266"/>
      <c r="U266"/>
      <c r="V266"/>
      <c r="W266"/>
      <c r="X266"/>
      <c r="Y266"/>
      <c r="Z266"/>
      <c r="AA266"/>
      <c r="AB266"/>
      <c r="AC266"/>
      <c r="AD266"/>
      <c r="AE266"/>
      <c r="AF266"/>
      <c r="AG266"/>
      <c r="AH266"/>
      <c r="AI266"/>
      <c r="AJ266"/>
      <c r="AK266"/>
      <c r="AL266"/>
      <c r="AM266"/>
    </row>
    <row r="267" spans="1:47" s="76" customFormat="1" ht="33" customHeight="1" thickBot="1" x14ac:dyDescent="0.3">
      <c r="A267" s="52"/>
      <c r="B267" s="52"/>
      <c r="C267" s="74" t="s">
        <v>189</v>
      </c>
      <c r="D267" s="119">
        <f>SUM(D52:D262)+SUM(D264:D266)</f>
        <v>78769369.929999992</v>
      </c>
      <c r="E267" s="426"/>
      <c r="F267" s="427"/>
      <c r="G267" s="427"/>
      <c r="H267" s="121">
        <f>SUM(H52:H262)</f>
        <v>269149.86</v>
      </c>
      <c r="I267" s="121">
        <f>SUM(I52:I262)</f>
        <v>56921460.220000029</v>
      </c>
      <c r="J267"/>
      <c r="K267"/>
      <c r="L267"/>
      <c r="M267"/>
      <c r="N267"/>
      <c r="O267"/>
      <c r="P267"/>
      <c r="Q267"/>
      <c r="R267"/>
      <c r="S267"/>
      <c r="T267"/>
      <c r="U267"/>
      <c r="V267"/>
      <c r="W267"/>
      <c r="X267"/>
      <c r="Y267"/>
      <c r="Z267"/>
      <c r="AA267"/>
      <c r="AB267"/>
      <c r="AC267"/>
      <c r="AD267"/>
      <c r="AE267"/>
      <c r="AF267"/>
      <c r="AG267"/>
      <c r="AH267"/>
      <c r="AI267"/>
      <c r="AJ267"/>
      <c r="AK267"/>
    </row>
    <row r="268" spans="1:47" s="76" customFormat="1" ht="33" customHeight="1" thickBot="1" x14ac:dyDescent="0.3">
      <c r="A268" s="55"/>
      <c r="B268" s="55"/>
      <c r="C268" s="75" t="s">
        <v>190</v>
      </c>
      <c r="D268" s="120">
        <f>D267/$C$6</f>
        <v>2542.5877963202065</v>
      </c>
      <c r="E268" s="428"/>
      <c r="F268" s="428"/>
      <c r="G268" s="428"/>
      <c r="H268" s="122">
        <f t="shared" ref="H268:I268" si="13">H267/$C$6</f>
        <v>8.6878586184635243</v>
      </c>
      <c r="I268" s="122">
        <f t="shared" si="13"/>
        <v>1837.361530664946</v>
      </c>
      <c r="J268"/>
      <c r="K268"/>
      <c r="L268"/>
      <c r="M268"/>
      <c r="N268"/>
      <c r="O268"/>
      <c r="P268"/>
      <c r="Q268"/>
      <c r="R268"/>
      <c r="S268"/>
      <c r="T268"/>
      <c r="U268"/>
      <c r="V268"/>
      <c r="W268"/>
      <c r="X268"/>
      <c r="Y268"/>
      <c r="Z268"/>
      <c r="AA268"/>
      <c r="AB268"/>
      <c r="AC268"/>
      <c r="AD268"/>
      <c r="AE268"/>
      <c r="AF268"/>
      <c r="AG268"/>
      <c r="AH268"/>
      <c r="AI268"/>
      <c r="AJ268"/>
      <c r="AK268"/>
    </row>
    <row r="269" spans="1:47" s="76" customFormat="1" ht="27" customHeight="1" x14ac:dyDescent="0.25">
      <c r="A269" s="55"/>
      <c r="B269" s="55"/>
      <c r="C269" s="54"/>
      <c r="D269" s="54"/>
      <c r="E269" s="54"/>
      <c r="F269" s="54"/>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row>
    <row r="270" spans="1:47" s="76" customFormat="1" ht="36" customHeight="1" x14ac:dyDescent="0.25">
      <c r="A270" s="401"/>
      <c r="B270" s="401"/>
      <c r="C270" s="401"/>
      <c r="D270" s="401"/>
      <c r="E270" s="401"/>
      <c r="F270" s="401"/>
      <c r="G270" s="401"/>
      <c r="H270" s="401"/>
      <c r="I270" s="401"/>
      <c r="J270" s="401"/>
      <c r="K270" s="401"/>
      <c r="L270" s="401"/>
      <c r="M270" s="401"/>
      <c r="N270" s="401"/>
      <c r="O270" s="401"/>
      <c r="P270" s="401"/>
      <c r="Q270" s="401"/>
      <c r="R270" s="401"/>
      <c r="S270" s="401"/>
      <c r="T270" s="401"/>
      <c r="U270"/>
      <c r="V270"/>
      <c r="W270"/>
      <c r="X270"/>
      <c r="Y270"/>
      <c r="Z270"/>
      <c r="AA270"/>
      <c r="AB270"/>
      <c r="AC270"/>
      <c r="AD270"/>
      <c r="AE270"/>
      <c r="AF270"/>
      <c r="AG270"/>
      <c r="AH270"/>
      <c r="AI270"/>
      <c r="AJ270"/>
      <c r="AK270"/>
      <c r="AL270"/>
      <c r="AM270"/>
      <c r="AN270"/>
      <c r="AO270"/>
      <c r="AP270"/>
      <c r="AQ270"/>
      <c r="AR270"/>
      <c r="AS270"/>
      <c r="AT270"/>
      <c r="AU270"/>
    </row>
    <row r="271" spans="1:47" ht="23.25" customHeight="1" x14ac:dyDescent="0.25">
      <c r="A271" s="291" t="s">
        <v>235</v>
      </c>
      <c r="B271" s="292"/>
      <c r="C271" s="297" t="s">
        <v>236</v>
      </c>
      <c r="D271" s="297" t="s">
        <v>193</v>
      </c>
      <c r="E271" s="299" t="s">
        <v>194</v>
      </c>
      <c r="F271" s="300"/>
      <c r="G271" s="303" t="s">
        <v>195</v>
      </c>
      <c r="H271" s="303"/>
      <c r="I271" s="303"/>
      <c r="J271" s="303"/>
      <c r="K271" s="303"/>
      <c r="L271" s="303"/>
      <c r="M271" s="303"/>
      <c r="N271" s="303"/>
      <c r="O271" s="299" t="s">
        <v>196</v>
      </c>
      <c r="P271" s="303"/>
      <c r="Q271" s="303"/>
      <c r="R271" s="300"/>
      <c r="S271" s="349" t="s">
        <v>197</v>
      </c>
      <c r="T271" s="300" t="s">
        <v>198</v>
      </c>
    </row>
    <row r="272" spans="1:47" ht="39.4" customHeight="1" x14ac:dyDescent="0.25">
      <c r="A272" s="402"/>
      <c r="B272" s="403"/>
      <c r="C272" s="323"/>
      <c r="D272" s="298"/>
      <c r="E272" s="301"/>
      <c r="F272" s="302"/>
      <c r="G272" s="304"/>
      <c r="H272" s="304"/>
      <c r="I272" s="304"/>
      <c r="J272" s="304"/>
      <c r="K272" s="304"/>
      <c r="L272" s="304"/>
      <c r="M272" s="304"/>
      <c r="N272" s="304"/>
      <c r="O272" s="301"/>
      <c r="P272" s="304"/>
      <c r="Q272" s="304"/>
      <c r="R272" s="302"/>
      <c r="S272" s="350"/>
      <c r="T272" s="302"/>
    </row>
    <row r="273" spans="1:20" ht="24.75" customHeight="1" x14ac:dyDescent="0.25">
      <c r="A273" s="404"/>
      <c r="B273" s="405"/>
      <c r="C273" s="324"/>
      <c r="D273" s="344" t="s">
        <v>199</v>
      </c>
      <c r="E273" s="345"/>
      <c r="F273" s="346"/>
      <c r="G273" s="344" t="s">
        <v>200</v>
      </c>
      <c r="H273" s="345"/>
      <c r="I273" s="345"/>
      <c r="J273" s="345"/>
      <c r="K273" s="345"/>
      <c r="L273" s="345"/>
      <c r="M273" s="345"/>
      <c r="N273" s="346"/>
      <c r="O273" s="344" t="s">
        <v>201</v>
      </c>
      <c r="P273" s="345"/>
      <c r="Q273" s="345"/>
      <c r="R273" s="346"/>
      <c r="S273" s="350"/>
      <c r="T273" s="300" t="s">
        <v>113</v>
      </c>
    </row>
    <row r="274" spans="1:20" ht="30" customHeight="1" x14ac:dyDescent="0.25">
      <c r="A274" s="77" t="s">
        <v>138</v>
      </c>
      <c r="B274" s="78"/>
      <c r="C274" s="79"/>
      <c r="D274" s="79" t="s">
        <v>202</v>
      </c>
      <c r="E274" s="79" t="s">
        <v>203</v>
      </c>
      <c r="F274" s="79" t="s">
        <v>204</v>
      </c>
      <c r="G274" s="79" t="s">
        <v>205</v>
      </c>
      <c r="H274" s="79" t="s">
        <v>206</v>
      </c>
      <c r="I274" s="79" t="s">
        <v>207</v>
      </c>
      <c r="J274" s="79" t="s">
        <v>208</v>
      </c>
      <c r="K274" s="79" t="s">
        <v>209</v>
      </c>
      <c r="L274" s="344" t="s">
        <v>210</v>
      </c>
      <c r="M274" s="346"/>
      <c r="N274" s="79" t="s">
        <v>211</v>
      </c>
      <c r="O274" s="79" t="s">
        <v>212</v>
      </c>
      <c r="P274" s="79" t="s">
        <v>213</v>
      </c>
      <c r="Q274" s="79" t="s">
        <v>214</v>
      </c>
      <c r="R274" s="79" t="s">
        <v>215</v>
      </c>
      <c r="S274" s="351"/>
      <c r="T274" s="302"/>
    </row>
    <row r="275" spans="1:20" ht="30" customHeight="1" x14ac:dyDescent="0.25">
      <c r="A275" s="80">
        <v>0.1</v>
      </c>
      <c r="B275" s="72" t="s">
        <v>156</v>
      </c>
      <c r="C275" s="307"/>
      <c r="D275" s="308"/>
      <c r="E275" s="308"/>
      <c r="F275" s="308"/>
      <c r="G275" s="308"/>
      <c r="H275" s="308"/>
      <c r="I275" s="308"/>
      <c r="J275" s="308"/>
      <c r="K275" s="308"/>
      <c r="L275" s="308"/>
      <c r="M275" s="308"/>
      <c r="N275" s="309"/>
      <c r="O275" s="28" t="s">
        <v>216</v>
      </c>
      <c r="P275" s="28"/>
      <c r="Q275" s="28"/>
      <c r="R275" s="28"/>
      <c r="S275" s="118">
        <f>SUM(C275:R275)</f>
        <v>0</v>
      </c>
      <c r="T275" s="25"/>
    </row>
    <row r="276" spans="1:20" ht="30" customHeight="1" x14ac:dyDescent="0.25">
      <c r="A276" s="71">
        <v>0.2</v>
      </c>
      <c r="B276" s="72" t="s">
        <v>158</v>
      </c>
      <c r="C276" s="310"/>
      <c r="D276" s="311"/>
      <c r="E276" s="311"/>
      <c r="F276" s="311"/>
      <c r="G276" s="311"/>
      <c r="H276" s="311"/>
      <c r="I276" s="311"/>
      <c r="J276" s="311"/>
      <c r="K276" s="311"/>
      <c r="L276" s="311"/>
      <c r="M276" s="311"/>
      <c r="N276" s="312"/>
      <c r="O276" s="28">
        <v>106980.6</v>
      </c>
      <c r="P276" s="28"/>
      <c r="Q276" s="28"/>
      <c r="R276" s="28"/>
      <c r="S276" s="118">
        <f t="shared" ref="S276:S290" si="14">SUM(C276:R276)</f>
        <v>106980.6</v>
      </c>
      <c r="T276" s="24"/>
    </row>
    <row r="277" spans="1:20" ht="30" customHeight="1" x14ac:dyDescent="0.25">
      <c r="A277" s="71">
        <v>0.3</v>
      </c>
      <c r="B277" s="72" t="s">
        <v>159</v>
      </c>
      <c r="C277" s="24"/>
      <c r="D277" s="24"/>
      <c r="E277" s="26"/>
      <c r="F277" s="27"/>
      <c r="G277" s="27"/>
      <c r="H277" s="28"/>
      <c r="I277" s="28"/>
      <c r="J277" s="28"/>
      <c r="K277" s="28"/>
      <c r="L277" s="414"/>
      <c r="M277" s="415"/>
      <c r="N277" s="416"/>
      <c r="O277" s="28" t="s">
        <v>216</v>
      </c>
      <c r="P277" s="28"/>
      <c r="Q277" s="28"/>
      <c r="R277" s="28"/>
      <c r="S277" s="118">
        <f t="shared" si="14"/>
        <v>0</v>
      </c>
      <c r="T277" s="24"/>
    </row>
    <row r="278" spans="1:20" ht="30" customHeight="1" x14ac:dyDescent="0.25">
      <c r="A278" s="71">
        <v>0.4</v>
      </c>
      <c r="B278" s="72" t="s">
        <v>160</v>
      </c>
      <c r="C278" s="24"/>
      <c r="D278" s="24"/>
      <c r="E278" s="26"/>
      <c r="F278" s="27"/>
      <c r="G278" s="29"/>
      <c r="H278" s="28"/>
      <c r="I278" s="28"/>
      <c r="J278" s="28"/>
      <c r="K278" s="28"/>
      <c r="L278" s="307"/>
      <c r="M278" s="308"/>
      <c r="N278" s="309"/>
      <c r="O278" s="28" t="s">
        <v>216</v>
      </c>
      <c r="P278" s="28"/>
      <c r="Q278" s="28"/>
      <c r="R278" s="28"/>
      <c r="S278" s="118">
        <f t="shared" si="14"/>
        <v>0</v>
      </c>
      <c r="T278" s="28"/>
    </row>
    <row r="279" spans="1:20" ht="30" customHeight="1" x14ac:dyDescent="0.25">
      <c r="A279" s="71">
        <v>0.5</v>
      </c>
      <c r="B279" s="72" t="s">
        <v>217</v>
      </c>
      <c r="C279" s="24"/>
      <c r="D279" s="24"/>
      <c r="E279" s="26"/>
      <c r="F279" s="27"/>
      <c r="G279" s="29"/>
      <c r="H279" s="28"/>
      <c r="I279" s="28"/>
      <c r="J279" s="28"/>
      <c r="K279" s="28"/>
      <c r="L279" s="307"/>
      <c r="M279" s="308"/>
      <c r="N279" s="309"/>
      <c r="O279" s="28" t="s">
        <v>216</v>
      </c>
      <c r="P279" s="28"/>
      <c r="Q279" s="28"/>
      <c r="R279" s="28"/>
      <c r="S279" s="118">
        <f t="shared" si="14"/>
        <v>0</v>
      </c>
      <c r="T279" s="28"/>
    </row>
    <row r="280" spans="1:20" ht="30" customHeight="1" x14ac:dyDescent="0.25">
      <c r="A280" s="71">
        <v>1</v>
      </c>
      <c r="B280" s="78" t="s">
        <v>161</v>
      </c>
      <c r="C280" s="24">
        <v>-225.88500000000002</v>
      </c>
      <c r="D280" s="24">
        <v>2010222.8739999998</v>
      </c>
      <c r="E280" s="30">
        <v>714579.45900000003</v>
      </c>
      <c r="F280" s="24">
        <v>111108.83300000001</v>
      </c>
      <c r="G280" s="28">
        <v>0</v>
      </c>
      <c r="H280" s="28">
        <v>28344.486060000003</v>
      </c>
      <c r="I280" s="28">
        <v>0</v>
      </c>
      <c r="J280" s="28">
        <v>0</v>
      </c>
      <c r="K280" s="28">
        <v>0</v>
      </c>
      <c r="L280" s="307"/>
      <c r="M280" s="308"/>
      <c r="N280" s="309"/>
      <c r="O280" s="28" t="s">
        <v>216</v>
      </c>
      <c r="P280" s="28">
        <v>140073.93800000002</v>
      </c>
      <c r="Q280" s="28">
        <v>18283.714000000004</v>
      </c>
      <c r="R280" s="28">
        <v>0</v>
      </c>
      <c r="S280" s="118">
        <f t="shared" si="14"/>
        <v>3022387.4190600002</v>
      </c>
      <c r="T280" s="28">
        <v>-914701.14000000013</v>
      </c>
    </row>
    <row r="281" spans="1:20" ht="30" customHeight="1" x14ac:dyDescent="0.25">
      <c r="A281" s="71">
        <v>2.1</v>
      </c>
      <c r="B281" s="72" t="s">
        <v>162</v>
      </c>
      <c r="C281" s="24">
        <v>-30639.609</v>
      </c>
      <c r="D281" s="24">
        <v>6422773.7199999997</v>
      </c>
      <c r="E281" s="30">
        <v>565859.18400000012</v>
      </c>
      <c r="F281" s="24">
        <v>260050.67000000004</v>
      </c>
      <c r="G281" s="28">
        <v>0</v>
      </c>
      <c r="H281" s="28">
        <v>70190.275980000006</v>
      </c>
      <c r="I281" s="28">
        <v>0</v>
      </c>
      <c r="J281" s="28">
        <v>334757.97100000002</v>
      </c>
      <c r="K281" s="28">
        <v>0</v>
      </c>
      <c r="L281" s="307"/>
      <c r="M281" s="308"/>
      <c r="N281" s="309"/>
      <c r="O281" s="28" t="s">
        <v>216</v>
      </c>
      <c r="P281" s="28">
        <v>155044.56200000001</v>
      </c>
      <c r="Q281" s="28">
        <v>41832.117000000006</v>
      </c>
      <c r="R281" s="28">
        <v>110.001</v>
      </c>
      <c r="S281" s="118">
        <f t="shared" si="14"/>
        <v>7819978.8919799998</v>
      </c>
      <c r="T281" s="24">
        <v>-2311677.5370000005</v>
      </c>
    </row>
    <row r="282" spans="1:20" ht="30" customHeight="1" x14ac:dyDescent="0.25">
      <c r="A282" s="71">
        <v>2.2000000000000002</v>
      </c>
      <c r="B282" s="72" t="s">
        <v>163</v>
      </c>
      <c r="C282" s="24">
        <v>-12676.895000000002</v>
      </c>
      <c r="D282" s="24">
        <v>1625747.7940000002</v>
      </c>
      <c r="E282" s="30">
        <v>451846.26300000004</v>
      </c>
      <c r="F282" s="24">
        <v>63973.338000000018</v>
      </c>
      <c r="G282" s="28">
        <v>0</v>
      </c>
      <c r="H282" s="28">
        <v>21416.805410000001</v>
      </c>
      <c r="I282" s="28">
        <v>0</v>
      </c>
      <c r="J282" s="28">
        <v>7819.8010000000004</v>
      </c>
      <c r="K282" s="28">
        <v>0</v>
      </c>
      <c r="L282" s="307"/>
      <c r="M282" s="308"/>
      <c r="N282" s="309"/>
      <c r="O282" s="28" t="s">
        <v>216</v>
      </c>
      <c r="P282" s="28">
        <v>61771.764999999999</v>
      </c>
      <c r="Q282" s="28">
        <v>19931.053</v>
      </c>
      <c r="R282" s="28">
        <v>0.28600000000000003</v>
      </c>
      <c r="S282" s="118">
        <f>SUM(C282:R282)</f>
        <v>2239830.2104100003</v>
      </c>
      <c r="T282" s="24">
        <v>-456557.38800000004</v>
      </c>
    </row>
    <row r="283" spans="1:20" ht="30" customHeight="1" x14ac:dyDescent="0.25">
      <c r="A283" s="71">
        <v>2.2999999999999998</v>
      </c>
      <c r="B283" s="72" t="s">
        <v>164</v>
      </c>
      <c r="C283" s="24">
        <v>0</v>
      </c>
      <c r="D283" s="24">
        <v>236171.155</v>
      </c>
      <c r="E283" s="30">
        <v>59733.630000000005</v>
      </c>
      <c r="F283" s="24">
        <v>12373.251</v>
      </c>
      <c r="G283" s="28">
        <v>0</v>
      </c>
      <c r="H283" s="28">
        <v>4932.1797800000004</v>
      </c>
      <c r="I283" s="28">
        <v>0</v>
      </c>
      <c r="J283" s="28">
        <v>52927.048000000003</v>
      </c>
      <c r="K283" s="28">
        <v>0</v>
      </c>
      <c r="L283" s="307"/>
      <c r="M283" s="308"/>
      <c r="N283" s="309"/>
      <c r="O283" s="28" t="s">
        <v>216</v>
      </c>
      <c r="P283" s="28">
        <v>5574.5040000000008</v>
      </c>
      <c r="Q283" s="28">
        <v>7204.8689999999997</v>
      </c>
      <c r="R283" s="28">
        <v>47.588000000000008</v>
      </c>
      <c r="S283" s="118">
        <f t="shared" si="14"/>
        <v>378964.22478000005</v>
      </c>
      <c r="T283" s="24">
        <v>-103974.431</v>
      </c>
    </row>
    <row r="284" spans="1:20" ht="30" customHeight="1" x14ac:dyDescent="0.25">
      <c r="A284" s="71">
        <v>2.4</v>
      </c>
      <c r="B284" s="72" t="s">
        <v>165</v>
      </c>
      <c r="C284" s="24">
        <v>-1320.1650000000002</v>
      </c>
      <c r="D284" s="24">
        <v>188327.01800000001</v>
      </c>
      <c r="E284" s="30">
        <v>37348.256000000001</v>
      </c>
      <c r="F284" s="24">
        <v>3348.0810000000001</v>
      </c>
      <c r="G284" s="28">
        <v>0</v>
      </c>
      <c r="H284" s="28">
        <v>2063.2277600000002</v>
      </c>
      <c r="I284" s="28">
        <v>0</v>
      </c>
      <c r="J284" s="28">
        <v>8989.4860000000008</v>
      </c>
      <c r="K284" s="28">
        <v>0</v>
      </c>
      <c r="L284" s="307"/>
      <c r="M284" s="308"/>
      <c r="N284" s="309"/>
      <c r="O284" s="28" t="s">
        <v>216</v>
      </c>
      <c r="P284" s="28">
        <v>1784.8860000000002</v>
      </c>
      <c r="Q284" s="28">
        <v>1529.9</v>
      </c>
      <c r="R284" s="28">
        <v>21.186000000000003</v>
      </c>
      <c r="S284" s="118">
        <f t="shared" si="14"/>
        <v>242091.87576</v>
      </c>
      <c r="T284" s="24">
        <v>-39968.216</v>
      </c>
    </row>
    <row r="285" spans="1:20" ht="30" customHeight="1" x14ac:dyDescent="0.25">
      <c r="A285" s="71">
        <v>2.5</v>
      </c>
      <c r="B285" s="72" t="s">
        <v>166</v>
      </c>
      <c r="C285" s="24">
        <v>-8140.5390000000007</v>
      </c>
      <c r="D285" s="24">
        <v>2386145.9930000002</v>
      </c>
      <c r="E285" s="30">
        <v>112560.93200000002</v>
      </c>
      <c r="F285" s="24">
        <v>13946.174000000003</v>
      </c>
      <c r="G285" s="28">
        <v>0</v>
      </c>
      <c r="H285" s="28">
        <v>24822.009849999999</v>
      </c>
      <c r="I285" s="28">
        <v>2605.4699999999998</v>
      </c>
      <c r="J285" s="28">
        <v>2163249.4290000005</v>
      </c>
      <c r="K285" s="28">
        <v>0</v>
      </c>
      <c r="L285" s="307"/>
      <c r="M285" s="308"/>
      <c r="N285" s="309"/>
      <c r="O285" s="28" t="s">
        <v>216</v>
      </c>
      <c r="P285" s="28">
        <v>29220.165999999997</v>
      </c>
      <c r="Q285" s="28">
        <v>8972.5390000000007</v>
      </c>
      <c r="R285" s="28">
        <v>22.403000000000002</v>
      </c>
      <c r="S285" s="118">
        <f t="shared" si="14"/>
        <v>4733404.5768500017</v>
      </c>
      <c r="T285" s="24">
        <v>-71557.057000000001</v>
      </c>
    </row>
    <row r="286" spans="1:20" ht="30" customHeight="1" x14ac:dyDescent="0.25">
      <c r="A286" s="71">
        <v>2.6</v>
      </c>
      <c r="B286" s="72" t="s">
        <v>167</v>
      </c>
      <c r="C286" s="24">
        <v>-8648.5959999999995</v>
      </c>
      <c r="D286" s="24">
        <v>154816.66200000001</v>
      </c>
      <c r="E286" s="30">
        <v>10751.07</v>
      </c>
      <c r="F286" s="24">
        <v>294.10700000000003</v>
      </c>
      <c r="G286" s="28">
        <v>0</v>
      </c>
      <c r="H286" s="28">
        <v>1658.6183900000001</v>
      </c>
      <c r="I286" s="28">
        <v>11907.444</v>
      </c>
      <c r="J286" s="28">
        <v>155796.87700000001</v>
      </c>
      <c r="K286" s="28">
        <v>0</v>
      </c>
      <c r="L286" s="307"/>
      <c r="M286" s="308"/>
      <c r="N286" s="309"/>
      <c r="O286" s="28" t="s">
        <v>216</v>
      </c>
      <c r="P286" s="28">
        <v>1367.7560000000001</v>
      </c>
      <c r="Q286" s="28">
        <v>8703.0890000000018</v>
      </c>
      <c r="R286" s="28">
        <v>15.476000000000001</v>
      </c>
      <c r="S286" s="118">
        <f t="shared" si="14"/>
        <v>336662.50338999997</v>
      </c>
      <c r="T286" s="24">
        <v>-33168.951000000008</v>
      </c>
    </row>
    <row r="287" spans="1:20" ht="30" customHeight="1" x14ac:dyDescent="0.25">
      <c r="A287" s="71">
        <v>2.7</v>
      </c>
      <c r="B287" s="72" t="s">
        <v>168</v>
      </c>
      <c r="C287" s="24">
        <v>0</v>
      </c>
      <c r="D287" s="24">
        <v>218469.75700000004</v>
      </c>
      <c r="E287" s="30">
        <v>29751.194000000003</v>
      </c>
      <c r="F287" s="24">
        <v>18392.165000000001</v>
      </c>
      <c r="G287" s="28">
        <v>0</v>
      </c>
      <c r="H287" s="28">
        <v>3495.2476900000006</v>
      </c>
      <c r="I287" s="28">
        <v>186690.405</v>
      </c>
      <c r="J287" s="28">
        <v>83794.205000000016</v>
      </c>
      <c r="K287" s="28">
        <v>0</v>
      </c>
      <c r="L287" s="307"/>
      <c r="M287" s="308"/>
      <c r="N287" s="309"/>
      <c r="O287" s="28" t="s">
        <v>216</v>
      </c>
      <c r="P287" s="28">
        <v>3418.5050000000006</v>
      </c>
      <c r="Q287" s="28">
        <v>193.07499999999999</v>
      </c>
      <c r="R287" s="28">
        <v>73.968000000000004</v>
      </c>
      <c r="S287" s="118">
        <f t="shared" si="14"/>
        <v>544278.52169000008</v>
      </c>
      <c r="T287" s="24">
        <v>-11100.363000000001</v>
      </c>
    </row>
    <row r="288" spans="1:20" ht="30" customHeight="1" x14ac:dyDescent="0.25">
      <c r="A288" s="71">
        <v>2.8</v>
      </c>
      <c r="B288" s="72" t="s">
        <v>169</v>
      </c>
      <c r="C288" s="24">
        <v>-44887.722000000002</v>
      </c>
      <c r="D288" s="24">
        <v>78108.40400000001</v>
      </c>
      <c r="E288" s="30">
        <v>9129.241</v>
      </c>
      <c r="F288" s="24">
        <v>0</v>
      </c>
      <c r="G288" s="28">
        <v>0</v>
      </c>
      <c r="H288" s="28">
        <v>872.37645000000009</v>
      </c>
      <c r="I288" s="28">
        <v>12099.526</v>
      </c>
      <c r="J288" s="28">
        <v>85749.745999999985</v>
      </c>
      <c r="K288" s="28">
        <v>0</v>
      </c>
      <c r="L288" s="307"/>
      <c r="M288" s="308"/>
      <c r="N288" s="309"/>
      <c r="O288" s="28" t="s">
        <v>216</v>
      </c>
      <c r="P288" s="28">
        <v>107.51800000000001</v>
      </c>
      <c r="Q288" s="28">
        <v>44265.529000000002</v>
      </c>
      <c r="R288" s="28">
        <v>14.598000000000001</v>
      </c>
      <c r="S288" s="118">
        <f t="shared" si="14"/>
        <v>185459.21645000001</v>
      </c>
      <c r="T288" s="24">
        <v>0</v>
      </c>
    </row>
    <row r="289" spans="1:47" ht="30" customHeight="1" x14ac:dyDescent="0.25">
      <c r="A289" s="71">
        <v>3</v>
      </c>
      <c r="B289" s="78" t="s">
        <v>170</v>
      </c>
      <c r="C289" s="24">
        <v>-743470.47499999998</v>
      </c>
      <c r="D289" s="24">
        <v>908483.93900000001</v>
      </c>
      <c r="E289" s="24">
        <v>241053.91200000004</v>
      </c>
      <c r="F289" s="24">
        <v>73491.671000000002</v>
      </c>
      <c r="G289" s="28">
        <v>0</v>
      </c>
      <c r="H289" s="28">
        <v>12230.29522</v>
      </c>
      <c r="I289" s="28">
        <v>102700.76</v>
      </c>
      <c r="J289" s="28">
        <v>1053235.112</v>
      </c>
      <c r="K289" s="28">
        <v>0</v>
      </c>
      <c r="L289" s="307"/>
      <c r="M289" s="308"/>
      <c r="N289" s="309"/>
      <c r="O289" s="28" t="s">
        <v>216</v>
      </c>
      <c r="P289" s="28">
        <v>29964.635000000002</v>
      </c>
      <c r="Q289" s="28">
        <v>776602.09900000005</v>
      </c>
      <c r="R289" s="28">
        <v>108.387</v>
      </c>
      <c r="S289" s="118">
        <f t="shared" ref="S289" si="15">SUM(C289:R289)</f>
        <v>2454400.3352200002</v>
      </c>
      <c r="T289" s="24">
        <v>-115477.91</v>
      </c>
    </row>
    <row r="290" spans="1:47" ht="30" customHeight="1" x14ac:dyDescent="0.25">
      <c r="A290" s="71">
        <v>4</v>
      </c>
      <c r="B290" s="78" t="s">
        <v>218</v>
      </c>
      <c r="C290" s="24">
        <v>-6787.572000000001</v>
      </c>
      <c r="D290" s="24">
        <v>89330.560000000012</v>
      </c>
      <c r="E290" s="30">
        <v>4719.0990000000011</v>
      </c>
      <c r="F290" s="24">
        <v>3775.6840000000002</v>
      </c>
      <c r="G290" s="28">
        <v>0</v>
      </c>
      <c r="H290" s="28">
        <v>978.25343000000009</v>
      </c>
      <c r="I290" s="28">
        <v>0</v>
      </c>
      <c r="J290" s="28">
        <v>112472.38700000002</v>
      </c>
      <c r="K290" s="28">
        <v>0</v>
      </c>
      <c r="L290" s="310"/>
      <c r="M290" s="311"/>
      <c r="N290" s="312"/>
      <c r="O290" s="28" t="s">
        <v>216</v>
      </c>
      <c r="P290" s="28">
        <v>89.319000000000017</v>
      </c>
      <c r="Q290" s="28">
        <v>6921.2020000000011</v>
      </c>
      <c r="R290" s="28">
        <v>12.123000000000001</v>
      </c>
      <c r="S290" s="118">
        <f t="shared" si="14"/>
        <v>211511.05543000001</v>
      </c>
      <c r="T290" s="27">
        <v>0</v>
      </c>
    </row>
    <row r="291" spans="1:47" ht="30" customHeight="1" x14ac:dyDescent="0.25">
      <c r="A291" s="71">
        <v>5</v>
      </c>
      <c r="B291" s="78" t="s">
        <v>172</v>
      </c>
      <c r="C291" s="24">
        <v>0</v>
      </c>
      <c r="D291" s="24">
        <v>2963636.0490000001</v>
      </c>
      <c r="E291" s="30">
        <v>109922.65900000001</v>
      </c>
      <c r="F291" s="24">
        <v>20998.824000000004</v>
      </c>
      <c r="G291" s="28">
        <v>1082746</v>
      </c>
      <c r="H291" s="28">
        <v>30948.107080000005</v>
      </c>
      <c r="I291" s="28">
        <v>26698.177000000003</v>
      </c>
      <c r="J291" s="28">
        <v>5597284.9729999993</v>
      </c>
      <c r="K291" s="28">
        <v>0</v>
      </c>
      <c r="L291" s="21">
        <v>8981277.8300000001</v>
      </c>
      <c r="M291" s="21">
        <v>8734394.8399999999</v>
      </c>
      <c r="N291" s="21">
        <v>1682211.06</v>
      </c>
      <c r="O291" s="28" t="s">
        <v>216</v>
      </c>
      <c r="P291" s="28">
        <v>19223.937000000005</v>
      </c>
      <c r="Q291" s="28">
        <v>1693.9380000000001</v>
      </c>
      <c r="R291" s="28">
        <v>450.86600000000004</v>
      </c>
      <c r="S291" s="118">
        <f t="shared" ref="S291:S294" si="16">SUM(C291:R291)</f>
        <v>29251487.260079999</v>
      </c>
      <c r="T291" s="27">
        <v>-2352033.193</v>
      </c>
    </row>
    <row r="292" spans="1:47" ht="30" customHeight="1" x14ac:dyDescent="0.25">
      <c r="A292" s="71">
        <v>6</v>
      </c>
      <c r="B292" s="78" t="s">
        <v>173</v>
      </c>
      <c r="C292" s="24">
        <v>0</v>
      </c>
      <c r="D292" s="24">
        <v>0</v>
      </c>
      <c r="E292" s="30">
        <v>0</v>
      </c>
      <c r="F292" s="24">
        <v>0</v>
      </c>
      <c r="G292" s="28">
        <v>0</v>
      </c>
      <c r="H292" s="28">
        <v>0</v>
      </c>
      <c r="I292" s="28">
        <v>0</v>
      </c>
      <c r="J292" s="28">
        <v>0</v>
      </c>
      <c r="K292" s="28">
        <v>0</v>
      </c>
      <c r="L292" s="417"/>
      <c r="M292" s="418"/>
      <c r="N292" s="419"/>
      <c r="O292" s="28" t="s">
        <v>216</v>
      </c>
      <c r="P292" s="28">
        <v>0</v>
      </c>
      <c r="Q292" s="28">
        <v>0</v>
      </c>
      <c r="R292" s="28">
        <v>0</v>
      </c>
      <c r="S292" s="118">
        <f t="shared" si="16"/>
        <v>0</v>
      </c>
      <c r="T292" s="24">
        <v>0</v>
      </c>
    </row>
    <row r="293" spans="1:47" ht="30" customHeight="1" x14ac:dyDescent="0.25">
      <c r="A293" s="71">
        <v>7</v>
      </c>
      <c r="B293" s="78" t="s">
        <v>174</v>
      </c>
      <c r="C293" s="24">
        <v>0</v>
      </c>
      <c r="D293" s="24">
        <v>0</v>
      </c>
      <c r="E293" s="30">
        <v>0</v>
      </c>
      <c r="F293" s="24">
        <v>0</v>
      </c>
      <c r="G293" s="28">
        <v>0</v>
      </c>
      <c r="H293" s="28">
        <v>0</v>
      </c>
      <c r="I293" s="28">
        <v>0</v>
      </c>
      <c r="J293" s="28">
        <v>0</v>
      </c>
      <c r="K293" s="28">
        <v>0</v>
      </c>
      <c r="L293" s="420"/>
      <c r="M293" s="421"/>
      <c r="N293" s="422"/>
      <c r="O293" s="28" t="s">
        <v>216</v>
      </c>
      <c r="P293" s="28">
        <v>0</v>
      </c>
      <c r="Q293" s="28">
        <v>0</v>
      </c>
      <c r="R293" s="28">
        <v>0</v>
      </c>
      <c r="S293" s="118">
        <f t="shared" si="16"/>
        <v>0</v>
      </c>
      <c r="T293" s="24">
        <v>0</v>
      </c>
    </row>
    <row r="294" spans="1:47" ht="30" customHeight="1" x14ac:dyDescent="0.25">
      <c r="A294" s="71">
        <v>8</v>
      </c>
      <c r="B294" s="78" t="s">
        <v>175</v>
      </c>
      <c r="C294" s="24">
        <v>-16646.388000000003</v>
      </c>
      <c r="D294" s="24">
        <v>134077.24</v>
      </c>
      <c r="E294" s="30">
        <v>40552.017000000007</v>
      </c>
      <c r="F294" s="24">
        <v>7952.5050000000001</v>
      </c>
      <c r="G294" s="28">
        <v>0</v>
      </c>
      <c r="H294" s="28">
        <v>1825.81762</v>
      </c>
      <c r="I294" s="28">
        <v>2394.9970000000003</v>
      </c>
      <c r="J294" s="28">
        <v>4306.3680000000004</v>
      </c>
      <c r="K294" s="28">
        <v>0</v>
      </c>
      <c r="L294" s="423"/>
      <c r="M294" s="424"/>
      <c r="N294" s="425"/>
      <c r="O294" s="28" t="s">
        <v>216</v>
      </c>
      <c r="P294" s="28">
        <v>1424.9950000000001</v>
      </c>
      <c r="Q294" s="28">
        <v>18191.756000000001</v>
      </c>
      <c r="R294" s="28">
        <v>1.9140000000000004</v>
      </c>
      <c r="S294" s="118">
        <f t="shared" si="16"/>
        <v>194081.22161999997</v>
      </c>
      <c r="T294" s="24">
        <v>-20627.728000000003</v>
      </c>
    </row>
    <row r="295" spans="1:47" ht="30" customHeight="1" x14ac:dyDescent="0.25">
      <c r="A295" s="289" t="s">
        <v>222</v>
      </c>
      <c r="B295" s="290"/>
      <c r="C295" s="286"/>
      <c r="D295" s="287"/>
      <c r="E295" s="288"/>
      <c r="F295" s="24">
        <v>2290345</v>
      </c>
      <c r="G295" s="335"/>
      <c r="H295" s="336"/>
      <c r="I295" s="336"/>
      <c r="J295" s="336"/>
      <c r="K295" s="336"/>
      <c r="L295" s="336"/>
      <c r="M295" s="336"/>
      <c r="N295" s="336"/>
      <c r="O295" s="336"/>
      <c r="P295" s="336"/>
      <c r="Q295" s="336"/>
      <c r="R295" s="337"/>
      <c r="S295" s="118">
        <f>F295</f>
        <v>2290345</v>
      </c>
      <c r="T295" s="135"/>
    </row>
    <row r="296" spans="1:47" ht="27" customHeight="1" x14ac:dyDescent="0.25">
      <c r="A296" s="256" t="s">
        <v>114</v>
      </c>
      <c r="B296" s="257"/>
      <c r="C296" s="114">
        <f>SUM(C277:C294)</f>
        <v>-873443.84600000002</v>
      </c>
      <c r="D296" s="114">
        <f t="shared" ref="D296:K296" si="17">SUM(D277:D294)</f>
        <v>17416311.164999995</v>
      </c>
      <c r="E296" s="115">
        <f t="shared" si="17"/>
        <v>2387806.9160000002</v>
      </c>
      <c r="F296" s="114">
        <f>SUM(F277:F295)</f>
        <v>2880050.3030000003</v>
      </c>
      <c r="G296" s="114">
        <f>SUM(G277:G294)</f>
        <v>1082746</v>
      </c>
      <c r="H296" s="114">
        <f t="shared" si="17"/>
        <v>203777.70071999999</v>
      </c>
      <c r="I296" s="114">
        <f t="shared" si="17"/>
        <v>345096.77899999998</v>
      </c>
      <c r="J296" s="114">
        <f t="shared" si="17"/>
        <v>9660383.4030000009</v>
      </c>
      <c r="K296" s="114">
        <f t="shared" si="17"/>
        <v>0</v>
      </c>
      <c r="L296" s="408">
        <f>L291+M291</f>
        <v>17715672.670000002</v>
      </c>
      <c r="M296" s="409"/>
      <c r="N296" s="114">
        <f>N291</f>
        <v>1682211.06</v>
      </c>
      <c r="O296" s="114">
        <f>SUM(O275:O294)</f>
        <v>106980.6</v>
      </c>
      <c r="P296" s="114">
        <f t="shared" ref="P296:R296" si="18">SUM(P275:P294)</f>
        <v>449066.48600000003</v>
      </c>
      <c r="Q296" s="114">
        <f t="shared" si="18"/>
        <v>954324.88000000012</v>
      </c>
      <c r="R296" s="114">
        <f t="shared" si="18"/>
        <v>878.79600000000005</v>
      </c>
      <c r="S296" s="114">
        <f>SUM(S275:S295)</f>
        <v>54011862.912720002</v>
      </c>
      <c r="T296" s="114">
        <f>SUM(T275:T294)</f>
        <v>-6430843.9140000008</v>
      </c>
    </row>
    <row r="297" spans="1:47" ht="27" customHeight="1" x14ac:dyDescent="0.25">
      <c r="A297" s="256" t="s">
        <v>237</v>
      </c>
      <c r="B297" s="257"/>
      <c r="C297" s="116">
        <f t="shared" ref="C297:K297" si="19">C296/$C$6</f>
        <v>-28.193797482246612</v>
      </c>
      <c r="D297" s="116">
        <f t="shared" si="19"/>
        <v>562.17918544222061</v>
      </c>
      <c r="E297" s="116">
        <f t="shared" si="19"/>
        <v>77.075755842479026</v>
      </c>
      <c r="F297" s="116">
        <f t="shared" si="19"/>
        <v>92.964825790832805</v>
      </c>
      <c r="G297" s="116">
        <f t="shared" si="19"/>
        <v>34.949838605551967</v>
      </c>
      <c r="H297" s="116">
        <f t="shared" si="19"/>
        <v>6.5777179057456419</v>
      </c>
      <c r="I297" s="116">
        <f t="shared" si="19"/>
        <v>11.139340832795352</v>
      </c>
      <c r="J297" s="116">
        <f t="shared" si="19"/>
        <v>311.82644941898002</v>
      </c>
      <c r="K297" s="116">
        <f t="shared" si="19"/>
        <v>0</v>
      </c>
      <c r="L297" s="410">
        <f>L296/$C$6</f>
        <v>571.842242414461</v>
      </c>
      <c r="M297" s="411"/>
      <c r="N297" s="116">
        <f t="shared" ref="N297" si="20">N296/$C$6</f>
        <v>54.299905100064557</v>
      </c>
      <c r="O297" s="116">
        <f t="shared" ref="O297" si="21">O296/$C$6</f>
        <v>3.4532149774047776</v>
      </c>
      <c r="P297" s="116">
        <f t="shared" ref="P297" si="22">P296/$C$6</f>
        <v>14.495367527437057</v>
      </c>
      <c r="Q297" s="116">
        <f t="shared" ref="Q297" si="23">Q296/$C$6</f>
        <v>30.804547449967725</v>
      </c>
      <c r="R297" s="116">
        <f t="shared" ref="R297" si="24">R296/$C$6</f>
        <v>2.8366559070367982E-2</v>
      </c>
      <c r="S297" s="116">
        <f t="shared" ref="S297" si="25">S296/$C$6</f>
        <v>1743.4429603847645</v>
      </c>
      <c r="T297" s="116">
        <f t="shared" ref="T297" si="26">T296/$C$6</f>
        <v>-207.58050077469338</v>
      </c>
    </row>
    <row r="298" spans="1:47" ht="15.75" customHeight="1" x14ac:dyDescent="0.25">
      <c r="A298" s="412" t="s">
        <v>223</v>
      </c>
      <c r="B298" s="413"/>
      <c r="C298" s="413"/>
      <c r="D298" s="413"/>
      <c r="E298" s="413"/>
      <c r="F298" s="413"/>
      <c r="G298" s="413"/>
      <c r="H298" s="413"/>
      <c r="I298" s="413"/>
      <c r="J298" s="413"/>
      <c r="K298" s="413"/>
      <c r="L298" s="413"/>
      <c r="M298" s="413"/>
      <c r="N298" s="413"/>
      <c r="O298" s="413"/>
      <c r="P298" s="413"/>
      <c r="Q298" s="413"/>
      <c r="R298" s="413"/>
      <c r="S298" s="413"/>
      <c r="T298" s="413"/>
    </row>
    <row r="299" spans="1:47" ht="15" customHeight="1" x14ac:dyDescent="0.25">
      <c r="A299" s="81" t="s">
        <v>224</v>
      </c>
      <c r="B299" s="81"/>
      <c r="C299" s="81"/>
      <c r="D299" s="81"/>
      <c r="E299" s="81"/>
      <c r="F299" s="81"/>
      <c r="G299" s="81"/>
      <c r="H299" s="81"/>
      <c r="I299" s="81"/>
      <c r="J299" s="81"/>
      <c r="K299" s="81"/>
      <c r="L299" s="81"/>
      <c r="M299" s="81"/>
      <c r="N299" s="81"/>
      <c r="O299" s="81"/>
      <c r="P299" s="134"/>
      <c r="Q299" s="134"/>
      <c r="R299" s="134"/>
      <c r="S299" s="134"/>
      <c r="T299" s="134"/>
    </row>
    <row r="300" spans="1:47" s="85" customFormat="1" ht="37.5" customHeight="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row>
    <row r="301" spans="1:47" ht="12.75" customHeight="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row>
    <row r="302" spans="1:47" ht="65.25" customHeight="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84"/>
    </row>
    <row r="303" spans="1:47" ht="12.75" customHeight="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row>
    <row r="304" spans="1:47" ht="26.65" customHeight="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84"/>
    </row>
    <row r="305" spans="1:21" ht="25.5" customHeight="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row>
    <row r="306" spans="1:21" ht="29.65" customHeight="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84"/>
    </row>
    <row r="307" spans="1:21" ht="29.25" customHeight="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row>
    <row r="308" spans="1:21" ht="33" customHeight="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84"/>
    </row>
    <row r="309" spans="1:21" ht="33" customHeight="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row>
    <row r="310" spans="1:21" ht="33.4" customHeight="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84"/>
    </row>
    <row r="311" spans="1:21" ht="29.65" customHeight="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row>
    <row r="312" spans="1:21" ht="34.9" customHeight="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84"/>
    </row>
    <row r="313" spans="1:21" ht="28.9" customHeight="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row>
    <row r="314" spans="1:21" ht="31.9" customHeight="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84"/>
    </row>
    <row r="315" spans="1:21" ht="33" customHeight="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row>
    <row r="316" spans="1:21" ht="34.15" customHeight="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84"/>
    </row>
    <row r="317" spans="1:21" ht="30.4" customHeight="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row>
    <row r="318" spans="1:21" ht="32.65" customHeight="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84"/>
    </row>
    <row r="319" spans="1:21" ht="31.5" customHeight="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row>
    <row r="320" spans="1:21" ht="38.25" customHeight="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84"/>
    </row>
    <row r="321" spans="1:21" ht="24.75" customHeight="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row>
    <row r="322" spans="1:21" ht="25.5" customHeight="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84"/>
    </row>
    <row r="323" spans="1:21" ht="31.5" customHeight="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row>
    <row r="324" spans="1:21" ht="25.9" customHeight="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84"/>
    </row>
    <row r="325" spans="1:21" ht="33" customHeight="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row>
    <row r="326" spans="1:21" ht="37.9" customHeight="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84"/>
    </row>
    <row r="327" spans="1:21" ht="37.9" customHeight="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row>
    <row r="328" spans="1:21" ht="23"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84"/>
    </row>
    <row r="329" spans="1:21" ht="12.75" customHeight="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row>
    <row r="330" spans="1:21" ht="23"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84"/>
    </row>
    <row r="331" spans="1:21" ht="23" x14ac:dyDescent="0.25">
      <c r="A331" s="134"/>
      <c r="B331" s="134"/>
      <c r="C331" s="134"/>
      <c r="D331" s="134"/>
      <c r="E331" s="134"/>
      <c r="F331" s="134"/>
      <c r="G331" s="134"/>
      <c r="H331" s="134"/>
      <c r="I331" s="134"/>
      <c r="J331" s="134"/>
      <c r="K331" s="134"/>
      <c r="L331" s="134"/>
      <c r="M331" s="134"/>
      <c r="N331" s="134"/>
      <c r="O331" s="134"/>
      <c r="P331" s="134"/>
      <c r="Q331" s="134"/>
      <c r="R331" s="134"/>
      <c r="S331" s="134"/>
      <c r="T331" s="134"/>
    </row>
    <row r="332" spans="1:21" ht="23"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84"/>
    </row>
    <row r="333" spans="1:21" ht="23" x14ac:dyDescent="0.25">
      <c r="A333" s="134"/>
      <c r="B333" s="134"/>
      <c r="C333" s="134"/>
      <c r="D333" s="134"/>
      <c r="E333" s="134"/>
      <c r="F333" s="134"/>
      <c r="G333" s="134"/>
      <c r="H333" s="134"/>
      <c r="I333" s="134"/>
      <c r="J333" s="134"/>
      <c r="K333" s="134"/>
      <c r="L333" s="134"/>
      <c r="M333" s="134"/>
      <c r="N333" s="134"/>
      <c r="O333" s="134"/>
      <c r="P333" s="134"/>
      <c r="Q333" s="134"/>
      <c r="R333" s="134"/>
      <c r="S333" s="134"/>
      <c r="T333" s="134"/>
    </row>
    <row r="334" spans="1:21" ht="23"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84"/>
    </row>
    <row r="335" spans="1:21" ht="23" x14ac:dyDescent="0.25">
      <c r="A335" s="134"/>
      <c r="B335" s="134"/>
      <c r="C335" s="134"/>
      <c r="D335" s="134"/>
      <c r="E335" s="134"/>
      <c r="F335" s="134"/>
      <c r="G335" s="134"/>
      <c r="H335" s="134"/>
      <c r="I335" s="134"/>
      <c r="J335" s="134"/>
      <c r="K335" s="134"/>
      <c r="L335" s="134"/>
      <c r="M335" s="134"/>
      <c r="N335" s="134"/>
      <c r="O335" s="134"/>
      <c r="P335" s="134"/>
      <c r="Q335" s="134"/>
      <c r="R335" s="134"/>
      <c r="S335" s="134"/>
      <c r="T335"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98:T298"/>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95:R295"/>
    <mergeCell ref="C275:N276"/>
    <mergeCell ref="L277:N290"/>
    <mergeCell ref="L292:N294"/>
    <mergeCell ref="F56:G56"/>
    <mergeCell ref="F67:G67"/>
    <mergeCell ref="E267:G267"/>
    <mergeCell ref="E268:G268"/>
    <mergeCell ref="F108:G108"/>
    <mergeCell ref="A296:B296"/>
    <mergeCell ref="L296:M296"/>
    <mergeCell ref="A297:B297"/>
    <mergeCell ref="L297:M297"/>
    <mergeCell ref="C295:E295"/>
    <mergeCell ref="T271:T272"/>
    <mergeCell ref="D273:F273"/>
    <mergeCell ref="G273:N273"/>
    <mergeCell ref="O273:R273"/>
    <mergeCell ref="T273:T274"/>
    <mergeCell ref="L274:M274"/>
    <mergeCell ref="A295:B295"/>
    <mergeCell ref="A270:T270"/>
    <mergeCell ref="A271:B273"/>
    <mergeCell ref="C271:C273"/>
    <mergeCell ref="D271:D272"/>
    <mergeCell ref="E271:F272"/>
    <mergeCell ref="G271:N272"/>
    <mergeCell ref="O271:R272"/>
    <mergeCell ref="S271:S274"/>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18:G118"/>
    <mergeCell ref="F141:G141"/>
    <mergeCell ref="F158:G158"/>
    <mergeCell ref="F171:G171"/>
    <mergeCell ref="F174:G174"/>
    <mergeCell ref="F192:G192"/>
    <mergeCell ref="C41:E41"/>
    <mergeCell ref="C42:E42"/>
    <mergeCell ref="C43:E43"/>
    <mergeCell ref="C38:E38"/>
    <mergeCell ref="C34:E34"/>
    <mergeCell ref="C35:E35"/>
    <mergeCell ref="B45:F46"/>
    <mergeCell ref="F78:G78"/>
    <mergeCell ref="F94:G94"/>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A20:I20"/>
    <mergeCell ref="C27:I27"/>
    <mergeCell ref="A24:B24"/>
    <mergeCell ref="C24:E24"/>
    <mergeCell ref="F24:I26"/>
    <mergeCell ref="J265:L265"/>
    <mergeCell ref="J235:L235"/>
    <mergeCell ref="J262:L262"/>
    <mergeCell ref="J52:L52"/>
    <mergeCell ref="J53:L53"/>
    <mergeCell ref="J54:L54"/>
    <mergeCell ref="J55:L55"/>
    <mergeCell ref="J56:L56"/>
    <mergeCell ref="J67:L67"/>
    <mergeCell ref="J78:L78"/>
    <mergeCell ref="J94:L94"/>
    <mergeCell ref="J108:L108"/>
    <mergeCell ref="J233:L233"/>
    <mergeCell ref="J234:L234"/>
    <mergeCell ref="J210:L210"/>
    <mergeCell ref="I5:J5"/>
    <mergeCell ref="A29:F29"/>
    <mergeCell ref="A17:B18"/>
    <mergeCell ref="C17:F17"/>
    <mergeCell ref="I4:J4"/>
    <mergeCell ref="I3:J3"/>
    <mergeCell ref="H2:J2"/>
    <mergeCell ref="J266:L266"/>
    <mergeCell ref="A263:B263"/>
    <mergeCell ref="H263:I263"/>
    <mergeCell ref="H264:I264"/>
    <mergeCell ref="H266:I266"/>
    <mergeCell ref="F262:G262"/>
    <mergeCell ref="F234:G234"/>
    <mergeCell ref="F233:G233"/>
    <mergeCell ref="F210:G210"/>
    <mergeCell ref="J118:L118"/>
    <mergeCell ref="J141:L141"/>
    <mergeCell ref="J158:L158"/>
    <mergeCell ref="J171:L171"/>
    <mergeCell ref="J174:L174"/>
    <mergeCell ref="J192:L192"/>
    <mergeCell ref="J263:L263"/>
    <mergeCell ref="J264:L26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1079500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51" t="s">
        <v>36</v>
      </c>
      <c r="B1" s="451"/>
      <c r="C1" s="451"/>
      <c r="D1" s="451"/>
      <c r="E1" s="451"/>
      <c r="F1" s="451"/>
    </row>
    <row r="2" spans="1:11" ht="13" x14ac:dyDescent="0.3">
      <c r="A2" s="210" t="s">
        <v>37</v>
      </c>
      <c r="B2" s="210"/>
      <c r="C2" s="439"/>
      <c r="D2" s="439"/>
      <c r="E2" s="439"/>
      <c r="F2" s="439"/>
      <c r="H2" s="452" t="s">
        <v>86</v>
      </c>
      <c r="I2" s="453"/>
      <c r="J2" s="454"/>
    </row>
    <row r="3" spans="1:11" ht="13" x14ac:dyDescent="0.25">
      <c r="A3" s="211" t="s">
        <v>38</v>
      </c>
      <c r="B3" s="260"/>
      <c r="C3" s="439"/>
      <c r="D3" s="439"/>
      <c r="E3" s="439"/>
      <c r="F3" s="439"/>
      <c r="H3" s="125"/>
      <c r="I3" s="455" t="s">
        <v>87</v>
      </c>
      <c r="J3" s="456"/>
      <c r="K3" s="142"/>
    </row>
    <row r="4" spans="1:11" ht="13" x14ac:dyDescent="0.25">
      <c r="A4" s="210" t="s">
        <v>88</v>
      </c>
      <c r="B4" s="210"/>
      <c r="C4" s="439"/>
      <c r="D4" s="439"/>
      <c r="E4" s="439"/>
      <c r="F4" s="439"/>
      <c r="H4" s="143"/>
      <c r="I4" s="455" t="s">
        <v>89</v>
      </c>
      <c r="J4" s="456"/>
      <c r="K4" s="142"/>
    </row>
    <row r="5" spans="1:11" ht="22.5" customHeight="1" x14ac:dyDescent="0.25">
      <c r="A5" s="210" t="s">
        <v>40</v>
      </c>
      <c r="B5" s="210"/>
      <c r="C5" s="439"/>
      <c r="D5" s="439"/>
      <c r="E5" s="439"/>
      <c r="F5" s="439"/>
      <c r="H5" s="144"/>
      <c r="I5" s="434" t="s">
        <v>90</v>
      </c>
      <c r="J5" s="278"/>
    </row>
    <row r="6" spans="1:11" ht="14.5" x14ac:dyDescent="0.25">
      <c r="A6" s="210" t="s">
        <v>41</v>
      </c>
      <c r="B6" s="210"/>
      <c r="C6" s="439"/>
      <c r="D6" s="439"/>
      <c r="E6" s="439"/>
      <c r="F6" s="439"/>
    </row>
    <row r="7" spans="1:11" x14ac:dyDescent="0.25">
      <c r="A7"/>
      <c r="C7"/>
      <c r="D7"/>
      <c r="E7"/>
      <c r="F7"/>
    </row>
    <row r="8" spans="1:11" ht="21" customHeight="1" x14ac:dyDescent="0.25">
      <c r="A8" s="451" t="s">
        <v>91</v>
      </c>
      <c r="B8" s="451"/>
      <c r="C8" s="451"/>
      <c r="D8" s="451"/>
      <c r="E8" s="451"/>
      <c r="F8" s="451"/>
    </row>
    <row r="9" spans="1:11" s="43" customFormat="1" x14ac:dyDescent="0.25">
      <c r="A9" s="210" t="s">
        <v>42</v>
      </c>
      <c r="B9" s="210"/>
      <c r="C9" s="439"/>
      <c r="D9" s="439"/>
      <c r="E9" s="439"/>
      <c r="F9" s="439"/>
      <c r="G9" s="174"/>
      <c r="H9" s="174"/>
      <c r="I9" s="174"/>
      <c r="J9" s="174"/>
    </row>
    <row r="10" spans="1:11" s="43" customFormat="1" ht="13" x14ac:dyDescent="0.25">
      <c r="A10" s="210" t="s">
        <v>92</v>
      </c>
      <c r="B10" s="210"/>
      <c r="C10" s="471"/>
      <c r="D10" s="471"/>
      <c r="E10" s="471"/>
      <c r="F10" s="471"/>
      <c r="G10" s="175"/>
      <c r="H10" s="174"/>
      <c r="I10" s="174"/>
      <c r="J10" s="174"/>
    </row>
    <row r="11" spans="1:11" ht="13" x14ac:dyDescent="0.3">
      <c r="A11" s="104"/>
      <c r="B11" s="105" t="s">
        <v>93</v>
      </c>
      <c r="C11" s="467" t="s">
        <v>94</v>
      </c>
      <c r="D11" s="468"/>
      <c r="E11" s="468"/>
      <c r="F11" s="469"/>
      <c r="G11" s="168"/>
      <c r="H11" s="167"/>
      <c r="I11" s="167"/>
      <c r="J11" s="167"/>
    </row>
    <row r="12" spans="1:11" ht="64.5" customHeight="1" x14ac:dyDescent="0.3">
      <c r="A12" s="211" t="s">
        <v>95</v>
      </c>
      <c r="B12" s="260"/>
      <c r="C12" s="440" t="s">
        <v>96</v>
      </c>
      <c r="D12" s="441"/>
      <c r="E12" s="441"/>
      <c r="F12" s="442"/>
      <c r="G12" s="168"/>
      <c r="H12" s="167"/>
      <c r="I12" s="167"/>
      <c r="J12" s="167"/>
    </row>
    <row r="13" spans="1:11" ht="32.25" customHeight="1" x14ac:dyDescent="0.3">
      <c r="A13" s="210" t="s">
        <v>97</v>
      </c>
      <c r="B13" s="210"/>
      <c r="C13" s="438" t="s">
        <v>238</v>
      </c>
      <c r="D13" s="438"/>
      <c r="E13" s="438"/>
      <c r="F13" s="438"/>
      <c r="G13" s="169"/>
      <c r="H13" s="167"/>
      <c r="I13" s="167"/>
      <c r="J13" s="167"/>
    </row>
    <row r="14" spans="1:11" ht="32.25" customHeight="1" x14ac:dyDescent="0.3">
      <c r="A14" s="211" t="s">
        <v>98</v>
      </c>
      <c r="B14" s="260"/>
      <c r="C14" s="439" t="s">
        <v>99</v>
      </c>
      <c r="D14" s="439"/>
      <c r="E14" s="439"/>
      <c r="F14" s="439"/>
      <c r="G14" s="168"/>
      <c r="H14" s="168"/>
      <c r="I14" s="167"/>
      <c r="J14" s="167"/>
    </row>
    <row r="15" spans="1:11" ht="32.25" customHeight="1" x14ac:dyDescent="0.3">
      <c r="A15" s="251" t="s">
        <v>100</v>
      </c>
      <c r="B15" s="251"/>
      <c r="C15" s="438" t="s">
        <v>226</v>
      </c>
      <c r="D15" s="438"/>
      <c r="E15" s="438"/>
      <c r="F15" s="438"/>
      <c r="G15" s="169"/>
      <c r="H15" s="167"/>
      <c r="I15" s="167"/>
      <c r="J15" s="167"/>
    </row>
    <row r="16" spans="1:11" ht="37.15" customHeight="1" x14ac:dyDescent="0.3">
      <c r="A16" s="251" t="s">
        <v>227</v>
      </c>
      <c r="B16" s="251"/>
      <c r="C16" s="438"/>
      <c r="D16" s="438"/>
      <c r="E16" s="438"/>
      <c r="F16" s="438"/>
      <c r="G16" s="51"/>
    </row>
    <row r="17" spans="1:47" ht="37.15" customHeight="1" x14ac:dyDescent="0.3">
      <c r="A17" s="244" t="s">
        <v>103</v>
      </c>
      <c r="B17" s="245"/>
      <c r="C17" s="440" t="s">
        <v>104</v>
      </c>
      <c r="D17" s="441"/>
      <c r="E17" s="441"/>
      <c r="F17" s="442"/>
      <c r="G17" s="51"/>
    </row>
    <row r="18" spans="1:47" ht="37.15" customHeight="1" x14ac:dyDescent="0.3">
      <c r="A18" s="246"/>
      <c r="B18" s="247"/>
      <c r="C18" s="440" t="s">
        <v>105</v>
      </c>
      <c r="D18" s="441"/>
      <c r="E18" s="441"/>
      <c r="F18" s="442"/>
      <c r="G18" s="51"/>
    </row>
    <row r="19" spans="1:47" ht="37.15" customHeight="1" x14ac:dyDescent="0.3">
      <c r="A19" s="51"/>
      <c r="B19" s="51"/>
      <c r="C19" s="51"/>
      <c r="D19" s="51"/>
      <c r="E19" s="51"/>
      <c r="F19" s="51"/>
      <c r="G19" s="51"/>
    </row>
    <row r="20" spans="1:47" ht="29.25" customHeight="1" x14ac:dyDescent="0.3">
      <c r="A20" s="443" t="s">
        <v>239</v>
      </c>
      <c r="B20" s="444"/>
      <c r="C20" s="254" t="s">
        <v>240</v>
      </c>
      <c r="D20" s="254"/>
      <c r="E20" s="254"/>
      <c r="F20" s="58" t="s">
        <v>241</v>
      </c>
      <c r="G20" s="51"/>
    </row>
    <row r="21" spans="1:47" ht="37.15" customHeight="1" x14ac:dyDescent="0.3">
      <c r="A21" s="443"/>
      <c r="B21" s="444"/>
      <c r="C21" s="439" t="s">
        <v>242</v>
      </c>
      <c r="D21" s="439"/>
      <c r="E21" s="439"/>
      <c r="F21" s="41"/>
      <c r="G21" s="51"/>
    </row>
    <row r="22" spans="1:47" ht="37.15" customHeight="1" x14ac:dyDescent="0.3">
      <c r="A22" s="443"/>
      <c r="B22" s="444"/>
      <c r="C22" s="447"/>
      <c r="D22" s="447"/>
      <c r="E22" s="447"/>
      <c r="F22" s="41"/>
      <c r="G22" s="51"/>
    </row>
    <row r="23" spans="1:47" ht="37.15" customHeight="1" x14ac:dyDescent="0.3">
      <c r="A23" s="445"/>
      <c r="B23" s="446"/>
      <c r="C23" s="439"/>
      <c r="D23" s="439"/>
      <c r="E23" s="439"/>
      <c r="F23" s="41"/>
      <c r="G23" s="51"/>
    </row>
    <row r="24" spans="1:47" ht="32.25" customHeight="1" x14ac:dyDescent="0.3">
      <c r="A24" s="51"/>
      <c r="B24" s="51"/>
      <c r="C24" s="51"/>
      <c r="D24" s="51"/>
      <c r="E24" s="51"/>
      <c r="F24" s="51"/>
      <c r="G24" s="51"/>
    </row>
    <row r="25" spans="1:47" ht="32.25" customHeight="1" x14ac:dyDescent="0.3">
      <c r="A25" s="450" t="s">
        <v>243</v>
      </c>
      <c r="B25" s="450"/>
      <c r="C25" s="451"/>
      <c r="D25" s="451"/>
      <c r="E25" s="451"/>
      <c r="F25" s="451"/>
      <c r="G25" s="51"/>
    </row>
    <row r="26" spans="1:47" ht="32.25" customHeight="1" x14ac:dyDescent="0.3">
      <c r="A26" s="251" t="s">
        <v>244</v>
      </c>
      <c r="B26" s="251"/>
      <c r="C26" s="438" t="s">
        <v>226</v>
      </c>
      <c r="D26" s="438"/>
      <c r="E26" s="438"/>
      <c r="F26" s="438"/>
      <c r="G26" s="51"/>
    </row>
    <row r="27" spans="1:47" ht="32.25" customHeight="1" x14ac:dyDescent="0.3">
      <c r="A27" s="251" t="s">
        <v>245</v>
      </c>
      <c r="B27" s="251"/>
      <c r="C27" s="438" t="s">
        <v>226</v>
      </c>
      <c r="D27" s="438"/>
      <c r="E27" s="438"/>
      <c r="F27" s="438"/>
      <c r="G27" s="51"/>
    </row>
    <row r="28" spans="1:47" ht="32.25" customHeight="1" x14ac:dyDescent="0.3">
      <c r="A28" s="251" t="s">
        <v>246</v>
      </c>
      <c r="B28" s="251"/>
      <c r="C28" s="438" t="s">
        <v>226</v>
      </c>
      <c r="D28" s="438"/>
      <c r="E28" s="438"/>
      <c r="F28" s="438"/>
      <c r="G28" s="51"/>
    </row>
    <row r="29" spans="1:47" ht="32.25" customHeight="1" x14ac:dyDescent="0.3">
      <c r="A29" s="251" t="s">
        <v>247</v>
      </c>
      <c r="B29" s="251"/>
      <c r="C29" s="438" t="s">
        <v>226</v>
      </c>
      <c r="D29" s="438"/>
      <c r="E29" s="438"/>
      <c r="F29" s="438"/>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60"/>
      <c r="B31" s="460"/>
      <c r="C31" s="470"/>
      <c r="D31" s="470"/>
      <c r="E31" s="470"/>
      <c r="F31" s="470"/>
      <c r="G31" s="51"/>
    </row>
    <row r="32" spans="1:47" ht="40.15" customHeight="1" x14ac:dyDescent="0.25">
      <c r="A32" s="448" t="s">
        <v>248</v>
      </c>
      <c r="B32" s="443"/>
      <c r="C32" s="443"/>
      <c r="D32" s="443"/>
      <c r="E32" s="443"/>
      <c r="F32" s="443"/>
      <c r="G32" s="443"/>
      <c r="H32" s="443"/>
      <c r="I32" s="443"/>
    </row>
    <row r="33" spans="1:47" s="46" customFormat="1" ht="33.75" customHeight="1" x14ac:dyDescent="0.25">
      <c r="A33" s="261"/>
      <c r="B33" s="262"/>
      <c r="C33" s="136" t="s">
        <v>107</v>
      </c>
      <c r="D33" s="136" t="s">
        <v>108</v>
      </c>
      <c r="E33" s="136" t="s">
        <v>249</v>
      </c>
      <c r="F33" s="86" t="s">
        <v>110</v>
      </c>
      <c r="G33" s="86" t="s">
        <v>111</v>
      </c>
      <c r="H33" s="86" t="s">
        <v>112</v>
      </c>
      <c r="I33" s="86" t="s">
        <v>113</v>
      </c>
      <c r="J33"/>
      <c r="K33"/>
      <c r="L33"/>
      <c r="M33"/>
      <c r="N33"/>
      <c r="O33"/>
      <c r="P33"/>
    </row>
    <row r="34" spans="1:47" s="46" customFormat="1" ht="33.75" customHeight="1" x14ac:dyDescent="0.25">
      <c r="A34" s="256" t="s">
        <v>114</v>
      </c>
      <c r="B34" s="257"/>
      <c r="C34" s="112">
        <f>'Detailed planning stage'!C22</f>
        <v>22684168.383999996</v>
      </c>
      <c r="D34" s="112">
        <f>'Detailed planning stage'!D22</f>
        <v>12803254.644720001</v>
      </c>
      <c r="E34" s="112">
        <f>'Detailed planning stage'!E22</f>
        <v>34613979.182719998</v>
      </c>
      <c r="F34" s="112">
        <f>'Detailed planning stage'!F22</f>
        <v>11292003.882720001</v>
      </c>
      <c r="G34" s="112">
        <f>'Detailed planning stage'!G22</f>
        <v>19397883.73</v>
      </c>
      <c r="H34" s="112">
        <f>'Detailed planning stage'!H22</f>
        <v>1511250.7620000001</v>
      </c>
      <c r="I34" s="112">
        <f>'Detailed planning stage'!I22</f>
        <v>-6430843.9140000008</v>
      </c>
      <c r="J34"/>
      <c r="K34"/>
      <c r="L34"/>
      <c r="M34"/>
      <c r="N34"/>
      <c r="O34"/>
      <c r="P34"/>
    </row>
    <row r="35" spans="1:47" ht="33.75" customHeight="1" x14ac:dyDescent="0.25">
      <c r="A35" s="256" t="s">
        <v>115</v>
      </c>
      <c r="B35" s="257"/>
      <c r="C35" s="113">
        <f>'Detailed planning stage'!C23</f>
        <v>732.21976707553245</v>
      </c>
      <c r="D35" s="113">
        <f>'Detailed planning stage'!D23</f>
        <v>413.27484327695294</v>
      </c>
      <c r="E35" s="113">
        <f>'Detailed planning stage'!E23</f>
        <v>1117.3008128702388</v>
      </c>
      <c r="F35" s="113">
        <f>'Detailed planning stage'!F23</f>
        <v>364.49334676307296</v>
      </c>
      <c r="G35" s="113">
        <f>'Detailed planning stage'!G23</f>
        <v>626.1421475145255</v>
      </c>
      <c r="H35" s="113">
        <f>'Detailed planning stage'!H23</f>
        <v>48.781496513879922</v>
      </c>
      <c r="I35" s="113">
        <f>'Detailed planning stage'!I23</f>
        <v>-207.58050077469338</v>
      </c>
      <c r="Q35" s="57"/>
    </row>
    <row r="36" spans="1:47" s="52" customFormat="1" ht="13" x14ac:dyDescent="0.3">
      <c r="A36" s="460"/>
      <c r="B36" s="460"/>
      <c r="C36" s="470"/>
      <c r="D36" s="470"/>
      <c r="E36" s="470"/>
      <c r="F36" s="47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9" t="s">
        <v>250</v>
      </c>
      <c r="B38" s="445"/>
      <c r="C38" s="445"/>
      <c r="D38" s="445"/>
      <c r="E38" s="445"/>
      <c r="F38" s="445"/>
      <c r="G38" s="445"/>
      <c r="H38" s="445"/>
      <c r="I38" s="445"/>
      <c r="Q38" s="57"/>
    </row>
    <row r="39" spans="1:47" ht="33.75" customHeight="1" x14ac:dyDescent="0.25">
      <c r="A39" s="461"/>
      <c r="B39" s="462"/>
      <c r="C39" s="53" t="s">
        <v>251</v>
      </c>
      <c r="D39" s="136" t="s">
        <v>108</v>
      </c>
      <c r="E39" s="136" t="s">
        <v>249</v>
      </c>
      <c r="F39" s="53" t="s">
        <v>110</v>
      </c>
      <c r="G39" s="53" t="s">
        <v>111</v>
      </c>
      <c r="H39" s="53" t="s">
        <v>112</v>
      </c>
      <c r="I39" s="53" t="s">
        <v>113</v>
      </c>
      <c r="Q39" s="57"/>
    </row>
    <row r="40" spans="1:47" ht="35.65" customHeight="1" x14ac:dyDescent="0.25">
      <c r="A40" s="256" t="s">
        <v>114</v>
      </c>
      <c r="B40" s="257"/>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256" t="s">
        <v>115</v>
      </c>
      <c r="B41" s="257"/>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256" t="s">
        <v>116</v>
      </c>
      <c r="B42" s="257"/>
      <c r="C42" s="491"/>
      <c r="D42" s="492"/>
      <c r="E42" s="493"/>
      <c r="F42" s="392"/>
      <c r="G42" s="393"/>
      <c r="H42" s="393"/>
      <c r="I42" s="394"/>
      <c r="Q42" s="57"/>
    </row>
    <row r="43" spans="1:47" ht="37.9" customHeight="1" x14ac:dyDescent="0.25">
      <c r="A43" s="256" t="s">
        <v>230</v>
      </c>
      <c r="B43" s="257"/>
      <c r="C43" s="137" t="e">
        <f>VLOOKUP($C$42,'WLC benchmarks'!$B$10:$E$13,2, TRUE)</f>
        <v>#N/A</v>
      </c>
      <c r="D43" s="137" t="e">
        <f>VLOOKUP($C$42,'WLC benchmarks'!$B$10:$E$13,3, TRUE)</f>
        <v>#N/A</v>
      </c>
      <c r="E43" s="137" t="e">
        <f>VLOOKUP($C$42,'WLC benchmarks'!$B$10:$E$13,4, TRUE)</f>
        <v>#N/A</v>
      </c>
      <c r="F43" s="395"/>
      <c r="G43" s="396"/>
      <c r="H43" s="396"/>
      <c r="I43" s="397"/>
      <c r="Q43" s="57"/>
    </row>
    <row r="44" spans="1:47" ht="37.9" customHeight="1" x14ac:dyDescent="0.25">
      <c r="A44" s="256" t="s">
        <v>252</v>
      </c>
      <c r="B44" s="257"/>
      <c r="C44" s="138" t="e">
        <f>VLOOKUP($C$42,'WLC benchmarks'!$B$16:$E$19,2, TRUE)</f>
        <v>#N/A</v>
      </c>
      <c r="D44" s="138" t="e">
        <f>VLOOKUP($C$42,'WLC benchmarks'!$B$16:$E$19,3, TRUE)</f>
        <v>#N/A</v>
      </c>
      <c r="E44" s="138" t="e">
        <f>VLOOKUP($C$42,'WLC benchmarks'!$B$16:$E$19,4, TRUE)</f>
        <v>#N/A</v>
      </c>
      <c r="F44" s="398"/>
      <c r="G44" s="399"/>
      <c r="H44" s="399"/>
      <c r="I44" s="400"/>
      <c r="Q44" s="57"/>
    </row>
    <row r="45" spans="1:47" ht="47.25" customHeight="1" x14ac:dyDescent="0.25">
      <c r="A45" s="256" t="s">
        <v>253</v>
      </c>
      <c r="B45" s="257"/>
      <c r="C45" s="438" t="s">
        <v>254</v>
      </c>
      <c r="D45" s="438"/>
      <c r="E45" s="438"/>
      <c r="F45" s="438"/>
      <c r="G45" s="438"/>
      <c r="H45" s="438"/>
      <c r="I45" s="438"/>
      <c r="Q45" s="57"/>
    </row>
    <row r="46" spans="1:47" ht="84" customHeight="1" x14ac:dyDescent="0.25">
      <c r="A46" s="256" t="s">
        <v>255</v>
      </c>
      <c r="B46" s="257"/>
      <c r="C46" s="439" t="s">
        <v>121</v>
      </c>
      <c r="D46" s="439"/>
      <c r="E46" s="439"/>
      <c r="F46" s="439"/>
      <c r="G46" s="439"/>
      <c r="H46" s="439"/>
      <c r="I46" s="439"/>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35" t="s">
        <v>122</v>
      </c>
      <c r="B48" s="436"/>
      <c r="C48" s="436"/>
      <c r="D48" s="436"/>
      <c r="E48" s="436"/>
      <c r="F48" s="437"/>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51" t="s">
        <v>256</v>
      </c>
      <c r="B49" s="251"/>
      <c r="C49" s="438"/>
      <c r="D49" s="438"/>
      <c r="E49" s="438"/>
      <c r="F49" s="438"/>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51" t="s">
        <v>257</v>
      </c>
      <c r="B50" s="251"/>
      <c r="C50" s="439"/>
      <c r="D50" s="439"/>
      <c r="E50" s="439"/>
      <c r="F50" s="439"/>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51" t="s">
        <v>258</v>
      </c>
      <c r="B51" s="251"/>
      <c r="C51" s="439" t="s">
        <v>55</v>
      </c>
      <c r="D51" s="439"/>
      <c r="E51" s="439"/>
      <c r="F51" s="439"/>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43" t="s">
        <v>259</v>
      </c>
      <c r="B53" s="444"/>
      <c r="C53" s="254" t="s">
        <v>260</v>
      </c>
      <c r="D53" s="254"/>
      <c r="E53" s="254"/>
      <c r="F53" s="58" t="s">
        <v>261</v>
      </c>
      <c r="G53" s="51"/>
      <c r="H53" s="56"/>
      <c r="I53" s="56"/>
      <c r="J53" s="59"/>
      <c r="K53" s="59"/>
      <c r="L53" s="59"/>
      <c r="M53" s="59"/>
      <c r="N53" s="57"/>
      <c r="O53" s="57"/>
      <c r="P53" s="57"/>
      <c r="Q53" s="57"/>
    </row>
    <row r="54" spans="1:49" s="63" customFormat="1" ht="13" x14ac:dyDescent="0.3">
      <c r="A54" s="443"/>
      <c r="B54" s="444"/>
      <c r="C54" s="439" t="s">
        <v>128</v>
      </c>
      <c r="D54" s="439"/>
      <c r="E54" s="439"/>
      <c r="F54" s="41"/>
      <c r="G54" s="51"/>
    </row>
    <row r="55" spans="1:49" s="46" customFormat="1" ht="13" x14ac:dyDescent="0.3">
      <c r="A55" s="443"/>
      <c r="B55" s="444"/>
      <c r="C55" s="447"/>
      <c r="D55" s="447"/>
      <c r="E55" s="447"/>
      <c r="F55" s="41"/>
      <c r="G55" s="51"/>
    </row>
    <row r="56" spans="1:49" s="46" customFormat="1" ht="12.75" customHeight="1" x14ac:dyDescent="0.3">
      <c r="A56" s="445"/>
      <c r="B56" s="446"/>
      <c r="C56" s="439"/>
      <c r="D56" s="439"/>
      <c r="E56" s="439"/>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9" t="s">
        <v>262</v>
      </c>
      <c r="B58" s="490"/>
      <c r="C58" s="486" t="s">
        <v>263</v>
      </c>
      <c r="D58" s="487"/>
      <c r="E58" s="487"/>
      <c r="F58" s="48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8"/>
      <c r="B59" s="444"/>
      <c r="C59" s="486" t="s">
        <v>264</v>
      </c>
      <c r="D59" s="487"/>
      <c r="E59" s="487"/>
      <c r="F59" s="48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8"/>
      <c r="B60" s="444"/>
      <c r="C60" s="486"/>
      <c r="D60" s="487"/>
      <c r="E60" s="487"/>
      <c r="F60" s="48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9"/>
      <c r="B61" s="446"/>
      <c r="C61" s="486"/>
      <c r="D61" s="487"/>
      <c r="E61" s="487"/>
      <c r="F61" s="48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5" t="s">
        <v>133</v>
      </c>
      <c r="B63" s="466"/>
      <c r="C63" s="224" t="s">
        <v>134</v>
      </c>
      <c r="D63" s="364"/>
      <c r="E63" s="228" t="s">
        <v>135</v>
      </c>
      <c r="F63" s="375" t="s">
        <v>136</v>
      </c>
      <c r="G63" s="376"/>
      <c r="H63" s="224" t="s">
        <v>137</v>
      </c>
      <c r="I63" s="225"/>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8" t="s">
        <v>138</v>
      </c>
      <c r="B64" s="459"/>
      <c r="C64" s="64" t="s">
        <v>139</v>
      </c>
      <c r="D64" s="64" t="s">
        <v>140</v>
      </c>
      <c r="E64" s="229"/>
      <c r="F64" s="377"/>
      <c r="G64" s="378"/>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6" t="s">
        <v>143</v>
      </c>
      <c r="B65" s="477"/>
      <c r="C65" s="65" t="s">
        <v>144</v>
      </c>
      <c r="D65" s="88" t="s">
        <v>145</v>
      </c>
      <c r="E65" s="372" t="s">
        <v>146</v>
      </c>
      <c r="F65" s="357" t="s">
        <v>147</v>
      </c>
      <c r="G65" s="35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78"/>
      <c r="B66" s="479"/>
      <c r="C66" s="67" t="s">
        <v>150</v>
      </c>
      <c r="D66" s="88" t="s">
        <v>151</v>
      </c>
      <c r="E66" s="373"/>
      <c r="F66" s="230"/>
      <c r="G66" s="359"/>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78"/>
      <c r="B67" s="479"/>
      <c r="C67" s="67" t="s">
        <v>154</v>
      </c>
      <c r="D67" s="89" t="s">
        <v>155</v>
      </c>
      <c r="E67" s="374"/>
      <c r="F67" s="360"/>
      <c r="G67" s="361"/>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236"/>
      <c r="F68" s="463"/>
      <c r="G68" s="464"/>
      <c r="H68" s="17"/>
      <c r="I68" s="17"/>
      <c r="J68" s="230" t="s">
        <v>157</v>
      </c>
      <c r="K68" s="231"/>
      <c r="L68" s="23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237"/>
      <c r="F69" s="463"/>
      <c r="G69" s="464"/>
      <c r="H69" s="17"/>
      <c r="I69" s="17"/>
      <c r="J69" s="230"/>
      <c r="K69" s="231"/>
      <c r="L69" s="23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237"/>
      <c r="F70" s="463"/>
      <c r="G70" s="464"/>
      <c r="H70" s="17"/>
      <c r="I70" s="17"/>
      <c r="J70" s="230"/>
      <c r="K70" s="231"/>
      <c r="L70" s="23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238"/>
      <c r="F71" s="463"/>
      <c r="G71" s="464"/>
      <c r="H71" s="17"/>
      <c r="I71" s="17"/>
      <c r="J71" s="230"/>
      <c r="K71" s="231"/>
      <c r="L71" s="23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63"/>
      <c r="G72" s="464"/>
      <c r="H72" s="17"/>
      <c r="I72" s="17"/>
      <c r="J72" s="230"/>
      <c r="K72" s="231"/>
      <c r="L72" s="23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63"/>
      <c r="G73" s="464"/>
      <c r="H73" s="17"/>
      <c r="I73" s="17"/>
      <c r="J73" s="230"/>
      <c r="K73" s="231"/>
      <c r="L73" s="23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63"/>
      <c r="G74" s="464"/>
      <c r="H74" s="17"/>
      <c r="I74" s="17"/>
      <c r="J74" s="230"/>
      <c r="K74" s="231"/>
      <c r="L74" s="23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63"/>
      <c r="G75" s="464"/>
      <c r="H75" s="17"/>
      <c r="I75" s="17"/>
      <c r="J75" s="230"/>
      <c r="K75" s="231"/>
      <c r="L75" s="23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63"/>
      <c r="G76" s="464"/>
      <c r="H76" s="17"/>
      <c r="I76" s="17"/>
      <c r="J76" s="230"/>
      <c r="K76" s="231"/>
      <c r="L76" s="23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63"/>
      <c r="G77" s="464"/>
      <c r="H77" s="17"/>
      <c r="I77" s="17"/>
      <c r="J77" s="230"/>
      <c r="K77" s="231"/>
      <c r="L77" s="23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63"/>
      <c r="G78" s="464"/>
      <c r="H78" s="17"/>
      <c r="I78" s="17"/>
      <c r="J78" s="230"/>
      <c r="K78" s="231"/>
      <c r="L78" s="23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63"/>
      <c r="G79" s="464"/>
      <c r="H79" s="17"/>
      <c r="I79" s="17"/>
      <c r="J79" s="230"/>
      <c r="K79" s="231"/>
      <c r="L79" s="23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63"/>
      <c r="G80" s="464"/>
      <c r="H80" s="17"/>
      <c r="I80" s="17"/>
      <c r="J80" s="230"/>
      <c r="K80" s="231"/>
      <c r="L80" s="23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63"/>
      <c r="G81" s="464"/>
      <c r="H81" s="17"/>
      <c r="I81" s="17"/>
      <c r="J81" s="230"/>
      <c r="K81" s="231"/>
      <c r="L81" s="23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63"/>
      <c r="G82" s="464"/>
      <c r="H82" s="17"/>
      <c r="I82" s="17"/>
      <c r="J82" s="230"/>
      <c r="K82" s="231"/>
      <c r="L82" s="23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63"/>
      <c r="G83" s="464"/>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63"/>
      <c r="G84" s="464"/>
      <c r="H84" s="17"/>
      <c r="I84" s="17"/>
      <c r="J84" s="230"/>
      <c r="K84" s="231"/>
      <c r="L84" s="23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63"/>
      <c r="G85" s="464"/>
      <c r="H85" s="17"/>
      <c r="I85" s="17"/>
      <c r="J85" s="230"/>
      <c r="K85" s="231"/>
      <c r="L85" s="23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6"/>
      <c r="F86" s="463"/>
      <c r="G86" s="464"/>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4"/>
      <c r="G87" s="475"/>
      <c r="H87" s="18"/>
      <c r="I87" s="18"/>
      <c r="J87" s="230"/>
      <c r="K87" s="231"/>
      <c r="L87" s="231"/>
      <c r="M87"/>
      <c r="N87"/>
      <c r="O87"/>
      <c r="P87"/>
      <c r="Q87"/>
      <c r="R87"/>
      <c r="S87"/>
      <c r="T87"/>
      <c r="U87"/>
      <c r="V87"/>
      <c r="W87"/>
      <c r="X87"/>
      <c r="Y87"/>
      <c r="Z87"/>
      <c r="AA87"/>
      <c r="AB87"/>
      <c r="AC87"/>
      <c r="AD87"/>
      <c r="AE87"/>
      <c r="AF87"/>
      <c r="AG87"/>
      <c r="AH87"/>
      <c r="AI87"/>
      <c r="AJ87"/>
    </row>
    <row r="88" spans="1:47" s="76" customFormat="1" ht="31.5" customHeight="1" x14ac:dyDescent="0.25">
      <c r="A88" s="458" t="s">
        <v>176</v>
      </c>
      <c r="B88" s="459"/>
      <c r="C88" s="64" t="s">
        <v>177</v>
      </c>
      <c r="D88" s="64" t="s">
        <v>233</v>
      </c>
      <c r="E88" s="160" t="s">
        <v>234</v>
      </c>
      <c r="F88" s="178" t="s">
        <v>180</v>
      </c>
      <c r="G88" s="179" t="s">
        <v>181</v>
      </c>
      <c r="H88" s="457"/>
      <c r="I88" s="457"/>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1"/>
      <c r="G89" s="172"/>
      <c r="H89" s="457"/>
      <c r="I89" s="457"/>
      <c r="J89" s="233" t="s">
        <v>184</v>
      </c>
      <c r="K89" s="233"/>
      <c r="L89" s="233"/>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59"/>
      <c r="G90" s="173"/>
      <c r="H90" s="432"/>
      <c r="I90" s="433"/>
      <c r="J90" s="231"/>
      <c r="K90" s="231"/>
      <c r="L90" s="23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59"/>
      <c r="G91" s="173"/>
      <c r="H91" s="457"/>
      <c r="I91" s="457"/>
      <c r="J91" s="231"/>
      <c r="K91" s="231"/>
      <c r="L91" s="23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1" t="s">
        <v>189</v>
      </c>
      <c r="D92" s="132">
        <f>SUM(D68:D87)+SUM(D89:D91)</f>
        <v>0</v>
      </c>
      <c r="E92" s="427"/>
      <c r="F92" s="427"/>
      <c r="G92" s="427"/>
      <c r="H92" s="127">
        <f>SUM(H68:H87)</f>
        <v>0</v>
      </c>
      <c r="I92" s="127">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29" t="s">
        <v>190</v>
      </c>
      <c r="D93" s="130" t="e">
        <f>D92/$C$6</f>
        <v>#DIV/0!</v>
      </c>
      <c r="E93" s="428"/>
      <c r="F93" s="428"/>
      <c r="G93" s="428"/>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80" t="s">
        <v>265</v>
      </c>
      <c r="B96" s="481"/>
      <c r="C96" s="297" t="s">
        <v>236</v>
      </c>
      <c r="D96" s="297" t="s">
        <v>193</v>
      </c>
      <c r="E96" s="299" t="s">
        <v>194</v>
      </c>
      <c r="F96" s="300"/>
      <c r="G96" s="303" t="s">
        <v>195</v>
      </c>
      <c r="H96" s="303"/>
      <c r="I96" s="303"/>
      <c r="J96" s="303"/>
      <c r="K96" s="303"/>
      <c r="L96" s="303"/>
      <c r="M96" s="303"/>
      <c r="N96" s="300"/>
      <c r="O96" s="299" t="s">
        <v>196</v>
      </c>
      <c r="P96" s="303"/>
      <c r="Q96" s="303"/>
      <c r="R96" s="300"/>
      <c r="S96" s="349" t="s">
        <v>197</v>
      </c>
      <c r="T96" s="297" t="s">
        <v>198</v>
      </c>
    </row>
    <row r="97" spans="1:20" ht="27" customHeight="1" x14ac:dyDescent="0.25">
      <c r="A97" s="482"/>
      <c r="B97" s="483"/>
      <c r="C97" s="473"/>
      <c r="D97" s="298"/>
      <c r="E97" s="301"/>
      <c r="F97" s="302"/>
      <c r="G97" s="304"/>
      <c r="H97" s="304"/>
      <c r="I97" s="304"/>
      <c r="J97" s="304"/>
      <c r="K97" s="304"/>
      <c r="L97" s="304"/>
      <c r="M97" s="304"/>
      <c r="N97" s="302"/>
      <c r="O97" s="301"/>
      <c r="P97" s="304"/>
      <c r="Q97" s="304"/>
      <c r="R97" s="302"/>
      <c r="S97" s="350"/>
      <c r="T97" s="298"/>
    </row>
    <row r="98" spans="1:20" ht="27" customHeight="1" x14ac:dyDescent="0.25">
      <c r="A98" s="484"/>
      <c r="B98" s="485"/>
      <c r="C98" s="473"/>
      <c r="D98" s="344" t="s">
        <v>199</v>
      </c>
      <c r="E98" s="345"/>
      <c r="F98" s="346"/>
      <c r="G98" s="344" t="s">
        <v>200</v>
      </c>
      <c r="H98" s="345"/>
      <c r="I98" s="345"/>
      <c r="J98" s="345"/>
      <c r="K98" s="345"/>
      <c r="L98" s="345"/>
      <c r="M98" s="345"/>
      <c r="N98" s="346"/>
      <c r="O98" s="344" t="s">
        <v>201</v>
      </c>
      <c r="P98" s="345"/>
      <c r="Q98" s="345"/>
      <c r="R98" s="346"/>
      <c r="S98" s="350"/>
      <c r="T98" s="297" t="s">
        <v>113</v>
      </c>
    </row>
    <row r="99" spans="1:20" ht="27" customHeight="1" x14ac:dyDescent="0.25">
      <c r="A99" s="77" t="s">
        <v>138</v>
      </c>
      <c r="B99" s="78"/>
      <c r="C99" s="298"/>
      <c r="D99" s="79" t="s">
        <v>202</v>
      </c>
      <c r="E99" s="79" t="s">
        <v>203</v>
      </c>
      <c r="F99" s="79" t="s">
        <v>204</v>
      </c>
      <c r="G99" s="79" t="s">
        <v>205</v>
      </c>
      <c r="H99" s="79" t="s">
        <v>206</v>
      </c>
      <c r="I99" s="79" t="s">
        <v>207</v>
      </c>
      <c r="J99" s="79" t="s">
        <v>208</v>
      </c>
      <c r="K99" s="79" t="s">
        <v>209</v>
      </c>
      <c r="L99" s="344" t="s">
        <v>210</v>
      </c>
      <c r="M99" s="346"/>
      <c r="N99" s="79" t="s">
        <v>211</v>
      </c>
      <c r="O99" s="79" t="s">
        <v>212</v>
      </c>
      <c r="P99" s="79" t="s">
        <v>213</v>
      </c>
      <c r="Q99" s="79" t="s">
        <v>214</v>
      </c>
      <c r="R99" s="79" t="s">
        <v>215</v>
      </c>
      <c r="S99" s="351"/>
      <c r="T99" s="298"/>
    </row>
    <row r="100" spans="1:20" ht="30" customHeight="1" x14ac:dyDescent="0.25">
      <c r="A100" s="80">
        <v>0.1</v>
      </c>
      <c r="B100" s="72" t="s">
        <v>156</v>
      </c>
      <c r="C100" s="414"/>
      <c r="D100" s="415"/>
      <c r="E100" s="415"/>
      <c r="F100" s="415"/>
      <c r="G100" s="415"/>
      <c r="H100" s="415"/>
      <c r="I100" s="415"/>
      <c r="J100" s="415"/>
      <c r="K100" s="415"/>
      <c r="L100" s="415"/>
      <c r="M100" s="415"/>
      <c r="N100" s="416"/>
      <c r="O100" s="34" t="s">
        <v>216</v>
      </c>
      <c r="P100" s="34"/>
      <c r="Q100" s="34"/>
      <c r="R100" s="34"/>
      <c r="S100" s="118">
        <f>SUM(C100:R100)</f>
        <v>0</v>
      </c>
      <c r="T100" s="37"/>
    </row>
    <row r="101" spans="1:20" ht="30" customHeight="1" x14ac:dyDescent="0.25">
      <c r="A101" s="71">
        <v>0.2</v>
      </c>
      <c r="B101" s="72" t="s">
        <v>158</v>
      </c>
      <c r="C101" s="310"/>
      <c r="D101" s="311"/>
      <c r="E101" s="311"/>
      <c r="F101" s="311"/>
      <c r="G101" s="311"/>
      <c r="H101" s="311"/>
      <c r="I101" s="311"/>
      <c r="J101" s="311"/>
      <c r="K101" s="311"/>
      <c r="L101" s="311"/>
      <c r="M101" s="311"/>
      <c r="N101" s="312"/>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4"/>
      <c r="M102" s="415"/>
      <c r="N102" s="416"/>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07"/>
      <c r="M103" s="308"/>
      <c r="N103" s="309"/>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07"/>
      <c r="M104" s="308"/>
      <c r="N104" s="309"/>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07"/>
      <c r="M105" s="308"/>
      <c r="N105" s="309"/>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07"/>
      <c r="M106" s="308"/>
      <c r="N106" s="309"/>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07"/>
      <c r="M107" s="308"/>
      <c r="N107" s="309"/>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07"/>
      <c r="M108" s="308"/>
      <c r="N108" s="309"/>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07"/>
      <c r="M109" s="308"/>
      <c r="N109" s="309"/>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07"/>
      <c r="M110" s="308"/>
      <c r="N110" s="309"/>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07"/>
      <c r="M111" s="308"/>
      <c r="N111" s="309"/>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07"/>
      <c r="M112" s="308"/>
      <c r="N112" s="309"/>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07"/>
      <c r="M113" s="308"/>
      <c r="N113" s="309"/>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07"/>
      <c r="M114" s="308"/>
      <c r="N114" s="309"/>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10"/>
      <c r="M115" s="311"/>
      <c r="N115" s="312"/>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4"/>
      <c r="M117" s="415"/>
      <c r="N117" s="416"/>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07"/>
      <c r="M118" s="308"/>
      <c r="N118" s="309"/>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10"/>
      <c r="M119" s="311"/>
      <c r="N119" s="312"/>
      <c r="O119" s="34" t="s">
        <v>216</v>
      </c>
      <c r="P119" s="34"/>
      <c r="Q119" s="34"/>
      <c r="R119" s="34"/>
      <c r="S119" s="118">
        <f t="shared" si="1"/>
        <v>0</v>
      </c>
      <c r="T119" s="31"/>
    </row>
    <row r="120" spans="1:20" ht="30" customHeight="1" x14ac:dyDescent="0.25">
      <c r="A120" s="289" t="s">
        <v>222</v>
      </c>
      <c r="B120" s="290"/>
      <c r="C120" s="286"/>
      <c r="D120" s="287"/>
      <c r="E120" s="288"/>
      <c r="F120" s="33"/>
      <c r="G120" s="335"/>
      <c r="H120" s="336"/>
      <c r="I120" s="336"/>
      <c r="J120" s="336"/>
      <c r="K120" s="336"/>
      <c r="L120" s="336"/>
      <c r="M120" s="336"/>
      <c r="N120" s="336"/>
      <c r="O120" s="336"/>
      <c r="P120" s="336"/>
      <c r="Q120" s="336"/>
      <c r="R120" s="337"/>
      <c r="S120" s="118">
        <f>F120</f>
        <v>0</v>
      </c>
      <c r="T120" s="135"/>
    </row>
    <row r="121" spans="1:20" ht="18" customHeight="1" x14ac:dyDescent="0.25">
      <c r="A121" s="256" t="s">
        <v>114</v>
      </c>
      <c r="B121" s="257"/>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8" t="e">
        <f>L116+M116</f>
        <v>#VALUE!</v>
      </c>
      <c r="M121" s="409"/>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6" t="s">
        <v>237</v>
      </c>
      <c r="B122" s="257"/>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0" t="e">
        <f>L121/$C$6</f>
        <v>#VALUE!</v>
      </c>
      <c r="M122" s="411"/>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72"/>
      <c r="R124" s="472"/>
      <c r="S124" s="472"/>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39"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39" t="s">
        <v>271</v>
      </c>
      <c r="C9" s="139" t="s">
        <v>272</v>
      </c>
      <c r="D9" s="139" t="s">
        <v>273</v>
      </c>
      <c r="E9" s="139" t="s">
        <v>274</v>
      </c>
    </row>
    <row r="10" spans="2:5" ht="13" x14ac:dyDescent="0.25">
      <c r="B10" s="140" t="s">
        <v>268</v>
      </c>
      <c r="C10" s="83" t="s">
        <v>275</v>
      </c>
      <c r="D10" s="83" t="s">
        <v>276</v>
      </c>
      <c r="E10" s="83" t="s">
        <v>277</v>
      </c>
    </row>
    <row r="11" spans="2:5" ht="13" x14ac:dyDescent="0.25">
      <c r="B11" s="140" t="s">
        <v>117</v>
      </c>
      <c r="C11" s="83" t="s">
        <v>278</v>
      </c>
      <c r="D11" s="83" t="s">
        <v>279</v>
      </c>
      <c r="E11" s="83" t="s">
        <v>280</v>
      </c>
    </row>
    <row r="12" spans="2:5" ht="13" x14ac:dyDescent="0.25">
      <c r="B12" s="140" t="s">
        <v>269</v>
      </c>
      <c r="C12" s="83" t="s">
        <v>281</v>
      </c>
      <c r="D12" s="83" t="s">
        <v>282</v>
      </c>
      <c r="E12" s="83" t="s">
        <v>283</v>
      </c>
    </row>
    <row r="13" spans="2:5" ht="13" x14ac:dyDescent="0.25">
      <c r="B13" s="140" t="s">
        <v>270</v>
      </c>
      <c r="C13" s="83" t="s">
        <v>278</v>
      </c>
      <c r="D13" s="83" t="s">
        <v>284</v>
      </c>
      <c r="E13" s="83" t="s">
        <v>285</v>
      </c>
    </row>
    <row r="15" spans="2:5" ht="13" x14ac:dyDescent="0.3">
      <c r="B15" s="141" t="s">
        <v>286</v>
      </c>
      <c r="C15" s="139" t="s">
        <v>272</v>
      </c>
      <c r="D15" s="139" t="s">
        <v>273</v>
      </c>
      <c r="E15" s="139" t="s">
        <v>274</v>
      </c>
    </row>
    <row r="16" spans="2:5" ht="13" x14ac:dyDescent="0.25">
      <c r="B16" s="140" t="s">
        <v>268</v>
      </c>
      <c r="C16" s="83" t="s">
        <v>287</v>
      </c>
      <c r="D16" s="83" t="s">
        <v>288</v>
      </c>
      <c r="E16" s="83" t="s">
        <v>289</v>
      </c>
    </row>
    <row r="17" spans="2:5" ht="13" x14ac:dyDescent="0.25">
      <c r="B17" s="140" t="s">
        <v>117</v>
      </c>
      <c r="C17" s="83" t="s">
        <v>290</v>
      </c>
      <c r="D17" s="83" t="s">
        <v>291</v>
      </c>
      <c r="E17" s="83" t="s">
        <v>292</v>
      </c>
    </row>
    <row r="18" spans="2:5" ht="13" x14ac:dyDescent="0.25">
      <c r="B18" s="140" t="s">
        <v>269</v>
      </c>
      <c r="C18" s="83" t="s">
        <v>290</v>
      </c>
      <c r="D18" s="83" t="s">
        <v>293</v>
      </c>
      <c r="E18" s="83" t="s">
        <v>294</v>
      </c>
    </row>
    <row r="19" spans="2:5" ht="13" x14ac:dyDescent="0.25">
      <c r="B19" s="140"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2.xml><?xml version="1.0" encoding="utf-8"?>
<ds:datastoreItem xmlns:ds="http://schemas.openxmlformats.org/officeDocument/2006/customXml" ds:itemID="{7EEC493F-AB72-4C47-AECF-77D3E91D4A80}"/>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 Magee</cp:lastModifiedBy>
  <cp:revision/>
  <dcterms:created xsi:type="dcterms:W3CDTF">2019-12-17T10:05:05Z</dcterms:created>
  <dcterms:modified xsi:type="dcterms:W3CDTF">2023-09-22T15:19:33Z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