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9DABFFA2-8CF9-4629-8AD2-13DBF8FDBAC8}" xr6:coauthVersionLast="47" xr6:coauthVersionMax="47" xr10:uidLastSave="{00000000-0000-0000-0000-000000000000}"/>
  <bookViews>
    <workbookView xWindow="780" yWindow="12852" windowWidth="22320" windowHeight="13176" firstSheet="2" activeTab="2" xr2:uid="{00000000-000D-0000-FFFF-FFFF00000000}"/>
  </bookViews>
  <sheets>
    <sheet name="Case details" sheetId="2" r:id="rId1"/>
    <sheet name="Pre-application advice" sheetId="4" r:id="rId2"/>
    <sheet name="Energy Comments" sheetId="1" r:id="rId3"/>
    <sheet name="CO2 performance" sheetId="3" r:id="rId4"/>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A29" i="4" l="1"/>
  <c r="A42" i="4"/>
  <c r="A39" i="4"/>
  <c r="A37" i="4"/>
  <c r="A35" i="4"/>
  <c r="A34" i="4"/>
  <c r="A30" i="4"/>
  <c r="A31" i="4"/>
  <c r="A32" i="4"/>
  <c r="A24" i="4"/>
  <c r="A25" i="4"/>
  <c r="A26" i="4"/>
  <c r="A27" i="4"/>
  <c r="A23" i="4"/>
  <c r="A20" i="4"/>
  <c r="A21" i="4"/>
  <c r="A19" i="4"/>
  <c r="A15" i="4"/>
  <c r="A17" i="4"/>
  <c r="A14" i="4"/>
  <c r="A11" i="4"/>
  <c r="A8" i="4"/>
  <c r="A9" i="4"/>
  <c r="A7" i="4"/>
  <c r="A5" i="4"/>
  <c r="A4" i="4"/>
  <c r="A5" i="3" l="1"/>
  <c r="F5" i="3" s="1"/>
  <c r="A62" i="1"/>
  <c r="G31" i="1"/>
  <c r="G7" i="1"/>
  <c r="A82" i="1"/>
  <c r="G19" i="1" s="1"/>
  <c r="A81" i="1"/>
  <c r="G21" i="1" s="1"/>
  <c r="A80" i="1"/>
  <c r="G20" i="1" s="1"/>
  <c r="A76" i="1"/>
  <c r="G23" i="1" s="1"/>
  <c r="A74" i="1"/>
  <c r="A72" i="1"/>
  <c r="G16" i="1" s="1"/>
  <c r="A71" i="1"/>
  <c r="G14" i="1" s="1"/>
  <c r="A69" i="1"/>
  <c r="G28" i="1" s="1"/>
  <c r="A68" i="1"/>
  <c r="G25" i="1" s="1"/>
  <c r="A66" i="1"/>
  <c r="A65" i="1"/>
  <c r="A63" i="1"/>
  <c r="G29" i="1" s="1"/>
  <c r="A78" i="1"/>
  <c r="G12" i="1" s="1"/>
  <c r="A61" i="1"/>
  <c r="A59" i="1"/>
  <c r="G18" i="1" s="1"/>
  <c r="A15" i="3"/>
  <c r="F15" i="3" s="1"/>
  <c r="B55" i="1"/>
  <c r="I19" i="3"/>
  <c r="I20" i="3"/>
  <c r="I21" i="3"/>
  <c r="I18" i="3"/>
  <c r="I9" i="3"/>
  <c r="I10" i="3"/>
  <c r="I11" i="3"/>
  <c r="I8" i="3"/>
  <c r="G26" i="3"/>
  <c r="H26" i="3"/>
  <c r="G27" i="3"/>
  <c r="H27" i="3"/>
  <c r="H28" i="3"/>
  <c r="G28" i="3"/>
  <c r="H18" i="3"/>
  <c r="H19" i="3"/>
  <c r="H20" i="3"/>
  <c r="H21" i="3"/>
  <c r="H8" i="3"/>
  <c r="H9" i="3"/>
  <c r="H10" i="3"/>
  <c r="H11" i="3"/>
  <c r="B27" i="3"/>
  <c r="B26" i="3"/>
  <c r="C26" i="3"/>
  <c r="C20" i="3"/>
  <c r="D20" i="3" s="1"/>
  <c r="C19" i="3"/>
  <c r="D19" i="3" s="1"/>
  <c r="C18" i="3"/>
  <c r="D18" i="3" s="1"/>
  <c r="C9" i="3"/>
  <c r="C10" i="3"/>
  <c r="D10" i="3" s="1"/>
  <c r="C8" i="3"/>
  <c r="D8" i="3" s="1"/>
  <c r="C11" i="3" l="1"/>
  <c r="D11" i="3" s="1"/>
  <c r="D36" i="1" s="1"/>
  <c r="B28" i="3"/>
  <c r="D9" i="3"/>
  <c r="C27" i="3"/>
  <c r="C28" i="3" s="1"/>
  <c r="C21" i="3"/>
  <c r="D21" i="3" s="1"/>
  <c r="D37" i="1" s="1"/>
  <c r="G9" i="1"/>
  <c r="G22" i="1"/>
  <c r="G32" i="1"/>
  <c r="G10" i="1"/>
  <c r="G33" i="1"/>
  <c r="G13" i="1"/>
  <c r="G15" i="1"/>
  <c r="G26" i="1"/>
  <c r="G27" i="1"/>
  <c r="G11" i="1"/>
</calcChain>
</file>

<file path=xl/sharedStrings.xml><?xml version="1.0" encoding="utf-8"?>
<sst xmlns="http://schemas.openxmlformats.org/spreadsheetml/2006/main" count="311" uniqueCount="231">
  <si>
    <t xml:space="preserve">Energy Memo: GLA Consultation </t>
  </si>
  <si>
    <t>Case details</t>
  </si>
  <si>
    <t xml:space="preserve">Date of first review: </t>
  </si>
  <si>
    <t>Case Name:</t>
  </si>
  <si>
    <t>1 Museum Street (Silkirk House)</t>
  </si>
  <si>
    <t>Case Number:</t>
  </si>
  <si>
    <t>2023/0478</t>
  </si>
  <si>
    <t>Case Officer:</t>
  </si>
  <si>
    <t>London Borough:</t>
  </si>
  <si>
    <t>Camden</t>
  </si>
  <si>
    <t>Application Type 
(Outline/Hybrid/Detailed):</t>
  </si>
  <si>
    <t>Detailed</t>
  </si>
  <si>
    <t>Applicant:</t>
  </si>
  <si>
    <t>Lab Selkirk House Ltd</t>
  </si>
  <si>
    <t>Energy Consultant:</t>
  </si>
  <si>
    <t>Scotch Partners</t>
  </si>
  <si>
    <t>Document Title:</t>
  </si>
  <si>
    <t>Energy Assessment</t>
  </si>
  <si>
    <t>Document Date:</t>
  </si>
  <si>
    <t>Development proposals</t>
  </si>
  <si>
    <t>Use</t>
  </si>
  <si>
    <t>Floorspace/Number of units</t>
  </si>
  <si>
    <t>Class E(g)(i)</t>
  </si>
  <si>
    <t>Class E</t>
  </si>
  <si>
    <t>Class C3</t>
  </si>
  <si>
    <t>Useful References/Links</t>
  </si>
  <si>
    <r>
      <rPr>
        <b/>
        <sz val="11"/>
        <color theme="1"/>
        <rFont val="Foundry Form Sans"/>
      </rPr>
      <t>London Plan</t>
    </r>
    <r>
      <rPr>
        <sz val="11"/>
        <color theme="1"/>
        <rFont val="Foundry Form Sans"/>
      </rPr>
      <t>: The Mayor has published his London Plan 2021 which includes new carbon, energy and heat risk policies (See Policies SI 2, SI 3 and SI 4) which applicants are expected to follow. This can be found here: https://www.london.gov.uk/what-we-do/planning/london-plan/new-london-plan/london-plan-2021</t>
    </r>
  </si>
  <si>
    <t>https://www.london.gov.uk/what-we-do/planning/london-plan/new-london-plan/london-plan-2021</t>
  </si>
  <si>
    <r>
      <rPr>
        <sz val="11"/>
        <color theme="9"/>
        <rFont val="Foundry Form Sans"/>
      </rPr>
      <t>Part L 2021 of national building regulations took effect on 15 June 2022. Now that the accompanying Part L software is available and functional, all planning applicants are encouraged to follow the 2022 Energy Assessment guidance and use the 2022 Carbon Emissions Reporting Spreadsheet (version 2).
As of 1 January 2023 all planning applications submitted on or after this date will be required to follow the 2022 guidance and spreadsheet.</t>
    </r>
    <r>
      <rPr>
        <sz val="11"/>
        <color theme="1"/>
        <rFont val="Foundry Form Sans"/>
      </rPr>
      <t xml:space="preserve"> If you have any questions about the guidance or the spreadsheet, please contact:
ZeroCarbonPlanning@london.gov.uk</t>
    </r>
  </si>
  <si>
    <t>https://www.london.gov.uk/what-we-do/planning/planning-applications-and-decisions/pre-planning-application-meeting-service-0</t>
  </si>
  <si>
    <r>
      <t xml:space="preserve">The following comments summarise key points for you to be aware of in progressing your energy strategy, but you should refer to the guidance for full details. </t>
    </r>
    <r>
      <rPr>
        <sz val="11"/>
        <color theme="9"/>
        <rFont val="Foundry Form Sans"/>
      </rPr>
      <t xml:space="preserve">A Technical FAQ has been developed which applicants should refer to. This will be updated regularly. </t>
    </r>
  </si>
  <si>
    <t>Net zero carbon target</t>
  </si>
  <si>
    <r>
      <t xml:space="preserve">The Mayor’s London Plan 2021 requires all major developments (residential and non-residential) to meet his </t>
    </r>
    <r>
      <rPr>
        <b/>
        <sz val="11"/>
        <color theme="1"/>
        <rFont val="Foundry Form Sans"/>
      </rPr>
      <t>net-zero carbon target</t>
    </r>
    <r>
      <rPr>
        <sz val="11"/>
        <color theme="1"/>
        <rFont val="Foundry Form Sans"/>
      </rPr>
      <t>. This should be met with a minimum on-site 35% reduction in carbon emissions beyond Part L of 2021 Building Regulations with any carbon shortfall to net zero being paid into the relevant borough’s carbon offset fund using the GLA’s recommended carbon offset price (£95/tonne) or, where a local price has been set, the borough’s carbon offset price .</t>
    </r>
  </si>
  <si>
    <r>
      <t xml:space="preserve">Applicants should submit a completed </t>
    </r>
    <r>
      <rPr>
        <b/>
        <sz val="11"/>
        <color theme="1"/>
        <rFont val="Foundry Form Sans"/>
      </rPr>
      <t>Carbon Emissions Reporting spreadsheet</t>
    </r>
    <r>
      <rPr>
        <sz val="11"/>
        <color theme="1"/>
        <rFont val="Foundry Form Sans"/>
      </rPr>
      <t xml:space="preserve"> (https://www.london.gov.uk/what-we-do/planning/planning-applications-and-decisions/pre-planning-application-meeting-service-0) alongside their Stage 1 application to confirm the anticipated carbon performance of the development.</t>
    </r>
  </si>
  <si>
    <t>The carbon emission figures should be reported against a Part L 2021 baseline. Sample SAP full calculation worksheets (both DER and TER sheets) and BRUKL sheets for all stages of the energy hierarchy should be provided to support the savings claimed.</t>
  </si>
  <si>
    <r>
      <rPr>
        <b/>
        <i/>
        <sz val="11"/>
        <color theme="1"/>
        <rFont val="Foundry Form Sans"/>
      </rPr>
      <t xml:space="preserve">Be Lean </t>
    </r>
    <r>
      <rPr>
        <b/>
        <sz val="11"/>
        <color theme="1"/>
        <rFont val="Foundry Form Sans"/>
      </rPr>
      <t>Demand Reduction</t>
    </r>
  </si>
  <si>
    <t>Applicants are expected to meet the London Plan 2021 energy efficiency targets:</t>
  </si>
  <si>
    <r>
      <t xml:space="preserve">• Residential </t>
    </r>
    <r>
      <rPr>
        <sz val="11"/>
        <color theme="1"/>
        <rFont val="Foundry Form Sans"/>
      </rPr>
      <t>– at least a 10% improvement on 2021 Building Regulations from energy efficiency</t>
    </r>
  </si>
  <si>
    <r>
      <t xml:space="preserve">• Non-residential </t>
    </r>
    <r>
      <rPr>
        <sz val="11"/>
        <color theme="1"/>
        <rFont val="Foundry Form Sans"/>
      </rPr>
      <t>– at least a 15% improvement on 2021 Building Regulations from energy efficiency</t>
    </r>
  </si>
  <si>
    <t>Applicants are expected to design buildings to be able to meet all energy policy areas. They should consider how building form is contributing to the meeting of energy policy targets. Applicant are required to consider the suitability of other design areas which may be negatively impacting the energy consumption and overheating risk of the proposed development.</t>
  </si>
  <si>
    <t xml:space="preserve">Applicants will be expected to consider and minimise the estimated energy costs to occupants and outline how they are committed to protecting the consumer from high prices. See the guidance for further detail.   </t>
  </si>
  <si>
    <t>Energy flexibility</t>
  </si>
  <si>
    <t>Applicants will be expected to investigate the potential for energy flexibility in new developments, include proposals to reduce the amount of capacity required for each site and to reduce peak demand. The measures followed to achieve this should be set out in their energy assessment. See the Energy Assessment Guidance for further details.</t>
  </si>
  <si>
    <t>Cooling and Overheating</t>
  </si>
  <si>
    <t xml:space="preserve">The Good Homes Alliance (GHA) Early Stage Overheating Risk Tool (https://goodhomes.org.uk/wp-content/uploads/2019/07/GHA-Overheating-in-New-Homes-Tool-and-Guidance-Tool-only.pdf) should be submitted to the GLA alongside the Stage 1 application, if this was not submitted at pre-application stage,  to identify potential overheating risk and passive responses early in the design process. </t>
  </si>
  <si>
    <t>https://goodhomes.org.uk/wp-content/uploads/2019/07/GHA-Overheating-in-New-Homes-Tool-and-Guidance-Tool-only.pdf</t>
  </si>
  <si>
    <r>
      <t xml:space="preserve">Evidence should be provided on how the demand for cooling and the overheating risk will be minimised through passive design in line with the cooling hierarchy. Dynamic overheating modelling in line with CIBSE Guidance should be carried out (TM59 for residential </t>
    </r>
    <r>
      <rPr>
        <sz val="11"/>
        <color rgb="FF00B050"/>
        <rFont val="Foundry Form Sans"/>
      </rPr>
      <t>taking into account the associated Approved Document O requirements</t>
    </r>
    <r>
      <rPr>
        <sz val="11"/>
        <color theme="1"/>
        <rFont val="Foundry Form Sans"/>
      </rPr>
      <t xml:space="preserve"> and TM52 for non-residential) for all TM49 weather scenarios. </t>
    </r>
    <r>
      <rPr>
        <sz val="11"/>
        <color rgb="FF00B050"/>
        <rFont val="Foundry Form Sans"/>
      </rPr>
      <t>It is expected that external shading will form part of major proposals. All applications are expected to comply with the DSY1 and maximise compliance with DSY2 &amp; DSY3 by enhancing passive measures.</t>
    </r>
  </si>
  <si>
    <r>
      <t>The area weighted average (MJ/m</t>
    </r>
    <r>
      <rPr>
        <vertAlign val="superscript"/>
        <sz val="11"/>
        <color theme="1"/>
        <rFont val="Foundry Form Sans"/>
      </rPr>
      <t>2</t>
    </r>
    <r>
      <rPr>
        <sz val="11"/>
        <color theme="1"/>
        <rFont val="Foundry Form Sans"/>
      </rPr>
      <t>) and total (MJ/year) cooling demand for the actual and notional building should be provided and the applicant should demonstrate that the actual building’s cooling demand is lower than the notional.</t>
    </r>
  </si>
  <si>
    <r>
      <rPr>
        <b/>
        <i/>
        <sz val="11"/>
        <color theme="1"/>
        <rFont val="Foundry Form Sans"/>
      </rPr>
      <t>Be Clean</t>
    </r>
    <r>
      <rPr>
        <b/>
        <sz val="11"/>
        <color theme="1"/>
        <rFont val="Foundry Form Sans"/>
      </rPr>
      <t xml:space="preserve"> Heating Infrastructure</t>
    </r>
  </si>
  <si>
    <t xml:space="preserve">The applicant should investigate opportunities for connection to nearby existing or planned district heating networks (DHNs) using the London Heat Map (https://www.london.gov.uk/what-we-do/environment/energy/london-heat-map). Where such opportunities exist, this should be the priority for supplying heat to the site in line with the London Plan 2021 heating hierarchy. Evidence of this investigation should be provided including evidence of active two-way communication with the network operator, the local authority and other relevant parties. This should include information on connection timescales and confirmation that the network has available capacity. See the guidance for full details on the information that should be provided.   </t>
  </si>
  <si>
    <t>https://www.london.gov.uk/what-we-do/environment/energy/london-heat-map</t>
  </si>
  <si>
    <r>
      <t xml:space="preserve">The site should be provided with a single point of connection and a communal heating network where all buildings/uses on site will be connected. </t>
    </r>
    <r>
      <rPr>
        <sz val="11"/>
        <color rgb="FF00B050"/>
        <rFont val="Foundry Form Sans"/>
      </rPr>
      <t>The heat loads that are connected to the site-wide heat network should be maximised.</t>
    </r>
    <r>
      <rPr>
        <sz val="11"/>
        <color theme="1"/>
        <rFont val="Foundry Form Sans"/>
      </rPr>
      <t xml:space="preserve"> Relevant drawings/schematics demonstrating the above should be provided. </t>
    </r>
  </si>
  <si>
    <t xml:space="preserve">The applicant should provide evidence confirming that the development is future proofed for connection to wider district networks now or in the future, where an immediate connection is not available. </t>
  </si>
  <si>
    <t>Where a DHN connection is not available, either now or in the future, applicants should follow the London Plan 2021 heating hierarchy to identify a suitable communal heating system for the site.</t>
  </si>
  <si>
    <t>The London Plan 2021 limits the role of CHP to low-emission CHP and only in instances where it can support the delivery of an area-wide heat network at large, strategic sites. Applicants proposing to use low-emission CHP will be asked to provide sufficient information to justify its use and strategic role while ensuring that the carbon and air quality impact is minimised.</t>
  </si>
  <si>
    <r>
      <rPr>
        <b/>
        <i/>
        <sz val="11"/>
        <color theme="1"/>
        <rFont val="Foundry Form Sans"/>
      </rPr>
      <t>Be Green</t>
    </r>
    <r>
      <rPr>
        <b/>
        <sz val="11"/>
        <color theme="1"/>
        <rFont val="Foundry Form Sans"/>
      </rPr>
      <t xml:space="preserve"> Renewable Energy</t>
    </r>
  </si>
  <si>
    <t xml:space="preserve">All major development proposals should maximise opportunities for renewable energy generation by producing, using and storing renewable energy on-site. This is regardless of whether the 35% on-site target has already been met through earlier stages of the energy hierarchy. </t>
  </si>
  <si>
    <r>
      <t>Solar PV should be maximised. Applicants should submit the total PV system output (kWp) and a</t>
    </r>
    <r>
      <rPr>
        <sz val="11"/>
        <color rgb="FF00B050"/>
        <rFont val="Foundry Form Sans"/>
      </rPr>
      <t xml:space="preserve"> detailed roof</t>
    </r>
    <r>
      <rPr>
        <sz val="11"/>
        <color theme="1"/>
        <rFont val="Foundry Form Sans"/>
      </rPr>
      <t xml:space="preserve"> plan showing that the proposed installation has been maximised for the available roof area and clearly outlining any constraints to further PV. </t>
    </r>
    <r>
      <rPr>
        <sz val="11"/>
        <color rgb="FF00B050"/>
        <rFont val="Foundry Form Sans"/>
      </rPr>
      <t>The applicant is expected to situate PVs on green/brown roofs and explore integration with amenity areas.</t>
    </r>
  </si>
  <si>
    <t>Should heat pumps be proposed, applicants will be expected to demonstrate a high specification of energy efficiency measures under be lean, a thorough performance analysis of the heat pump system and, where there are opportunities for DHN connection, that the system is compatible. The detail submitted on heat pumps should include: 
a. An estimate of the heating and/or cooling energy (MWh/annum) the heat pumps would provide to the development and the percentage of contribution to the site’s heat loads. The applicant will be required to demonstrate how the heat fraction from heat pump technologies will be maximised.
b. Details of how the Seasonal Coefficient of Performance (SCOP) and Seasonal Energy Efficiency ratio (SEER) has been calculated for the energy modelling. This should be based on a dynamic calculation of the system boundaries over the course of a year i.e. incorporating variations in source temperatures and the design sink temperatures (for space heat and hot water). 
c. The expected heat source temperature and the heat distribution system temperature with an explanation of how the difference will be minimised to ensure the system runs efficiently. The distribution loss factor should be calculated based on the above information and used for calculation purposes.</t>
  </si>
  <si>
    <t>Should an ambient loop heat network be proposed, the applicant will be required to engage with local DHN stakeholders and demonstrate that proposals will be compatible and commercially viable for future connection to district heating.</t>
  </si>
  <si>
    <t>Carbon Offsetting</t>
  </si>
  <si>
    <t xml:space="preserve">Applicants should maximise carbon emission reductions on-site. Where it is clearly demonstrated that no further carbon savings can be achieved, but the site falls short of the net-zero carbon reduction targets, applicants are required to make a cash-in-lieu contribution to the relevant borough's carbon offset fund using the GLA’s recommended carbon offset price (£95/tonne) or, where a local price has been set, the borough’s carbon offset price. </t>
  </si>
  <si>
    <t>Energy strategies should provide a calculation of the shortfall in carbon emissions and the offset payment that will be made to the borough.</t>
  </si>
  <si>
    <t>Whole Life-Cycle Carbon Assessment</t>
  </si>
  <si>
    <t xml:space="preserve">Applicants will be expected to calculate and reduce whole life-cycle carbon emissions to fully capture the development’s carbon footprint. Applicants should submit a whole life-cycle carbon assessment to the GLA at pre-application stage, as part of the Stage 1 application submission and post-construction, following the Whole Life-Cycle Carbon Assessment Guidance and using the GLA’s reporting template (https://www.london.gov.uk/what-we-do/planning/implementing-london-plan/london-plan-guidance/whole-life-cycle-carbon-assessments-guidance). Applicants will be conditioned to submit a post-construction assessment to report on the development’s actual WLC emissions. </t>
  </si>
  <si>
    <t>https://www.london.gov.uk/what-we-do/planning/implementing-london-plan/london-plan-guidance/whole-life-cycle-carbon-assessments-guidance</t>
  </si>
  <si>
    <r>
      <rPr>
        <b/>
        <i/>
        <sz val="11"/>
        <color theme="1"/>
        <rFont val="Foundry Form Sans"/>
      </rPr>
      <t>Be Seen</t>
    </r>
    <r>
      <rPr>
        <b/>
        <sz val="11"/>
        <color theme="1"/>
        <rFont val="Foundry Form Sans"/>
      </rPr>
      <t xml:space="preserve"> Energy Monitoring</t>
    </r>
  </si>
  <si>
    <t>Applicants will be expected to monitor their development’s energy performance and report on it through the GLA's online monitoring portal. Applicants should review the ‘Be Seen’ energy monitoring guidance to ensure that they are fully aware of the relevant requirements to comply with the ‘be seen’ policy (https://www.london.gov.uk/sites/default/files/be_seen_energy_monitoring_london_plan_guidance_2021.pdft). A commitment should be provided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planning stage webform (https://www.london.gov.uk/what-we-do/planning/implementing-london-plan/london-plan-guidance/be-seen-energy-monitoring-guidance/be-seen-planning-stage-webform) at the planning submission stage, alongside the energy statement. The 'Be Seen' reporting spreadsheet has been developed to enable development teams to capture all data offline before this is submitted via the webform. Should there be any issues with the webform, the reporting spreadsheet can also be submitted directly over email.</t>
  </si>
  <si>
    <t>https://www.london.gov.uk/what-we-do/planning/implementing-london-plan/london-plan-guidance/be-seen-energy-monitoring-guidance</t>
  </si>
  <si>
    <t>https://www.london.gov.uk/what-we-do/planning/implementing-london-plan/london-plan-guidance/be-seen-energy-monitoring-guidance/be-seen-planning-stage-webform</t>
  </si>
  <si>
    <t>Energy Use Intensity and Space Heating Demand Reporting</t>
  </si>
  <si>
    <t>Applicants should report the EUI and space heating demand of the development. Applicants are encouraged to improve performance where possible against the demand values reported in Table 4 of the Energy Assessment Guidance. Applicants can use the ‘be seen’ methodology or an alternative predictive energy modelling methodology. 
Reported values should exclude any renewable energy contribution.</t>
  </si>
  <si>
    <t>Compliance Schedule - To be completed by the GLA Energy Officer</t>
  </si>
  <si>
    <t>Policy</t>
  </si>
  <si>
    <t>Policy Sub-Area</t>
  </si>
  <si>
    <t>Required Data (In line with EAG)</t>
  </si>
  <si>
    <t>Status</t>
  </si>
  <si>
    <t>Policy Compliance</t>
  </si>
  <si>
    <t>GLA Comment Reference</t>
  </si>
  <si>
    <r>
      <rPr>
        <b/>
        <sz val="16"/>
        <color theme="1"/>
        <rFont val="Foundry Form Sans"/>
      </rPr>
      <t>SI 1 - Improving Air Quality</t>
    </r>
    <r>
      <rPr>
        <b/>
        <sz val="11"/>
        <color theme="1"/>
        <rFont val="Foundry Form Sans"/>
      </rPr>
      <t xml:space="preserve">
(relating only to air quality impacts of energy systems; separate air quality officer consultation required)</t>
    </r>
  </si>
  <si>
    <t>Measures/design features to reduce exposure to air pollution</t>
  </si>
  <si>
    <t>Measures to minimise NOx emissions from energy systems</t>
  </si>
  <si>
    <t>N/A</t>
  </si>
  <si>
    <r>
      <rPr>
        <b/>
        <sz val="16"/>
        <color theme="1"/>
        <rFont val="Foundry Form Sans"/>
      </rPr>
      <t xml:space="preserve">SI 2 - Minimising Greenhouse Gas Emissions </t>
    </r>
    <r>
      <rPr>
        <b/>
        <sz val="11"/>
        <color theme="1"/>
        <rFont val="Foundry Form Sans"/>
      </rPr>
      <t xml:space="preserve">
(excluding SI-2-F- WLC; separate WLC consultation required)</t>
    </r>
  </si>
  <si>
    <t>Be Lean emissions reduction</t>
  </si>
  <si>
    <t>Details of energy efficiency measures</t>
  </si>
  <si>
    <t>Received but items still outstanding</t>
  </si>
  <si>
    <t>Alignment with Cooling and Overheating</t>
  </si>
  <si>
    <t>Received and nothing further required</t>
  </si>
  <si>
    <t>Be Lean 10% and/or 15% reduction achieved</t>
  </si>
  <si>
    <t>EUI and space heating demands provided</t>
  </si>
  <si>
    <t>Be Clean</t>
  </si>
  <si>
    <t>SI 3 - Energy Infrastructure data provided (see below)</t>
  </si>
  <si>
    <t>Be Green
Renewable generation maximisation</t>
  </si>
  <si>
    <t xml:space="preserve">Roof Layout detailing maximised PV proposal </t>
  </si>
  <si>
    <t>PV array metrics provided</t>
  </si>
  <si>
    <t>Heat Pump arrangement confirmed</t>
  </si>
  <si>
    <t>Total carbon reduction on-site</t>
  </si>
  <si>
    <t>Confirmation of carbon emission factors used</t>
  </si>
  <si>
    <t>Received; SAP 10.2 proposed and nothing further required</t>
  </si>
  <si>
    <t>GLA carbon emission reporting spreadsheet v2.0</t>
  </si>
  <si>
    <t>Supporting Modelling Outputs (BRUKLs/DER Worksheets)</t>
  </si>
  <si>
    <t>On-site minimum met</t>
  </si>
  <si>
    <t>Carbon offset payment confirmed</t>
  </si>
  <si>
    <t>Draft S106 wording of carbon offset (from borough)</t>
  </si>
  <si>
    <t>Not yet received - applicant to submit and provide reference ---&gt;</t>
  </si>
  <si>
    <t>Be Seen commitment provided</t>
  </si>
  <si>
    <t>Written confirmation/understanding of data requirements</t>
  </si>
  <si>
    <t>Confirmation of Planning Stage 1 submission</t>
  </si>
  <si>
    <t>SI 3 - Energy Infrastructure</t>
  </si>
  <si>
    <t xml:space="preserve">Aligned with heating hierarchy </t>
  </si>
  <si>
    <t>Applicant/Heat Network Stakeholder correspondence</t>
  </si>
  <si>
    <t>Heating system details provided</t>
  </si>
  <si>
    <t>Acceptable Design</t>
  </si>
  <si>
    <t>Futureproofed DHN connection drawings</t>
  </si>
  <si>
    <t>Site heat network drawings</t>
  </si>
  <si>
    <t>Details of management measures proposed</t>
  </si>
  <si>
    <t>SI 4 - Managing Heat Risk</t>
  </si>
  <si>
    <t>Aligned with cooling hierarchy</t>
  </si>
  <si>
    <t>Completed GHA overheating tool</t>
  </si>
  <si>
    <t>CIBSE dynamic overheating analysis</t>
  </si>
  <si>
    <t>Confirmation that cooling criteria have been met</t>
  </si>
  <si>
    <t>Application Metrics</t>
  </si>
  <si>
    <t>Outline Value (if applicable)</t>
  </si>
  <si>
    <t>Detailed Stage 1 Value</t>
  </si>
  <si>
    <t>Detailed Final Value</t>
  </si>
  <si>
    <t>Domestic carbon emissions</t>
  </si>
  <si>
    <t xml:space="preserve">Non-domestic carbon emissions </t>
  </si>
  <si>
    <t>Carbon offset payment amount</t>
  </si>
  <si>
    <t>?</t>
  </si>
  <si>
    <t>kWp renewable generation capacity</t>
  </si>
  <si>
    <t xml:space="preserve">kWh annual renewable energy generation </t>
  </si>
  <si>
    <t>Sqm of proposed PV array</t>
  </si>
  <si>
    <t>Calculated SCOP of heat pumps</t>
  </si>
  <si>
    <t>2.57-3.5</t>
  </si>
  <si>
    <t>Heat fraction provided by heat pumps</t>
  </si>
  <si>
    <t>Flow/Return temperatures proposed</t>
  </si>
  <si>
    <t>Distribution loss assumption</t>
  </si>
  <si>
    <t>Energy Use Intensity</t>
  </si>
  <si>
    <t>Space Heating Demand</t>
  </si>
  <si>
    <t>Whole Life Carbon Assessment</t>
  </si>
  <si>
    <t>Received and Under Separate Consultation</t>
  </si>
  <si>
    <t>Innovative Features</t>
  </si>
  <si>
    <r>
      <t xml:space="preserve">Detailed Comments - Applicant </t>
    </r>
    <r>
      <rPr>
        <b/>
        <u/>
        <sz val="18"/>
        <color theme="1"/>
        <rFont val="Foundry Form Sans"/>
      </rPr>
      <t>MUST</t>
    </r>
    <r>
      <rPr>
        <b/>
        <sz val="18"/>
        <color theme="1"/>
        <rFont val="Foundry Form Sans"/>
      </rPr>
      <t xml:space="preserve"> provide detailed responses to the below items</t>
    </r>
  </si>
  <si>
    <t xml:space="preserve">Comment No. </t>
  </si>
  <si>
    <t xml:space="preserve">GLA Stage I </t>
  </si>
  <si>
    <t>Applicant's Stage I response</t>
  </si>
  <si>
    <t>GLA Post Stage I response</t>
  </si>
  <si>
    <t>Applicant's Post Stage I response</t>
  </si>
  <si>
    <t xml:space="preserve">Date: </t>
  </si>
  <si>
    <t>Documents to be secured</t>
  </si>
  <si>
    <t>General compliance comments</t>
  </si>
  <si>
    <t>The applicant has submitted the GLA’s Carbon Emission Reporting spreadsheet in excel format.</t>
  </si>
  <si>
    <t xml:space="preserve">Be Lean </t>
  </si>
  <si>
    <t xml:space="preserve">Based on the information provided, the domestic new build element of the proposed development is estimated to achieve a reduction of 5.4 tonnes per annum (16%) in regulated CO2 emissions compared to a 2021 Building Regulations compliant development. 
The domestic refurbished element of the proposed development is estimated to achieve a reduction of 2.7 tonnes per annum (14%) in regulated CO2 emissions compared to a 2021 Building Regulations compliant development. </t>
  </si>
  <si>
    <t>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See GLA Energy Assessment Guidance June 2022 paragraphs 7.16-7.19 for further details.</t>
  </si>
  <si>
    <t>Overheating</t>
  </si>
  <si>
    <t>Be Green</t>
  </si>
  <si>
    <t xml:space="preserve">The applicant has submitted a WLC assessment which will be reviewed separately; comments will be provided. The WLC assessment should be presented separately in excel using the GLA's WLC assessment template and should follow the GLA WLC guidance. The template and guidance are available here: https://www.london.gov.uk/what-we-do/planning/implementing-london-plan/london-plan-guidance/whole-life-cycle-carbon-assessments-guidance. Applicants will also be conditioned to submit a post-construction assessment to report on the development’s actual WLC emissions. </t>
  </si>
  <si>
    <t>Be Seen Energy Monitoring</t>
  </si>
  <si>
    <t>EUI and space heating demands has been provided. The applicant has used the SAP and CIBSE TM54 methodologies for these calculations. 
The applicant has reported the EUI and space heating demand against the reference values in Table 4 of GLA guidance. The applicant should provide commentary if the expected performance differs from the reference values.</t>
  </si>
  <si>
    <t xml:space="preserve">Other points </t>
  </si>
  <si>
    <t>The carbon dioxide savings fall short of the on-site target within the London Plan. 
The applicant should consider the scope for additional measures aimed at achieving further carbon reductions.</t>
  </si>
  <si>
    <t>The applicant should provide the relevant modelling output sheets (i.e. TER, DER, BRUKL) for the non-residential refurbishment baseline stage of the energy hierarchy.</t>
  </si>
  <si>
    <t xml:space="preserve">Move resolved comments under this section </t>
  </si>
  <si>
    <t>Received; SAP 10 proposed and nothing further required</t>
  </si>
  <si>
    <t>Received; SAP 2012 proposed and nothing further required</t>
  </si>
  <si>
    <t>Received; SAP 10.2 proposed but items still outstanding</t>
  </si>
  <si>
    <t>Received; SAP 10 proposed but items still outstanding</t>
  </si>
  <si>
    <t>Received; SAP 2012 proposed but items still outstanding</t>
  </si>
  <si>
    <t>Unhide Column F-I if Hybrid Application</t>
  </si>
  <si>
    <t>Domestic (detailed)</t>
  </si>
  <si>
    <r>
      <t xml:space="preserve">Domestic </t>
    </r>
    <r>
      <rPr>
        <b/>
        <sz val="16"/>
        <color rgb="FFFF0000"/>
        <rFont val="Foundry Form Sans"/>
      </rPr>
      <t>(outline/detailed)</t>
    </r>
  </si>
  <si>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</si>
  <si>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</si>
  <si>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</si>
  <si>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</si>
  <si>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2021 Building Regulations </t>
  </si>
  <si>
    <t xml:space="preserve">Baseline i.e. 2013 Building Regulations </t>
  </si>
  <si>
    <t>Energy Efficiency</t>
  </si>
  <si>
    <t>CHP</t>
  </si>
  <si>
    <t>Renewable energy</t>
  </si>
  <si>
    <t>Total</t>
  </si>
  <si>
    <t>Non-domestic (detailed)</t>
  </si>
  <si>
    <r>
      <t xml:space="preserve">Non-domestic </t>
    </r>
    <r>
      <rPr>
        <b/>
        <sz val="16"/>
        <color rgb="FFFF0000"/>
        <rFont val="Foundry Form Sans"/>
      </rPr>
      <t>(outline/detailed)</t>
    </r>
  </si>
  <si>
    <t xml:space="preserve">Carbon offsetting (detailed) </t>
  </si>
  <si>
    <r>
      <t xml:space="preserve">Carbon offsetting </t>
    </r>
    <r>
      <rPr>
        <b/>
        <sz val="16"/>
        <color rgb="FFFF0000"/>
        <rFont val="Foundry Form Sans"/>
      </rPr>
      <t xml:space="preserve">(outline/detailed) </t>
    </r>
  </si>
  <si>
    <t>Shortfall 
(tonnes per annum)</t>
  </si>
  <si>
    <t>Shortfall 
(£)</t>
  </si>
  <si>
    <t xml:space="preserve">Domestic </t>
  </si>
  <si>
    <t>Non-domestic</t>
  </si>
  <si>
    <t xml:space="preserve">Total </t>
  </si>
  <si>
    <t>Potential Compliance-Pending Information</t>
  </si>
  <si>
    <t>Compliant</t>
  </si>
  <si>
    <t>The results of the Dynamic Overheating Analysis, using the CIBSE TM59 methodology, demonstrate that all units pass assuming a g-value of 0.47 and openable windows. The applicant has confirmed that the overheating assessment has taken account all the requirements and limits set out in Approved Document O. However, there are failures reported at the West Central Street and High Holborn sites when windows are assumed close due to noise and air quality issues. The Vine Lane site is not affected by these constraints. 
The analysis demonstrates that there are a significant number of failures under the DSY 2 and DSY 3 weather files. The applicant should demonstrate that the risk of overheating has been reduced further and maximise compliance as far as practical and that all passive measures have been explored, including reduced glazing and increased external shading. The applicant should commit to providing guidance to occupants on future minimising future dwelling overheating risk in line with the cooling hierarchy.   
The applicant should confirm that any required blinds will be included in the base build and demonstrate that the blinds do not interfere with the effective opening area of windows.
The applicant is proposing cooling  at the West Central Street and High Holborn sites due to windows needing to be closed at night due to noise. Any cooling provision (both cooling capacity and number of units provided with cooling) should be minimised and further passive measures should be investigated as outlined above. The applicant should quantify the number of units that will require cooling and the expected cooling load associated. The applicant should provide details on the set point and control strategy, to ensure that the system will not be used for comfort cooling.</t>
  </si>
  <si>
    <t>The area weighted average (MJ/m2) and total (MJ/year) cooling demand for the actual and notional building has been provided and the applicant has demonstrated that the actual building’s cooling demand is lower than the notional.
Mixed mode ventilation is proposed for the non-domestic element. A Dynamic Overheating Analysis has been undertaken using the CIBSE TM52 methodology. Its results demonstrate that the spaces fail, with natural ventilation alone. Cooling has been proposed in these spaces. This is accepted in this case.</t>
  </si>
  <si>
    <t xml:space="preserve">The applicant is not proposing to install any PV across the development. This is very disappointing.
The applicant should reconsider the PV provision and the should provide a detailed roof layout demonstrating that the roof’s potential for a PV installation has been maximised and clearly outlining any constraints to the provision of further PV, such as plant space or solar insolation levels. The applicant is expected to situate PV on any green/brown roof areas using bio solar arrangement and should indicate how PV can be integrated with any amenity areas. They should also explain why they suggest a dual pitched roof is unsuitable for PV. The on-site savings from renewable energy technologies should be maximised regardless of the London Plan targets having been met.
</t>
  </si>
  <si>
    <t>Heat pumps are being proposed in the form of a (centralised) ASHP system.
The applicant should provide the flow/return temperatures and distribution loss assumption.</t>
  </si>
  <si>
    <t>The proposal to be a LETI pioneer is welcomed.</t>
  </si>
  <si>
    <t>The applicant has carried out an investigation and there are no existing or planned district heating networks within the vicinity of the proposed development. They should contact relevant stakeholders including the borough energy officer, local heat network operators and nearby developers and ask whether they know of any local heat network connection opportunities. Evidence of the correspondence should be submitted. Correspondence is included within the energy statement but further confirmation that no existing or planned networks are within the surrounding area should be provided from the borough or relevant stakeholders.</t>
  </si>
  <si>
    <t>Camden response</t>
  </si>
  <si>
    <t>Date: 13/09/2023</t>
  </si>
  <si>
    <t>GLA policy has been followed with regards to connection to local heat networks. Given the scale of this development we are creating our own heat networks to serve the majority of the buildings and enable sharing of waste heat withing the site. In itself the development is local heat network.
The scale of development makes it highly unlikely that any nearby developments would generate sufficient excess heat to make a significant impact and warrant the infrastructure to distribute the heat, which would have its own distribution losses. Ambient heat loops have been employed to mean that distribution losses are negligable. The current proposal embeds low carbon heat generation in line with the GLA heating hierarchy.</t>
  </si>
  <si>
    <t>The applicant would like to install PV across the development but concept design stage investigations did not highlight feasible locations. We would welcome a condition to review the feasibility as the design progresses and to install such PV as the feasibility study identifies.</t>
  </si>
  <si>
    <t>The WLCA has been independently reviewed by a 3rd party and the Applicant is confident that any issues will be addressed and be policy compliant</t>
  </si>
  <si>
    <t>The applicant commits to consider additional measures aimed at achieving further carbon reductions during detailed design.</t>
  </si>
  <si>
    <t>The carbon offset payment will be confirmed with the borough and the draft s106 agreement submitted</t>
  </si>
  <si>
    <t>Appendix B BRUKL lean reports_Part 6.pdf represents the lean (BER) and baseline (TER) of the non-domestic refurbishment and we have reattached for ease.</t>
  </si>
  <si>
    <t>We are excited to take this project forward with LETI</t>
  </si>
  <si>
    <t>We have followed the energy hierarchy to drive down passive energy demands of the building, including building fabric, thermal bridging, heat recovery and a balance between CO2, daylighting and overheating/cooling. As detailed design develops we will be refining these details to reduce the energy demand and improved energy efficiency of building services.
1 Museum St is the largest new build non-domestic unit. At the lean stage it does not improve on the notional building under heating and hot water only. All other end uses are an improvement.
For space heating this is because a reduction in cooling load has been prioritised over heating to combat future climate change and higher future cooling demands. Part L does not accurately reflect the cooling demands of high internal gain buildings such as offices. The lighting gains are 42% lower than those of the notional building through use of high efficiency lighting and lighting controls. The notional building gets "free heat" from the additional lighting.
The overall facade U-value is higher than the notional building as default thermal bridging coefficients have been used in the actual building. These are added at 25% in the actual building as opposed to only 10% in the notional building. As the design develops it is the thermal bridging can be more accurately calculated and added to the modelling which will improve the performance.
The hot water comsumption is only slightly higher than the notional building. Although the issue of the notional DHW delivery losses has been largely fixed for buildings with high DHW use in Part L 2021, there are still very low distribution losses used that are hard to match in practice. This will be monitored in desgin
Appendix B BRUKL lean reports_Part 6.pdf represents the lean (BER) and baseline (TER) of the non-domestic refurbishment and we have reattached for ease.</t>
  </si>
  <si>
    <r>
      <rPr>
        <sz val="11"/>
        <rFont val="Arial"/>
        <family val="2"/>
      </rPr>
      <t>The energy strategy could be compliant with the London Plan 2021 policies however, the applicant is required to submit the additional information to demonstrate policy compliance which has been requested below.</t>
    </r>
    <r>
      <rPr>
        <sz val="11"/>
        <color rgb="FFFF0000"/>
        <rFont val="Arial"/>
        <family val="2"/>
      </rPr>
      <t xml:space="preserve">
</t>
    </r>
    <r>
      <rPr>
        <sz val="11"/>
        <color theme="4"/>
        <rFont val="Arial"/>
        <family val="2"/>
      </rPr>
      <t xml:space="preserve">
</t>
    </r>
    <r>
      <rPr>
        <sz val="11"/>
        <rFont val="Arial"/>
        <family val="2"/>
      </rPr>
      <t>The applicant's response to GLA's energy comments should be provided directly within this Energy Memo. Any wider supporting material submitted should be referenced within the applicant's memo response.</t>
    </r>
  </si>
  <si>
    <r>
      <t>Based on the information provided, the non-domestic new build element of the proposed development is estimated to achieve a reduction of 8.3 tonnes per annum (12%) in regulated CO</t>
    </r>
    <r>
      <rPr>
        <sz val="8"/>
        <rFont val="Arial"/>
        <family val="2"/>
      </rPr>
      <t>2</t>
    </r>
    <r>
      <rPr>
        <sz val="11"/>
        <rFont val="Arial"/>
        <family val="2"/>
      </rPr>
      <t xml:space="preserve"> emissions compared to a 2021 Building Regulations compliant development. 
The applicant should note that the London Plan includes a target of a minimum 15% improvement on 2021 Building Regulations from energy efficiency which applicants should target. The applicant should therefore consider modelling additional energy efficiency measures to meet the EE target.
The applicant has stated that the building typology assumed has resulted in the 15% energy reduction target not being achievable.  Although certain constraints can be appreciated as per the GLA cover note on Part L 2021, the applicant should demonstrate which areas of energy use are not performing well and provide robust justification for this, particularly on the energy uses that are higher for the actual building than the notional. 
The non-domestic refurbished element of the proposed development is estimated to achieve a reduction of 1.3 tonnes per annum (38%) in regulated CO2 emissions compared to a 2021 Building Regulations compliant development.
The applicant should provide the BRUKL for the baseline refurbishment model.</t>
    </r>
  </si>
  <si>
    <r>
      <t xml:space="preserve">The applicant is proposing block-by-block heat networks supplied by centralised energy centres. It should be confirmed that all apartments and non-domestic building uses will be connected to the heat networks.
The applicant is proposing an individual heating system in the High Holborn building. The applicant should clarify why this has been proposed. They should propose a communal heating system and any divergences from policy should be robustly justified.
A drawing/schematic showing the route of the heat networks linking all buildings/uses on the site should be provided alongside a drawing indicating the floor area, internal layout and location of the energy centres for all blocks.. 
The applicant has provided a commitment that the development is designed to allow future connection to a district heating network. This should include a single point of connection to the district heating network. This requirement is to be secured through a </t>
    </r>
    <r>
      <rPr>
        <b/>
        <u/>
        <sz val="11"/>
        <rFont val="Arial"/>
        <family val="2"/>
      </rPr>
      <t>suitable condition or legal wording.</t>
    </r>
  </si>
  <si>
    <r>
      <t xml:space="preserve">A commitment has been provided that the development will be designed to enable post construction monitoring and that the information set out in the ‘Be Seen’ guidance is submitted to the GLA’s portal at the appropriate reporting stages. This will be secured through </t>
    </r>
    <r>
      <rPr>
        <b/>
        <u/>
        <sz val="11"/>
        <rFont val="Arial"/>
        <family val="2"/>
      </rPr>
      <t>suitable legal wording.</t>
    </r>
    <r>
      <rPr>
        <sz val="11"/>
        <rFont val="Arial"/>
        <family val="2"/>
      </rPr>
      <t xml:space="preserve">
The 'Be Seen' reporting spreadsheet has been developed to enable development teams to capture all data offline before this is submitted via the webform. The applicant has submitted the spreadsheet; they also should confirm that the planning stage data has been submitted to GLA via the webform.</t>
    </r>
  </si>
  <si>
    <r>
      <t xml:space="preserve">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t>
    </r>
    <r>
      <rPr>
        <b/>
        <u/>
        <sz val="11"/>
        <rFont val="Arial"/>
        <family val="2"/>
      </rPr>
      <t>draft s106 agreement</t>
    </r>
    <r>
      <rPr>
        <sz val="11"/>
        <rFont val="Arial"/>
        <family val="2"/>
      </rPr>
      <t xml:space="preserve"> should be submitted when available to evidence the carbon offset agreement with the borough.</t>
    </r>
  </si>
  <si>
    <t>Compliant - No action required</t>
  </si>
  <si>
    <t xml:space="preserve">We will address each of GLA's comments in turn as part of the energy memo and reissue the requested BRUKL. We have aimed to be robust and realisitc in our approach and as such expect to see continued improvement through thte design stages as detail is progressed. </t>
  </si>
  <si>
    <t xml:space="preserve">Cost considerations will be outlined and commitments to protect consumer will be made. We have established a dialogue with our preferred Housing Association Origin to safeguarding the interests of the affordable tenants through the design. </t>
  </si>
  <si>
    <t xml:space="preserve">In line with the GLA guidace, we have prioritised energy demand reduction. This includes following the energy hierarchy to Be Lean, and selecting ambient heat networks to minimise heat distribution losses.
The Applicant commits to following the Be Seen post construction monitoring to keep running costs low.
 The Applicant also commits to following appropriate quality assurance mechanisms, including CIBSE Code of Practice for heat networks.
Costs to occupants have not yet been estimated at concept design, but when they are the following will be considered:
-Fuel used (including taxes, Climate Change Levy etc.)
-Incentives (if applicable)
-Electricity sales (if applicable)
-Plant replacement
-Overheads
-Maintenance
We have established a dialogue with our preferred Housing Association Origin to safeguarding the interests of the affordable tenants through the design. </t>
  </si>
  <si>
    <t>See GLA response</t>
  </si>
  <si>
    <t xml:space="preserve">Please see below which we trust adresses the queries and demonstrates policy compliance.  </t>
  </si>
  <si>
    <t>The ambient loop flow and return temperature varies and is largley 20C flow and 5C delta T for heating/cooling mode respectively. The distribution losses in this approach are considered negligable.</t>
  </si>
  <si>
    <t>Compliant - We confirm that the planning stage data has been submitted to the GLA via the webform</t>
  </si>
  <si>
    <t>Information to be provided and S106 requirement accepted: We will provide these calculations from the submitted worksheets for each residential area and accept the inclusion of this within the S106 agreement.</t>
  </si>
  <si>
    <t>The EUI and space heating demands have been provided in line with GLA policy requirements. It is widely recognised within the industry that the GLA benchmarks are very hard to achieve.
The 1 Museum Street office is by far the largest energy user in the development. It's EUI is currently achieving 73.6 kWh/m2/yr GIA, which is a market-leading performance. The building is adopting a Design for Performance NABERS assessment and targeting a 5* rating. By adopting this operational energy performance target, the building will be monitored more stringently than under Be Seen and its real world operational performance will be assessed through its life.
The space heating demand and EUI figures presented in tables 4-12 and 9-1 of the Energy Statement include refurbished and Listed dwellings. It is hard to reduce intrinsic demand to meet Paris proof targets. The new build residential units have balanced fabric performance and window area to provide well daylit spaces that comply with the GLA CO2 emissions targets.
The calculations have used Concept Design levels of design detail and it is anticipated that as design develops more detail can be calculated and that both space heating demand and EUI figures can be reduced.
The Applicant will explore futher measures in detailed design to reduce space heating demand and EUI, including  through the development of controls and metering strategies that enable the comparison of forecast energy use and in-performance energy</t>
  </si>
  <si>
    <t>See GLA response.</t>
  </si>
  <si>
    <t>GLA policy has been followed with regards to connection to local heat networks. Given the scale of this development we are creating our own heat networks to serve the majority of the buildings and enable sharing of waste heat withing the site. In itself the development is local heat network.  
Through previous dialogue (which we'll provide) it was confirmed that there were no suitable district heat networks within the vicinity. However the design and energy strategy for the development incorporates future proofing measures to connect should this become available. 
We welcome a condition to further explore opportunities for heat sources and to safeguard routes.</t>
  </si>
  <si>
    <r>
      <t xml:space="preserve">The applicant would like to install PV across the development but concept design stage investigations did not highlight feasible locations as this tight urban site does present challenges in maximising both urban greening and biodiversity along with on site generation. We would welcome a condition to review the feasibility as the design progresses and to install such PV as the feasibility study identifies. 
</t>
    </r>
    <r>
      <rPr>
        <i/>
        <sz val="11"/>
        <color rgb="FF0070C0"/>
        <rFont val="Arial"/>
        <family val="2"/>
      </rPr>
      <t>Suggested condition wording: Prior to installation of the relevant part of each building, a feasibility assessment with the aim of 
maximising the provision of solar photovoltaics and green roofs should be submitted to the local planning authority and approved in writing. The buildings shall not be occupied until the approved details have been implemented.
Reason: To ensure the development provides appropriate on-site renewable energy facilities in accordance with policies CC2 of the London Borough of Camden Local plan Policies</t>
    </r>
  </si>
  <si>
    <t xml:space="preserve">GLA policy has been followed with regards to connection to local heat networks. Given the scale of this development we are creating our own heat networks to serve the majority of the buildings and enable sharing of waste heat withing the site. In itself the development is local heat network.  Through previous dialogue with LBC (provided) it was confirmed that there were no suitable district heat networks within the vicinity. However the design and energy strategy for the development incorporates future proofing measures to connect should this become available. 
Following the GLA heat hierarchy all apartments and non-domestic building uses will be connected to heat networks, apart from High Holborn currently. 
On the High Holborn block and energy efficient solution has been proposed that has been balanced with increased embodied carbon from a heat network in a relatively small building (3 homes and 1 retail unit). The feasibility of a heat network at High Holborn will be continually reviewed. 
There is capacity in the heat networks to connect the retail units.
The Applicant is commited to a future connection to a district heating network including a single point of connection and welcome a suitable condition or legal wording.
A sketch showing the route of the heat network is attached.
</t>
  </si>
  <si>
    <r>
      <t>The overheating analysis complies with the GLA policy requirements and with Part O of the building regulations. When windows are fully openable it has been shown that dwellings are well designed to prevent overheating.
There are local noise and air quality issues and so windows must be close</t>
    </r>
    <r>
      <rPr>
        <sz val="11"/>
        <rFont val="Arial"/>
        <family val="2"/>
      </rPr>
      <t>d in 24</t>
    </r>
    <r>
      <rPr>
        <sz val="11"/>
        <color theme="1"/>
        <rFont val="Arial"/>
        <family val="2"/>
      </rPr>
      <t xml:space="preserve"> dwellings according to Part O. These are the only units to which cooling has been applied.
The overheating criteria are met using DSY1 and are presented for DSY2 and DSY3 in line with GLA requirements. There is no policy requirement to meet the criteria under DSY2 and DSY3. In line with Part O, residential occupants will be provided with guidance on how to mitigate overheating in extreme conditions such as those represented by DSY2 and DSY3. This will include measures not permitted in the Part O calculations such as using internal blinds or curtains to prevent solar gains, and only opening windows when outside is cooler during the day, and opening windows fully to pre-cool in the morning and overnight. These are normal measures to be taken by occupant that significantly reduce internal temperatures, but are not permitted in the calculations.
Glazing areas, g-values and external shading have been investigated, but are balanced against other wellbeing issues such as daylight, and against CO2 emissions.
Blinds have not been included in the assessment, in line with Part O requirements, and are shown to not be required and are therefore not part of the base build.
Cooling is only proposed where external factors mean that windows cannot be used to mitigate overheating and affected units are shown in Figure 5-5 of the Energy Statement.
The anticipated cooling load for the affected units has been included in the Energy Statement in table 5-10. Cooling will be minimised by being sized to achieve Part O comfort on peak days only with a set point of 26C, and not to provide full air conditionin</t>
    </r>
    <r>
      <rPr>
        <sz val="11"/>
        <rFont val="Arial"/>
        <family val="2"/>
      </rPr>
      <t>g.  The controls strategy will be defined as part of the detailed design, and occupants will have control. Those affected units with MVHRs will have a cooling coil in the MVHR, and listed buildings will have some other form of cooling such as FCUs</t>
    </r>
  </si>
  <si>
    <t>Date: 15/09/2023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</si>
</sst>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8">
    <font>
      <sz val="11"/>
      <color theme="1"/>
      <name val="Calibri"/>
      <family val="2"/>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b/>
      <i/>
      <sz val="11"/>
      <color theme="1"/>
      <name val="Foundry Form Sans"/>
    </font>
    <font>
      <vertAlign val="superscript"/>
      <sz val="11"/>
      <color theme="1"/>
      <name val="Foundry Form Sans"/>
    </font>
    <font>
      <b/>
      <sz val="11"/>
      <color theme="1"/>
      <name val="Calibri"/>
      <family val="2"/>
      <scheme val="minor"/>
    </font>
    <font>
      <b/>
      <sz val="18"/>
      <color theme="1"/>
      <name val="Foundry Form Sans"/>
    </font>
    <font>
      <b/>
      <u/>
      <sz val="18"/>
      <color theme="1"/>
      <name val="Foundry Form Sans"/>
    </font>
    <font>
      <sz val="11"/>
      <color theme="0" tint="-0.14999847407452621"/>
      <name val="Foundry Form Sans"/>
    </font>
    <font>
      <b/>
      <sz val="11"/>
      <color theme="0"/>
      <name val="Calibri"/>
      <family val="2"/>
      <scheme val="minor"/>
    </font>
    <font>
      <b/>
      <sz val="11"/>
      <color theme="0"/>
      <name val="Foundry Form Sans"/>
    </font>
    <font>
      <sz val="11"/>
      <color theme="0"/>
      <name val="Calibri"/>
      <family val="2"/>
      <scheme val="minor"/>
    </font>
    <font>
      <sz val="11"/>
      <color theme="0"/>
      <name val="Foundry Form Sans"/>
    </font>
    <font>
      <u/>
      <sz val="11"/>
      <color theme="10"/>
      <name val="Calibri"/>
      <family val="2"/>
      <scheme val="minor"/>
    </font>
    <font>
      <b/>
      <i/>
      <sz val="11"/>
      <name val="Foundry Form Sans"/>
    </font>
    <font>
      <u/>
      <sz val="11"/>
      <name val="Foundry Form Sans"/>
    </font>
    <font>
      <b/>
      <u/>
      <sz val="11"/>
      <name val="Foundry Form Sans"/>
    </font>
    <font>
      <b/>
      <sz val="16"/>
      <color rgb="FFFF0000"/>
      <name val="Foundry Form Sans"/>
    </font>
    <font>
      <i/>
      <sz val="9"/>
      <color theme="1"/>
      <name val="Foundry Form Sans"/>
    </font>
    <font>
      <i/>
      <sz val="8"/>
      <color theme="1"/>
      <name val="Foundry Form Sans"/>
    </font>
    <font>
      <sz val="11"/>
      <color theme="9"/>
      <name val="Foundry Form Sans"/>
    </font>
    <font>
      <sz val="11"/>
      <color rgb="FF00B050"/>
      <name val="Foundry Form Sans"/>
    </font>
    <font>
      <b/>
      <sz val="11"/>
      <color rgb="FF00B050"/>
      <name val="Foundry Form Sans"/>
    </font>
    <font>
      <sz val="8"/>
      <name val="Calibri"/>
      <family val="2"/>
      <scheme val="minor"/>
    </font>
    <font>
      <b/>
      <sz val="16"/>
      <name val="Foundry Form Sans"/>
    </font>
    <font>
      <b/>
      <sz val="11"/>
      <color rgb="FFFF0000"/>
      <name val="Foundry Form Sans"/>
    </font>
    <font>
      <sz val="11"/>
      <color theme="1"/>
      <name val="Arial"/>
      <family val="2"/>
    </font>
    <font>
      <sz val="11"/>
      <name val="Arial"/>
      <family val="2"/>
    </font>
    <font>
      <sz val="11"/>
      <color rgb="FFFF0000"/>
      <name val="Arial"/>
      <family val="2"/>
    </font>
    <font>
      <sz val="11"/>
      <color theme="4"/>
      <name val="Arial"/>
      <family val="2"/>
    </font>
    <font>
      <b/>
      <sz val="11"/>
      <color theme="1"/>
      <name val="Arial"/>
      <family val="2"/>
    </font>
    <font>
      <sz val="8"/>
      <name val="Arial"/>
      <family val="2"/>
    </font>
    <font>
      <b/>
      <u/>
      <sz val="11"/>
      <name val="Arial"/>
      <family val="2"/>
    </font>
    <font>
      <b/>
      <sz val="11"/>
      <name val="Arial"/>
      <family val="2"/>
    </font>
    <font>
      <sz val="11"/>
      <color rgb="FF00B050"/>
      <name val="Arial"/>
      <family val="2"/>
    </font>
    <font>
      <sz val="11"/>
      <color rgb="FF92D050"/>
      <name val="Arial"/>
      <family val="2"/>
    </font>
    <font>
      <sz val="11"/>
      <color rgb="FF0070C0"/>
      <name val="Arial"/>
      <family val="2"/>
    </font>
    <font>
      <i/>
      <sz val="11"/>
      <color rgb="FF0070C0"/>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1" tint="0.49998474074526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4"/>
        <bgColor indexed="64"/>
      </patternFill>
    </fill>
  </fills>
  <borders count="5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4">
    <xf numFmtId="0" fontId="0" fillId="0" borderId="0"/>
    <xf numFmtId="9" fontId="12" fillId="0" borderId="0" applyFont="0" applyFill="0" applyBorder="0" applyAlignment="0" applyProtection="0"/>
    <xf numFmtId="0" fontId="12" fillId="4" borderId="14" applyNumberFormat="0" applyFont="0" applyAlignment="0" applyProtection="0"/>
    <xf numFmtId="0" fontId="23" fillId="0" borderId="0" applyNumberFormat="0" applyFill="0" applyBorder="0" applyAlignment="0" applyProtection="0"/>
  </cellStyleXfs>
  <cellXfs count="23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xf numFmtId="0" fontId="2" fillId="2" borderId="0" xfId="0" applyFont="1" applyFill="1"/>
    <xf numFmtId="0" fontId="4" fillId="2" borderId="0" xfId="0" applyFont="1" applyFill="1"/>
    <xf numFmtId="0" fontId="3" fillId="2" borderId="0" xfId="0" applyFont="1" applyFill="1"/>
    <xf numFmtId="0" fontId="2" fillId="2" borderId="0" xfId="0" applyFont="1" applyFill="1" applyAlignment="1">
      <alignment horizontal="left" wrapText="1"/>
    </xf>
    <xf numFmtId="0" fontId="5" fillId="2" borderId="0" xfId="0" applyFont="1" applyFill="1"/>
    <xf numFmtId="0" fontId="3" fillId="2" borderId="0" xfId="0" applyFont="1" applyFill="1" applyAlignment="1">
      <alignment horizontal="center"/>
    </xf>
    <xf numFmtId="0" fontId="2" fillId="2" borderId="1" xfId="0" applyFont="1" applyFill="1" applyBorder="1" applyAlignment="1">
      <alignment horizontal="right"/>
    </xf>
    <xf numFmtId="0" fontId="6" fillId="2" borderId="0" xfId="0" applyFont="1" applyFill="1"/>
    <xf numFmtId="0" fontId="2" fillId="0" borderId="0" xfId="0" applyFont="1" applyAlignment="1">
      <alignment horizontal="center" vertical="center"/>
    </xf>
    <xf numFmtId="0" fontId="0" fillId="2" borderId="0" xfId="0" applyFill="1"/>
    <xf numFmtId="0" fontId="1" fillId="2" borderId="2" xfId="0" applyFont="1" applyFill="1" applyBorder="1" applyAlignment="1">
      <alignment vertical="center" wrapText="1"/>
    </xf>
    <xf numFmtId="0" fontId="1" fillId="2" borderId="2"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7" fillId="2" borderId="0" xfId="0" applyFont="1" applyFill="1" applyAlignment="1">
      <alignment vertical="center" wrapText="1"/>
    </xf>
    <xf numFmtId="0" fontId="8" fillId="2" borderId="0" xfId="0" applyFont="1" applyFill="1" applyAlignment="1">
      <alignment horizontal="center" vertical="center" wrapText="1"/>
    </xf>
    <xf numFmtId="0" fontId="2" fillId="2" borderId="0" xfId="0" applyFont="1" applyFill="1" applyAlignment="1">
      <alignment horizontal="right" vertical="center" wrapText="1"/>
    </xf>
    <xf numFmtId="0" fontId="7" fillId="2" borderId="2" xfId="0" applyFont="1" applyFill="1" applyBorder="1" applyAlignment="1">
      <alignment horizontal="center" vertical="center" wrapText="1"/>
    </xf>
    <xf numFmtId="0" fontId="2" fillId="2" borderId="5" xfId="0" applyFont="1" applyFill="1" applyBorder="1"/>
    <xf numFmtId="0" fontId="0" fillId="2" borderId="5" xfId="0" applyFill="1" applyBorder="1"/>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2"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2" fillId="2" borderId="2" xfId="0" applyFont="1" applyFill="1" applyBorder="1"/>
    <xf numFmtId="0" fontId="3" fillId="3" borderId="6" xfId="0" applyFont="1" applyFill="1" applyBorder="1" applyAlignment="1">
      <alignment horizontal="left" vertical="center"/>
    </xf>
    <xf numFmtId="0" fontId="2"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2" fillId="2" borderId="2" xfId="1" applyFont="1" applyFill="1" applyBorder="1" applyAlignment="1">
      <alignment horizontal="right" vertical="center" wrapText="1"/>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5" xfId="0" applyFont="1" applyFill="1" applyBorder="1" applyAlignment="1">
      <alignment wrapText="1"/>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2" fillId="2" borderId="0" xfId="0" applyFont="1" applyFill="1" applyAlignment="1">
      <alignment wrapText="1"/>
    </xf>
    <xf numFmtId="0" fontId="3" fillId="3" borderId="6" xfId="0" quotePrefix="1" applyFont="1" applyFill="1" applyBorder="1" applyAlignment="1">
      <alignment horizontal="left" vertical="center"/>
    </xf>
    <xf numFmtId="0" fontId="3" fillId="0" borderId="0" xfId="0" applyFont="1" applyAlignment="1">
      <alignment horizontal="left" vertical="center"/>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3" borderId="6" xfId="0" applyFill="1" applyBorder="1" applyAlignment="1">
      <alignment horizontal="center" vertical="center" wrapText="1"/>
    </xf>
    <xf numFmtId="0" fontId="15" fillId="0" borderId="9" xfId="0" applyFont="1" applyBorder="1"/>
    <xf numFmtId="0" fontId="16" fillId="2" borderId="0" xfId="0" applyFont="1" applyFill="1" applyAlignment="1">
      <alignment horizontal="left" vertical="center"/>
    </xf>
    <xf numFmtId="0" fontId="15" fillId="0" borderId="11" xfId="0" applyFont="1" applyBorder="1"/>
    <xf numFmtId="0" fontId="2" fillId="2" borderId="6" xfId="0" applyFont="1" applyFill="1" applyBorder="1" applyAlignment="1">
      <alignment vertical="center" wrapText="1"/>
    </xf>
    <xf numFmtId="0" fontId="18" fillId="0" borderId="0" xfId="0" applyFont="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Alignment="1">
      <alignment horizontal="center" vertical="center"/>
    </xf>
    <xf numFmtId="0" fontId="15" fillId="0" borderId="22" xfId="0" applyFont="1" applyBorder="1"/>
    <xf numFmtId="0" fontId="20" fillId="5" borderId="15" xfId="0" applyFont="1" applyFill="1" applyBorder="1" applyAlignment="1">
      <alignment horizontal="center" vertical="center"/>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20" fillId="5" borderId="23" xfId="0" applyFont="1" applyFill="1" applyBorder="1" applyAlignment="1">
      <alignment horizontal="center" vertical="center"/>
    </xf>
    <xf numFmtId="0" fontId="15" fillId="0" borderId="20" xfId="0" applyFont="1" applyBorder="1"/>
    <xf numFmtId="0" fontId="15" fillId="0" borderId="29" xfId="0" applyFont="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0" fillId="0" borderId="29" xfId="0" applyBorder="1" applyAlignment="1">
      <alignment horizontal="center" vertical="center" wrapText="1"/>
    </xf>
    <xf numFmtId="0" fontId="19" fillId="5" borderId="18" xfId="0" applyFont="1" applyFill="1" applyBorder="1" applyAlignment="1">
      <alignment wrapText="1"/>
    </xf>
    <xf numFmtId="0" fontId="3" fillId="5" borderId="24" xfId="0" applyFont="1" applyFill="1" applyBorder="1" applyAlignment="1">
      <alignment horizontal="center" vertical="center"/>
    </xf>
    <xf numFmtId="0" fontId="2" fillId="5" borderId="27" xfId="0" applyFont="1" applyFill="1" applyBorder="1" applyAlignment="1">
      <alignment horizontal="center" vertical="center" wrapText="1"/>
    </xf>
    <xf numFmtId="0" fontId="0" fillId="5" borderId="33" xfId="0"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27" xfId="0" applyFont="1" applyFill="1" applyBorder="1"/>
    <xf numFmtId="0" fontId="3" fillId="5" borderId="35" xfId="0" applyFont="1" applyFill="1" applyBorder="1" applyAlignment="1">
      <alignment horizontal="center" vertical="center"/>
    </xf>
    <xf numFmtId="0" fontId="2" fillId="5" borderId="22" xfId="0" applyFont="1" applyFill="1" applyBorder="1" applyAlignment="1">
      <alignment horizontal="center" vertical="center" wrapText="1"/>
    </xf>
    <xf numFmtId="0" fontId="0" fillId="5" borderId="29" xfId="0" applyFill="1" applyBorder="1" applyAlignment="1">
      <alignment horizontal="center" vertical="center" wrapText="1"/>
    </xf>
    <xf numFmtId="0" fontId="15" fillId="5" borderId="2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5" borderId="0" xfId="0" applyFont="1" applyFill="1" applyAlignment="1">
      <alignment horizontal="center" vertical="center" wrapText="1"/>
    </xf>
    <xf numFmtId="0" fontId="2" fillId="3" borderId="29" xfId="0" applyFont="1" applyFill="1" applyBorder="1" applyAlignment="1">
      <alignment horizontal="center" vertical="center" wrapText="1"/>
    </xf>
    <xf numFmtId="0" fontId="25" fillId="2" borderId="1" xfId="0" applyFont="1" applyFill="1" applyBorder="1"/>
    <xf numFmtId="0" fontId="24" fillId="2" borderId="44" xfId="0" applyFont="1" applyFill="1" applyBorder="1"/>
    <xf numFmtId="0" fontId="25" fillId="2" borderId="45"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5" fillId="3" borderId="45"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5" fillId="2" borderId="45" xfId="0" applyFont="1" applyFill="1" applyBorder="1" applyAlignment="1">
      <alignment vertical="center" wrapText="1"/>
    </xf>
    <xf numFmtId="0" fontId="25" fillId="2" borderId="45" xfId="3" applyFont="1" applyFill="1" applyBorder="1" applyAlignment="1">
      <alignment horizontal="left" vertical="center" wrapText="1"/>
    </xf>
    <xf numFmtId="0" fontId="25" fillId="2" borderId="44" xfId="3" applyFont="1" applyFill="1" applyBorder="1" applyAlignment="1">
      <alignment horizontal="left" vertical="center" wrapText="1"/>
    </xf>
    <xf numFmtId="0" fontId="25" fillId="2" borderId="46" xfId="3" applyFont="1" applyFill="1" applyBorder="1" applyAlignment="1">
      <alignment horizontal="left" vertical="center" wrapText="1"/>
    </xf>
    <xf numFmtId="0" fontId="25" fillId="2" borderId="47" xfId="0" applyFont="1" applyFill="1" applyBorder="1"/>
    <xf numFmtId="0" fontId="24" fillId="2" borderId="4" xfId="0" applyFont="1" applyFill="1" applyBorder="1"/>
    <xf numFmtId="0" fontId="25" fillId="2" borderId="2"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6" fillId="2" borderId="47"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5" fillId="2" borderId="2" xfId="0" applyFont="1" applyFill="1" applyBorder="1" applyAlignment="1">
      <alignment vertical="center" wrapText="1"/>
    </xf>
    <xf numFmtId="0" fontId="25" fillId="2" borderId="2" xfId="3" applyFont="1" applyFill="1" applyBorder="1" applyAlignment="1">
      <alignment horizontal="left" vertical="center" wrapText="1"/>
    </xf>
    <xf numFmtId="0" fontId="25" fillId="2" borderId="4" xfId="3" applyFont="1" applyFill="1" applyBorder="1" applyAlignment="1">
      <alignment horizontal="left" vertical="center" wrapText="1"/>
    </xf>
    <xf numFmtId="0" fontId="25" fillId="2" borderId="3" xfId="3" applyFont="1" applyFill="1" applyBorder="1" applyAlignment="1">
      <alignment horizontal="left" vertical="center" wrapText="1"/>
    </xf>
    <xf numFmtId="0" fontId="2" fillId="2" borderId="0" xfId="0" applyFont="1" applyFill="1" applyAlignment="1">
      <alignment vertical="center" wrapText="1"/>
    </xf>
    <xf numFmtId="0" fontId="25" fillId="2" borderId="0" xfId="0" applyFont="1" applyFill="1"/>
    <xf numFmtId="0" fontId="20" fillId="6" borderId="15" xfId="0" applyFont="1" applyFill="1" applyBorder="1" applyAlignment="1">
      <alignment horizontal="center" vertical="center"/>
    </xf>
    <xf numFmtId="0" fontId="19" fillId="6" borderId="16" xfId="0" applyFont="1" applyFill="1" applyBorder="1" applyAlignment="1">
      <alignment horizontal="center" vertical="center" wrapText="1"/>
    </xf>
    <xf numFmtId="0" fontId="19" fillId="6" borderId="18" xfId="0" applyFont="1" applyFill="1" applyBorder="1" applyAlignment="1">
      <alignment horizontal="center" vertical="center"/>
    </xf>
    <xf numFmtId="9" fontId="3" fillId="7" borderId="8" xfId="0" applyNumberFormat="1" applyFont="1" applyFill="1" applyBorder="1" applyAlignment="1">
      <alignment horizontal="center" vertical="center"/>
    </xf>
    <xf numFmtId="9" fontId="0" fillId="7" borderId="41" xfId="1" applyFont="1" applyFill="1" applyBorder="1" applyAlignment="1">
      <alignment horizontal="center" vertical="center" wrapText="1"/>
    </xf>
    <xf numFmtId="9" fontId="0" fillId="7" borderId="9" xfId="1" applyFont="1" applyFill="1" applyBorder="1" applyAlignment="1">
      <alignment horizontal="center" vertical="center"/>
    </xf>
    <xf numFmtId="9" fontId="3" fillId="7" borderId="10" xfId="0" applyNumberFormat="1" applyFont="1" applyFill="1" applyBorder="1" applyAlignment="1">
      <alignment horizontal="center" vertical="center"/>
    </xf>
    <xf numFmtId="9" fontId="0" fillId="7" borderId="2" xfId="1" applyFont="1" applyFill="1" applyBorder="1" applyAlignment="1">
      <alignment horizontal="center" vertical="center" wrapText="1"/>
    </xf>
    <xf numFmtId="9" fontId="0" fillId="7" borderId="11" xfId="1" applyFont="1" applyFill="1" applyBorder="1" applyAlignment="1">
      <alignment horizontal="center" vertical="center"/>
    </xf>
    <xf numFmtId="0" fontId="0" fillId="7" borderId="2" xfId="0" applyFill="1" applyBorder="1" applyAlignment="1">
      <alignment horizontal="center" vertical="center" wrapText="1"/>
    </xf>
    <xf numFmtId="0" fontId="0" fillId="7" borderId="11" xfId="0" applyFill="1" applyBorder="1" applyAlignment="1">
      <alignment horizontal="center" vertical="center"/>
    </xf>
    <xf numFmtId="0" fontId="3" fillId="7" borderId="10" xfId="0" applyFont="1" applyFill="1" applyBorder="1" applyAlignment="1">
      <alignment horizontal="center" vertical="center"/>
    </xf>
    <xf numFmtId="9" fontId="0" fillId="7" borderId="2" xfId="0" applyNumberFormat="1" applyFill="1" applyBorder="1" applyAlignment="1">
      <alignment horizontal="center" vertical="center" wrapText="1"/>
    </xf>
    <xf numFmtId="0" fontId="3" fillId="7" borderId="12" xfId="0" applyFont="1" applyFill="1" applyBorder="1" applyAlignment="1">
      <alignment horizontal="center" vertical="center"/>
    </xf>
    <xf numFmtId="0" fontId="22" fillId="8" borderId="39" xfId="0" applyFont="1" applyFill="1" applyBorder="1" applyAlignment="1">
      <alignment horizontal="center" vertical="center"/>
    </xf>
    <xf numFmtId="0" fontId="28" fillId="2" borderId="0" xfId="0" applyFont="1" applyFill="1"/>
    <xf numFmtId="164" fontId="0" fillId="7" borderId="2" xfId="0" applyNumberFormat="1" applyFill="1" applyBorder="1" applyAlignment="1">
      <alignment horizontal="center" vertical="center" wrapText="1"/>
    </xf>
    <xf numFmtId="3" fontId="0" fillId="7" borderId="2" xfId="0" applyNumberFormat="1" applyFill="1" applyBorder="1" applyAlignment="1">
      <alignment horizontal="center" vertical="center" wrapText="1"/>
    </xf>
    <xf numFmtId="0" fontId="15" fillId="0" borderId="26" xfId="0" applyFont="1" applyBorder="1"/>
    <xf numFmtId="0" fontId="15" fillId="0" borderId="13" xfId="0" applyFont="1" applyBorder="1"/>
    <xf numFmtId="0" fontId="15" fillId="5" borderId="22" xfId="0" applyFont="1" applyFill="1" applyBorder="1"/>
    <xf numFmtId="0" fontId="15" fillId="0" borderId="27" xfId="0" applyFont="1" applyBorder="1"/>
    <xf numFmtId="0" fontId="30" fillId="2" borderId="5" xfId="0" applyFont="1" applyFill="1" applyBorder="1" applyAlignment="1">
      <alignment horizontal="left" vertical="center" wrapText="1"/>
    </xf>
    <xf numFmtId="0" fontId="32" fillId="3" borderId="6" xfId="0" quotePrefix="1" applyFont="1" applyFill="1" applyBorder="1" applyAlignment="1">
      <alignment horizontal="left" vertical="center"/>
    </xf>
    <xf numFmtId="0" fontId="2" fillId="2" borderId="0" xfId="0" applyFont="1" applyFill="1" applyAlignment="1">
      <alignment vertical="center"/>
    </xf>
    <xf numFmtId="0" fontId="11" fillId="7" borderId="10" xfId="0" applyFont="1" applyFill="1" applyBorder="1" applyAlignment="1">
      <alignment horizontal="center" vertical="center"/>
    </xf>
    <xf numFmtId="0" fontId="11" fillId="7" borderId="43" xfId="0" applyFont="1" applyFill="1" applyBorder="1" applyAlignment="1">
      <alignment horizontal="center" vertical="center"/>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16" fillId="2" borderId="0" xfId="0" applyFont="1" applyFill="1" applyAlignment="1">
      <alignment horizontal="left" vertical="top"/>
    </xf>
    <xf numFmtId="0" fontId="20" fillId="5" borderId="15" xfId="0" applyFont="1" applyFill="1" applyBorder="1" applyAlignment="1">
      <alignment horizontal="left" vertical="top"/>
    </xf>
    <xf numFmtId="0" fontId="2" fillId="3" borderId="21" xfId="0" applyFont="1" applyFill="1" applyBorder="1" applyAlignment="1">
      <alignment horizontal="left" vertical="top" wrapText="1"/>
    </xf>
    <xf numFmtId="0" fontId="2" fillId="5" borderId="25" xfId="0" applyFont="1" applyFill="1" applyBorder="1" applyAlignment="1">
      <alignment horizontal="left" vertical="top" wrapText="1"/>
    </xf>
    <xf numFmtId="0" fontId="2" fillId="3" borderId="10" xfId="0" quotePrefix="1" applyFont="1" applyFill="1" applyBorder="1" applyAlignment="1">
      <alignment horizontal="left" vertical="top" wrapText="1"/>
    </xf>
    <xf numFmtId="0" fontId="2" fillId="3" borderId="10" xfId="0" applyFont="1" applyFill="1" applyBorder="1" applyAlignment="1">
      <alignment horizontal="left" vertical="top" wrapText="1"/>
    </xf>
    <xf numFmtId="0" fontId="2" fillId="5" borderId="21" xfId="0" applyFont="1" applyFill="1" applyBorder="1" applyAlignment="1">
      <alignment horizontal="left" vertical="top" wrapText="1"/>
    </xf>
    <xf numFmtId="0" fontId="0" fillId="0" borderId="0" xfId="0" applyAlignment="1">
      <alignment horizontal="left" vertical="top" wrapText="1"/>
    </xf>
    <xf numFmtId="0" fontId="20" fillId="6" borderId="23" xfId="0" applyFont="1" applyFill="1" applyBorder="1" applyAlignment="1">
      <alignment horizontal="left" vertical="top"/>
    </xf>
    <xf numFmtId="9" fontId="3" fillId="7" borderId="48" xfId="0" applyNumberFormat="1" applyFont="1" applyFill="1" applyBorder="1" applyAlignment="1">
      <alignment horizontal="left" vertical="top"/>
    </xf>
    <xf numFmtId="9" fontId="3" fillId="7" borderId="49" xfId="0" applyNumberFormat="1" applyFont="1" applyFill="1" applyBorder="1" applyAlignment="1">
      <alignment horizontal="left" vertical="top"/>
    </xf>
    <xf numFmtId="0" fontId="3" fillId="7" borderId="49" xfId="0" applyFont="1" applyFill="1" applyBorder="1" applyAlignment="1">
      <alignment horizontal="left" vertical="top"/>
    </xf>
    <xf numFmtId="0" fontId="3" fillId="7" borderId="7" xfId="0" applyFont="1" applyFill="1" applyBorder="1" applyAlignment="1">
      <alignment horizontal="left" vertical="top"/>
    </xf>
    <xf numFmtId="0" fontId="0" fillId="7" borderId="42" xfId="0" applyFill="1" applyBorder="1" applyAlignment="1">
      <alignment horizontal="left" vertical="top" wrapText="1"/>
    </xf>
    <xf numFmtId="0" fontId="22" fillId="8" borderId="50" xfId="0" applyFont="1" applyFill="1" applyBorder="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wrapText="1"/>
    </xf>
    <xf numFmtId="0" fontId="0" fillId="3" borderId="6" xfId="0" applyFill="1" applyBorder="1" applyAlignment="1">
      <alignment horizontal="left" vertical="top" wrapText="1"/>
    </xf>
    <xf numFmtId="0" fontId="35" fillId="0" borderId="0" xfId="0" applyFont="1" applyAlignment="1">
      <alignment horizontal="left" vertical="center" wrapText="1"/>
    </xf>
    <xf numFmtId="0" fontId="36" fillId="0" borderId="0" xfId="0" applyFont="1" applyAlignment="1">
      <alignment horizontal="center" vertical="center"/>
    </xf>
    <xf numFmtId="0" fontId="36" fillId="0" borderId="0" xfId="0" applyFont="1" applyAlignment="1">
      <alignment horizontal="left" vertical="center" wrapText="1"/>
    </xf>
    <xf numFmtId="0" fontId="37" fillId="0" borderId="0" xfId="0" applyFont="1" applyAlignment="1">
      <alignment horizontal="left" vertical="top" wrapText="1"/>
    </xf>
    <xf numFmtId="0" fontId="38" fillId="0" borderId="0" xfId="0" applyFont="1" applyAlignment="1">
      <alignment horizontal="left" vertical="top" wrapText="1"/>
    </xf>
    <xf numFmtId="0" fontId="40" fillId="0" borderId="0" xfId="0" applyFont="1" applyAlignment="1">
      <alignment horizontal="center" vertical="center" wrapText="1"/>
    </xf>
    <xf numFmtId="0" fontId="36" fillId="0" borderId="0" xfId="0" applyFont="1"/>
    <xf numFmtId="0" fontId="37" fillId="0" borderId="0" xfId="0" applyFont="1" applyAlignment="1">
      <alignment horizontal="left" vertical="center" wrapText="1"/>
    </xf>
    <xf numFmtId="0" fontId="36" fillId="0" borderId="0" xfId="0" applyFont="1" applyAlignment="1">
      <alignment horizontal="left" vertical="top" wrapText="1"/>
    </xf>
    <xf numFmtId="0" fontId="40" fillId="0" borderId="6" xfId="0" applyFont="1" applyBorder="1" applyAlignment="1">
      <alignment horizontal="left" vertical="center"/>
    </xf>
    <xf numFmtId="0" fontId="36" fillId="0" borderId="0" xfId="0" applyFont="1" applyAlignment="1">
      <alignment wrapText="1"/>
    </xf>
    <xf numFmtId="0" fontId="36" fillId="0" borderId="0" xfId="0" applyFont="1" applyAlignment="1">
      <alignment horizontal="center" vertical="center" wrapText="1"/>
    </xf>
    <xf numFmtId="0" fontId="36" fillId="0" borderId="0" xfId="0" applyFont="1" applyAlignment="1">
      <alignment vertical="center" wrapText="1"/>
    </xf>
    <xf numFmtId="0" fontId="36" fillId="2" borderId="0" xfId="0" applyFont="1" applyFill="1" applyAlignment="1">
      <alignment horizontal="left" vertical="top" wrapText="1"/>
    </xf>
    <xf numFmtId="0" fontId="36" fillId="0" borderId="6" xfId="0" applyFont="1" applyBorder="1" applyAlignment="1">
      <alignment horizontal="left" vertical="center" wrapText="1"/>
    </xf>
    <xf numFmtId="0" fontId="36" fillId="0" borderId="6" xfId="0" applyFont="1" applyBorder="1" applyAlignment="1">
      <alignment horizontal="left" vertical="top" wrapText="1"/>
    </xf>
    <xf numFmtId="0" fontId="36"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6" xfId="0" applyFont="1" applyBorder="1"/>
    <xf numFmtId="0" fontId="43" fillId="0" borderId="6" xfId="0" applyFont="1" applyBorder="1" applyAlignment="1">
      <alignment horizontal="left" vertical="center"/>
    </xf>
    <xf numFmtId="0" fontId="44" fillId="0" borderId="6" xfId="0" applyFont="1" applyBorder="1" applyAlignment="1">
      <alignment horizontal="left" vertical="center" wrapText="1"/>
    </xf>
    <xf numFmtId="0" fontId="44" fillId="0" borderId="6" xfId="0" applyFont="1" applyBorder="1" applyAlignment="1">
      <alignment horizontal="left" vertical="top" wrapText="1"/>
    </xf>
    <xf numFmtId="0" fontId="44" fillId="0" borderId="6" xfId="0" applyFont="1" applyBorder="1" applyAlignment="1">
      <alignment horizontal="center" vertical="center" wrapText="1"/>
    </xf>
    <xf numFmtId="0" fontId="44" fillId="0" borderId="6" xfId="0" applyFont="1" applyBorder="1" applyAlignment="1">
      <alignment horizontal="center" vertical="center"/>
    </xf>
    <xf numFmtId="0" fontId="44" fillId="0" borderId="6" xfId="0" applyFont="1" applyBorder="1"/>
    <xf numFmtId="0" fontId="37" fillId="0" borderId="0" xfId="0" applyFont="1" applyAlignment="1">
      <alignment horizontal="center" vertical="center"/>
    </xf>
    <xf numFmtId="0" fontId="36" fillId="0" borderId="0" xfId="0" applyFont="1" applyAlignment="1">
      <alignment horizontal="left" vertical="center"/>
    </xf>
    <xf numFmtId="0" fontId="45" fillId="0" borderId="0" xfId="0" applyFont="1" applyAlignment="1">
      <alignment horizontal="left" vertical="top" wrapText="1"/>
    </xf>
    <xf numFmtId="0" fontId="46" fillId="0" borderId="0" xfId="0" applyFont="1" applyAlignment="1">
      <alignment horizontal="left" vertical="top" wrapText="1"/>
    </xf>
    <xf numFmtId="0" fontId="46" fillId="0" borderId="0" xfId="0" applyFont="1" applyAlignment="1">
      <alignment wrapText="1"/>
    </xf>
    <xf numFmtId="0" fontId="36" fillId="0" borderId="45" xfId="0" applyFont="1" applyBorder="1" applyAlignment="1">
      <alignment horizontal="left" vertical="top" wrapText="1"/>
    </xf>
    <xf numFmtId="0" fontId="46" fillId="0" borderId="49" xfId="0" applyFont="1" applyBorder="1" applyAlignment="1">
      <alignment wrapText="1"/>
    </xf>
    <xf numFmtId="0" fontId="5" fillId="2" borderId="0" xfId="0" applyFont="1" applyFill="1" applyAlignment="1">
      <alignment horizontal="left"/>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0" borderId="6" xfId="0" applyFont="1" applyBorder="1" applyAlignment="1">
      <alignment horizontal="left" vertical="center"/>
    </xf>
    <xf numFmtId="0" fontId="3" fillId="3" borderId="3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1" xfId="0" applyFont="1" applyFill="1" applyBorder="1" applyAlignment="1">
      <alignment horizontal="center" vertical="center"/>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0" fillId="7" borderId="42" xfId="0" applyFill="1" applyBorder="1" applyAlignment="1">
      <alignment horizontal="center" vertical="center" wrapText="1"/>
    </xf>
    <xf numFmtId="0" fontId="0" fillId="7" borderId="28" xfId="0" applyFill="1" applyBorder="1" applyAlignment="1">
      <alignment horizontal="center" vertical="center" wrapText="1"/>
    </xf>
    <xf numFmtId="0" fontId="2" fillId="3" borderId="10" xfId="0" applyFont="1" applyFill="1" applyBorder="1" applyAlignment="1">
      <alignment horizontal="left" vertical="top" wrapText="1"/>
    </xf>
    <xf numFmtId="0" fontId="16" fillId="4" borderId="14" xfId="2" applyFont="1" applyAlignment="1">
      <alignment horizontal="left" vertical="center"/>
    </xf>
    <xf numFmtId="0" fontId="2" fillId="3" borderId="43"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15" xfId="0" quotePrefix="1" applyFont="1" applyFill="1" applyBorder="1" applyAlignment="1">
      <alignment horizontal="left" vertical="top" wrapText="1"/>
    </xf>
    <xf numFmtId="0" fontId="2" fillId="3" borderId="25" xfId="0" quotePrefix="1" applyFont="1" applyFill="1" applyBorder="1" applyAlignment="1">
      <alignment horizontal="left" vertical="top" wrapText="1"/>
    </xf>
    <xf numFmtId="0" fontId="2" fillId="3" borderId="19" xfId="0" quotePrefix="1" applyFont="1" applyFill="1" applyBorder="1" applyAlignment="1">
      <alignment horizontal="left" vertical="top" wrapText="1"/>
    </xf>
    <xf numFmtId="0" fontId="40" fillId="0" borderId="6" xfId="0" applyFont="1" applyBorder="1" applyAlignment="1">
      <alignment horizontal="left" vertical="center"/>
    </xf>
    <xf numFmtId="0" fontId="2" fillId="0" borderId="0" xfId="0" applyFont="1" applyAlignment="1">
      <alignment horizontal="center" vertical="center" wrapText="1"/>
    </xf>
    <xf numFmtId="0" fontId="2" fillId="3" borderId="10" xfId="0" quotePrefix="1"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39" xfId="0" applyFont="1" applyFill="1" applyBorder="1" applyAlignment="1">
      <alignment horizontal="left" vertical="top" wrapText="1"/>
    </xf>
    <xf numFmtId="0" fontId="21" fillId="8" borderId="40"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2" fillId="3" borderId="15" xfId="0" applyFont="1" applyFill="1" applyBorder="1" applyAlignment="1">
      <alignment horizontal="left" vertical="top" wrapText="1"/>
    </xf>
    <xf numFmtId="0" fontId="29" fillId="2" borderId="0" xfId="0" applyFont="1" applyFill="1" applyAlignment="1">
      <alignment horizontal="center" wrapText="1"/>
    </xf>
    <xf numFmtId="0" fontId="29" fillId="2" borderId="5" xfId="0" applyFont="1" applyFill="1" applyBorder="1" applyAlignment="1">
      <alignment horizont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4" fillId="2" borderId="0" xfId="0" applyFont="1" applyFill="1" applyAlignment="1">
      <alignment horizontal="left"/>
    </xf>
  </cellXfs>
  <cellStyles count="4">
    <cellStyle name="Hyperlink" xfId="3" builtinId="8"/>
    <cellStyle name="Normal" xfId="0" builtinId="0"/>
    <cellStyle name="Note" xfId="2" builtinId="10"/>
    <cellStyle name="Percent" xfId="1" builtinId="5"/>
  </cellStyles>
  <dxfs count="23">
    <dxf>
      <font>
        <color theme="0"/>
      </font>
      <fill>
        <patternFill>
          <bgColor rgb="FF00B050"/>
        </patternFill>
      </fill>
    </dxf>
    <dxf>
      <font>
        <color theme="0"/>
      </font>
      <fill>
        <patternFill>
          <bgColor rgb="FFFF0000"/>
        </patternFill>
      </fill>
    </dxf>
    <dxf>
      <font>
        <color theme="0"/>
      </font>
      <fill>
        <patternFill>
          <bgColor theme="7"/>
        </patternFill>
      </fill>
    </dxf>
    <dxf>
      <font>
        <color theme="0"/>
      </font>
      <fill>
        <patternFill>
          <bgColor theme="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0.14996795556505021"/>
        </patternFill>
      </fill>
    </dxf>
    <dxf>
      <font>
        <color rgb="FF9C5700"/>
      </font>
      <fill>
        <patternFill>
          <bgColor rgb="FFFFEB9C"/>
        </patternFill>
      </fill>
    </dxf>
    <dxf>
      <font>
        <b/>
        <i val="0"/>
        <color rgb="FFFF0000"/>
      </font>
    </dxf>
  </dxfs>
  <tableStyles count="0" defaultTableStyle="TableStyleMedium2" defaultPivotStyle="PivotStyleLight16"/>
  <colors>
    <mruColors>
      <color rgb="FFEB3EE6"/>
      <color rgb="FFFFEB9C"/>
      <color rgb="FF9C57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166688</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657600" cy="204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83554</xdr:colOff>
      <xdr:row>0</xdr:row>
      <xdr:rowOff>107116</xdr:rowOff>
    </xdr:from>
    <xdr:to>
      <xdr:col>1</xdr:col>
      <xdr:colOff>2675289</xdr:colOff>
      <xdr:row>1</xdr:row>
      <xdr:rowOff>103440</xdr:rowOff>
    </xdr:to>
    <xdr:pic>
      <xdr:nvPicPr>
        <xdr:cNvPr id="2" name="Picture 1">
          <a:extLst>
            <a:ext uri="{FF2B5EF4-FFF2-40B4-BE49-F238E27FC236}">
              <a16:creationId xmlns:a16="http://schemas.microsoft.com/office/drawing/2014/main" id="{A2A793A7-94AB-416C-8406-8EF1EB19A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54" y="107116"/>
          <a:ext cx="3096000" cy="175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68036</xdr:colOff>
      <xdr:row>0</xdr:row>
      <xdr:rowOff>108857</xdr:rowOff>
    </xdr:from>
    <xdr:to>
      <xdr:col>1</xdr:col>
      <xdr:colOff>2877911</xdr:colOff>
      <xdr:row>1</xdr:row>
      <xdr:rowOff>94459</xdr:rowOff>
    </xdr:to>
    <xdr:pic>
      <xdr:nvPicPr>
        <xdr:cNvPr id="4" name="Picture 3">
          <a:extLst>
            <a:ext uri="{FF2B5EF4-FFF2-40B4-BE49-F238E27FC236}">
              <a16:creationId xmlns:a16="http://schemas.microsoft.com/office/drawing/2014/main" id="{9E504136-56BE-4EEA-B9C4-C33FC00BC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108857"/>
          <a:ext cx="3531054"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ondon.gov.uk/what-we-do/planning/implementing-london-plan/london-plan-guidance/be-seen-energy-monitoring-guidance/be-seen-planning-stage-webform" TargetMode="External"/><Relationship Id="rId3" Type="http://schemas.openxmlformats.org/officeDocument/2006/relationships/hyperlink" Target="https://www.london.gov.uk/what-we-do/planning/planning-applications-and-decisions/pre-planning-application-meeting-service-0" TargetMode="External"/><Relationship Id="rId7" Type="http://schemas.openxmlformats.org/officeDocument/2006/relationships/hyperlink" Target="https://www.london.gov.uk/what-we-do/planning/implementing-london-plan/london-plan-guidance/be-seen-energy-monitoring-guidance" TargetMode="External"/><Relationship Id="rId2" Type="http://schemas.openxmlformats.org/officeDocument/2006/relationships/hyperlink" Target="https://www.london.gov.uk/what-we-do/planning/planning-applications-and-decisions/pre-planning-application-meeting-service-0" TargetMode="External"/><Relationship Id="rId1" Type="http://schemas.openxmlformats.org/officeDocument/2006/relationships/hyperlink" Target="https://www.london.gov.uk/what-we-do/planning/london-plan/new-london-plan/london-plan-2021" TargetMode="External"/><Relationship Id="rId6" Type="http://schemas.openxmlformats.org/officeDocument/2006/relationships/hyperlink" Target="https://goodhomes.org.uk/wp-content/uploads/2019/07/GHA-Overheating-in-New-Homes-Tool-and-Guidance-Tool-only.pdf" TargetMode="External"/><Relationship Id="rId5" Type="http://schemas.openxmlformats.org/officeDocument/2006/relationships/hyperlink" Target="https://www.london.gov.uk/what-we-do/environment/energy/london-heat-map" TargetMode="External"/><Relationship Id="rId10" Type="http://schemas.openxmlformats.org/officeDocument/2006/relationships/drawing" Target="../drawings/drawing2.xml"/><Relationship Id="rId4" Type="http://schemas.openxmlformats.org/officeDocument/2006/relationships/hyperlink" Target="https://www.london.gov.uk/what-we-do/planning/implementing-london-plan/london-plan-guidance/whole-life-cycle-carbon-assessments-guidanc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2"/>
  <sheetViews>
    <sheetView workbookViewId="0">
      <selection activeCell="A21" sqref="A21"/>
    </sheetView>
  </sheetViews>
  <sheetFormatPr defaultColWidth="9.28515625" defaultRowHeight="14.25"/>
  <cols>
    <col min="1" max="1" width="27.42578125" style="4" customWidth="1"/>
    <col min="2" max="2" width="38.7109375" style="4" customWidth="1"/>
    <col min="3" max="16384" width="9.28515625" style="4"/>
  </cols>
  <sheetData>
    <row r="2" spans="1:2" s="21" customFormat="1" ht="19.149999999999999" customHeight="1"/>
    <row r="4" spans="1:2" s="5" customFormat="1" ht="27.75">
      <c r="A4" s="11" t="s">
        <v>0</v>
      </c>
      <c r="B4" s="11"/>
    </row>
    <row r="6" spans="1:2" s="6" customFormat="1" ht="20.25">
      <c r="A6" s="194" t="s">
        <v>1</v>
      </c>
      <c r="B6" s="194"/>
    </row>
    <row r="7" spans="1:2">
      <c r="A7" s="4" t="s">
        <v>2</v>
      </c>
      <c r="B7" s="36">
        <v>45133</v>
      </c>
    </row>
    <row r="8" spans="1:2">
      <c r="A8" s="4" t="s">
        <v>3</v>
      </c>
      <c r="B8" s="37" t="s">
        <v>4</v>
      </c>
    </row>
    <row r="9" spans="1:2">
      <c r="A9" s="4" t="s">
        <v>5</v>
      </c>
      <c r="B9" s="37" t="s">
        <v>6</v>
      </c>
    </row>
    <row r="10" spans="1:2">
      <c r="A10" s="4" t="s">
        <v>7</v>
      </c>
      <c r="B10" s="37"/>
    </row>
    <row r="11" spans="1:2">
      <c r="A11" s="4" t="s">
        <v>8</v>
      </c>
      <c r="B11" s="37" t="s">
        <v>9</v>
      </c>
    </row>
    <row r="12" spans="1:2" ht="31.5" customHeight="1">
      <c r="A12" s="7" t="s">
        <v>10</v>
      </c>
      <c r="B12" s="37" t="s">
        <v>11</v>
      </c>
    </row>
    <row r="13" spans="1:2">
      <c r="A13" s="4" t="s">
        <v>12</v>
      </c>
      <c r="B13" s="37" t="s">
        <v>13</v>
      </c>
    </row>
    <row r="14" spans="1:2">
      <c r="A14" s="4" t="s">
        <v>14</v>
      </c>
      <c r="B14" s="37" t="s">
        <v>15</v>
      </c>
    </row>
    <row r="15" spans="1:2">
      <c r="A15" s="4" t="s">
        <v>16</v>
      </c>
      <c r="B15" s="37" t="s">
        <v>17</v>
      </c>
    </row>
    <row r="16" spans="1:2">
      <c r="A16" s="4" t="s">
        <v>18</v>
      </c>
      <c r="B16" s="36">
        <v>45078</v>
      </c>
    </row>
    <row r="18" spans="1:2" s="8" customFormat="1" ht="20.25">
      <c r="A18" s="194" t="s">
        <v>19</v>
      </c>
      <c r="B18" s="194"/>
    </row>
    <row r="19" spans="1:2" ht="15">
      <c r="A19" s="6" t="s">
        <v>20</v>
      </c>
      <c r="B19" s="9" t="s">
        <v>21</v>
      </c>
    </row>
    <row r="20" spans="1:2">
      <c r="A20" s="7" t="s">
        <v>22</v>
      </c>
      <c r="B20" s="10">
        <v>22650</v>
      </c>
    </row>
    <row r="21" spans="1:2">
      <c r="A21" s="4" t="s">
        <v>23</v>
      </c>
      <c r="B21" s="10">
        <v>1481</v>
      </c>
    </row>
    <row r="22" spans="1:2">
      <c r="A22" s="7" t="s">
        <v>24</v>
      </c>
      <c r="B22" s="10">
        <v>3992</v>
      </c>
    </row>
  </sheetData>
  <mergeCells count="2">
    <mergeCell ref="A6:B6"/>
    <mergeCell ref="A18:B18"/>
  </mergeCells>
  <phoneticPr fontId="33" type="noConversion"/>
  <dataValidations count="1">
    <dataValidation type="list" allowBlank="1" showInputMessage="1" showErrorMessage="1" sqref="B12" xr:uid="{F5B93F73-54CD-4912-BFDE-8E39E03A91E5}">
      <formula1>"Outline,Hybrid,Detailed,Pre-App"</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2"/>
  <sheetViews>
    <sheetView topLeftCell="A13" zoomScale="85" zoomScaleNormal="85" workbookViewId="0">
      <selection activeCell="B20" sqref="B20"/>
    </sheetView>
  </sheetViews>
  <sheetFormatPr defaultColWidth="0" defaultRowHeight="14.25" zeroHeight="1"/>
  <cols>
    <col min="1" max="1" width="7.28515625" style="23" customWidth="1"/>
    <col min="2" max="2" width="123.42578125" style="45" customWidth="1"/>
    <col min="3" max="3" width="0.42578125" style="101" customWidth="1"/>
    <col min="4" max="4" width="60.42578125" style="89" customWidth="1"/>
    <col min="5" max="16384" width="0" style="4" hidden="1"/>
  </cols>
  <sheetData>
    <row r="1" spans="1:4"/>
    <row r="2" spans="1:4" s="21" customFormat="1">
      <c r="A2" s="56"/>
      <c r="B2" s="38"/>
      <c r="C2" s="102"/>
      <c r="D2" s="90" t="s">
        <v>25</v>
      </c>
    </row>
    <row r="3" spans="1:4" ht="56.25" customHeight="1">
      <c r="A3" s="39">
        <v>1</v>
      </c>
      <c r="B3" s="40" t="s">
        <v>26</v>
      </c>
      <c r="C3" s="103"/>
      <c r="D3" s="91" t="s">
        <v>27</v>
      </c>
    </row>
    <row r="4" spans="1:4" ht="99.75">
      <c r="A4" s="56">
        <f>COUNTIFS($B$3:B4,"&lt;&gt;")</f>
        <v>2</v>
      </c>
      <c r="B4" s="41" t="s">
        <v>28</v>
      </c>
      <c r="C4" s="104"/>
      <c r="D4" s="91" t="s">
        <v>29</v>
      </c>
    </row>
    <row r="5" spans="1:4" ht="42" customHeight="1">
      <c r="A5" s="56">
        <f>COUNTIFS($B$3:B5,"&lt;&gt;")</f>
        <v>3</v>
      </c>
      <c r="B5" s="40" t="s">
        <v>30</v>
      </c>
      <c r="C5" s="103"/>
      <c r="D5" s="91"/>
    </row>
    <row r="6" spans="1:4" ht="19.899999999999999" customHeight="1">
      <c r="A6" s="31" t="s">
        <v>31</v>
      </c>
      <c r="B6" s="32"/>
      <c r="C6" s="105"/>
      <c r="D6" s="93"/>
    </row>
    <row r="7" spans="1:4" ht="63.75" customHeight="1">
      <c r="A7" s="39">
        <f>COUNTIFS($B$3:B7,"&lt;&gt;")</f>
        <v>4</v>
      </c>
      <c r="B7" s="41" t="s">
        <v>32</v>
      </c>
      <c r="C7" s="103"/>
      <c r="D7" s="91"/>
    </row>
    <row r="8" spans="1:4" ht="46.5" customHeight="1">
      <c r="A8" s="39">
        <f>COUNTIFS($B$3:B8,"&lt;&gt;")</f>
        <v>5</v>
      </c>
      <c r="B8" s="41" t="s">
        <v>33</v>
      </c>
      <c r="C8" s="103"/>
      <c r="D8" s="91" t="s">
        <v>29</v>
      </c>
    </row>
    <row r="9" spans="1:4" ht="31.15" customHeight="1">
      <c r="A9" s="39">
        <f>COUNTIFS($B$3:B9,"&lt;&gt;")</f>
        <v>6</v>
      </c>
      <c r="B9" s="41" t="s">
        <v>34</v>
      </c>
      <c r="C9" s="103"/>
      <c r="D9" s="91"/>
    </row>
    <row r="10" spans="1:4" ht="19.899999999999999" customHeight="1">
      <c r="A10" s="31" t="s">
        <v>35</v>
      </c>
      <c r="B10" s="32"/>
      <c r="C10" s="105"/>
      <c r="D10" s="93"/>
    </row>
    <row r="11" spans="1:4" ht="20.25" customHeight="1">
      <c r="A11" s="195">
        <f>COUNTIFS($B$3:B13,"&lt;&gt;")</f>
        <v>9</v>
      </c>
      <c r="B11" s="42" t="s">
        <v>36</v>
      </c>
      <c r="C11" s="106"/>
      <c r="D11" s="94"/>
    </row>
    <row r="12" spans="1:4" ht="15">
      <c r="A12" s="196"/>
      <c r="B12" s="43" t="s">
        <v>37</v>
      </c>
      <c r="C12" s="107"/>
      <c r="D12" s="95"/>
    </row>
    <row r="13" spans="1:4" ht="15.4" customHeight="1">
      <c r="A13" s="197"/>
      <c r="B13" s="44" t="s">
        <v>38</v>
      </c>
      <c r="C13" s="108"/>
      <c r="D13" s="96"/>
    </row>
    <row r="14" spans="1:4" ht="52.5" customHeight="1">
      <c r="A14" s="56">
        <f>COUNTIFS($B$3:B14,"&lt;&gt;")</f>
        <v>10</v>
      </c>
      <c r="B14" s="41" t="s">
        <v>39</v>
      </c>
      <c r="C14" s="104"/>
      <c r="D14" s="92"/>
    </row>
    <row r="15" spans="1:4" ht="43.5" customHeight="1">
      <c r="A15" s="56">
        <f>COUNTIFS($B$3:B15,"&lt;&gt;")</f>
        <v>11</v>
      </c>
      <c r="B15" s="40" t="s">
        <v>40</v>
      </c>
      <c r="C15" s="103"/>
      <c r="D15" s="91"/>
    </row>
    <row r="16" spans="1:4" ht="19.899999999999999" customHeight="1">
      <c r="A16" s="31" t="s">
        <v>41</v>
      </c>
      <c r="B16" s="32"/>
      <c r="C16" s="105"/>
      <c r="D16" s="93"/>
    </row>
    <row r="17" spans="1:4" ht="50.25" customHeight="1">
      <c r="A17" s="56">
        <f>COUNTIFS($B$3:B17,"&lt;&gt;")</f>
        <v>12</v>
      </c>
      <c r="B17" s="54" t="s">
        <v>42</v>
      </c>
      <c r="C17" s="109"/>
      <c r="D17" s="97"/>
    </row>
    <row r="18" spans="1:4" ht="19.899999999999999" customHeight="1">
      <c r="A18" s="31" t="s">
        <v>43</v>
      </c>
      <c r="B18" s="32"/>
      <c r="C18" s="105"/>
      <c r="D18" s="93"/>
    </row>
    <row r="19" spans="1:4" ht="56.65" customHeight="1">
      <c r="A19" s="56">
        <f>COUNTIFS($B$3:B19,"&lt;&gt;")</f>
        <v>13</v>
      </c>
      <c r="B19" s="40" t="s">
        <v>44</v>
      </c>
      <c r="C19" s="103"/>
      <c r="D19" s="91" t="s">
        <v>45</v>
      </c>
    </row>
    <row r="20" spans="1:4" ht="71.25">
      <c r="A20" s="56">
        <f>COUNTIFS($B$3:B20,"&lt;&gt;")</f>
        <v>14</v>
      </c>
      <c r="B20" s="40" t="s">
        <v>46</v>
      </c>
      <c r="C20" s="103"/>
      <c r="D20" s="91"/>
    </row>
    <row r="21" spans="1:4" ht="35.25" customHeight="1">
      <c r="A21" s="56">
        <f>COUNTIFS($B$3:B21,"&lt;&gt;")</f>
        <v>15</v>
      </c>
      <c r="B21" s="40" t="s">
        <v>47</v>
      </c>
      <c r="C21" s="103"/>
      <c r="D21" s="91"/>
    </row>
    <row r="22" spans="1:4" ht="19.899999999999999" customHeight="1">
      <c r="A22" s="31" t="s">
        <v>48</v>
      </c>
      <c r="B22" s="32"/>
      <c r="C22" s="105"/>
      <c r="D22" s="93"/>
    </row>
    <row r="23" spans="1:4" ht="88.5" customHeight="1">
      <c r="A23" s="56">
        <f>COUNTIFS($B$3:B23,"&lt;&gt;")</f>
        <v>16</v>
      </c>
      <c r="B23" s="40" t="s">
        <v>49</v>
      </c>
      <c r="C23" s="110"/>
      <c r="D23" s="98" t="s">
        <v>50</v>
      </c>
    </row>
    <row r="24" spans="1:4" ht="49.5" customHeight="1">
      <c r="A24" s="56">
        <f>COUNTIFS($B$3:B24,"&lt;&gt;")</f>
        <v>17</v>
      </c>
      <c r="B24" s="40" t="s">
        <v>51</v>
      </c>
      <c r="C24" s="103"/>
      <c r="D24" s="91"/>
    </row>
    <row r="25" spans="1:4" ht="33.75" customHeight="1">
      <c r="A25" s="56">
        <f>COUNTIFS($B$3:B25,"&lt;&gt;")</f>
        <v>18</v>
      </c>
      <c r="B25" s="40" t="s">
        <v>52</v>
      </c>
      <c r="C25" s="103"/>
      <c r="D25" s="91"/>
    </row>
    <row r="26" spans="1:4" ht="34.5" customHeight="1">
      <c r="A26" s="56">
        <f>COUNTIFS($B$3:B26,"&lt;&gt;")</f>
        <v>19</v>
      </c>
      <c r="B26" s="40" t="s">
        <v>53</v>
      </c>
      <c r="C26" s="103"/>
      <c r="D26" s="91"/>
    </row>
    <row r="27" spans="1:4" ht="50.25" customHeight="1">
      <c r="A27" s="56">
        <f>COUNTIFS($B$3:B27,"&lt;&gt;")</f>
        <v>20</v>
      </c>
      <c r="B27" s="40" t="s">
        <v>54</v>
      </c>
      <c r="C27" s="103"/>
      <c r="D27" s="91"/>
    </row>
    <row r="28" spans="1:4" ht="19.899999999999999" customHeight="1">
      <c r="A28" s="31" t="s">
        <v>55</v>
      </c>
      <c r="B28" s="32"/>
      <c r="C28" s="105"/>
      <c r="D28" s="93"/>
    </row>
    <row r="29" spans="1:4" ht="52.15" customHeight="1">
      <c r="A29" s="56">
        <f>COUNTIFS($B$3:B29,"&lt;&gt;")</f>
        <v>21</v>
      </c>
      <c r="B29" s="40" t="s">
        <v>56</v>
      </c>
      <c r="C29" s="103"/>
      <c r="D29" s="91"/>
    </row>
    <row r="30" spans="1:4" ht="56.25" customHeight="1">
      <c r="A30" s="56">
        <f>COUNTIFS($B$3:B30,"&lt;&gt;")</f>
        <v>22</v>
      </c>
      <c r="B30" s="40" t="s">
        <v>57</v>
      </c>
      <c r="C30" s="103"/>
      <c r="D30" s="91"/>
    </row>
    <row r="31" spans="1:4" ht="178.5" customHeight="1">
      <c r="A31" s="56">
        <f>COUNTIFS($B$3:B31,"&lt;&gt;")</f>
        <v>23</v>
      </c>
      <c r="B31" s="40" t="s">
        <v>58</v>
      </c>
      <c r="C31" s="103"/>
      <c r="D31" s="91"/>
    </row>
    <row r="32" spans="1:4" ht="42.4" customHeight="1">
      <c r="A32" s="56">
        <f>COUNTIFS($B$3:B32,"&lt;&gt;")</f>
        <v>24</v>
      </c>
      <c r="B32" s="40" t="s">
        <v>59</v>
      </c>
      <c r="C32" s="103"/>
      <c r="D32" s="91"/>
    </row>
    <row r="33" spans="1:4" ht="19.899999999999999" customHeight="1">
      <c r="A33" s="31" t="s">
        <v>60</v>
      </c>
      <c r="B33" s="32"/>
      <c r="C33" s="105"/>
      <c r="D33" s="93"/>
    </row>
    <row r="34" spans="1:4" ht="63" customHeight="1">
      <c r="A34" s="56">
        <f>COUNTIFS($B$3:B34,"&lt;&gt;")</f>
        <v>25</v>
      </c>
      <c r="B34" s="40" t="s">
        <v>61</v>
      </c>
      <c r="C34" s="103"/>
      <c r="D34" s="91"/>
    </row>
    <row r="35" spans="1:4" ht="25.9" customHeight="1">
      <c r="A35" s="56">
        <f>COUNTIFS($B$3:B35,"&lt;&gt;")</f>
        <v>26</v>
      </c>
      <c r="B35" s="40" t="s">
        <v>62</v>
      </c>
      <c r="C35" s="103"/>
      <c r="D35" s="91"/>
    </row>
    <row r="36" spans="1:4" ht="19.899999999999999" customHeight="1">
      <c r="A36" s="31" t="s">
        <v>63</v>
      </c>
      <c r="B36" s="32"/>
      <c r="C36" s="105"/>
      <c r="D36" s="93"/>
    </row>
    <row r="37" spans="1:4" ht="84.75" customHeight="1">
      <c r="A37" s="56">
        <f>COUNTIFS($B$3:B37,"&lt;&gt;")</f>
        <v>27</v>
      </c>
      <c r="B37" s="41" t="s">
        <v>64</v>
      </c>
      <c r="C37" s="111"/>
      <c r="D37" s="99" t="s">
        <v>65</v>
      </c>
    </row>
    <row r="38" spans="1:4" ht="19.899999999999999" customHeight="1">
      <c r="A38" s="46" t="s">
        <v>66</v>
      </c>
      <c r="B38" s="32"/>
      <c r="C38" s="105"/>
      <c r="D38" s="93"/>
    </row>
    <row r="39" spans="1:4" ht="76.900000000000006" customHeight="1">
      <c r="A39" s="195">
        <f>COUNTIFS($B$3:B40,"&lt;&gt;")</f>
        <v>28</v>
      </c>
      <c r="B39" s="198" t="s">
        <v>67</v>
      </c>
      <c r="C39" s="112"/>
      <c r="D39" s="100" t="s">
        <v>68</v>
      </c>
    </row>
    <row r="40" spans="1:4" s="21" customFormat="1" ht="120.4" customHeight="1">
      <c r="A40" s="197"/>
      <c r="B40" s="199"/>
      <c r="C40" s="111"/>
      <c r="D40" s="99" t="s">
        <v>69</v>
      </c>
    </row>
    <row r="41" spans="1:4" ht="19.899999999999999" customHeight="1">
      <c r="A41" s="138" t="s">
        <v>70</v>
      </c>
      <c r="B41" s="32"/>
      <c r="C41" s="105"/>
      <c r="D41" s="93"/>
    </row>
    <row r="42" spans="1:4" ht="71.25">
      <c r="A42" s="39">
        <f>COUNTIFS($B$3:B43,"&lt;&gt;")</f>
        <v>29</v>
      </c>
      <c r="B42" s="137" t="s">
        <v>71</v>
      </c>
      <c r="C42" s="104"/>
      <c r="D42" s="92"/>
    </row>
    <row r="43" spans="1:4">
      <c r="A43" s="139"/>
      <c r="B43" s="113"/>
      <c r="C43" s="114"/>
      <c r="D43" s="114"/>
    </row>
    <row r="44" spans="1:4">
      <c r="B44" s="113"/>
      <c r="C44" s="114"/>
      <c r="D44" s="114"/>
    </row>
    <row r="45" spans="1:4">
      <c r="C45" s="114"/>
      <c r="D45" s="114"/>
    </row>
    <row r="46" spans="1:4">
      <c r="C46" s="114"/>
      <c r="D46" s="114"/>
    </row>
    <row r="47" spans="1:4">
      <c r="C47" s="114"/>
      <c r="D47" s="114"/>
    </row>
    <row r="48" spans="1:4">
      <c r="C48" s="114"/>
      <c r="D48" s="114"/>
    </row>
    <row r="49" spans="3:4">
      <c r="C49" s="114"/>
      <c r="D49" s="114"/>
    </row>
    <row r="50" spans="3:4">
      <c r="C50" s="114"/>
      <c r="D50" s="114"/>
    </row>
    <row r="51" spans="3:4"/>
    <row r="52" spans="3:4"/>
  </sheetData>
  <mergeCells count="3">
    <mergeCell ref="A11:A13"/>
    <mergeCell ref="A39:A40"/>
    <mergeCell ref="B39:B40"/>
  </mergeCells>
  <hyperlinks>
    <hyperlink ref="D3" r:id="rId1" xr:uid="{BB34DDF9-C749-482B-9E7D-818150B5B3B8}"/>
    <hyperlink ref="D4" r:id="rId2" xr:uid="{E66B31EE-8FF6-45C4-A601-9844A5CED2AD}"/>
    <hyperlink ref="D8" r:id="rId3" xr:uid="{CFF93FEC-F3B8-49CC-BB30-CB1F38411296}"/>
    <hyperlink ref="D37" r:id="rId4" xr:uid="{4453FF31-D2B8-4312-B764-6026AA950DE2}"/>
    <hyperlink ref="D23" r:id="rId5" xr:uid="{AB0CAF30-53F7-4269-A8ED-CFE9B8D34318}"/>
    <hyperlink ref="D19" r:id="rId6" xr:uid="{145B8517-41E5-44F0-91DC-226AA58DFDDD}"/>
    <hyperlink ref="D39" r:id="rId7" xr:uid="{69E399BB-1E1B-4F70-8DC8-BA9AD4DB6F81}"/>
    <hyperlink ref="D40" r:id="rId8" xr:uid="{F928F685-503F-4109-BFDF-759A589A37B6}"/>
  </hyperlinks>
  <pageMargins left="0.25" right="0.25"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1"/>
  <sheetViews>
    <sheetView tabSelected="1" topLeftCell="A63" zoomScale="70" zoomScaleNormal="70" workbookViewId="0">
      <selection activeCell="C62" sqref="C62"/>
    </sheetView>
  </sheetViews>
  <sheetFormatPr defaultColWidth="8.7109375" defaultRowHeight="15"/>
  <cols>
    <col min="1" max="1" width="10.42578125" style="12" customWidth="1"/>
    <col min="2" max="2" width="125" style="12" customWidth="1"/>
    <col min="3" max="3" width="130.7109375" style="151" customWidth="1"/>
    <col min="4" max="4" width="63" style="2" customWidth="1"/>
    <col min="5" max="5" width="52.42578125" style="1" customWidth="1"/>
    <col min="6" max="6" width="52.42578125" customWidth="1"/>
    <col min="7" max="7" width="28.42578125" customWidth="1"/>
    <col min="8" max="8" width="18" customWidth="1"/>
  </cols>
  <sheetData>
    <row r="1" spans="1:7" s="13" customFormat="1">
      <c r="A1" s="23"/>
      <c r="B1" s="23"/>
      <c r="C1" s="142"/>
      <c r="D1" s="48"/>
      <c r="E1" s="24"/>
    </row>
    <row r="2" spans="1:7" s="22" customFormat="1">
      <c r="A2" s="56"/>
      <c r="B2" s="56"/>
      <c r="C2" s="143"/>
      <c r="D2" s="49"/>
      <c r="E2" s="25"/>
    </row>
    <row r="3" spans="1:7" s="13" customFormat="1">
      <c r="A3" s="23"/>
      <c r="B3" s="23"/>
      <c r="C3" s="142"/>
      <c r="D3" s="48"/>
      <c r="E3" s="24"/>
    </row>
    <row r="4" spans="1:7" s="212" customFormat="1" ht="23.25">
      <c r="A4" s="212" t="s">
        <v>72</v>
      </c>
    </row>
    <row r="5" spans="1:7" s="52" customFormat="1" ht="24" thickBot="1">
      <c r="C5" s="144"/>
    </row>
    <row r="6" spans="1:7" s="13" customFormat="1" ht="33" customHeight="1" thickBot="1">
      <c r="A6" s="23"/>
      <c r="B6" s="61" t="s">
        <v>73</v>
      </c>
      <c r="C6" s="145" t="s">
        <v>74</v>
      </c>
      <c r="D6" s="64" t="s">
        <v>75</v>
      </c>
      <c r="E6" s="62" t="s">
        <v>76</v>
      </c>
      <c r="F6" s="63" t="s">
        <v>77</v>
      </c>
      <c r="G6" s="72" t="s">
        <v>78</v>
      </c>
    </row>
    <row r="7" spans="1:7" s="13" customFormat="1" ht="36" thickBot="1">
      <c r="A7" s="23"/>
      <c r="B7" s="86" t="s">
        <v>79</v>
      </c>
      <c r="C7" s="146" t="s">
        <v>80</v>
      </c>
      <c r="D7" s="88" t="s">
        <v>81</v>
      </c>
      <c r="E7" s="71" t="s">
        <v>82</v>
      </c>
      <c r="F7" s="66" t="s">
        <v>193</v>
      </c>
      <c r="G7" s="60" t="str">
        <f>IFERROR(#REF!,"")</f>
        <v/>
      </c>
    </row>
    <row r="8" spans="1:7" s="13" customFormat="1" ht="7.5" customHeight="1" thickBot="1">
      <c r="A8" s="23"/>
      <c r="B8" s="73"/>
      <c r="C8" s="147"/>
      <c r="D8" s="87"/>
      <c r="E8" s="75"/>
      <c r="F8" s="76"/>
      <c r="G8" s="77"/>
    </row>
    <row r="9" spans="1:7" s="13" customFormat="1">
      <c r="A9" s="23"/>
      <c r="B9" s="201" t="s">
        <v>83</v>
      </c>
      <c r="C9" s="215" t="s">
        <v>84</v>
      </c>
      <c r="D9" s="82" t="s">
        <v>85</v>
      </c>
      <c r="E9" s="67" t="s">
        <v>86</v>
      </c>
      <c r="F9" s="206" t="s">
        <v>192</v>
      </c>
      <c r="G9" s="51" t="str">
        <f>IFERROR(A61,"")&amp;","&amp;IFERROR(A62,"")</f>
        <v>3,4</v>
      </c>
    </row>
    <row r="10" spans="1:7" s="13" customFormat="1">
      <c r="A10" s="23"/>
      <c r="B10" s="202"/>
      <c r="C10" s="216"/>
      <c r="D10" s="83" t="s">
        <v>87</v>
      </c>
      <c r="E10" s="70" t="s">
        <v>88</v>
      </c>
      <c r="F10" s="207"/>
      <c r="G10" s="65" t="str">
        <f>IFERROR(A65,"")&amp;","&amp;IFERROR(A66,"")</f>
        <v>6,7</v>
      </c>
    </row>
    <row r="11" spans="1:7" s="13" customFormat="1">
      <c r="A11" s="23"/>
      <c r="B11" s="202"/>
      <c r="C11" s="216"/>
      <c r="D11" s="83" t="s">
        <v>89</v>
      </c>
      <c r="E11" s="68" t="s">
        <v>86</v>
      </c>
      <c r="F11" s="207"/>
      <c r="G11" s="65" t="str">
        <f>IFERROR(A61,"")&amp;","&amp;IFERROR(A62,"")</f>
        <v>3,4</v>
      </c>
    </row>
    <row r="12" spans="1:7" s="13" customFormat="1">
      <c r="A12" s="23"/>
      <c r="B12" s="202"/>
      <c r="C12" s="217"/>
      <c r="D12" s="83" t="s">
        <v>90</v>
      </c>
      <c r="E12" s="68" t="s">
        <v>88</v>
      </c>
      <c r="F12" s="207"/>
      <c r="G12" s="65">
        <f>IFERROR(A78,"")</f>
        <v>14</v>
      </c>
    </row>
    <row r="13" spans="1:7" s="13" customFormat="1">
      <c r="A13" s="23"/>
      <c r="B13" s="202"/>
      <c r="C13" s="148" t="s">
        <v>91</v>
      </c>
      <c r="D13" s="83" t="s">
        <v>92</v>
      </c>
      <c r="E13" s="68" t="s">
        <v>88</v>
      </c>
      <c r="F13" s="207"/>
      <c r="G13" s="65" t="str">
        <f>IFERROR(A68,"")&amp;","&amp;IFERROR(A69,"")</f>
        <v>8,9</v>
      </c>
    </row>
    <row r="14" spans="1:7" s="13" customFormat="1">
      <c r="A14" s="23"/>
      <c r="B14" s="202"/>
      <c r="C14" s="220" t="s">
        <v>93</v>
      </c>
      <c r="D14" s="83" t="s">
        <v>94</v>
      </c>
      <c r="E14" s="68" t="s">
        <v>86</v>
      </c>
      <c r="F14" s="207"/>
      <c r="G14" s="65">
        <f>IFERROR(A71,"")</f>
        <v>10</v>
      </c>
    </row>
    <row r="15" spans="1:7" s="13" customFormat="1">
      <c r="A15" s="23"/>
      <c r="B15" s="202"/>
      <c r="C15" s="220"/>
      <c r="D15" s="83" t="s">
        <v>95</v>
      </c>
      <c r="E15" s="68" t="s">
        <v>86</v>
      </c>
      <c r="F15" s="207"/>
      <c r="G15" s="65">
        <f>IFERROR(A71,"")</f>
        <v>10</v>
      </c>
    </row>
    <row r="16" spans="1:7" s="13" customFormat="1">
      <c r="A16" s="23"/>
      <c r="B16" s="202"/>
      <c r="C16" s="220"/>
      <c r="D16" s="83" t="s">
        <v>96</v>
      </c>
      <c r="E16" s="68" t="s">
        <v>86</v>
      </c>
      <c r="F16" s="207"/>
      <c r="G16" s="65">
        <f>IFERROR(A72,"")</f>
        <v>11</v>
      </c>
    </row>
    <row r="17" spans="1:7" s="13" customFormat="1" ht="30">
      <c r="A17" s="23"/>
      <c r="B17" s="202"/>
      <c r="C17" s="211" t="s">
        <v>97</v>
      </c>
      <c r="D17" s="83" t="s">
        <v>98</v>
      </c>
      <c r="E17" s="68" t="s">
        <v>99</v>
      </c>
      <c r="F17" s="207"/>
      <c r="G17" s="53"/>
    </row>
    <row r="18" spans="1:7" s="13" customFormat="1">
      <c r="A18" s="23"/>
      <c r="B18" s="202"/>
      <c r="C18" s="211"/>
      <c r="D18" s="83" t="s">
        <v>100</v>
      </c>
      <c r="E18" s="68" t="s">
        <v>86</v>
      </c>
      <c r="F18" s="207"/>
      <c r="G18" s="53">
        <f>IFERROR(A59,"")</f>
        <v>2</v>
      </c>
    </row>
    <row r="19" spans="1:7" s="13" customFormat="1">
      <c r="A19" s="23"/>
      <c r="B19" s="202"/>
      <c r="C19" s="211"/>
      <c r="D19" s="83" t="s">
        <v>101</v>
      </c>
      <c r="E19" s="68" t="s">
        <v>86</v>
      </c>
      <c r="F19" s="207"/>
      <c r="G19" s="53">
        <f>IFERROR(A82,"")</f>
        <v>17</v>
      </c>
    </row>
    <row r="20" spans="1:7" s="13" customFormat="1">
      <c r="A20" s="23"/>
      <c r="B20" s="202"/>
      <c r="C20" s="211"/>
      <c r="D20" s="83" t="s">
        <v>102</v>
      </c>
      <c r="E20" s="68" t="s">
        <v>86</v>
      </c>
      <c r="F20" s="207"/>
      <c r="G20" s="53">
        <f>IFERROR(A80,"")</f>
        <v>15</v>
      </c>
    </row>
    <row r="21" spans="1:7" s="13" customFormat="1" ht="30">
      <c r="A21" s="23"/>
      <c r="B21" s="202"/>
      <c r="C21" s="149" t="s">
        <v>103</v>
      </c>
      <c r="D21" s="83" t="s">
        <v>104</v>
      </c>
      <c r="E21" s="68" t="s">
        <v>105</v>
      </c>
      <c r="F21" s="207"/>
      <c r="G21" s="53">
        <f>IFERROR(A81,"")</f>
        <v>16</v>
      </c>
    </row>
    <row r="22" spans="1:7" s="13" customFormat="1">
      <c r="A22" s="23"/>
      <c r="B22" s="202"/>
      <c r="C22" s="213" t="s">
        <v>106</v>
      </c>
      <c r="D22" s="83" t="s">
        <v>107</v>
      </c>
      <c r="E22" s="68" t="s">
        <v>88</v>
      </c>
      <c r="F22" s="207"/>
      <c r="G22" s="53">
        <f>IFERROR(A76,"")</f>
        <v>13</v>
      </c>
    </row>
    <row r="23" spans="1:7" s="13" customFormat="1" ht="30">
      <c r="A23" s="23"/>
      <c r="B23" s="202"/>
      <c r="C23" s="214"/>
      <c r="D23" s="83" t="s">
        <v>108</v>
      </c>
      <c r="E23" s="68" t="s">
        <v>105</v>
      </c>
      <c r="F23" s="207"/>
      <c r="G23" s="53">
        <f>IFERROR(A76,"")</f>
        <v>13</v>
      </c>
    </row>
    <row r="24" spans="1:7" s="13" customFormat="1" ht="7.5" customHeight="1" thickBot="1">
      <c r="A24" s="23"/>
      <c r="B24" s="73"/>
      <c r="C24" s="147"/>
      <c r="D24" s="74"/>
      <c r="E24" s="75"/>
      <c r="F24" s="76"/>
      <c r="G24" s="77"/>
    </row>
    <row r="25" spans="1:7" s="13" customFormat="1">
      <c r="A25" s="23"/>
      <c r="B25" s="203" t="s">
        <v>109</v>
      </c>
      <c r="C25" s="225" t="s">
        <v>110</v>
      </c>
      <c r="D25" s="82" t="s">
        <v>111</v>
      </c>
      <c r="E25" s="67" t="s">
        <v>88</v>
      </c>
      <c r="F25" s="206" t="s">
        <v>192</v>
      </c>
      <c r="G25" s="133">
        <f>IFERROR(A68,"")</f>
        <v>8</v>
      </c>
    </row>
    <row r="26" spans="1:7" s="13" customFormat="1">
      <c r="A26" s="23"/>
      <c r="B26" s="204"/>
      <c r="C26" s="214"/>
      <c r="D26" s="83" t="s">
        <v>112</v>
      </c>
      <c r="E26" s="68" t="s">
        <v>86</v>
      </c>
      <c r="F26" s="207"/>
      <c r="G26" s="133">
        <f>IFERROR(A69,"")</f>
        <v>9</v>
      </c>
    </row>
    <row r="27" spans="1:7" s="13" customFormat="1">
      <c r="A27" s="23"/>
      <c r="B27" s="204"/>
      <c r="C27" s="213" t="s">
        <v>113</v>
      </c>
      <c r="D27" s="83" t="s">
        <v>114</v>
      </c>
      <c r="E27" s="68" t="s">
        <v>86</v>
      </c>
      <c r="F27" s="207"/>
      <c r="G27" s="133">
        <f>IFERROR(A69,"")</f>
        <v>9</v>
      </c>
    </row>
    <row r="28" spans="1:7" s="13" customFormat="1">
      <c r="A28" s="23"/>
      <c r="B28" s="204"/>
      <c r="C28" s="221"/>
      <c r="D28" s="83" t="s">
        <v>115</v>
      </c>
      <c r="E28" s="68" t="s">
        <v>86</v>
      </c>
      <c r="F28" s="207"/>
      <c r="G28" s="133">
        <f>IFERROR(A69,"")</f>
        <v>9</v>
      </c>
    </row>
    <row r="29" spans="1:7" s="13" customFormat="1" ht="15.75" thickBot="1">
      <c r="A29" s="23"/>
      <c r="B29" s="205"/>
      <c r="C29" s="222"/>
      <c r="D29" s="84" t="s">
        <v>116</v>
      </c>
      <c r="E29" s="69" t="s">
        <v>88</v>
      </c>
      <c r="F29" s="208"/>
      <c r="G29" s="133">
        <f>IFERROR(A63,"")</f>
        <v>5</v>
      </c>
    </row>
    <row r="30" spans="1:7" s="13" customFormat="1" ht="7.5" customHeight="1" thickBot="1">
      <c r="A30" s="23"/>
      <c r="B30" s="78"/>
      <c r="C30" s="150"/>
      <c r="D30" s="79"/>
      <c r="E30" s="80"/>
      <c r="F30" s="81"/>
      <c r="G30" s="135"/>
    </row>
    <row r="31" spans="1:7" s="13" customFormat="1">
      <c r="A31" s="23"/>
      <c r="B31" s="204" t="s">
        <v>117</v>
      </c>
      <c r="C31" s="225" t="s">
        <v>118</v>
      </c>
      <c r="D31" s="85" t="s">
        <v>119</v>
      </c>
      <c r="E31" s="70" t="s">
        <v>88</v>
      </c>
      <c r="F31" s="207" t="s">
        <v>192</v>
      </c>
      <c r="G31" s="65" t="str">
        <f>IFERROR(#REF!,"")</f>
        <v/>
      </c>
    </row>
    <row r="32" spans="1:7" s="13" customFormat="1">
      <c r="A32" s="23"/>
      <c r="B32" s="204"/>
      <c r="C32" s="221"/>
      <c r="D32" s="83" t="s">
        <v>120</v>
      </c>
      <c r="E32" s="68" t="s">
        <v>88</v>
      </c>
      <c r="F32" s="207"/>
      <c r="G32" s="136" t="str">
        <f>IFERROR(A65,"")&amp;","&amp;IFERROR(A66,"")</f>
        <v>6,7</v>
      </c>
    </row>
    <row r="33" spans="1:7" s="13" customFormat="1" ht="15.75" thickBot="1">
      <c r="A33" s="23"/>
      <c r="B33" s="205"/>
      <c r="C33" s="222"/>
      <c r="D33" s="84" t="s">
        <v>121</v>
      </c>
      <c r="E33" s="69" t="s">
        <v>86</v>
      </c>
      <c r="F33" s="208"/>
      <c r="G33" s="134">
        <f>IFERROR(A66,"")</f>
        <v>7</v>
      </c>
    </row>
    <row r="34" spans="1:7" s="13" customFormat="1" ht="15.75" thickBot="1">
      <c r="A34" s="23"/>
      <c r="B34" s="12"/>
      <c r="C34" s="151"/>
      <c r="D34" s="2"/>
      <c r="E34" s="1"/>
    </row>
    <row r="35" spans="1:7" s="13" customFormat="1" ht="15.75" thickBot="1">
      <c r="A35" s="23"/>
      <c r="B35" s="115" t="s">
        <v>122</v>
      </c>
      <c r="C35" s="152" t="s">
        <v>123</v>
      </c>
      <c r="D35" s="116" t="s">
        <v>124</v>
      </c>
      <c r="E35" s="117" t="s">
        <v>125</v>
      </c>
    </row>
    <row r="36" spans="1:7" s="13" customFormat="1">
      <c r="A36" s="23"/>
      <c r="B36" s="118" t="s">
        <v>126</v>
      </c>
      <c r="C36" s="153"/>
      <c r="D36" s="119">
        <f>'CO2 performance'!D11</f>
        <v>0.78782287822878228</v>
      </c>
      <c r="E36" s="120"/>
    </row>
    <row r="37" spans="1:7" s="13" customFormat="1">
      <c r="A37" s="23"/>
      <c r="B37" s="121" t="s">
        <v>127</v>
      </c>
      <c r="C37" s="154"/>
      <c r="D37" s="122">
        <f>'CO2 performance'!D21</f>
        <v>0.22576361221779551</v>
      </c>
      <c r="E37" s="123"/>
    </row>
    <row r="38" spans="1:7" s="13" customFormat="1">
      <c r="A38" s="23"/>
      <c r="B38" s="121" t="s">
        <v>128</v>
      </c>
      <c r="C38" s="154"/>
      <c r="D38" s="131" t="s">
        <v>129</v>
      </c>
      <c r="E38" s="125"/>
    </row>
    <row r="39" spans="1:7" s="13" customFormat="1">
      <c r="A39" s="23"/>
      <c r="B39" s="126" t="s">
        <v>130</v>
      </c>
      <c r="C39" s="155"/>
      <c r="D39" s="132" t="s">
        <v>129</v>
      </c>
      <c r="E39" s="125"/>
    </row>
    <row r="40" spans="1:7" s="13" customFormat="1">
      <c r="A40" s="23"/>
      <c r="B40" s="126" t="s">
        <v>131</v>
      </c>
      <c r="C40" s="155"/>
      <c r="D40" s="132" t="s">
        <v>129</v>
      </c>
      <c r="E40" s="125"/>
    </row>
    <row r="41" spans="1:7" s="13" customFormat="1">
      <c r="A41" s="23"/>
      <c r="B41" s="126" t="s">
        <v>132</v>
      </c>
      <c r="C41" s="155"/>
      <c r="D41" s="132" t="s">
        <v>129</v>
      </c>
      <c r="E41" s="125"/>
    </row>
    <row r="42" spans="1:7" s="13" customFormat="1">
      <c r="A42" s="23"/>
      <c r="B42" s="126" t="s">
        <v>133</v>
      </c>
      <c r="C42" s="155"/>
      <c r="D42" s="124" t="s">
        <v>134</v>
      </c>
      <c r="E42" s="125"/>
    </row>
    <row r="43" spans="1:7" s="13" customFormat="1">
      <c r="A43" s="23"/>
      <c r="B43" s="126" t="s">
        <v>135</v>
      </c>
      <c r="C43" s="155"/>
      <c r="D43" s="127">
        <v>1</v>
      </c>
      <c r="E43" s="125"/>
    </row>
    <row r="44" spans="1:7" s="13" customFormat="1">
      <c r="A44" s="23"/>
      <c r="B44" s="126" t="s">
        <v>136</v>
      </c>
      <c r="C44" s="155"/>
      <c r="D44" s="124" t="s">
        <v>129</v>
      </c>
      <c r="E44" s="125"/>
    </row>
    <row r="45" spans="1:7" s="13" customFormat="1">
      <c r="A45" s="23"/>
      <c r="B45" s="140" t="s">
        <v>137</v>
      </c>
      <c r="C45" s="155"/>
      <c r="D45" s="124" t="s">
        <v>129</v>
      </c>
      <c r="E45" s="125"/>
    </row>
    <row r="46" spans="1:7" s="13" customFormat="1">
      <c r="A46" s="23"/>
      <c r="B46" s="140" t="s">
        <v>138</v>
      </c>
      <c r="C46" s="155"/>
      <c r="D46" s="124">
        <f>35+586</f>
        <v>621</v>
      </c>
      <c r="E46" s="125"/>
    </row>
    <row r="47" spans="1:7" s="13" customFormat="1">
      <c r="A47" s="23"/>
      <c r="B47" s="141" t="s">
        <v>139</v>
      </c>
      <c r="C47" s="156"/>
      <c r="D47" s="124">
        <v>98</v>
      </c>
      <c r="E47" s="125"/>
    </row>
    <row r="48" spans="1:7" s="13" customFormat="1" ht="30.75" customHeight="1" thickBot="1">
      <c r="A48" s="23"/>
      <c r="B48" s="128" t="s">
        <v>140</v>
      </c>
      <c r="C48" s="157"/>
      <c r="D48" s="209" t="s">
        <v>141</v>
      </c>
      <c r="E48" s="210"/>
    </row>
    <row r="49" spans="1:6" s="13" customFormat="1" ht="15.75" thickBot="1">
      <c r="A49" s="23"/>
      <c r="B49" s="129" t="s">
        <v>142</v>
      </c>
      <c r="C49" s="158"/>
      <c r="D49" s="223"/>
      <c r="E49" s="224"/>
    </row>
    <row r="50" spans="1:6" s="13" customFormat="1">
      <c r="A50" s="23"/>
      <c r="B50" s="23"/>
      <c r="C50" s="142"/>
      <c r="D50" s="48"/>
      <c r="E50" s="24"/>
    </row>
    <row r="51" spans="1:6" s="212" customFormat="1" ht="23.25">
      <c r="A51" s="212" t="s">
        <v>143</v>
      </c>
    </row>
    <row r="52" spans="1:6" s="3" customFormat="1" ht="14.25">
      <c r="A52" s="219" t="s">
        <v>144</v>
      </c>
      <c r="B52" s="12" t="s">
        <v>145</v>
      </c>
      <c r="C52" s="159" t="s">
        <v>146</v>
      </c>
      <c r="D52" s="57" t="s">
        <v>200</v>
      </c>
      <c r="E52" s="57" t="s">
        <v>147</v>
      </c>
      <c r="F52" s="12" t="s">
        <v>148</v>
      </c>
    </row>
    <row r="53" spans="1:6" s="3" customFormat="1" ht="14.25">
      <c r="A53" s="219"/>
      <c r="B53" s="12"/>
      <c r="C53" s="159" t="s">
        <v>230</v>
      </c>
      <c r="D53" s="57" t="s">
        <v>201</v>
      </c>
      <c r="E53" s="57" t="s">
        <v>149</v>
      </c>
      <c r="F53" s="12" t="s">
        <v>149</v>
      </c>
    </row>
    <row r="54" spans="1:6" s="200" customFormat="1">
      <c r="A54" s="200" t="s">
        <v>150</v>
      </c>
    </row>
    <row r="55" spans="1:6" s="3" customFormat="1">
      <c r="A55" s="57"/>
      <c r="B55" s="59" t="str">
        <f>CONCATENATE('Case details'!B15," (",TEXT('Case details'!B16,"dd/mm/yyyy"),")")</f>
        <v>Energy Assessment (01/06/2023)</v>
      </c>
      <c r="C55" s="159"/>
      <c r="D55" s="57"/>
      <c r="E55" s="12"/>
    </row>
    <row r="56" spans="1:6" s="200" customFormat="1">
      <c r="A56" s="200" t="s">
        <v>151</v>
      </c>
    </row>
    <row r="57" spans="1:6" s="47" customFormat="1">
      <c r="C57" s="160"/>
      <c r="D57" s="162"/>
    </row>
    <row r="58" spans="1:6" s="168" customFormat="1" ht="71.25">
      <c r="A58" s="163">
        <v>1</v>
      </c>
      <c r="B58" s="164" t="s">
        <v>210</v>
      </c>
      <c r="C58" s="165" t="s">
        <v>220</v>
      </c>
      <c r="D58" s="190" t="s">
        <v>220</v>
      </c>
      <c r="E58" s="163"/>
      <c r="F58" s="167"/>
    </row>
    <row r="59" spans="1:6" s="168" customFormat="1" ht="14.25">
      <c r="A59" s="163">
        <f>COUNTIFS($B$58:B59,"&lt;&gt;")</f>
        <v>2</v>
      </c>
      <c r="B59" s="169" t="s">
        <v>152</v>
      </c>
      <c r="C59" s="189" t="s">
        <v>215</v>
      </c>
      <c r="D59" s="189" t="s">
        <v>215</v>
      </c>
      <c r="E59" s="163"/>
    </row>
    <row r="60" spans="1:6" s="218" customFormat="1">
      <c r="A60" s="218" t="s">
        <v>153</v>
      </c>
    </row>
    <row r="61" spans="1:6" s="168" customFormat="1" ht="84" customHeight="1">
      <c r="A61" s="163">
        <f>COUNTIFS($B$58:B61,"&lt;&gt;")</f>
        <v>3</v>
      </c>
      <c r="B61" s="169" t="s">
        <v>154</v>
      </c>
      <c r="C61" s="189" t="s">
        <v>215</v>
      </c>
      <c r="D61" s="189" t="s">
        <v>215</v>
      </c>
      <c r="E61" s="163"/>
      <c r="F61" s="172"/>
    </row>
    <row r="62" spans="1:6" s="168" customFormat="1" ht="390.75" customHeight="1">
      <c r="A62" s="163">
        <f>COUNTIFS($B$58:B62,"&lt;&gt;")</f>
        <v>4</v>
      </c>
      <c r="B62" s="169" t="s">
        <v>211</v>
      </c>
      <c r="C62" s="170" t="s">
        <v>209</v>
      </c>
      <c r="D62" s="190" t="s">
        <v>216</v>
      </c>
      <c r="E62" s="163"/>
      <c r="F62" s="172"/>
    </row>
    <row r="63" spans="1:6" s="168" customFormat="1" ht="262.5" customHeight="1">
      <c r="A63" s="163">
        <f>COUNTIFS($B$58:B63,"&lt;&gt;")</f>
        <v>5</v>
      </c>
      <c r="B63" s="164" t="s">
        <v>155</v>
      </c>
      <c r="C63" s="170" t="s">
        <v>218</v>
      </c>
      <c r="D63" s="190" t="s">
        <v>217</v>
      </c>
      <c r="E63" s="163"/>
      <c r="F63" s="172"/>
    </row>
    <row r="64" spans="1:6" s="218" customFormat="1">
      <c r="A64" s="218" t="s">
        <v>156</v>
      </c>
    </row>
    <row r="65" spans="1:7" s="168" customFormat="1" ht="408.75" customHeight="1">
      <c r="A65" s="163">
        <f>COUNTIFS($B$58:B65,"&lt;&gt;")</f>
        <v>6</v>
      </c>
      <c r="B65" s="169" t="s">
        <v>194</v>
      </c>
      <c r="C65" s="170" t="s">
        <v>229</v>
      </c>
      <c r="D65" s="190" t="s">
        <v>219</v>
      </c>
      <c r="E65" s="163"/>
      <c r="F65" s="167"/>
    </row>
    <row r="66" spans="1:7" s="168" customFormat="1" ht="249.75" customHeight="1">
      <c r="A66" s="163">
        <f>COUNTIFS($B$58:B66,"&lt;&gt;")</f>
        <v>7</v>
      </c>
      <c r="B66" s="169" t="s">
        <v>195</v>
      </c>
      <c r="C66" s="189" t="s">
        <v>215</v>
      </c>
      <c r="D66" s="166"/>
      <c r="E66" s="163"/>
      <c r="F66" s="173"/>
    </row>
    <row r="67" spans="1:7" s="218" customFormat="1">
      <c r="A67" s="218" t="s">
        <v>91</v>
      </c>
    </row>
    <row r="68" spans="1:7" s="168" customFormat="1" ht="140.25" customHeight="1">
      <c r="A68" s="163">
        <f>COUNTIFS($B$58:B68,"&lt;&gt;")</f>
        <v>8</v>
      </c>
      <c r="B68" s="169" t="s">
        <v>199</v>
      </c>
      <c r="C68" s="165" t="s">
        <v>202</v>
      </c>
      <c r="D68" s="190" t="s">
        <v>219</v>
      </c>
      <c r="E68" s="163"/>
      <c r="F68" s="174"/>
    </row>
    <row r="69" spans="1:7" s="168" customFormat="1" ht="281.25" customHeight="1">
      <c r="A69" s="163">
        <f>COUNTIFS($B$58:B69,"&lt;&gt;")</f>
        <v>9</v>
      </c>
      <c r="B69" s="169" t="s">
        <v>212</v>
      </c>
      <c r="C69" s="165" t="s">
        <v>228</v>
      </c>
      <c r="D69" s="190" t="s">
        <v>226</v>
      </c>
      <c r="E69" s="163"/>
      <c r="G69" s="173"/>
    </row>
    <row r="70" spans="1:7" s="218" customFormat="1">
      <c r="A70" s="218" t="s">
        <v>157</v>
      </c>
    </row>
    <row r="71" spans="1:7" s="168" customFormat="1" ht="242.25">
      <c r="A71" s="163">
        <f>COUNTIFS($B$58:B71,"&lt;&gt;")</f>
        <v>10</v>
      </c>
      <c r="B71" s="169" t="s">
        <v>196</v>
      </c>
      <c r="C71" s="170" t="s">
        <v>203</v>
      </c>
      <c r="D71" s="191" t="s">
        <v>227</v>
      </c>
      <c r="E71" s="163"/>
      <c r="F71" s="173"/>
    </row>
    <row r="72" spans="1:7" s="168" customFormat="1" ht="42.75">
      <c r="A72" s="163">
        <f>COUNTIFS($B$58:B72,"&lt;&gt;")</f>
        <v>11</v>
      </c>
      <c r="B72" s="169" t="s">
        <v>197</v>
      </c>
      <c r="C72" s="175" t="s">
        <v>221</v>
      </c>
      <c r="D72" s="190" t="s">
        <v>219</v>
      </c>
      <c r="E72" s="163"/>
      <c r="F72" s="167"/>
    </row>
    <row r="73" spans="1:7" s="180" customFormat="1">
      <c r="A73" s="171" t="s">
        <v>63</v>
      </c>
      <c r="B73" s="176"/>
      <c r="C73" s="192"/>
      <c r="D73" s="193"/>
      <c r="E73" s="179"/>
    </row>
    <row r="74" spans="1:7" s="168" customFormat="1" ht="71.25">
      <c r="A74" s="163">
        <f>COUNTIFS($B$58:B74,"&lt;&gt;")</f>
        <v>12</v>
      </c>
      <c r="B74" s="169" t="s">
        <v>158</v>
      </c>
      <c r="C74" s="165" t="s">
        <v>204</v>
      </c>
      <c r="D74" s="190" t="s">
        <v>219</v>
      </c>
      <c r="E74" s="163"/>
    </row>
    <row r="75" spans="1:7" s="180" customFormat="1">
      <c r="A75" s="171" t="s">
        <v>159</v>
      </c>
      <c r="B75" s="176"/>
      <c r="C75" s="177"/>
      <c r="D75" s="178"/>
      <c r="E75" s="179"/>
    </row>
    <row r="76" spans="1:7" s="168" customFormat="1" ht="167.25" customHeight="1">
      <c r="A76" s="163">
        <f>COUNTIFS($B$58:B76,"&lt;&gt;")</f>
        <v>13</v>
      </c>
      <c r="B76" s="169" t="s">
        <v>213</v>
      </c>
      <c r="C76" s="189" t="s">
        <v>222</v>
      </c>
      <c r="D76" s="190" t="s">
        <v>219</v>
      </c>
      <c r="E76" s="163"/>
      <c r="F76" s="167"/>
    </row>
    <row r="77" spans="1:7" s="186" customFormat="1">
      <c r="A77" s="181" t="s">
        <v>70</v>
      </c>
      <c r="B77" s="182"/>
      <c r="C77" s="183"/>
      <c r="D77" s="184"/>
      <c r="E77" s="185"/>
    </row>
    <row r="78" spans="1:7" s="168" customFormat="1" ht="312" customHeight="1">
      <c r="A78" s="187">
        <f>COUNTIFS($B$58:B78,"&lt;&gt;")</f>
        <v>14</v>
      </c>
      <c r="B78" s="169" t="s">
        <v>160</v>
      </c>
      <c r="C78" s="165" t="s">
        <v>224</v>
      </c>
      <c r="D78" s="190" t="s">
        <v>225</v>
      </c>
      <c r="E78" s="163"/>
      <c r="F78" s="172"/>
    </row>
    <row r="79" spans="1:7" s="180" customFormat="1">
      <c r="A79" s="171" t="s">
        <v>161</v>
      </c>
      <c r="B79" s="176"/>
      <c r="C79" s="177"/>
      <c r="D79" s="178"/>
      <c r="E79" s="179"/>
    </row>
    <row r="80" spans="1:7" s="168" customFormat="1" ht="42.75">
      <c r="A80" s="163">
        <f>COUNTIFS($B$58:B80,"&lt;&gt;")</f>
        <v>15</v>
      </c>
      <c r="B80" s="169" t="s">
        <v>162</v>
      </c>
      <c r="C80" s="170" t="s">
        <v>205</v>
      </c>
      <c r="D80" s="190" t="s">
        <v>219</v>
      </c>
      <c r="E80" s="163"/>
    </row>
    <row r="81" spans="1:5" s="168" customFormat="1" ht="89.65" customHeight="1">
      <c r="A81" s="163">
        <f>COUNTIFS($B$58:B81,"&lt;&gt;")</f>
        <v>16</v>
      </c>
      <c r="B81" s="169" t="s">
        <v>214</v>
      </c>
      <c r="C81" s="170" t="s">
        <v>206</v>
      </c>
      <c r="D81" s="190" t="s">
        <v>223</v>
      </c>
      <c r="E81" s="163"/>
    </row>
    <row r="82" spans="1:5" s="168" customFormat="1" ht="28.5">
      <c r="A82" s="163">
        <f>COUNTIFS($B$58:B82,"&lt;&gt;")</f>
        <v>17</v>
      </c>
      <c r="B82" s="169" t="s">
        <v>163</v>
      </c>
      <c r="C82" s="170" t="s">
        <v>207</v>
      </c>
      <c r="D82" s="190" t="s">
        <v>219</v>
      </c>
      <c r="E82" s="163"/>
    </row>
    <row r="83" spans="1:5" s="168" customFormat="1" ht="14.25">
      <c r="A83" s="163">
        <v>18</v>
      </c>
      <c r="B83" s="188" t="s">
        <v>198</v>
      </c>
      <c r="C83" s="170" t="s">
        <v>208</v>
      </c>
      <c r="D83" s="166"/>
      <c r="E83" s="163"/>
    </row>
    <row r="85" spans="1:5" s="34" customFormat="1">
      <c r="A85" s="31" t="s">
        <v>164</v>
      </c>
      <c r="B85" s="32"/>
      <c r="C85" s="161"/>
      <c r="D85" s="50"/>
      <c r="E85" s="33"/>
    </row>
    <row r="134" spans="2:2">
      <c r="B134" s="55" t="s">
        <v>99</v>
      </c>
    </row>
    <row r="135" spans="2:2">
      <c r="B135" s="55" t="s">
        <v>165</v>
      </c>
    </row>
    <row r="136" spans="2:2">
      <c r="B136" s="55" t="s">
        <v>166</v>
      </c>
    </row>
    <row r="137" spans="2:2">
      <c r="B137" s="55" t="s">
        <v>167</v>
      </c>
    </row>
    <row r="138" spans="2:2">
      <c r="B138" s="55" t="s">
        <v>168</v>
      </c>
    </row>
    <row r="139" spans="2:2">
      <c r="B139" s="55" t="s">
        <v>169</v>
      </c>
    </row>
    <row r="140" spans="2:2">
      <c r="B140" s="55" t="s">
        <v>105</v>
      </c>
    </row>
    <row r="141" spans="2:2">
      <c r="B141" s="55" t="s">
        <v>82</v>
      </c>
    </row>
  </sheetData>
  <mergeCells count="24">
    <mergeCell ref="A4:XFD4"/>
    <mergeCell ref="A52:A53"/>
    <mergeCell ref="C14:C16"/>
    <mergeCell ref="C27:C29"/>
    <mergeCell ref="D49:E49"/>
    <mergeCell ref="C25:C26"/>
    <mergeCell ref="C31:C33"/>
    <mergeCell ref="A70:XFD70"/>
    <mergeCell ref="A67:XFD67"/>
    <mergeCell ref="A64:XFD64"/>
    <mergeCell ref="A60:XFD60"/>
    <mergeCell ref="A56:XFD56"/>
    <mergeCell ref="A54:XFD54"/>
    <mergeCell ref="B9:B23"/>
    <mergeCell ref="B25:B29"/>
    <mergeCell ref="B31:B33"/>
    <mergeCell ref="F9:F23"/>
    <mergeCell ref="F25:F29"/>
    <mergeCell ref="D48:E48"/>
    <mergeCell ref="F31:F33"/>
    <mergeCell ref="C17:C20"/>
    <mergeCell ref="A51:XFD51"/>
    <mergeCell ref="C22:C23"/>
    <mergeCell ref="C9:C12"/>
  </mergeCells>
  <conditionalFormatting sqref="D36:D47">
    <cfRule type="cellIs" dxfId="22" priority="3" operator="equal">
      <formula>"TBC"</formula>
    </cfRule>
  </conditionalFormatting>
  <conditionalFormatting sqref="E7:E33">
    <cfRule type="containsText" dxfId="21" priority="77" operator="containsText" text="Received but items still outstanding">
      <formula>NOT(ISERROR(SEARCH("Received but items still outstanding",E7)))</formula>
    </cfRule>
    <cfRule type="containsText" dxfId="20" priority="78" operator="containsText" text="N/A">
      <formula>NOT(ISERROR(SEARCH("N/A",E7)))</formula>
    </cfRule>
    <cfRule type="containsText" dxfId="19" priority="79" operator="containsText" text="Not yet received">
      <formula>NOT(ISERROR(SEARCH("Not yet received",E7)))</formula>
    </cfRule>
    <cfRule type="containsText" dxfId="18" priority="80" operator="containsText" text="Received and nothing further required">
      <formula>NOT(ISERROR(SEARCH("Received and nothing further required",E7)))</formula>
    </cfRule>
  </conditionalFormatting>
  <conditionalFormatting sqref="E17">
    <cfRule type="cellIs" dxfId="17" priority="1" operator="equal">
      <formula>$B$137</formula>
    </cfRule>
    <cfRule type="cellIs" dxfId="16" priority="2" operator="equal">
      <formula>$B$134</formula>
    </cfRule>
    <cfRule type="cellIs" dxfId="15" priority="4" operator="equal">
      <formula>$B$139</formula>
    </cfRule>
    <cfRule type="cellIs" dxfId="14" priority="5" operator="equal">
      <formula>$B$138</formula>
    </cfRule>
    <cfRule type="cellIs" dxfId="13" priority="6" operator="equal">
      <formula>$B$136</formula>
    </cfRule>
    <cfRule type="cellIs" dxfId="12" priority="7" operator="equal">
      <formula>$B$135</formula>
    </cfRule>
  </conditionalFormatting>
  <conditionalFormatting sqref="E25:E28">
    <cfRule type="cellIs" dxfId="11" priority="35" operator="equal">
      <formula>$B$139</formula>
    </cfRule>
    <cfRule type="cellIs" dxfId="10" priority="36" operator="equal">
      <formula>$B$138</formula>
    </cfRule>
    <cfRule type="cellIs" dxfId="9" priority="37" operator="equal">
      <formula>$B$136</formula>
    </cfRule>
    <cfRule type="cellIs" dxfId="8" priority="38" operator="equal">
      <formula>$B$135</formula>
    </cfRule>
  </conditionalFormatting>
  <conditionalFormatting sqref="E26:E33">
    <cfRule type="cellIs" dxfId="7" priority="9" operator="equal">
      <formula>$B$139</formula>
    </cfRule>
    <cfRule type="cellIs" dxfId="6" priority="10" operator="equal">
      <formula>$B$138</formula>
    </cfRule>
    <cfRule type="cellIs" dxfId="5" priority="11" operator="equal">
      <formula>$B$136</formula>
    </cfRule>
    <cfRule type="cellIs" dxfId="4" priority="12" operator="equal">
      <formula>$B$135</formula>
    </cfRule>
  </conditionalFormatting>
  <conditionalFormatting sqref="F7:F15 F25 F31:F32">
    <cfRule type="containsText" dxfId="3" priority="8" operator="containsText" text="Potential Non-Compliance-Pending Information">
      <formula>NOT(ISERROR(SEARCH("Potential Non-Compliance-Pending Information",F7)))</formula>
    </cfRule>
    <cfRule type="containsText" dxfId="2" priority="25" operator="containsText" text="Potential Compliance-Pending Information">
      <formula>NOT(ISERROR(SEARCH("Potential Compliance-Pending Information",F7)))</formula>
    </cfRule>
    <cfRule type="beginsWith" dxfId="1" priority="26" operator="beginsWith" text="Non-compliant">
      <formula>LEFT(F7,LEN("Non-compliant"))="Non-compliant"</formula>
    </cfRule>
    <cfRule type="beginsWith" dxfId="0" priority="27" operator="beginsWith" text="Compliant">
      <formula>LEFT(F7,LEN("Compliant"))="Compliant"</formula>
    </cfRule>
  </conditionalFormatting>
  <dataValidations count="4">
    <dataValidation type="list" allowBlank="1" showInputMessage="1" showErrorMessage="1" sqref="E7:E16 E18:E33" xr:uid="{D5D20D32-F606-4E11-899F-5AC92ACD8A67}">
      <formula1>"Received and nothing further required,Received but items still outstanding, Not yet received - applicant to submit and provide reference ---&gt;,N/A"</formula1>
    </dataValidation>
    <dataValidation type="list" allowBlank="1" showInputMessage="1" showErrorMessage="1" sqref="E17" xr:uid="{DDD70110-F077-40E1-9428-DBD78E35DFA2}">
      <formula1>$B$134:$B$141</formula1>
    </dataValidation>
    <dataValidation type="list" allowBlank="1" showInputMessage="1" showErrorMessage="1" sqref="F7:F33" xr:uid="{2B626800-347C-422A-93D4-D799CD951AE8}">
      <formula1>"Compliant,Potential Compliance-Pending Information,Potential Non-Compliance-Pending Information,Non-compliant"</formula1>
    </dataValidation>
    <dataValidation type="list" allowBlank="1" showInputMessage="1" showErrorMessage="1" sqref="C48:E48" xr:uid="{E7D4A00A-BC82-43FC-B6A6-ACBBB3583D47}">
      <formula1>"Received and Under Separate Consultation,Not Received"</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workbookViewId="0">
      <selection activeCell="A24" sqref="A24:B24"/>
    </sheetView>
  </sheetViews>
  <sheetFormatPr defaultColWidth="9.28515625" defaultRowHeight="15"/>
  <cols>
    <col min="1" max="1" width="22.28515625" style="13" customWidth="1"/>
    <col min="2" max="2" width="31.42578125" style="13" customWidth="1"/>
    <col min="3" max="4" width="20.42578125" style="13" customWidth="1"/>
    <col min="5" max="5" width="15.42578125" style="13" customWidth="1"/>
    <col min="6" max="6" width="25.7109375" style="13" hidden="1" customWidth="1"/>
    <col min="7" max="7" width="26.42578125" style="13" hidden="1" customWidth="1"/>
    <col min="8" max="9" width="25.7109375" style="13" hidden="1" customWidth="1"/>
    <col min="10" max="16384" width="9.28515625" style="13"/>
  </cols>
  <sheetData>
    <row r="1" spans="1:9">
      <c r="E1" s="226" t="s">
        <v>170</v>
      </c>
    </row>
    <row r="2" spans="1:9" s="22" customFormat="1">
      <c r="E2" s="227"/>
    </row>
    <row r="4" spans="1:9" s="6" customFormat="1" ht="20.25">
      <c r="A4" s="231" t="s">
        <v>171</v>
      </c>
      <c r="B4" s="231"/>
      <c r="E4" s="130"/>
      <c r="F4" s="194" t="s">
        <v>172</v>
      </c>
      <c r="G4" s="194"/>
    </row>
    <row r="5" spans="1:9" ht="31.5">
      <c r="A5" s="228" t="str">
        <f>IF('Energy Comments'!E17='Energy Comments'!B136,"SAP 2012",IF('Energy Comments'!E17='Energy Comments'!B139,"SAP 2012",IF(OR('Energy Comments'!E17='Energy Comments'!B134,'Energy Comments'!B137='Energy Comments'!E17),"SAP 10.2","SAP 10")))</f>
        <v>SAP 10.2</v>
      </c>
      <c r="B5" s="58" t="s">
        <v>173</v>
      </c>
      <c r="C5" s="230" t="s">
        <v>174</v>
      </c>
      <c r="D5" s="230"/>
      <c r="F5" s="228" t="str">
        <f>A5</f>
        <v>SAP 10.2</v>
      </c>
      <c r="G5" s="58" t="s">
        <v>173</v>
      </c>
      <c r="H5" s="230" t="s">
        <v>174</v>
      </c>
      <c r="I5" s="230"/>
    </row>
    <row r="6" spans="1:9" ht="30">
      <c r="A6" s="229"/>
      <c r="B6" s="58" t="s">
        <v>175</v>
      </c>
      <c r="C6" s="58" t="s">
        <v>175</v>
      </c>
      <c r="D6" s="58" t="s">
        <v>176</v>
      </c>
      <c r="F6" s="229"/>
      <c r="G6" s="58" t="s">
        <v>175</v>
      </c>
      <c r="H6" s="58" t="s">
        <v>175</v>
      </c>
      <c r="I6" s="58" t="s">
        <v>176</v>
      </c>
    </row>
    <row r="7" spans="1:9" ht="40.5" customHeight="1">
      <c r="A7" s="26" t="s">
        <v>177</v>
      </c>
      <c r="B7" s="16">
        <v>54.2</v>
      </c>
      <c r="C7" s="27"/>
      <c r="D7" s="27"/>
      <c r="F7" s="26" t="s">
        <v>178</v>
      </c>
      <c r="G7" s="16"/>
      <c r="H7" s="27"/>
      <c r="I7" s="27"/>
    </row>
    <row r="8" spans="1:9" ht="21" customHeight="1">
      <c r="A8" s="26" t="s">
        <v>179</v>
      </c>
      <c r="B8" s="16">
        <v>46.1</v>
      </c>
      <c r="C8" s="16">
        <f>B7-B8</f>
        <v>8.1000000000000014</v>
      </c>
      <c r="D8" s="35">
        <f>C8/$B$7</f>
        <v>0.14944649446494468</v>
      </c>
      <c r="F8" s="26" t="s">
        <v>179</v>
      </c>
      <c r="G8" s="16"/>
      <c r="H8" s="16">
        <f>G7-G8</f>
        <v>0</v>
      </c>
      <c r="I8" s="35" t="e">
        <f>H8/$G$7</f>
        <v>#DIV/0!</v>
      </c>
    </row>
    <row r="9" spans="1:9" ht="21" customHeight="1">
      <c r="A9" s="26" t="s">
        <v>180</v>
      </c>
      <c r="B9" s="16">
        <v>46.1</v>
      </c>
      <c r="C9" s="16">
        <f>B8-B9</f>
        <v>0</v>
      </c>
      <c r="D9" s="35">
        <f>C9/$B$7</f>
        <v>0</v>
      </c>
      <c r="F9" s="26" t="s">
        <v>180</v>
      </c>
      <c r="G9" s="16"/>
      <c r="H9" s="16">
        <f>G8-G9</f>
        <v>0</v>
      </c>
      <c r="I9" s="35" t="e">
        <f t="shared" ref="I9:I11" si="0">H9/$G$7</f>
        <v>#DIV/0!</v>
      </c>
    </row>
    <row r="10" spans="1:9" ht="21" customHeight="1">
      <c r="A10" s="26" t="s">
        <v>181</v>
      </c>
      <c r="B10" s="16">
        <v>11.5</v>
      </c>
      <c r="C10" s="16">
        <f>B9-B10</f>
        <v>34.6</v>
      </c>
      <c r="D10" s="35">
        <f>C10/$B$7</f>
        <v>0.63837638376383765</v>
      </c>
      <c r="F10" s="26" t="s">
        <v>181</v>
      </c>
      <c r="G10" s="16"/>
      <c r="H10" s="16">
        <f>G9-G10</f>
        <v>0</v>
      </c>
      <c r="I10" s="35" t="e">
        <f t="shared" si="0"/>
        <v>#DIV/0!</v>
      </c>
    </row>
    <row r="11" spans="1:9" ht="21" customHeight="1">
      <c r="A11" s="28" t="s">
        <v>182</v>
      </c>
      <c r="B11" s="29">
        <v>11.5</v>
      </c>
      <c r="C11" s="16">
        <f>SUM(C8:C10)</f>
        <v>42.7</v>
      </c>
      <c r="D11" s="35">
        <f>C11/$B$7</f>
        <v>0.78782287822878228</v>
      </c>
      <c r="F11" s="28" t="s">
        <v>182</v>
      </c>
      <c r="G11" s="29"/>
      <c r="H11" s="16">
        <f>SUM(H8:H10)</f>
        <v>0</v>
      </c>
      <c r="I11" s="35" t="e">
        <f t="shared" si="0"/>
        <v>#DIV/0!</v>
      </c>
    </row>
    <row r="12" spans="1:9" ht="21" customHeight="1">
      <c r="A12" s="17"/>
      <c r="B12" s="18"/>
      <c r="C12" s="19"/>
      <c r="D12" s="19"/>
      <c r="F12" s="17"/>
      <c r="G12" s="18"/>
      <c r="H12" s="19"/>
      <c r="I12" s="19"/>
    </row>
    <row r="14" spans="1:9" ht="20.25">
      <c r="A14" s="231" t="s">
        <v>183</v>
      </c>
      <c r="B14" s="231"/>
      <c r="C14" s="6"/>
      <c r="D14" s="6"/>
      <c r="F14" s="194" t="s">
        <v>184</v>
      </c>
      <c r="G14" s="194"/>
      <c r="H14" s="6"/>
      <c r="I14" s="6"/>
    </row>
    <row r="15" spans="1:9" ht="31.5">
      <c r="A15" s="228" t="str">
        <f>IF('Energy Comments'!E17='Energy Comments'!B136,"SAP 2012",IF('Energy Comments'!E17='Energy Comments'!B139,"SAP 2012",IF(OR('Energy Comments'!E17='Energy Comments'!B134,'Energy Comments'!B137='Energy Comments'!E17),"SAP 10.2","SAP 10")))</f>
        <v>SAP 10.2</v>
      </c>
      <c r="B15" s="58" t="s">
        <v>173</v>
      </c>
      <c r="C15" s="230" t="s">
        <v>174</v>
      </c>
      <c r="D15" s="230"/>
      <c r="F15" s="228" t="str">
        <f>A15</f>
        <v>SAP 10.2</v>
      </c>
      <c r="G15" s="58" t="s">
        <v>173</v>
      </c>
      <c r="H15" s="230" t="s">
        <v>174</v>
      </c>
      <c r="I15" s="230"/>
    </row>
    <row r="16" spans="1:9" ht="30">
      <c r="A16" s="229"/>
      <c r="B16" s="58" t="s">
        <v>175</v>
      </c>
      <c r="C16" s="58" t="s">
        <v>175</v>
      </c>
      <c r="D16" s="58" t="s">
        <v>176</v>
      </c>
      <c r="F16" s="229"/>
      <c r="G16" s="58" t="s">
        <v>175</v>
      </c>
      <c r="H16" s="58" t="s">
        <v>175</v>
      </c>
      <c r="I16" s="58" t="s">
        <v>176</v>
      </c>
    </row>
    <row r="17" spans="1:9" ht="40.5" customHeight="1">
      <c r="A17" s="26" t="s">
        <v>177</v>
      </c>
      <c r="B17" s="16">
        <v>75.3</v>
      </c>
      <c r="C17" s="27"/>
      <c r="D17" s="27"/>
      <c r="F17" s="26" t="s">
        <v>178</v>
      </c>
      <c r="G17" s="16"/>
      <c r="H17" s="27"/>
      <c r="I17" s="27"/>
    </row>
    <row r="18" spans="1:9" ht="21" customHeight="1">
      <c r="A18" s="26" t="s">
        <v>179</v>
      </c>
      <c r="B18" s="16">
        <v>65.7</v>
      </c>
      <c r="C18" s="16">
        <f>B17-B18</f>
        <v>9.5999999999999943</v>
      </c>
      <c r="D18" s="35">
        <f>C18/$B$17</f>
        <v>0.12749003984063739</v>
      </c>
      <c r="F18" s="26" t="s">
        <v>179</v>
      </c>
      <c r="G18" s="16"/>
      <c r="H18" s="16">
        <f>G17-G18</f>
        <v>0</v>
      </c>
      <c r="I18" s="35" t="e">
        <f>H18/$H$17</f>
        <v>#DIV/0!</v>
      </c>
    </row>
    <row r="19" spans="1:9" ht="21" customHeight="1">
      <c r="A19" s="26" t="s">
        <v>180</v>
      </c>
      <c r="B19" s="16">
        <v>65.7</v>
      </c>
      <c r="C19" s="16">
        <f>B18-B19</f>
        <v>0</v>
      </c>
      <c r="D19" s="35">
        <f>C19/$B$17</f>
        <v>0</v>
      </c>
      <c r="F19" s="26" t="s">
        <v>180</v>
      </c>
      <c r="G19" s="16"/>
      <c r="H19" s="16">
        <f>G18-G19</f>
        <v>0</v>
      </c>
      <c r="I19" s="35" t="e">
        <f t="shared" ref="I19:I21" si="1">H19/$H$17</f>
        <v>#DIV/0!</v>
      </c>
    </row>
    <row r="20" spans="1:9" ht="21" customHeight="1">
      <c r="A20" s="26" t="s">
        <v>181</v>
      </c>
      <c r="B20" s="16">
        <v>58.3</v>
      </c>
      <c r="C20" s="16">
        <f>B19-B20</f>
        <v>7.4000000000000057</v>
      </c>
      <c r="D20" s="35">
        <f>C20/$B$17</f>
        <v>9.8273572377158114E-2</v>
      </c>
      <c r="F20" s="26" t="s">
        <v>181</v>
      </c>
      <c r="G20" s="16"/>
      <c r="H20" s="16">
        <f>G19-G20</f>
        <v>0</v>
      </c>
      <c r="I20" s="35" t="e">
        <f t="shared" si="1"/>
        <v>#DIV/0!</v>
      </c>
    </row>
    <row r="21" spans="1:9" ht="21" customHeight="1">
      <c r="A21" s="28" t="s">
        <v>182</v>
      </c>
      <c r="B21" s="29">
        <v>58.3</v>
      </c>
      <c r="C21" s="16">
        <f>SUM(C18:C20)</f>
        <v>17</v>
      </c>
      <c r="D21" s="35">
        <f>C21/$B$17</f>
        <v>0.22576361221779551</v>
      </c>
      <c r="F21" s="28" t="s">
        <v>182</v>
      </c>
      <c r="G21" s="29"/>
      <c r="H21" s="16">
        <f>SUM(H18:H20)</f>
        <v>0</v>
      </c>
      <c r="I21" s="35" t="e">
        <f t="shared" si="1"/>
        <v>#DIV/0!</v>
      </c>
    </row>
    <row r="24" spans="1:9" ht="20.25">
      <c r="A24" s="231" t="s">
        <v>185</v>
      </c>
      <c r="B24" s="231"/>
      <c r="F24" s="194" t="s">
        <v>186</v>
      </c>
      <c r="G24" s="194"/>
    </row>
    <row r="25" spans="1:9" ht="31.5">
      <c r="A25" s="30"/>
      <c r="B25" s="20" t="s">
        <v>187</v>
      </c>
      <c r="C25" s="20" t="s">
        <v>188</v>
      </c>
      <c r="F25" s="30"/>
      <c r="G25" s="20" t="s">
        <v>187</v>
      </c>
      <c r="H25" s="20" t="s">
        <v>188</v>
      </c>
    </row>
    <row r="26" spans="1:9">
      <c r="A26" s="14" t="s">
        <v>189</v>
      </c>
      <c r="B26" s="15">
        <f>B10</f>
        <v>11.5</v>
      </c>
      <c r="C26" s="15">
        <f>B26*95*30</f>
        <v>32775</v>
      </c>
      <c r="F26" s="14" t="s">
        <v>189</v>
      </c>
      <c r="G26" s="15">
        <f>G10</f>
        <v>0</v>
      </c>
      <c r="H26" s="15">
        <f>G26*95*30</f>
        <v>0</v>
      </c>
    </row>
    <row r="27" spans="1:9">
      <c r="A27" s="14" t="s">
        <v>190</v>
      </c>
      <c r="B27" s="15">
        <f>B20</f>
        <v>58.3</v>
      </c>
      <c r="C27" s="15">
        <f>B27*95*30</f>
        <v>166155</v>
      </c>
      <c r="F27" s="14" t="s">
        <v>190</v>
      </c>
      <c r="G27" s="15">
        <f>G20</f>
        <v>0</v>
      </c>
      <c r="H27" s="15">
        <f>G27*95*30</f>
        <v>0</v>
      </c>
    </row>
    <row r="28" spans="1:9">
      <c r="A28" s="14" t="s">
        <v>191</v>
      </c>
      <c r="B28" s="15">
        <f>SUM(B26:B27)</f>
        <v>69.8</v>
      </c>
      <c r="C28" s="15">
        <f>SUM(C26:C27)</f>
        <v>198930</v>
      </c>
      <c r="F28" s="14" t="s">
        <v>191</v>
      </c>
      <c r="G28" s="15">
        <f>SUM(G26:G27)</f>
        <v>0</v>
      </c>
      <c r="H28" s="15">
        <f>SUM(H26:H27)</f>
        <v>0</v>
      </c>
    </row>
  </sheetData>
  <mergeCells count="15">
    <mergeCell ref="A24:B24"/>
    <mergeCell ref="C5:D5"/>
    <mergeCell ref="A4:B4"/>
    <mergeCell ref="A14:B14"/>
    <mergeCell ref="C15:D15"/>
    <mergeCell ref="A5:A6"/>
    <mergeCell ref="A15:A16"/>
    <mergeCell ref="F24:G24"/>
    <mergeCell ref="E1:E2"/>
    <mergeCell ref="F4:G4"/>
    <mergeCell ref="F5:F6"/>
    <mergeCell ref="H5:I5"/>
    <mergeCell ref="F14:G14"/>
    <mergeCell ref="F15:F16"/>
    <mergeCell ref="H15:I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7" ma:contentTypeDescription="Create a new document." ma:contentTypeScope="" ma:versionID="bbbfbc5a987a8b4b6a2d0252849ee07f">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55de8608e1e1587e309b3f00bb2b90fa"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A9CBE2-D920-4A35-905A-CCD79AD8E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68fdd-96bd-4a28-8290-8d3253531191"/>
    <ds:schemaRef ds:uri="d87ce8df-b167-4bf0-a9f3-8dfc9129c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74AF74-BC10-4991-8164-10E45F9D99B0}">
  <ds:schemaRefs>
    <ds:schemaRef ds:uri="http://schemas.microsoft.com/office/2006/metadata/properties"/>
    <ds:schemaRef ds:uri="http://schemas.microsoft.com/office/infopath/2007/PartnerControls"/>
    <ds:schemaRef ds:uri="d87ce8df-b167-4bf0-a9f3-8dfc9129cac7"/>
    <ds:schemaRef ds:uri="88768fdd-96bd-4a28-8290-8d3253531191"/>
  </ds:schemaRefs>
</ds:datastoreItem>
</file>

<file path=customXml/itemProps3.xml><?xml version="1.0" encoding="utf-8"?>
<ds:datastoreItem xmlns:ds="http://schemas.openxmlformats.org/officeDocument/2006/customXml" ds:itemID="{8320A0BF-E8AE-4F3E-854D-A84484C5B7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Case details</vt:lpstr>
      <vt:lpstr>Pre-application advice</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2022-01-28T17:23:13Z</dcterms:created>
  <dcterms:modified xsi:type="dcterms:W3CDTF">2023-09-15T07:44:09Z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0x010100EE3FD2FAD6480E44B843244C2CC984B5</vt:lpwstr>
  </property>
  <property fmtid="{D5CDD505-2E9C-101B-9397-08002B2CF9AE}" pid="3" name="MediaServiceImageTags">
    <vt:lpwstr/>
  </property>
</Properties>
</file>