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Dropbox (Scotch Partners)\Scotch Projects\1 Museum Street - 5259\02 - Document Control\Outgoing\00 - Site Wide\2023_06_29 - WLCA cost update\"/>
    </mc:Choice>
  </mc:AlternateContent>
  <xr:revisionPtr revIDLastSave="0" documentId="8_{CF38222D-DC18-4A51-AA68-12E779882B21}" xr6:coauthVersionLast="47" xr6:coauthVersionMax="47" xr10:uidLastSave="{00000000-0000-0000-0000-000000000000}"/>
  <bookViews>
    <workbookView xWindow="-28920" yWindow="-120" windowWidth="29040" windowHeight="157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34" i="11" l="1"/>
  <c r="I133" i="11"/>
  <c r="I132" i="11"/>
  <c r="I68" i="11"/>
  <c r="I158" i="11"/>
  <c r="I159" i="11"/>
  <c r="I161" i="11"/>
  <c r="I162" i="11"/>
  <c r="I163" i="11"/>
  <c r="I164" i="11"/>
  <c r="I165" i="11"/>
  <c r="I166" i="11"/>
  <c r="I167" i="11"/>
  <c r="I168" i="11"/>
  <c r="I169" i="11"/>
  <c r="I157" i="11"/>
  <c r="I99" i="11" l="1"/>
  <c r="I147" i="11"/>
  <c r="I146" i="11"/>
  <c r="I138" i="11" l="1"/>
  <c r="I70" i="11"/>
  <c r="I56" i="11"/>
  <c r="I86" i="11"/>
  <c r="H86" i="11"/>
  <c r="I152" i="11"/>
  <c r="I149" i="11"/>
  <c r="I148" i="11"/>
  <c r="I145" i="11"/>
  <c r="I144" i="11"/>
  <c r="I143" i="11"/>
  <c r="I120" i="11"/>
  <c r="I109" i="11"/>
  <c r="I101" i="11"/>
  <c r="I100" i="11"/>
  <c r="I96" i="11"/>
  <c r="I93" i="11"/>
  <c r="I92" i="11"/>
  <c r="I89" i="11"/>
  <c r="I88" i="11"/>
  <c r="I85" i="11"/>
  <c r="I84" i="11"/>
  <c r="I82" i="11"/>
  <c r="I79" i="11"/>
  <c r="I77" i="11"/>
  <c r="I75" i="11"/>
  <c r="I69" i="11"/>
  <c r="I67" i="11"/>
  <c r="I64" i="11"/>
  <c r="I63" i="11"/>
  <c r="I61" i="11"/>
  <c r="I58" i="11"/>
  <c r="S100" i="9" l="1"/>
  <c r="D182" i="11" l="1"/>
  <c r="E26" i="11"/>
  <c r="E25" i="11"/>
  <c r="D26" i="11"/>
  <c r="D25" i="11"/>
  <c r="C26" i="11"/>
  <c r="C25" i="11"/>
  <c r="E44" i="9"/>
  <c r="E43" i="9"/>
  <c r="D44" i="9"/>
  <c r="D43" i="9"/>
  <c r="C44" i="9"/>
  <c r="C43" i="9"/>
  <c r="D26" i="10"/>
  <c r="C26" i="10"/>
  <c r="E26" i="10"/>
  <c r="E25" i="10"/>
  <c r="D25" i="10"/>
  <c r="C25" i="10"/>
  <c r="S83" i="10"/>
  <c r="N121" i="9" l="1"/>
  <c r="O121" i="9"/>
  <c r="F211" i="11" l="1"/>
  <c r="I104" i="10"/>
  <c r="F104" i="10"/>
  <c r="S197" i="11"/>
  <c r="F121" i="9" l="1"/>
  <c r="S103" i="10"/>
  <c r="S120" i="9"/>
  <c r="T211" i="11"/>
  <c r="S210" i="11"/>
  <c r="O211" i="11"/>
  <c r="G211" i="11"/>
  <c r="D76" i="10" l="1"/>
  <c r="I76" i="10"/>
  <c r="H76" i="10"/>
  <c r="I182" i="11"/>
  <c r="H182" i="11"/>
  <c r="I92" i="9"/>
  <c r="H92" i="9"/>
  <c r="D92" i="9"/>
  <c r="S206" i="11" l="1"/>
  <c r="S209" i="11"/>
  <c r="S208" i="11"/>
  <c r="S207" i="11"/>
  <c r="S204" i="11"/>
  <c r="L121" i="9" l="1"/>
  <c r="S101" i="9" l="1"/>
  <c r="S102" i="9"/>
  <c r="S103" i="9"/>
  <c r="S104" i="9"/>
  <c r="S105" i="9"/>
  <c r="S106" i="9"/>
  <c r="S107" i="9"/>
  <c r="S108" i="9"/>
  <c r="S109" i="9"/>
  <c r="S110" i="9"/>
  <c r="S111" i="9"/>
  <c r="S112" i="9"/>
  <c r="S113" i="9"/>
  <c r="S114" i="9"/>
  <c r="S115" i="9"/>
  <c r="S116" i="9"/>
  <c r="S117" i="9"/>
  <c r="S118" i="9"/>
  <c r="S119" i="9"/>
  <c r="I93" i="9"/>
  <c r="H93" i="9"/>
  <c r="D93" i="9"/>
  <c r="I183" i="11"/>
  <c r="H183" i="11"/>
  <c r="D183"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91" i="11"/>
  <c r="S192" i="11"/>
  <c r="S193" i="11"/>
  <c r="S194" i="11"/>
  <c r="S196" i="11"/>
  <c r="S198" i="11"/>
  <c r="S199" i="11"/>
  <c r="S200" i="11"/>
  <c r="S201" i="11"/>
  <c r="S202" i="11"/>
  <c r="S203" i="11"/>
  <c r="S205" i="11"/>
  <c r="S190" i="11"/>
  <c r="P211" i="11"/>
  <c r="Q211" i="11"/>
  <c r="Q212" i="11" s="1"/>
  <c r="R211" i="11"/>
  <c r="R212" i="11" s="1"/>
  <c r="N211" i="11"/>
  <c r="N212" i="11" s="1"/>
  <c r="L211" i="11"/>
  <c r="J211" i="11"/>
  <c r="J212" i="11" s="1"/>
  <c r="I211" i="11"/>
  <c r="I212" i="11" s="1"/>
  <c r="H211" i="11"/>
  <c r="F212" i="11"/>
  <c r="E211" i="11"/>
  <c r="E212" i="11" s="1"/>
  <c r="D40" i="9" l="1"/>
  <c r="D41" i="9" s="1"/>
  <c r="E22" i="10"/>
  <c r="E23" i="10" s="1"/>
  <c r="D105" i="10"/>
  <c r="C23" i="10"/>
  <c r="D22" i="10"/>
  <c r="D23" i="10" s="1"/>
  <c r="D122" i="9"/>
  <c r="C40" i="9"/>
  <c r="C41" i="9" s="1"/>
  <c r="E40" i="9"/>
  <c r="E41" i="9" s="1"/>
  <c r="P212" i="11"/>
  <c r="H22" i="11"/>
  <c r="H34" i="9" s="1"/>
  <c r="H212" i="11"/>
  <c r="S104" i="10"/>
  <c r="S105" i="10" s="1"/>
  <c r="S121" i="9"/>
  <c r="S122" i="9" s="1"/>
  <c r="O122" i="9"/>
  <c r="H40" i="9"/>
  <c r="H41" i="9" s="1"/>
  <c r="G122" i="9"/>
  <c r="F40" i="9"/>
  <c r="F41" i="9" s="1"/>
  <c r="T122" i="9"/>
  <c r="I40" i="9"/>
  <c r="I41" i="9" s="1"/>
  <c r="G22" i="11"/>
  <c r="G34" i="9" s="1"/>
  <c r="G212" i="11"/>
  <c r="T212" i="11"/>
  <c r="I22" i="11"/>
  <c r="I34" i="9" s="1"/>
  <c r="O105" i="10"/>
  <c r="G105" i="10"/>
  <c r="F22" i="10"/>
  <c r="F23" i="10" s="1"/>
  <c r="T105" i="10"/>
  <c r="C105" i="10"/>
  <c r="K105" i="10"/>
  <c r="L105" i="10"/>
  <c r="G23" i="10"/>
  <c r="O212" i="11"/>
  <c r="L212" i="11"/>
  <c r="C122" i="9"/>
  <c r="N122" i="9"/>
  <c r="J122" i="9"/>
  <c r="I23" i="10"/>
  <c r="H22" i="10"/>
  <c r="H23" i="10" s="1"/>
  <c r="I23" i="11" l="1"/>
  <c r="I35" i="9" s="1"/>
  <c r="H23" i="11"/>
  <c r="H35" i="9" s="1"/>
  <c r="G23" i="11"/>
  <c r="G35" i="9" s="1"/>
  <c r="I77" i="10"/>
  <c r="H77" i="10"/>
  <c r="D77" i="10"/>
  <c r="D211" i="11" l="1"/>
  <c r="C22" i="11" s="1"/>
  <c r="C211" i="11"/>
  <c r="C34" i="9" l="1"/>
  <c r="C212" i="11"/>
  <c r="D212" i="11"/>
  <c r="C23" i="11" l="1"/>
  <c r="C35" i="9" s="1"/>
  <c r="K211" i="11"/>
  <c r="D22" i="11" s="1"/>
  <c r="S195" i="11"/>
  <c r="S211" i="11" s="1"/>
  <c r="D23" i="11" l="1"/>
  <c r="D35" i="9" s="1"/>
  <c r="D34" i="9"/>
  <c r="F22" i="11"/>
  <c r="E22" i="11"/>
  <c r="E34" i="9" s="1"/>
  <c r="K212" i="11"/>
  <c r="S212" i="11"/>
  <c r="F23" i="11" l="1"/>
  <c r="F35" i="9" s="1"/>
  <c r="F34" i="9"/>
  <c r="E23" i="11"/>
  <c r="E35" i="9" s="1"/>
</calcChain>
</file>

<file path=xl/sharedStrings.xml><?xml version="1.0" encoding="utf-8"?>
<sst xmlns="http://schemas.openxmlformats.org/spreadsheetml/2006/main" count="961" uniqueCount="407">
  <si>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</si>
  <si>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</si>
  <si>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</si>
  <si>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</si>
  <si>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</si>
  <si>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</si>
  <si>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</si>
  <si>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</si>
  <si>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</si>
  <si>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</si>
  <si>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</si>
  <si>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</si>
  <si>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</si>
  <si>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</si>
  <si>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</si>
  <si>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</si>
  <si>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</si>
  <si>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</si>
  <si>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</si>
  <si>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</si>
  <si>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</si>
  <si>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</si>
  <si>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</si>
  <si>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</si>
  <si>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</si>
  <si>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</si>
  <si>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</si>
  <si>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</si>
  <si>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</si>
  <si>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</si>
  <si>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</si>
  <si>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</si>
  <si>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</si>
  <si>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</si>
  <si>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</si>
  <si>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</si>
  <si>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</si>
  <si>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</si>
  <si>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</si>
  <si>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</si>
  <si>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</si>
  <si>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</si>
  <si>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</si>
  <si>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</si>
  <si>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</si>
  <si>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</si>
  <si>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</si>
  <si>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</si>
  <si>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</si>
  <si>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</si>
  <si>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</si>
  <si>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</si>
  <si>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</si>
  <si>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</si>
  <si>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</si>
  <si>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</si>
  <si>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</si>
  <si>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</si>
  <si>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</si>
  <si>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</si>
  <si>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</si>
  <si>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</si>
  <si>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</si>
  <si>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</si>
  <si>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</si>
  <si>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</si>
  <si>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</si>
  <si>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</si>
  <si>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</si>
  <si>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</si>
  <si>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</si>
  <si>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</si>
  <si>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</si>
  <si>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</si>
  <si>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</si>
  <si>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</si>
  <si>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</si>
  <si>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</si>
  <si>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</si>
  <si>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</si>
  <si>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</si>
  <si>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</si>
  <si>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</si>
  <si>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</si>
  <si>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</si>
  <si>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</si>
  <si>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</si>
  <si>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</si>
  <si>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</si>
  <si>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</si>
  <si>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</si>
  <si>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</si>
  <si>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</si>
  <si>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</si>
  <si>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</si>
  <si>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</si>
  <si>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</si>
  <si>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</si>
  <si>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</si>
  <si>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</si>
  <si>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</si>
  <si>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</si>
  <si>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</si>
  <si>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</si>
  <si>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</si>
  <si>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</si>
  <si>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</si>
  <si>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</si>
  <si>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</si>
  <si>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</si>
  <si>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</si>
  <si>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</si>
  <si>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</si>
  <si>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</si>
  <si>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</si>
  <si>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</si>
  <si>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</si>
  <si>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</si>
  <si>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</si>
  <si>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</si>
  <si>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</si>
  <si>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</si>
  <si>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</si>
  <si>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</si>
  <si>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</si>
  <si>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</si>
  <si>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</si>
  <si>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</si>
  <si>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</si>
  <si>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</si>
  <si>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</si>
  <si>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</si>
  <si>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</si>
  <si>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</si>
  <si>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</si>
  <si>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</si>
  <si>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</si>
  <si>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</si>
  <si>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</si>
  <si>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</si>
  <si>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</si>
  <si>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</si>
  <si>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</si>
  <si>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</si>
  <si>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</si>
  <si>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</si>
  <si>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</si>
  <si>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</si>
  <si>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</si>
  <si>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</si>
  <si>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</si>
  <si>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</si>
  <si>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</si>
  <si>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</si>
  <si>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</si>
  <si>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</si>
  <si>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</si>
  <si>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</si>
  <si>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</si>
  <si>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</si>
  <si>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</si>
  <si>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</si>
  <si>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</si>
  <si>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</si>
  <si>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</si>
  <si>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</si>
  <si>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</si>
  <si>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</si>
  <si>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</si>
  <si>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</si>
  <si>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</si>
  <si>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</si>
  <si>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</si>
  <si>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</si>
  <si>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</si>
  <si>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</si>
  <si>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</si>
  <si>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</si>
  <si>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</si>
  <si>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</si>
  <si>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</si>
  <si>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</si>
  <si>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</si>
  <si>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</si>
  <si>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</si>
  <si>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</si>
  <si>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</si>
  <si>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</si>
  <si>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</si>
  <si>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</si>
  <si>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</si>
  <si>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</si>
  <si>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</si>
  <si>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</si>
  <si>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</si>
  <si>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</si>
  <si>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</si>
  <si>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</si>
  <si>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</si>
  <si>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</si>
  <si>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</si>
  <si>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</si>
  <si>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</si>
  <si>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</si>
  <si>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</si>
  <si>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</si>
  <si>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</si>
  <si>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</si>
  <si>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</si>
  <si>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</si>
  <si>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</si>
  <si>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</si>
  <si>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</si>
  <si>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</si>
  <si>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</si>
  <si>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</si>
  <si>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</si>
  <si>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</si>
  <si>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</si>
  <si>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</si>
  <si>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</si>
  <si>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</si>
  <si>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</si>
  <si>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</si>
  <si>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</si>
  <si>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</si>
  <si>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</si>
  <si>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</si>
  <si>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</si>
  <si>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</si>
  <si>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</si>
  <si>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</si>
  <si>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</si>
  <si>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</si>
  <si>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</si>
  <si>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</si>
  <si>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</si>
  <si>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</si>
  <si>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</si>
  <si>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</si>
  <si>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</si>
  <si>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</si>
  <si>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</si>
  <si>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</si>
  <si>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</si>
  <si>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</si>
  <si>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</si>
  <si>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</si>
  <si>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</si>
  <si>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</si>
  <si>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</si>
  <si>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</si>
  <si>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</si>
  <si>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</si>
  <si>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</si>
  <si>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</si>
  <si>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</si>
  <si>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</si>
  <si>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</si>
  <si>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</si>
  <si>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</si>
  <si>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</si>
  <si>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</si>
  <si>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</si>
  <si>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</si>
  <si>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</si>
  <si>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</si>
  <si>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</si>
  <si>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</si>
  <si>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</si>
  <si>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</si>
  <si>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</si>
  <si>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</si>
  <si>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</si>
  <si>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</si>
  <si>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</si>
  <si>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</si>
  <si>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</si>
  <si>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</si>
  <si>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</si>
  <si>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</si>
  <si>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</si>
  <si>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</si>
  <si>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</si>
  <si>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</si>
  <si>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</si>
  <si>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</si>
  <si>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</si>
  <si>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</si>
  <si>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</si>
  <si>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</si>
  <si>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</si>
  <si>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</si>
  <si>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</si>
  <si>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</si>
  <si>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</si>
  <si>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</si>
  <si>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</si>
  <si>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Scotch Partners</t>
  </si>
  <si>
    <t>OneClick LCA</t>
  </si>
  <si>
    <t>OneClickLCA</t>
  </si>
  <si>
    <t>Vine Lane</t>
  </si>
  <si>
    <t>Demolition of existing buildings and redevelopment to provide a single new building rising to 5 storeys, providing market residential units with a flexible town centre use (Class E) at ground level.</t>
  </si>
  <si>
    <t>Reinforcement rebar</t>
  </si>
  <si>
    <t>Readymix concrete C40/50</t>
  </si>
  <si>
    <t>Structural steel profiles</t>
  </si>
  <si>
    <t>Intumescent coating</t>
  </si>
  <si>
    <t>Precast concrete paver</t>
  </si>
  <si>
    <t>Extensive green roof system</t>
  </si>
  <si>
    <t>Painted aluminium louvres</t>
  </si>
  <si>
    <t>Waterproofing membrane</t>
  </si>
  <si>
    <t>Precast concrete staircase</t>
  </si>
  <si>
    <t>Precast concrete external wall</t>
  </si>
  <si>
    <t>Glassfibre reinforced concrete</t>
  </si>
  <si>
    <t>Red Brick</t>
  </si>
  <si>
    <t>Readymix concrete C32/40</t>
  </si>
  <si>
    <t>Lightweight concrete block</t>
  </si>
  <si>
    <t>Gypsum plasterboard</t>
  </si>
  <si>
    <t xml:space="preserve">Rock wool insulation panels </t>
  </si>
  <si>
    <t xml:space="preserve">Single leaf concrete cladding panels </t>
  </si>
  <si>
    <t>Flexible tile adhesive</t>
  </si>
  <si>
    <t>Masonry mortar</t>
  </si>
  <si>
    <t>Exterior aluminium doors</t>
  </si>
  <si>
    <t>Aluminium framed glazed doors</t>
  </si>
  <si>
    <t>Concrete block wall</t>
  </si>
  <si>
    <t>Water-borne interior paint</t>
  </si>
  <si>
    <t>Emulsion matt paint</t>
  </si>
  <si>
    <t>Foam backed vinyl</t>
  </si>
  <si>
    <t>Satin finish paint</t>
  </si>
  <si>
    <t>Hot water heater</t>
  </si>
  <si>
    <t>Acrylic bathtub</t>
  </si>
  <si>
    <t>Porcelain sink</t>
  </si>
  <si>
    <t>Porcelain WC kit</t>
  </si>
  <si>
    <t>LED lighting</t>
  </si>
  <si>
    <t>Single- flow controlled mechanical ventilation unit</t>
  </si>
  <si>
    <t>Electric heated towel rail</t>
  </si>
  <si>
    <t>Pre-insulated round ductwork</t>
  </si>
  <si>
    <t>Fan coil unit</t>
  </si>
  <si>
    <t>Sewage water drainage piping network</t>
  </si>
  <si>
    <t>Smoke detector</t>
  </si>
  <si>
    <t>Underfloor heating system</t>
  </si>
  <si>
    <t>Electric heat pump</t>
  </si>
  <si>
    <t>Sprinkler system</t>
  </si>
  <si>
    <t>Pipesystem hot and cold water supply</t>
  </si>
  <si>
    <t>60 years / 0%</t>
  </si>
  <si>
    <t>30 years / 0%</t>
  </si>
  <si>
    <t>20 years / 0%</t>
  </si>
  <si>
    <t>30 years / 1%</t>
  </si>
  <si>
    <t>25 years / 1%</t>
  </si>
  <si>
    <t>10 years / 2%</t>
  </si>
  <si>
    <t>30 years / 6%</t>
  </si>
  <si>
    <t>45 years / 2%</t>
  </si>
  <si>
    <t>35 years / 0%</t>
  </si>
  <si>
    <t>Concrete crushed to aggegate</t>
  </si>
  <si>
    <t>Steel recycling</t>
  </si>
  <si>
    <t>Landfill</t>
  </si>
  <si>
    <t>Aluminium recycling</t>
  </si>
  <si>
    <t>Brick / Stone crushed to aggregate</t>
  </si>
  <si>
    <t>Gypsum recycling</t>
  </si>
  <si>
    <t>Concrete crushed to aggregate</t>
  </si>
  <si>
    <t>concrete crushed to aggregate</t>
  </si>
  <si>
    <t>Metal containing product recycling</t>
  </si>
  <si>
    <t/>
  </si>
  <si>
    <t>TM54</t>
  </si>
  <si>
    <t>Specification of 70% GGBS in substructure, compared to 20% GGBS (RICS recommendation)</t>
  </si>
  <si>
    <t>Specification of 50% GGBS in substructure, compared to 20% GGBS (RICS recommendation)</t>
  </si>
  <si>
    <t>Class C3 and E</t>
  </si>
  <si>
    <t>R32</t>
  </si>
  <si>
    <t xml:space="preserve">The application scheme retains the much of the basement of the existing building. Please see report submitted with this application examining and comparing the options for retaining and redeveloping the site in question " Retention &amp; Redevelopment – Options Review &amp; WLC comparison" for a full analysis. </t>
  </si>
  <si>
    <t>TBC from HTS</t>
  </si>
  <si>
    <t>Reduction in refrigerant by 20%</t>
  </si>
  <si>
    <t>Steel balcony</t>
  </si>
  <si>
    <t>Gypsum Plaster</t>
  </si>
  <si>
    <t>Electric operated passenger elevator</t>
  </si>
  <si>
    <t>Electricity distribution system</t>
  </si>
  <si>
    <t>Electromagnetic door holders</t>
  </si>
  <si>
    <t>Kitchen cabinet</t>
  </si>
  <si>
    <t>Stainless steel sink</t>
  </si>
  <si>
    <t>Kitchen faucets</t>
  </si>
  <si>
    <t>Communication cable</t>
  </si>
  <si>
    <t>Output module</t>
  </si>
  <si>
    <t>Audible signalling device</t>
  </si>
  <si>
    <t>Brass faucets</t>
  </si>
  <si>
    <t>Autonomous fire alarm system</t>
  </si>
  <si>
    <t>Metallic electrical equipment box</t>
  </si>
  <si>
    <t>Multimedia box</t>
  </si>
  <si>
    <t>Indicator light push button</t>
  </si>
  <si>
    <t>PVC resin pipes</t>
  </si>
  <si>
    <t>Electrical control panel</t>
  </si>
  <si>
    <t>Power supply</t>
  </si>
  <si>
    <t>Copper data cable</t>
  </si>
  <si>
    <t>20 years / 1%</t>
  </si>
  <si>
    <t>landfill</t>
  </si>
  <si>
    <t>Timber incinceration</t>
  </si>
  <si>
    <t>20 years / 6%</t>
  </si>
  <si>
    <t>15 years / 0%</t>
  </si>
  <si>
    <t>25 years / 0%</t>
  </si>
  <si>
    <t>35 years / 1%</t>
  </si>
  <si>
    <t>Flooring Screed</t>
  </si>
  <si>
    <t>Concrete/ cement crushed to aggegate</t>
  </si>
  <si>
    <t>Glasswool insulation panels</t>
  </si>
  <si>
    <t>Specification of 80% recycled steel compared to 20% (RICS recommendation)</t>
  </si>
  <si>
    <t xml:space="preserve">Increase material efficiency </t>
  </si>
  <si>
    <t xml:space="preserve">Specify lower embodied carbon façade </t>
  </si>
  <si>
    <t xml:space="preserve">Module A preforms outside the benchmarks by 55kgCO2e/m2. This is will be reduced in the next work stage to be within the benchmarks through increasing material efficiency where possible, and specifying lower emobdied carbon products. Module B is within the benchmarks and lower than the aspirational benchmarks. Module B-C is alsow outside the benchmarks, resulting in A-C being outside. This will be reduced through design and material specification in the next workstage. </t>
  </si>
  <si>
    <t>Internal QA Process, including third party review from consultant not part of the project team. OneClickLCA QA process for completeness and plausability against benchmarks. Previous application peer reviewed by third party consultant. All recommendations picked up as part of this application.
This has been third-party peer reviewed by GreenGage Environmental, please see Appendix of report for certification.</t>
  </si>
  <si>
    <t>96.87% coverage of the cost plan has been accounted for in the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</si>
</sst>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3">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3" fontId="0" fillId="9" borderId="1" xfId="0" applyNumberFormat="1" applyFill="1" applyBorder="1" applyAlignment="1" applyProtection="1">
      <alignment horizontal="left" vertical="center"/>
      <protection locked="0"/>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17</xdr:row>
          <xdr:rowOff>69850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8" t="s">
        <v>3</v>
      </c>
      <c r="C6" s="185" t="s">
        <v>4</v>
      </c>
    </row>
    <row r="7" spans="2:3" x14ac:dyDescent="0.25">
      <c r="B7" s="189"/>
      <c r="C7" s="181" t="s">
        <v>5</v>
      </c>
    </row>
    <row r="8" spans="2:3" x14ac:dyDescent="0.25">
      <c r="B8" s="190" t="s">
        <v>6</v>
      </c>
      <c r="C8" s="181" t="s">
        <v>7</v>
      </c>
    </row>
    <row r="9" spans="2:3" ht="25" x14ac:dyDescent="0.25">
      <c r="B9" s="190"/>
      <c r="C9" s="181" t="s">
        <v>8</v>
      </c>
    </row>
    <row r="10" spans="2:3" x14ac:dyDescent="0.25">
      <c r="B10" s="190"/>
      <c r="C10" s="181" t="s">
        <v>9</v>
      </c>
    </row>
    <row r="11" spans="2:3" ht="25" x14ac:dyDescent="0.25">
      <c r="B11" s="190"/>
      <c r="C11" s="181" t="s">
        <v>10</v>
      </c>
    </row>
    <row r="12" spans="2:3" x14ac:dyDescent="0.25">
      <c r="B12" s="190"/>
      <c r="C12" s="181" t="s">
        <v>11</v>
      </c>
    </row>
    <row r="13" spans="2:3" x14ac:dyDescent="0.25">
      <c r="B13" s="190"/>
      <c r="C13" s="181" t="s">
        <v>12</v>
      </c>
    </row>
    <row r="14" spans="2:3" x14ac:dyDescent="0.25">
      <c r="B14" s="190"/>
      <c r="C14" s="181" t="s">
        <v>13</v>
      </c>
    </row>
    <row r="15" spans="2:3" ht="25" x14ac:dyDescent="0.25">
      <c r="B15" s="190"/>
      <c r="C15" s="181" t="s">
        <v>14</v>
      </c>
    </row>
    <row r="16" spans="2:3" ht="25" x14ac:dyDescent="0.25">
      <c r="B16" s="190"/>
      <c r="C16" s="181" t="s">
        <v>15</v>
      </c>
    </row>
    <row r="17" spans="2:3" ht="25" x14ac:dyDescent="0.25">
      <c r="B17" s="190"/>
      <c r="C17" s="181" t="s">
        <v>16</v>
      </c>
    </row>
    <row r="18" spans="2:3" x14ac:dyDescent="0.25">
      <c r="B18" s="190"/>
      <c r="C18" s="181" t="s">
        <v>17</v>
      </c>
    </row>
    <row r="19" spans="2:3" ht="27.75" customHeight="1" x14ac:dyDescent="0.25">
      <c r="B19" s="191"/>
      <c r="C19" s="182" t="s">
        <v>18</v>
      </c>
    </row>
    <row r="20" spans="2:3" ht="19.5" customHeight="1" x14ac:dyDescent="0.25">
      <c r="B20" s="189" t="s">
        <v>19</v>
      </c>
      <c r="C20" s="181" t="s">
        <v>20</v>
      </c>
    </row>
    <row r="21" spans="2:3" ht="26.25" customHeight="1" x14ac:dyDescent="0.25">
      <c r="B21" s="189"/>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2" t="s">
        <v>24</v>
      </c>
      <c r="B5" s="192"/>
      <c r="C5" s="192"/>
      <c r="D5" s="192"/>
      <c r="E5" s="192"/>
      <c r="F5" s="192"/>
      <c r="G5" s="192"/>
      <c r="H5" s="192"/>
      <c r="I5" s="192"/>
      <c r="J5" s="192"/>
      <c r="K5" s="192"/>
      <c r="L5" s="192"/>
    </row>
    <row r="6" spans="1:12" ht="12.75" customHeight="1" x14ac:dyDescent="0.25">
      <c r="A6" s="192"/>
      <c r="B6" s="192"/>
      <c r="C6" s="192"/>
      <c r="D6" s="192"/>
      <c r="E6" s="192"/>
      <c r="F6" s="192"/>
      <c r="G6" s="192"/>
      <c r="H6" s="192"/>
      <c r="I6" s="192"/>
      <c r="J6" s="192"/>
      <c r="K6" s="192"/>
      <c r="L6" s="192"/>
    </row>
    <row r="7" spans="1:12" ht="12.75" customHeight="1" x14ac:dyDescent="0.25">
      <c r="A7" s="192"/>
      <c r="B7" s="192"/>
      <c r="C7" s="192"/>
      <c r="D7" s="192"/>
      <c r="E7" s="192"/>
      <c r="F7" s="192"/>
      <c r="G7" s="192"/>
      <c r="H7" s="192"/>
      <c r="I7" s="192"/>
      <c r="J7" s="192"/>
      <c r="K7" s="192"/>
      <c r="L7" s="192"/>
    </row>
    <row r="8" spans="1:12" ht="34.5" customHeight="1" x14ac:dyDescent="0.25">
      <c r="A8" s="194" t="s">
        <v>25</v>
      </c>
      <c r="B8" s="194"/>
      <c r="C8" s="194"/>
      <c r="D8" s="194"/>
      <c r="E8" s="194"/>
      <c r="F8" s="194"/>
      <c r="G8" s="194"/>
      <c r="H8" s="194"/>
      <c r="I8" s="194"/>
      <c r="J8" s="194"/>
      <c r="K8" s="194"/>
      <c r="L8" s="194"/>
    </row>
    <row r="9" spans="1:12" ht="15" customHeight="1" x14ac:dyDescent="0.25">
      <c r="A9" s="192" t="s">
        <v>26</v>
      </c>
      <c r="B9" s="192"/>
      <c r="C9" s="192"/>
      <c r="D9" s="192"/>
      <c r="E9" s="192"/>
      <c r="F9" s="192"/>
      <c r="G9" s="192"/>
      <c r="H9" s="192"/>
      <c r="I9" s="192"/>
      <c r="J9" s="192"/>
      <c r="K9" s="192"/>
      <c r="L9" s="192"/>
    </row>
    <row r="10" spans="1:12" ht="33" customHeight="1" x14ac:dyDescent="0.25">
      <c r="A10" s="192"/>
      <c r="B10" s="192"/>
      <c r="C10" s="192"/>
      <c r="D10" s="192"/>
      <c r="E10" s="192"/>
      <c r="F10" s="192"/>
      <c r="G10" s="192"/>
      <c r="H10" s="192"/>
      <c r="I10" s="192"/>
      <c r="J10" s="192"/>
      <c r="K10" s="192"/>
      <c r="L10" s="192"/>
    </row>
    <row r="11" spans="1:12" ht="15" customHeight="1" x14ac:dyDescent="0.25">
      <c r="A11" s="102" t="s">
        <v>27</v>
      </c>
      <c r="B11" s="101"/>
      <c r="C11" s="101"/>
      <c r="D11" s="99"/>
      <c r="E11" s="99"/>
      <c r="F11" s="99"/>
      <c r="G11" s="99"/>
      <c r="H11" s="99"/>
      <c r="I11" s="99"/>
      <c r="J11" s="99"/>
      <c r="K11" s="99"/>
      <c r="L11" s="99"/>
    </row>
    <row r="12" spans="1:12" x14ac:dyDescent="0.25">
      <c r="A12" s="192" t="s">
        <v>28</v>
      </c>
      <c r="B12" s="192"/>
      <c r="C12" s="192"/>
      <c r="D12" s="192"/>
      <c r="E12" s="192"/>
      <c r="F12" s="192"/>
      <c r="G12" s="192"/>
      <c r="H12" s="192"/>
      <c r="I12" s="192"/>
      <c r="J12" s="192"/>
      <c r="K12" s="192"/>
      <c r="L12" s="192"/>
    </row>
    <row r="13" spans="1:12" ht="35.25" customHeight="1" x14ac:dyDescent="0.25">
      <c r="A13" s="192"/>
      <c r="B13" s="192"/>
      <c r="C13" s="192"/>
      <c r="D13" s="192"/>
      <c r="E13" s="192"/>
      <c r="F13" s="192"/>
      <c r="G13" s="192"/>
      <c r="H13" s="192"/>
      <c r="I13" s="192"/>
      <c r="J13" s="192"/>
      <c r="K13" s="192"/>
      <c r="L13" s="192"/>
    </row>
    <row r="14" spans="1:12" ht="13" x14ac:dyDescent="0.25">
      <c r="A14" s="102" t="s">
        <v>29</v>
      </c>
      <c r="B14" s="99"/>
      <c r="C14" s="99"/>
      <c r="D14" s="99"/>
      <c r="E14" s="99"/>
      <c r="F14" s="99"/>
      <c r="G14" s="99"/>
      <c r="H14" s="99"/>
      <c r="I14" s="99"/>
      <c r="J14" s="99"/>
      <c r="K14" s="99"/>
      <c r="L14" s="99"/>
    </row>
    <row r="15" spans="1:12" x14ac:dyDescent="0.25">
      <c r="A15" s="192" t="s">
        <v>30</v>
      </c>
      <c r="B15" s="192"/>
      <c r="C15" s="192"/>
      <c r="D15" s="192"/>
      <c r="E15" s="192"/>
      <c r="F15" s="192"/>
      <c r="G15" s="192"/>
      <c r="H15" s="192"/>
      <c r="I15" s="192"/>
      <c r="J15" s="192"/>
      <c r="K15" s="192"/>
      <c r="L15" s="192"/>
    </row>
    <row r="16" spans="1:12" ht="35.25" customHeight="1" x14ac:dyDescent="0.25">
      <c r="A16" s="192"/>
      <c r="B16" s="192"/>
      <c r="C16" s="192"/>
      <c r="D16" s="192"/>
      <c r="E16" s="192"/>
      <c r="F16" s="192"/>
      <c r="G16" s="192"/>
      <c r="H16" s="192"/>
      <c r="I16" s="192"/>
      <c r="J16" s="192"/>
      <c r="K16" s="192"/>
      <c r="L16" s="192"/>
    </row>
    <row r="17" spans="1:12" ht="13" x14ac:dyDescent="0.25">
      <c r="A17" s="102" t="s">
        <v>31</v>
      </c>
      <c r="B17" s="99"/>
      <c r="C17" s="99"/>
      <c r="D17" s="99"/>
      <c r="E17" s="99"/>
      <c r="F17" s="99"/>
      <c r="G17" s="99"/>
      <c r="H17" s="99"/>
      <c r="I17" s="99"/>
      <c r="J17" s="99"/>
      <c r="K17" s="99"/>
      <c r="L17" s="99"/>
    </row>
    <row r="18" spans="1:12" x14ac:dyDescent="0.25">
      <c r="A18" s="192" t="s">
        <v>32</v>
      </c>
      <c r="B18" s="192"/>
      <c r="C18" s="192"/>
      <c r="D18" s="192"/>
      <c r="E18" s="192"/>
      <c r="F18" s="192"/>
      <c r="G18" s="192"/>
      <c r="H18" s="192"/>
      <c r="I18" s="192"/>
      <c r="J18" s="192"/>
      <c r="K18" s="192"/>
      <c r="L18" s="192"/>
    </row>
    <row r="19" spans="1:12" ht="20.25" customHeight="1" x14ac:dyDescent="0.25">
      <c r="A19" s="192"/>
      <c r="B19" s="192"/>
      <c r="C19" s="192"/>
      <c r="D19" s="192"/>
      <c r="E19" s="192"/>
      <c r="F19" s="192"/>
      <c r="G19" s="192"/>
      <c r="H19" s="192"/>
      <c r="I19" s="192"/>
      <c r="J19" s="192"/>
      <c r="K19" s="192"/>
      <c r="L19" s="192"/>
    </row>
    <row r="20" spans="1:12" ht="16.5" customHeight="1" x14ac:dyDescent="0.25">
      <c r="A20" s="192"/>
      <c r="B20" s="192"/>
      <c r="C20" s="192"/>
      <c r="D20" s="192"/>
      <c r="E20" s="192"/>
      <c r="F20" s="192"/>
      <c r="G20" s="192"/>
      <c r="H20" s="192"/>
      <c r="I20" s="192"/>
      <c r="J20" s="192"/>
      <c r="K20" s="192"/>
      <c r="L20" s="192"/>
    </row>
    <row r="21" spans="1:12" ht="14.25" customHeight="1" x14ac:dyDescent="0.25">
      <c r="A21" s="193" t="s">
        <v>33</v>
      </c>
      <c r="B21" s="193"/>
      <c r="C21" s="193"/>
      <c r="D21" s="193"/>
      <c r="E21" s="193"/>
      <c r="F21" s="193"/>
      <c r="G21" s="193"/>
      <c r="H21" s="193"/>
      <c r="I21" s="193"/>
      <c r="J21" s="193"/>
      <c r="K21" s="193"/>
      <c r="L21" s="193"/>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2" t="s">
        <v>35</v>
      </c>
      <c r="B25" s="192"/>
      <c r="C25" s="192"/>
      <c r="D25" s="192"/>
      <c r="E25" s="192"/>
      <c r="F25" s="192"/>
      <c r="G25" s="192"/>
      <c r="H25" s="192"/>
      <c r="I25" s="192"/>
      <c r="J25" s="192"/>
      <c r="K25" s="192"/>
      <c r="L25" s="192"/>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12" t="s">
        <v>36</v>
      </c>
      <c r="B1" s="213"/>
      <c r="C1" s="223"/>
      <c r="D1" s="223"/>
      <c r="E1" s="223"/>
      <c r="F1" s="223"/>
    </row>
    <row r="2" spans="1:8" ht="15.75" customHeight="1" x14ac:dyDescent="0.25">
      <c r="A2" s="210" t="s">
        <v>37</v>
      </c>
      <c r="B2" s="211"/>
      <c r="C2" s="199"/>
      <c r="D2" s="199"/>
      <c r="E2" s="199"/>
      <c r="F2" s="199"/>
    </row>
    <row r="3" spans="1:8" ht="15.75" customHeight="1" x14ac:dyDescent="0.25">
      <c r="A3" s="211" t="s">
        <v>38</v>
      </c>
      <c r="B3" s="214"/>
      <c r="C3" s="199"/>
      <c r="D3" s="199"/>
      <c r="E3" s="199"/>
      <c r="F3" s="199"/>
    </row>
    <row r="4" spans="1:8" ht="15.75" customHeight="1" x14ac:dyDescent="0.25">
      <c r="A4" s="210" t="s">
        <v>39</v>
      </c>
      <c r="B4" s="211"/>
      <c r="C4" s="199"/>
      <c r="D4" s="199"/>
      <c r="E4" s="199"/>
      <c r="F4" s="199"/>
    </row>
    <row r="5" spans="1:8" ht="15.75" customHeight="1" x14ac:dyDescent="0.25">
      <c r="A5" s="210" t="s">
        <v>40</v>
      </c>
      <c r="B5" s="211"/>
      <c r="C5" s="199"/>
      <c r="D5" s="199"/>
      <c r="E5" s="199"/>
      <c r="F5" s="199"/>
    </row>
    <row r="6" spans="1:8" ht="15.75" customHeight="1" x14ac:dyDescent="0.25">
      <c r="A6" s="210" t="s">
        <v>41</v>
      </c>
      <c r="B6" s="211"/>
      <c r="C6" s="199"/>
      <c r="D6" s="199"/>
      <c r="E6" s="199"/>
      <c r="F6" s="199"/>
    </row>
    <row r="7" spans="1:8" s="43" customFormat="1" ht="15.75" customHeight="1" x14ac:dyDescent="0.25">
      <c r="A7" s="210" t="s">
        <v>42</v>
      </c>
      <c r="B7" s="211"/>
      <c r="C7" s="199"/>
      <c r="D7" s="199"/>
      <c r="E7" s="199"/>
      <c r="F7" s="199"/>
    </row>
    <row r="8" spans="1:8" s="43" customFormat="1" ht="15.75" customHeight="1" x14ac:dyDescent="0.25">
      <c r="A8" s="210" t="s">
        <v>43</v>
      </c>
      <c r="B8" s="211"/>
      <c r="C8" s="200"/>
      <c r="D8" s="200"/>
      <c r="E8" s="200"/>
      <c r="F8" s="200"/>
      <c r="G8" s="44"/>
    </row>
    <row r="9" spans="1:8" s="43" customFormat="1" ht="15.75" customHeight="1" x14ac:dyDescent="0.25">
      <c r="A9" s="44"/>
      <c r="B9" s="44"/>
      <c r="C9" s="44"/>
      <c r="D9" s="44"/>
      <c r="E9" s="44"/>
      <c r="F9" s="44"/>
      <c r="G9" s="44"/>
    </row>
    <row r="10" spans="1:8" s="46" customFormat="1" ht="42.75" customHeight="1" x14ac:dyDescent="0.25">
      <c r="A10" s="201" t="s">
        <v>44</v>
      </c>
      <c r="B10" s="201" t="s">
        <v>45</v>
      </c>
      <c r="C10" s="202" t="s">
        <v>46</v>
      </c>
      <c r="D10" s="203"/>
      <c r="E10" s="197" t="s">
        <v>47</v>
      </c>
      <c r="F10" s="198"/>
      <c r="G10"/>
    </row>
    <row r="11" spans="1:8" ht="55.5" customHeight="1" x14ac:dyDescent="0.25">
      <c r="A11" s="217">
        <v>1</v>
      </c>
      <c r="B11" s="215" t="s">
        <v>48</v>
      </c>
      <c r="C11" s="219" t="s">
        <v>49</v>
      </c>
      <c r="D11" s="220"/>
      <c r="E11" s="162" t="s">
        <v>50</v>
      </c>
      <c r="F11" s="164" t="s">
        <v>51</v>
      </c>
      <c r="H11" s="165"/>
    </row>
    <row r="12" spans="1:8" ht="44.25" customHeight="1" x14ac:dyDescent="0.25">
      <c r="A12" s="218"/>
      <c r="B12" s="216"/>
      <c r="C12" s="221"/>
      <c r="D12" s="222"/>
      <c r="E12" s="162" t="s">
        <v>52</v>
      </c>
      <c r="F12" s="164" t="s">
        <v>53</v>
      </c>
      <c r="H12" s="165"/>
    </row>
    <row r="13" spans="1:8" ht="54" customHeight="1" x14ac:dyDescent="0.25">
      <c r="A13" s="218"/>
      <c r="B13" s="216"/>
      <c r="C13" s="221"/>
      <c r="D13" s="222"/>
      <c r="E13" s="163" t="s">
        <v>54</v>
      </c>
      <c r="F13" s="166" t="s">
        <v>55</v>
      </c>
      <c r="H13" s="165"/>
    </row>
    <row r="14" spans="1:8" ht="38.25" customHeight="1" x14ac:dyDescent="0.25">
      <c r="A14" s="42">
        <v>2</v>
      </c>
      <c r="B14" s="47" t="s">
        <v>56</v>
      </c>
      <c r="C14" s="205" t="s">
        <v>57</v>
      </c>
      <c r="D14" s="206"/>
      <c r="E14" s="195"/>
      <c r="F14" s="195"/>
    </row>
    <row r="15" spans="1:8" ht="68.25" customHeight="1" x14ac:dyDescent="0.25">
      <c r="A15" s="42">
        <v>3</v>
      </c>
      <c r="B15" s="47" t="s">
        <v>58</v>
      </c>
      <c r="C15" s="205" t="s">
        <v>59</v>
      </c>
      <c r="D15" s="206"/>
      <c r="E15" s="195"/>
      <c r="F15" s="195"/>
    </row>
    <row r="16" spans="1:8" ht="39.75" customHeight="1" x14ac:dyDescent="0.25">
      <c r="A16" s="42">
        <v>4</v>
      </c>
      <c r="B16" s="47" t="s">
        <v>60</v>
      </c>
      <c r="C16" s="205" t="s">
        <v>61</v>
      </c>
      <c r="D16" s="206"/>
      <c r="E16" s="195"/>
      <c r="F16" s="195"/>
    </row>
    <row r="17" spans="1:6" ht="54" customHeight="1" x14ac:dyDescent="0.25">
      <c r="A17" s="42">
        <v>5</v>
      </c>
      <c r="B17" s="47" t="s">
        <v>62</v>
      </c>
      <c r="C17" s="205" t="s">
        <v>63</v>
      </c>
      <c r="D17" s="206"/>
      <c r="E17" s="195"/>
      <c r="F17" s="195"/>
    </row>
    <row r="18" spans="1:6" ht="51" customHeight="1" x14ac:dyDescent="0.25">
      <c r="A18" s="42">
        <v>6</v>
      </c>
      <c r="B18" s="47" t="s">
        <v>64</v>
      </c>
      <c r="C18" s="205" t="s">
        <v>65</v>
      </c>
      <c r="D18" s="206"/>
      <c r="E18" s="195"/>
      <c r="F18" s="195"/>
    </row>
    <row r="19" spans="1:6" ht="67.5" customHeight="1" x14ac:dyDescent="0.25">
      <c r="A19" s="42">
        <v>7</v>
      </c>
      <c r="B19" s="47" t="s">
        <v>66</v>
      </c>
      <c r="C19" s="205" t="s">
        <v>67</v>
      </c>
      <c r="D19" s="206"/>
      <c r="E19" s="195"/>
      <c r="F19" s="195"/>
    </row>
    <row r="20" spans="1:6" ht="63" customHeight="1" x14ac:dyDescent="0.25">
      <c r="A20" s="42">
        <v>8</v>
      </c>
      <c r="B20" s="47" t="s">
        <v>68</v>
      </c>
      <c r="C20" s="205" t="s">
        <v>69</v>
      </c>
      <c r="D20" s="206"/>
      <c r="E20" s="195"/>
      <c r="F20" s="195"/>
    </row>
    <row r="21" spans="1:6" ht="85.5" customHeight="1" x14ac:dyDescent="0.25">
      <c r="A21" s="42">
        <v>9</v>
      </c>
      <c r="B21" s="47" t="s">
        <v>70</v>
      </c>
      <c r="C21" s="205" t="s">
        <v>71</v>
      </c>
      <c r="D21" s="206"/>
      <c r="E21" s="195"/>
      <c r="F21" s="195"/>
    </row>
    <row r="22" spans="1:6" ht="49.5" customHeight="1" x14ac:dyDescent="0.25">
      <c r="A22" s="42">
        <v>10</v>
      </c>
      <c r="B22" s="47" t="s">
        <v>72</v>
      </c>
      <c r="C22" s="205" t="s">
        <v>73</v>
      </c>
      <c r="D22" s="206"/>
      <c r="E22" s="195"/>
      <c r="F22" s="195"/>
    </row>
    <row r="23" spans="1:6" ht="85.5" customHeight="1" x14ac:dyDescent="0.25">
      <c r="A23" s="42">
        <v>11</v>
      </c>
      <c r="B23" s="47" t="s">
        <v>74</v>
      </c>
      <c r="C23" s="205" t="s">
        <v>75</v>
      </c>
      <c r="D23" s="206"/>
      <c r="E23" s="195"/>
      <c r="F23" s="195"/>
    </row>
    <row r="24" spans="1:6" ht="54.75" customHeight="1" x14ac:dyDescent="0.25">
      <c r="A24" s="42">
        <v>12</v>
      </c>
      <c r="B24" s="47" t="s">
        <v>76</v>
      </c>
      <c r="C24" s="205" t="s">
        <v>77</v>
      </c>
      <c r="D24" s="206"/>
      <c r="E24" s="195"/>
      <c r="F24" s="195"/>
    </row>
    <row r="25" spans="1:6" ht="78" customHeight="1" x14ac:dyDescent="0.25">
      <c r="A25" s="42">
        <v>13</v>
      </c>
      <c r="B25" s="47" t="s">
        <v>78</v>
      </c>
      <c r="C25" s="205" t="s">
        <v>79</v>
      </c>
      <c r="D25" s="206"/>
      <c r="E25" s="195"/>
      <c r="F25" s="195"/>
    </row>
    <row r="26" spans="1:6" ht="81" customHeight="1" x14ac:dyDescent="0.25">
      <c r="A26" s="42">
        <v>14</v>
      </c>
      <c r="B26" s="47" t="s">
        <v>80</v>
      </c>
      <c r="C26" s="205" t="s">
        <v>81</v>
      </c>
      <c r="D26" s="206"/>
      <c r="E26" s="195"/>
      <c r="F26" s="195"/>
    </row>
    <row r="27" spans="1:6" ht="81" customHeight="1" x14ac:dyDescent="0.25">
      <c r="A27" s="42">
        <v>15</v>
      </c>
      <c r="B27" s="47" t="s">
        <v>82</v>
      </c>
      <c r="C27" s="206" t="s">
        <v>83</v>
      </c>
      <c r="D27" s="209"/>
      <c r="E27" s="196"/>
      <c r="F27" s="196"/>
    </row>
    <row r="28" spans="1:6" ht="70.5" customHeight="1" x14ac:dyDescent="0.25">
      <c r="A28" s="42">
        <v>16</v>
      </c>
      <c r="B28" s="167" t="s">
        <v>84</v>
      </c>
      <c r="C28" s="207" t="s">
        <v>85</v>
      </c>
      <c r="D28" s="208"/>
      <c r="E28" s="195"/>
      <c r="F28" s="195"/>
    </row>
    <row r="29" spans="1:6" ht="13" x14ac:dyDescent="0.3">
      <c r="B29" s="204"/>
      <c r="C29" s="204"/>
      <c r="D29" s="204"/>
      <c r="E29" s="204"/>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275" t="s">
        <v>36</v>
      </c>
      <c r="B1" s="276"/>
      <c r="C1" s="277"/>
      <c r="D1" s="277"/>
      <c r="E1" s="277"/>
      <c r="F1" s="278"/>
      <c r="G1" s="168"/>
    </row>
    <row r="2" spans="1:19" ht="13" x14ac:dyDescent="0.3">
      <c r="A2" s="210" t="s">
        <v>37</v>
      </c>
      <c r="B2" s="210"/>
      <c r="C2" s="255"/>
      <c r="D2" s="255"/>
      <c r="E2" s="255"/>
      <c r="F2" s="255"/>
      <c r="G2" s="168"/>
      <c r="H2" s="241" t="s">
        <v>86</v>
      </c>
      <c r="I2" s="242"/>
      <c r="J2" s="243"/>
      <c r="K2" s="50"/>
    </row>
    <row r="3" spans="1:19" ht="13" x14ac:dyDescent="0.25">
      <c r="A3" s="211" t="s">
        <v>38</v>
      </c>
      <c r="B3" s="260"/>
      <c r="C3" s="255"/>
      <c r="D3" s="255"/>
      <c r="E3" s="255"/>
      <c r="F3" s="255"/>
      <c r="G3" s="168"/>
      <c r="H3" s="126"/>
      <c r="I3" s="239" t="s">
        <v>87</v>
      </c>
      <c r="J3" s="240"/>
      <c r="K3" s="46"/>
    </row>
    <row r="4" spans="1:19" ht="13" x14ac:dyDescent="0.25">
      <c r="A4" s="210" t="s">
        <v>88</v>
      </c>
      <c r="B4" s="210"/>
      <c r="C4" s="255"/>
      <c r="D4" s="255"/>
      <c r="E4" s="255"/>
      <c r="F4" s="255"/>
      <c r="G4" s="168"/>
      <c r="H4" s="39"/>
      <c r="I4" s="239" t="s">
        <v>89</v>
      </c>
      <c r="J4" s="240"/>
      <c r="K4" s="46"/>
    </row>
    <row r="5" spans="1:19" ht="21" customHeight="1" x14ac:dyDescent="0.25">
      <c r="A5" s="210" t="s">
        <v>40</v>
      </c>
      <c r="B5" s="210"/>
      <c r="C5" s="252"/>
      <c r="D5" s="255"/>
      <c r="E5" s="255"/>
      <c r="F5" s="255"/>
      <c r="G5" s="168"/>
      <c r="H5" s="145"/>
      <c r="I5" s="239" t="s">
        <v>90</v>
      </c>
      <c r="J5" s="240"/>
    </row>
    <row r="6" spans="1:19" ht="14.5" x14ac:dyDescent="0.25">
      <c r="A6" s="210" t="s">
        <v>41</v>
      </c>
      <c r="B6" s="210"/>
      <c r="C6" s="255"/>
      <c r="D6" s="255"/>
      <c r="E6" s="255"/>
      <c r="F6" s="255"/>
      <c r="G6" s="168"/>
    </row>
    <row r="7" spans="1:19" x14ac:dyDescent="0.25">
      <c r="A7"/>
      <c r="C7"/>
      <c r="D7"/>
      <c r="E7"/>
      <c r="F7"/>
      <c r="G7" s="168"/>
    </row>
    <row r="8" spans="1:19" ht="15" customHeight="1" x14ac:dyDescent="0.3">
      <c r="A8" s="275" t="s">
        <v>91</v>
      </c>
      <c r="B8" s="276"/>
      <c r="C8" s="277"/>
      <c r="D8" s="277"/>
      <c r="E8" s="277"/>
      <c r="F8" s="278"/>
      <c r="G8" s="168"/>
      <c r="H8" s="168"/>
    </row>
    <row r="9" spans="1:19" s="43" customFormat="1" x14ac:dyDescent="0.25">
      <c r="A9" s="210" t="s">
        <v>42</v>
      </c>
      <c r="B9" s="210"/>
      <c r="C9" s="255"/>
      <c r="D9" s="255"/>
      <c r="E9" s="255"/>
      <c r="F9" s="255"/>
      <c r="O9" s="49"/>
      <c r="P9" s="49"/>
      <c r="Q9" s="49"/>
      <c r="R9" s="49"/>
    </row>
    <row r="10" spans="1:19" s="43" customFormat="1" ht="13" x14ac:dyDescent="0.25">
      <c r="A10" s="210" t="s">
        <v>92</v>
      </c>
      <c r="B10" s="210"/>
      <c r="C10" s="259"/>
      <c r="D10" s="255"/>
      <c r="E10" s="255"/>
      <c r="F10" s="255"/>
      <c r="G10" s="44"/>
      <c r="O10" s="49"/>
      <c r="P10" s="49"/>
      <c r="Q10" s="49"/>
      <c r="R10" s="49"/>
    </row>
    <row r="11" spans="1:19" ht="13" x14ac:dyDescent="0.3">
      <c r="A11" s="104"/>
      <c r="B11" s="105" t="s">
        <v>93</v>
      </c>
      <c r="C11" s="106" t="s">
        <v>94</v>
      </c>
      <c r="D11" s="107"/>
      <c r="E11" s="107"/>
      <c r="F11" s="108"/>
      <c r="G11" s="50"/>
    </row>
    <row r="12" spans="1:19" ht="64.5" customHeight="1" x14ac:dyDescent="0.3">
      <c r="A12" s="211" t="s">
        <v>95</v>
      </c>
      <c r="B12" s="260"/>
      <c r="C12" s="248" t="s">
        <v>96</v>
      </c>
      <c r="D12" s="249"/>
      <c r="E12" s="249"/>
      <c r="F12" s="250"/>
      <c r="G12" s="169"/>
      <c r="H12" s="168"/>
      <c r="I12" s="168"/>
    </row>
    <row r="13" spans="1:19" ht="39" customHeight="1" x14ac:dyDescent="0.3">
      <c r="A13" s="210" t="s">
        <v>97</v>
      </c>
      <c r="B13" s="210"/>
      <c r="C13" s="252"/>
      <c r="D13" s="252"/>
      <c r="E13" s="252"/>
      <c r="F13" s="252"/>
      <c r="G13" s="170"/>
      <c r="H13" s="168"/>
      <c r="I13" s="168"/>
    </row>
    <row r="14" spans="1:19" ht="20.25" customHeight="1" x14ac:dyDescent="0.3">
      <c r="A14" s="211" t="s">
        <v>98</v>
      </c>
      <c r="B14" s="260"/>
      <c r="C14" s="281" t="s">
        <v>99</v>
      </c>
      <c r="D14" s="282"/>
      <c r="E14" s="282"/>
      <c r="F14" s="283"/>
      <c r="G14" s="169"/>
      <c r="H14" s="168"/>
      <c r="I14" s="168"/>
    </row>
    <row r="15" spans="1:19" ht="35.25" customHeight="1" x14ac:dyDescent="0.3">
      <c r="A15" s="251" t="s">
        <v>100</v>
      </c>
      <c r="B15" s="251"/>
      <c r="C15" s="252" t="s">
        <v>101</v>
      </c>
      <c r="D15" s="252"/>
      <c r="E15" s="252"/>
      <c r="F15" s="252"/>
      <c r="G15" s="169"/>
      <c r="H15" s="169"/>
      <c r="I15" s="169"/>
      <c r="J15" s="169"/>
      <c r="K15" s="169"/>
      <c r="L15" s="169"/>
      <c r="M15" s="168"/>
      <c r="N15" s="168"/>
      <c r="O15" s="171"/>
      <c r="P15" s="171"/>
      <c r="Q15" s="171"/>
      <c r="R15" s="171"/>
      <c r="S15" s="168"/>
    </row>
    <row r="16" spans="1:19" ht="27.75" customHeight="1" x14ac:dyDescent="0.3">
      <c r="A16" s="251" t="s">
        <v>102</v>
      </c>
      <c r="B16" s="251"/>
      <c r="C16" s="252"/>
      <c r="D16" s="252"/>
      <c r="E16" s="252"/>
      <c r="F16" s="252"/>
      <c r="G16" s="169"/>
      <c r="H16" s="169"/>
      <c r="I16" s="168"/>
      <c r="J16" s="168"/>
      <c r="K16" s="168"/>
      <c r="L16" s="168"/>
      <c r="M16" s="168"/>
      <c r="N16" s="168"/>
      <c r="O16" s="171"/>
      <c r="P16" s="171"/>
      <c r="Q16" s="171"/>
      <c r="R16" s="171"/>
      <c r="S16" s="168"/>
    </row>
    <row r="17" spans="1:19" ht="27.75" customHeight="1" x14ac:dyDescent="0.3">
      <c r="A17" s="244" t="s">
        <v>103</v>
      </c>
      <c r="B17" s="245"/>
      <c r="C17" s="248" t="s">
        <v>104</v>
      </c>
      <c r="D17" s="249"/>
      <c r="E17" s="249"/>
      <c r="F17" s="250"/>
      <c r="G17" s="169"/>
      <c r="H17" s="169"/>
      <c r="I17" s="168"/>
      <c r="J17" s="168"/>
      <c r="K17" s="168"/>
      <c r="L17" s="168"/>
      <c r="M17" s="168"/>
      <c r="N17" s="168"/>
      <c r="O17" s="171"/>
      <c r="P17" s="171"/>
      <c r="Q17" s="171"/>
      <c r="R17" s="171"/>
      <c r="S17" s="168"/>
    </row>
    <row r="18" spans="1:19" ht="27.75" customHeight="1" x14ac:dyDescent="0.3">
      <c r="A18" s="246"/>
      <c r="B18" s="247"/>
      <c r="C18" s="248" t="s">
        <v>105</v>
      </c>
      <c r="D18" s="249"/>
      <c r="E18" s="249"/>
      <c r="F18" s="250"/>
      <c r="G18" s="169"/>
      <c r="H18" s="169"/>
      <c r="I18" s="168"/>
    </row>
    <row r="19" spans="1:19" ht="13" x14ac:dyDescent="0.3">
      <c r="A19" s="51"/>
      <c r="B19" s="51"/>
      <c r="C19" s="51"/>
      <c r="D19" s="51"/>
      <c r="E19" s="51"/>
      <c r="F19" s="51"/>
      <c r="G19" s="51"/>
    </row>
    <row r="20" spans="1:19" ht="52.5" customHeight="1" x14ac:dyDescent="0.25">
      <c r="A20" s="284" t="s">
        <v>106</v>
      </c>
      <c r="B20" s="285"/>
      <c r="C20" s="285"/>
      <c r="D20" s="285"/>
      <c r="E20" s="285"/>
      <c r="F20" s="285"/>
      <c r="G20" s="285"/>
      <c r="H20" s="285"/>
      <c r="I20" s="285"/>
    </row>
    <row r="21" spans="1:19" s="46" customFormat="1" ht="33.75" customHeight="1" x14ac:dyDescent="0.25">
      <c r="A21" s="261"/>
      <c r="B21" s="262"/>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256" t="s">
        <v>114</v>
      </c>
      <c r="B22" s="257"/>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79" t="s">
        <v>115</v>
      </c>
      <c r="B23" s="280"/>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256" t="s">
        <v>116</v>
      </c>
      <c r="B24" s="257"/>
      <c r="C24" s="263" t="s">
        <v>117</v>
      </c>
      <c r="D24" s="264"/>
      <c r="E24" s="265"/>
      <c r="F24" s="266"/>
      <c r="G24" s="267"/>
      <c r="H24" s="267"/>
      <c r="I24" s="268"/>
    </row>
    <row r="25" spans="1:19" ht="33.75" customHeight="1" x14ac:dyDescent="0.3">
      <c r="A25" s="256" t="s">
        <v>118</v>
      </c>
      <c r="B25" s="257"/>
      <c r="C25" s="138" t="str">
        <f>VLOOKUP($C$24,'WLC benchmarks'!$B$10:$E$13,2, TRUE)</f>
        <v>&lt;850</v>
      </c>
      <c r="D25" s="138" t="str">
        <f>VLOOKUP($C$24,'WLC benchmarks'!$B$10:$E$13,3, TRUE)</f>
        <v>&lt;350</v>
      </c>
      <c r="E25" s="138" t="str">
        <f>VLOOKUP($C$24,'WLC benchmarks'!$B$10:$E$13,4, TRUE)</f>
        <v>&lt;1200</v>
      </c>
      <c r="F25" s="269"/>
      <c r="G25" s="270"/>
      <c r="H25" s="270"/>
      <c r="I25" s="271"/>
      <c r="J25" s="168"/>
      <c r="K25" s="169"/>
    </row>
    <row r="26" spans="1:19" ht="33.75" customHeight="1" x14ac:dyDescent="0.25">
      <c r="A26" s="256" t="s">
        <v>119</v>
      </c>
      <c r="B26" s="257"/>
      <c r="C26" s="138" t="str">
        <f>VLOOKUP($C$24,'WLC benchmarks'!$B$16:$E$19,2, TRUE)</f>
        <v>&lt;500</v>
      </c>
      <c r="D26" s="138" t="str">
        <f>VLOOKUP($C$24,'WLC benchmarks'!$B$16:$E$19,3, TRUE)</f>
        <v>&lt;300</v>
      </c>
      <c r="E26" s="138" t="str">
        <f>VLOOKUP($C$24,'WLC benchmarks'!$B$16:$E$19,4, TRUE)</f>
        <v>&lt;800</v>
      </c>
      <c r="F26" s="272"/>
      <c r="G26" s="273"/>
      <c r="H26" s="273"/>
      <c r="I26" s="274"/>
    </row>
    <row r="27" spans="1:19" ht="69" customHeight="1" x14ac:dyDescent="0.25">
      <c r="A27" s="256" t="s">
        <v>120</v>
      </c>
      <c r="B27" s="257"/>
      <c r="C27" s="252" t="s">
        <v>121</v>
      </c>
      <c r="D27" s="252"/>
      <c r="E27" s="252"/>
      <c r="F27" s="252"/>
      <c r="G27" s="252"/>
      <c r="H27" s="252"/>
      <c r="I27" s="252"/>
    </row>
    <row r="28" spans="1:19" ht="15.75" customHeight="1" x14ac:dyDescent="0.3">
      <c r="A28" s="55"/>
      <c r="B28" s="55"/>
      <c r="C28" s="45"/>
      <c r="D28" s="45"/>
      <c r="E28" s="45"/>
      <c r="F28" s="45"/>
      <c r="G28" s="51"/>
    </row>
    <row r="29" spans="1:19" ht="15.75" customHeight="1" x14ac:dyDescent="0.25">
      <c r="A29" s="258" t="s">
        <v>122</v>
      </c>
      <c r="B29" s="258"/>
      <c r="C29" s="258"/>
      <c r="D29" s="258"/>
      <c r="E29" s="258"/>
      <c r="F29" s="258"/>
      <c r="G29" s="168"/>
    </row>
    <row r="30" spans="1:19" ht="27.75" customHeight="1" x14ac:dyDescent="0.3">
      <c r="A30" s="331" t="s">
        <v>50</v>
      </c>
      <c r="B30" s="331"/>
      <c r="C30" s="332" t="s">
        <v>123</v>
      </c>
      <c r="D30" s="333"/>
      <c r="E30" s="333"/>
      <c r="F30" s="334"/>
      <c r="G30" s="51"/>
    </row>
    <row r="31" spans="1:19" ht="27" customHeight="1" x14ac:dyDescent="0.3">
      <c r="A31" s="251" t="s">
        <v>124</v>
      </c>
      <c r="B31" s="251"/>
      <c r="C31" s="255" t="s">
        <v>53</v>
      </c>
      <c r="D31" s="255"/>
      <c r="E31" s="255"/>
      <c r="F31" s="255"/>
      <c r="G31" s="51"/>
    </row>
    <row r="32" spans="1:19" ht="27" customHeight="1" x14ac:dyDescent="0.3">
      <c r="A32" s="251" t="s">
        <v>54</v>
      </c>
      <c r="B32" s="251"/>
      <c r="C32" s="255" t="s">
        <v>55</v>
      </c>
      <c r="D32" s="255"/>
      <c r="E32" s="255"/>
      <c r="F32" s="255"/>
      <c r="G32" s="51"/>
    </row>
    <row r="33" spans="1:48" ht="15.75" customHeight="1" x14ac:dyDescent="0.3">
      <c r="A33" s="55"/>
      <c r="B33" s="55"/>
      <c r="C33" s="45"/>
      <c r="D33" s="45"/>
      <c r="E33" s="45"/>
      <c r="F33" s="45"/>
      <c r="G33" s="51"/>
    </row>
    <row r="34" spans="1:48" ht="33" customHeight="1" x14ac:dyDescent="0.3">
      <c r="A34" s="285" t="s">
        <v>125</v>
      </c>
      <c r="B34" s="329"/>
      <c r="C34" s="254" t="s">
        <v>126</v>
      </c>
      <c r="D34" s="254"/>
      <c r="E34" s="254"/>
      <c r="F34" s="58" t="s">
        <v>127</v>
      </c>
      <c r="G34" s="51"/>
      <c r="H34" s="56"/>
      <c r="I34" s="56"/>
      <c r="J34" s="54"/>
      <c r="K34" s="54"/>
      <c r="L34" s="54"/>
      <c r="M34" s="54"/>
      <c r="N34" s="57"/>
      <c r="O34" s="54"/>
      <c r="P34" s="54"/>
      <c r="Q34" s="54"/>
    </row>
    <row r="35" spans="1:48" ht="24.75" customHeight="1" x14ac:dyDescent="0.3">
      <c r="A35" s="285"/>
      <c r="B35" s="329"/>
      <c r="C35" s="252" t="s">
        <v>128</v>
      </c>
      <c r="D35" s="252"/>
      <c r="E35" s="252"/>
      <c r="F35" s="39"/>
      <c r="G35" s="51"/>
      <c r="H35" s="56"/>
      <c r="I35" s="56"/>
      <c r="J35" s="59"/>
      <c r="K35" s="59"/>
      <c r="L35" s="59"/>
      <c r="M35" s="59"/>
      <c r="N35" s="57"/>
      <c r="O35" s="54"/>
      <c r="P35" s="54"/>
      <c r="Q35" s="54"/>
    </row>
    <row r="36" spans="1:48" ht="12.75" customHeight="1" x14ac:dyDescent="0.3">
      <c r="A36" s="285"/>
      <c r="B36" s="329"/>
      <c r="C36" s="253"/>
      <c r="D36" s="253"/>
      <c r="E36" s="253"/>
      <c r="F36" s="39"/>
      <c r="G36" s="51"/>
      <c r="H36" s="56"/>
      <c r="I36" s="56"/>
      <c r="J36" s="54"/>
      <c r="K36" s="54"/>
      <c r="L36" s="54"/>
      <c r="M36" s="54"/>
      <c r="N36" s="57"/>
      <c r="O36" s="54"/>
      <c r="P36" s="54"/>
      <c r="Q36" s="54"/>
    </row>
    <row r="37" spans="1:48" ht="12.75" customHeight="1" x14ac:dyDescent="0.3">
      <c r="A37" s="285"/>
      <c r="B37" s="329"/>
      <c r="C37" s="253"/>
      <c r="D37" s="253"/>
      <c r="E37" s="253"/>
      <c r="F37" s="39"/>
      <c r="G37" s="51"/>
      <c r="H37" s="56"/>
      <c r="I37" s="56"/>
      <c r="J37" s="54"/>
      <c r="K37" s="54"/>
      <c r="L37" s="54"/>
      <c r="M37" s="54"/>
      <c r="N37" s="57"/>
      <c r="O37" s="54"/>
      <c r="P37" s="54"/>
      <c r="Q37" s="54"/>
    </row>
    <row r="38" spans="1:48" s="46" customFormat="1" ht="13" x14ac:dyDescent="0.3">
      <c r="A38" s="362"/>
      <c r="B38" s="363"/>
      <c r="C38" s="255"/>
      <c r="D38" s="255"/>
      <c r="E38" s="255"/>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85" t="s">
        <v>129</v>
      </c>
      <c r="B40" s="329"/>
      <c r="C40" s="254" t="s">
        <v>130</v>
      </c>
      <c r="D40" s="254"/>
      <c r="E40" s="254"/>
      <c r="F40" s="58" t="s">
        <v>131</v>
      </c>
      <c r="G40" s="51"/>
      <c r="O40" s="48"/>
      <c r="P40" s="48"/>
      <c r="Q40" s="48"/>
      <c r="R40" s="48"/>
    </row>
    <row r="41" spans="1:48" s="46" customFormat="1" ht="12.75" customHeight="1" x14ac:dyDescent="0.3">
      <c r="A41" s="285"/>
      <c r="B41" s="329"/>
      <c r="C41" s="255" t="s">
        <v>132</v>
      </c>
      <c r="D41" s="255"/>
      <c r="E41" s="255"/>
      <c r="F41" s="12"/>
      <c r="G41" s="51"/>
      <c r="O41" s="48"/>
      <c r="P41" s="48"/>
      <c r="Q41" s="48"/>
      <c r="R41" s="48"/>
    </row>
    <row r="42" spans="1:48" x14ac:dyDescent="0.25">
      <c r="A42" s="285"/>
      <c r="B42" s="329"/>
      <c r="C42" s="253"/>
      <c r="D42" s="253"/>
      <c r="E42" s="253"/>
      <c r="F42" s="12"/>
    </row>
    <row r="43" spans="1:48" x14ac:dyDescent="0.25">
      <c r="A43" s="285"/>
      <c r="B43" s="329"/>
      <c r="C43" s="365"/>
      <c r="D43" s="366"/>
      <c r="E43" s="367"/>
      <c r="F43" s="12"/>
      <c r="J43" s="46"/>
      <c r="K43" s="46"/>
      <c r="L43" s="46"/>
    </row>
    <row r="44" spans="1:48" x14ac:dyDescent="0.25">
      <c r="A44" s="285"/>
      <c r="B44" s="329"/>
      <c r="C44" s="365"/>
      <c r="D44" s="366"/>
      <c r="E44" s="367"/>
      <c r="F44" s="12"/>
      <c r="J44" s="46"/>
      <c r="K44" s="46"/>
      <c r="L44" s="46"/>
    </row>
    <row r="45" spans="1:48" x14ac:dyDescent="0.25">
      <c r="B45" s="355"/>
      <c r="C45" s="355"/>
      <c r="D45" s="355"/>
      <c r="E45" s="355"/>
      <c r="F45" s="355"/>
    </row>
    <row r="46" spans="1:48" s="52" customFormat="1" ht="13" x14ac:dyDescent="0.25">
      <c r="A46"/>
      <c r="B46" s="204"/>
      <c r="C46" s="204"/>
      <c r="D46" s="204"/>
      <c r="E46" s="204"/>
      <c r="F46" s="204"/>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356" t="s">
        <v>133</v>
      </c>
      <c r="B47" s="356"/>
      <c r="C47" s="224" t="s">
        <v>134</v>
      </c>
      <c r="D47" s="364"/>
      <c r="E47" s="228" t="s">
        <v>135</v>
      </c>
      <c r="F47" s="375" t="s">
        <v>136</v>
      </c>
      <c r="G47" s="376"/>
      <c r="H47" s="224" t="s">
        <v>137</v>
      </c>
      <c r="I47" s="225"/>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226" t="s">
        <v>138</v>
      </c>
      <c r="B48" s="227"/>
      <c r="C48" s="64" t="s">
        <v>139</v>
      </c>
      <c r="D48" s="64" t="s">
        <v>140</v>
      </c>
      <c r="E48" s="229"/>
      <c r="F48" s="377"/>
      <c r="G48" s="378"/>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368" t="s">
        <v>143</v>
      </c>
      <c r="B49" s="369"/>
      <c r="C49" s="65" t="s">
        <v>144</v>
      </c>
      <c r="D49" s="66" t="s">
        <v>145</v>
      </c>
      <c r="E49" s="372" t="s">
        <v>146</v>
      </c>
      <c r="F49" s="357" t="s">
        <v>147</v>
      </c>
      <c r="G49" s="358"/>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370"/>
      <c r="B50" s="371"/>
      <c r="C50" s="67" t="s">
        <v>150</v>
      </c>
      <c r="D50" s="66" t="s">
        <v>151</v>
      </c>
      <c r="E50" s="373"/>
      <c r="F50" s="230"/>
      <c r="G50" s="359"/>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370"/>
      <c r="B51" s="371"/>
      <c r="C51" s="67" t="s">
        <v>154</v>
      </c>
      <c r="D51" s="68" t="s">
        <v>155</v>
      </c>
      <c r="E51" s="374"/>
      <c r="F51" s="360"/>
      <c r="G51" s="361"/>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236"/>
      <c r="F52" s="234"/>
      <c r="G52" s="235"/>
      <c r="H52" s="11"/>
      <c r="I52" s="11"/>
      <c r="J52" s="232" t="s">
        <v>157</v>
      </c>
      <c r="K52" s="233"/>
      <c r="L52" s="233"/>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237"/>
      <c r="F53" s="234"/>
      <c r="G53" s="235"/>
      <c r="H53" s="11"/>
      <c r="I53" s="11"/>
      <c r="J53" s="230"/>
      <c r="K53" s="231"/>
      <c r="L53" s="231"/>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237"/>
      <c r="F54" s="234"/>
      <c r="G54" s="235"/>
      <c r="H54" s="11"/>
      <c r="I54" s="11"/>
      <c r="J54" s="230"/>
      <c r="K54" s="231"/>
      <c r="L54" s="231"/>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238"/>
      <c r="F55" s="234"/>
      <c r="G55" s="235"/>
      <c r="H55" s="11"/>
      <c r="I55" s="11"/>
      <c r="J55" s="230"/>
      <c r="K55" s="231"/>
      <c r="L55" s="231"/>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34"/>
      <c r="G56" s="235"/>
      <c r="H56" s="11"/>
      <c r="I56" s="11"/>
      <c r="J56" s="230"/>
      <c r="K56" s="231"/>
      <c r="L56" s="231"/>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34"/>
      <c r="G57" s="235"/>
      <c r="H57" s="11"/>
      <c r="I57" s="11"/>
      <c r="J57" s="230"/>
      <c r="K57" s="231"/>
      <c r="L57" s="231"/>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34"/>
      <c r="G58" s="235"/>
      <c r="H58" s="11"/>
      <c r="I58" s="11"/>
      <c r="J58" s="230"/>
      <c r="K58" s="231"/>
      <c r="L58" s="231"/>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34"/>
      <c r="G59" s="235"/>
      <c r="H59" s="11"/>
      <c r="I59" s="11"/>
      <c r="J59" s="230"/>
      <c r="K59" s="231"/>
      <c r="L59" s="231"/>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34"/>
      <c r="G60" s="235"/>
      <c r="H60" s="11"/>
      <c r="I60" s="11"/>
      <c r="J60" s="230"/>
      <c r="K60" s="231"/>
      <c r="L60" s="231"/>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34"/>
      <c r="G61" s="235"/>
      <c r="H61" s="11"/>
      <c r="I61" s="11"/>
      <c r="J61" s="230"/>
      <c r="K61" s="231"/>
      <c r="L61" s="231"/>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34"/>
      <c r="G62" s="235"/>
      <c r="H62" s="11"/>
      <c r="I62" s="11"/>
      <c r="J62" s="230"/>
      <c r="K62" s="231"/>
      <c r="L62" s="231"/>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34"/>
      <c r="G63" s="235"/>
      <c r="H63" s="11"/>
      <c r="I63" s="11"/>
      <c r="J63" s="230"/>
      <c r="K63" s="231"/>
      <c r="L63" s="231"/>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34"/>
      <c r="G64" s="235"/>
      <c r="H64" s="11"/>
      <c r="I64" s="11"/>
      <c r="J64" s="230"/>
      <c r="K64" s="231"/>
      <c r="L64" s="231"/>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30"/>
      <c r="K65" s="231"/>
      <c r="L65" s="231"/>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30"/>
      <c r="K66" s="231"/>
      <c r="L66" s="231"/>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30"/>
      <c r="K67" s="231"/>
      <c r="L67" s="231"/>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30"/>
      <c r="K68" s="231"/>
      <c r="L68" s="231"/>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30"/>
      <c r="K69" s="231"/>
      <c r="L69" s="231"/>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30"/>
      <c r="K70" s="231"/>
      <c r="L70" s="231"/>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05"/>
      <c r="G71" s="306"/>
      <c r="H71" s="11"/>
      <c r="I71" s="11"/>
      <c r="J71" s="230"/>
      <c r="K71" s="231"/>
      <c r="L71" s="231"/>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25" t="s">
        <v>176</v>
      </c>
      <c r="B72" s="326"/>
      <c r="C72" s="64" t="s">
        <v>177</v>
      </c>
      <c r="D72" s="64" t="s">
        <v>178</v>
      </c>
      <c r="E72" s="161" t="s">
        <v>179</v>
      </c>
      <c r="F72" s="178" t="s">
        <v>180</v>
      </c>
      <c r="G72" s="178" t="s">
        <v>181</v>
      </c>
      <c r="H72" s="327"/>
      <c r="I72" s="327"/>
      <c r="J72" s="230"/>
      <c r="K72" s="231"/>
      <c r="L72" s="231"/>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47"/>
      <c r="I73" s="348"/>
      <c r="J73" s="232" t="s">
        <v>184</v>
      </c>
      <c r="K73" s="233"/>
      <c r="L73" s="233"/>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30"/>
      <c r="K74" s="231"/>
      <c r="L74" s="231"/>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353"/>
      <c r="I75" s="354"/>
      <c r="J75" s="230"/>
      <c r="K75" s="231"/>
      <c r="L75" s="231"/>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330"/>
      <c r="F76" s="352"/>
      <c r="G76" s="352"/>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330"/>
      <c r="F77" s="330"/>
      <c r="G77" s="330"/>
      <c r="H77" s="156" t="e">
        <f t="shared" ref="H77:I77" si="1">H76/$C$6</f>
        <v>#DIV/0!</v>
      </c>
      <c r="I77" s="156" t="e">
        <f t="shared" si="1"/>
        <v>#DIV/0!</v>
      </c>
      <c r="J77" s="322"/>
      <c r="K77" s="322"/>
      <c r="L77" s="322"/>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291" t="s">
        <v>191</v>
      </c>
      <c r="B79" s="292"/>
      <c r="C79" s="297" t="s">
        <v>192</v>
      </c>
      <c r="D79" s="297" t="s">
        <v>193</v>
      </c>
      <c r="E79" s="299" t="s">
        <v>194</v>
      </c>
      <c r="F79" s="300"/>
      <c r="G79" s="303" t="s">
        <v>195</v>
      </c>
      <c r="H79" s="303"/>
      <c r="I79" s="303"/>
      <c r="J79" s="303"/>
      <c r="K79" s="303"/>
      <c r="L79" s="303"/>
      <c r="M79" s="303"/>
      <c r="N79" s="303"/>
      <c r="O79" s="299" t="s">
        <v>196</v>
      </c>
      <c r="P79" s="303"/>
      <c r="Q79" s="303"/>
      <c r="R79" s="300"/>
      <c r="S79" s="349" t="s">
        <v>197</v>
      </c>
      <c r="T79" s="300" t="s">
        <v>198</v>
      </c>
    </row>
    <row r="80" spans="1:48" ht="39.4" customHeight="1" x14ac:dyDescent="0.25">
      <c r="A80" s="293"/>
      <c r="B80" s="294"/>
      <c r="C80" s="323"/>
      <c r="D80" s="298"/>
      <c r="E80" s="301"/>
      <c r="F80" s="302"/>
      <c r="G80" s="304"/>
      <c r="H80" s="304"/>
      <c r="I80" s="304"/>
      <c r="J80" s="304"/>
      <c r="K80" s="304"/>
      <c r="L80" s="304"/>
      <c r="M80" s="304"/>
      <c r="N80" s="304"/>
      <c r="O80" s="301"/>
      <c r="P80" s="304"/>
      <c r="Q80" s="304"/>
      <c r="R80" s="302"/>
      <c r="S80" s="350"/>
      <c r="T80" s="302"/>
    </row>
    <row r="81" spans="1:20" ht="24.75" customHeight="1" x14ac:dyDescent="0.25">
      <c r="A81" s="295"/>
      <c r="B81" s="296"/>
      <c r="C81" s="323"/>
      <c r="D81" s="344" t="s">
        <v>199</v>
      </c>
      <c r="E81" s="345"/>
      <c r="F81" s="346"/>
      <c r="G81" s="344" t="s">
        <v>200</v>
      </c>
      <c r="H81" s="345"/>
      <c r="I81" s="345"/>
      <c r="J81" s="345"/>
      <c r="K81" s="345"/>
      <c r="L81" s="345"/>
      <c r="M81" s="345"/>
      <c r="N81" s="346"/>
      <c r="O81" s="344" t="s">
        <v>201</v>
      </c>
      <c r="P81" s="345"/>
      <c r="Q81" s="345"/>
      <c r="R81" s="346"/>
      <c r="S81" s="350"/>
      <c r="T81" s="300" t="s">
        <v>113</v>
      </c>
    </row>
    <row r="82" spans="1:20" ht="27" customHeight="1" x14ac:dyDescent="0.25">
      <c r="A82" s="77" t="s">
        <v>138</v>
      </c>
      <c r="B82" s="78"/>
      <c r="C82" s="324"/>
      <c r="D82" s="79" t="s">
        <v>202</v>
      </c>
      <c r="E82" s="79" t="s">
        <v>203</v>
      </c>
      <c r="F82" s="79" t="s">
        <v>204</v>
      </c>
      <c r="G82" s="79" t="s">
        <v>205</v>
      </c>
      <c r="H82" s="79" t="s">
        <v>206</v>
      </c>
      <c r="I82" s="79" t="s">
        <v>207</v>
      </c>
      <c r="J82" s="79" t="s">
        <v>208</v>
      </c>
      <c r="K82" s="79" t="s">
        <v>209</v>
      </c>
      <c r="L82" s="344" t="s">
        <v>210</v>
      </c>
      <c r="M82" s="346"/>
      <c r="N82" s="79" t="s">
        <v>211</v>
      </c>
      <c r="O82" s="79" t="s">
        <v>212</v>
      </c>
      <c r="P82" s="79" t="s">
        <v>213</v>
      </c>
      <c r="Q82" s="79" t="s">
        <v>214</v>
      </c>
      <c r="R82" s="79" t="s">
        <v>215</v>
      </c>
      <c r="S82" s="351"/>
      <c r="T82" s="302"/>
    </row>
    <row r="83" spans="1:20" ht="30" customHeight="1" x14ac:dyDescent="0.25">
      <c r="A83" s="80">
        <v>0.1</v>
      </c>
      <c r="B83" s="72" t="s">
        <v>156</v>
      </c>
      <c r="C83" s="307"/>
      <c r="D83" s="308"/>
      <c r="E83" s="308"/>
      <c r="F83" s="308"/>
      <c r="G83" s="308"/>
      <c r="H83" s="308"/>
      <c r="I83" s="308"/>
      <c r="J83" s="308"/>
      <c r="K83" s="308"/>
      <c r="L83" s="308"/>
      <c r="M83" s="308"/>
      <c r="N83" s="309"/>
      <c r="O83" s="21" t="s">
        <v>216</v>
      </c>
      <c r="P83" s="21"/>
      <c r="Q83" s="21"/>
      <c r="R83" s="21"/>
      <c r="S83" s="124">
        <f>SUM(C83:R83)</f>
        <v>0</v>
      </c>
      <c r="T83" s="23"/>
    </row>
    <row r="84" spans="1:20" ht="30" customHeight="1" x14ac:dyDescent="0.25">
      <c r="A84" s="71">
        <v>0.2</v>
      </c>
      <c r="B84" s="72" t="s">
        <v>158</v>
      </c>
      <c r="C84" s="310"/>
      <c r="D84" s="311"/>
      <c r="E84" s="311"/>
      <c r="F84" s="311"/>
      <c r="G84" s="311"/>
      <c r="H84" s="311"/>
      <c r="I84" s="311"/>
      <c r="J84" s="311"/>
      <c r="K84" s="311"/>
      <c r="L84" s="311"/>
      <c r="M84" s="311"/>
      <c r="N84" s="312"/>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313"/>
      <c r="M85" s="314"/>
      <c r="N85" s="315"/>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316"/>
      <c r="M86" s="317"/>
      <c r="N86" s="318"/>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316"/>
      <c r="M87" s="317"/>
      <c r="N87" s="318"/>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316"/>
      <c r="M88" s="317"/>
      <c r="N88" s="318"/>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316"/>
      <c r="M89" s="317"/>
      <c r="N89" s="318"/>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316"/>
      <c r="M90" s="317"/>
      <c r="N90" s="318"/>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316"/>
      <c r="M91" s="317"/>
      <c r="N91" s="318"/>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316"/>
      <c r="M92" s="317"/>
      <c r="N92" s="318"/>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316"/>
      <c r="M93" s="317"/>
      <c r="N93" s="318"/>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316"/>
      <c r="M94" s="317"/>
      <c r="N94" s="318"/>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316"/>
      <c r="M95" s="317"/>
      <c r="N95" s="318"/>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316"/>
      <c r="M96" s="317"/>
      <c r="N96" s="318"/>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316"/>
      <c r="M97" s="317"/>
      <c r="N97" s="318"/>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319"/>
      <c r="M98" s="320"/>
      <c r="N98" s="321"/>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313"/>
      <c r="M100" s="314"/>
      <c r="N100" s="315"/>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316"/>
      <c r="M101" s="317"/>
      <c r="N101" s="318"/>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319"/>
      <c r="M102" s="320"/>
      <c r="N102" s="321"/>
      <c r="O102" s="21" t="s">
        <v>216</v>
      </c>
      <c r="P102" s="21"/>
      <c r="Q102" s="21"/>
      <c r="R102" s="21"/>
      <c r="S102" s="124">
        <f>SUM(C102:R102)</f>
        <v>0</v>
      </c>
      <c r="T102" s="23"/>
    </row>
    <row r="103" spans="1:47" ht="30" customHeight="1" x14ac:dyDescent="0.25">
      <c r="A103" s="289" t="s">
        <v>222</v>
      </c>
      <c r="B103" s="290"/>
      <c r="C103" s="286"/>
      <c r="D103" s="287"/>
      <c r="E103" s="288"/>
      <c r="F103" s="24"/>
      <c r="G103" s="335"/>
      <c r="H103" s="336"/>
      <c r="I103" s="336"/>
      <c r="J103" s="336"/>
      <c r="K103" s="336"/>
      <c r="L103" s="336"/>
      <c r="M103" s="336"/>
      <c r="N103" s="336"/>
      <c r="O103" s="336"/>
      <c r="P103" s="336"/>
      <c r="Q103" s="336"/>
      <c r="R103" s="337"/>
      <c r="S103" s="118">
        <f>F103</f>
        <v>0</v>
      </c>
      <c r="T103" s="136"/>
    </row>
    <row r="104" spans="1:47" ht="27" customHeight="1" x14ac:dyDescent="0.25">
      <c r="A104" s="279" t="s">
        <v>114</v>
      </c>
      <c r="B104" s="280"/>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338" t="e">
        <f>L99+M99</f>
        <v>#VALUE!</v>
      </c>
      <c r="M104" s="339"/>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340" t="s">
        <v>115</v>
      </c>
      <c r="B105" s="341"/>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342" t="e">
        <f>L104/$C$6</f>
        <v>#VALUE!</v>
      </c>
      <c r="M105" s="343"/>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328" t="s">
        <v>223</v>
      </c>
      <c r="B106" s="328"/>
      <c r="C106" s="328"/>
      <c r="D106" s="328"/>
      <c r="E106" s="328"/>
      <c r="F106" s="328"/>
      <c r="G106" s="328"/>
      <c r="H106" s="328"/>
      <c r="I106" s="328"/>
      <c r="J106" s="328"/>
      <c r="K106" s="328"/>
      <c r="L106" s="328"/>
      <c r="M106" s="328"/>
      <c r="N106" s="328"/>
      <c r="O106" s="328"/>
      <c r="P106" s="328"/>
      <c r="Q106" s="328"/>
      <c r="R106" s="328"/>
      <c r="S106" s="328"/>
      <c r="T106" s="328"/>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50"/>
  <sheetViews>
    <sheetView showGridLines="0" tabSelected="1" zoomScale="85" zoomScaleNormal="85" workbookViewId="0">
      <selection activeCell="C15" sqref="C15:F15"/>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18" bestFit="1" customWidth="1"/>
    <col min="17" max="17" width="18.90625" bestFit="1" customWidth="1"/>
    <col min="18" max="18" width="17" bestFit="1" customWidth="1"/>
    <col min="19" max="19" width="23.81640625" customWidth="1"/>
    <col min="20" max="20" width="26.453125" customWidth="1"/>
    <col min="26" max="26" width="46" bestFit="1" customWidth="1"/>
    <col min="27" max="27" width="126.453125" customWidth="1"/>
  </cols>
  <sheetData>
    <row r="1" spans="1:11" ht="13" x14ac:dyDescent="0.3">
      <c r="A1" s="404" t="s">
        <v>36</v>
      </c>
      <c r="B1" s="404"/>
      <c r="C1" s="405"/>
      <c r="D1" s="405"/>
      <c r="E1" s="405"/>
      <c r="F1" s="405"/>
    </row>
    <row r="2" spans="1:11" ht="13" x14ac:dyDescent="0.3">
      <c r="A2" s="210" t="s">
        <v>37</v>
      </c>
      <c r="B2" s="210"/>
      <c r="C2" s="255" t="s">
        <v>301</v>
      </c>
      <c r="D2" s="255"/>
      <c r="E2" s="255"/>
      <c r="F2" s="255"/>
      <c r="H2" s="383" t="s">
        <v>86</v>
      </c>
      <c r="I2" s="383"/>
      <c r="J2" s="383"/>
      <c r="K2" s="50"/>
    </row>
    <row r="3" spans="1:11" ht="13" x14ac:dyDescent="0.25">
      <c r="A3" s="211" t="s">
        <v>38</v>
      </c>
      <c r="B3" s="260"/>
      <c r="C3" s="255"/>
      <c r="D3" s="255"/>
      <c r="E3" s="255"/>
      <c r="F3" s="255"/>
      <c r="H3" s="126"/>
      <c r="I3" s="239" t="s">
        <v>87</v>
      </c>
      <c r="J3" s="240"/>
      <c r="K3" s="46"/>
    </row>
    <row r="4" spans="1:11" ht="13" x14ac:dyDescent="0.25">
      <c r="A4" s="210" t="s">
        <v>88</v>
      </c>
      <c r="B4" s="210"/>
      <c r="C4" s="255" t="s">
        <v>366</v>
      </c>
      <c r="D4" s="255"/>
      <c r="E4" s="255"/>
      <c r="F4" s="255"/>
      <c r="H4" s="157"/>
      <c r="I4" s="381" t="s">
        <v>89</v>
      </c>
      <c r="J4" s="382"/>
      <c r="K4" s="46"/>
    </row>
    <row r="5" spans="1:11" ht="35.25" customHeight="1" x14ac:dyDescent="0.3">
      <c r="A5" s="210" t="s">
        <v>40</v>
      </c>
      <c r="B5" s="210"/>
      <c r="C5" s="252" t="s">
        <v>302</v>
      </c>
      <c r="D5" s="255"/>
      <c r="E5" s="255"/>
      <c r="F5" s="255"/>
      <c r="H5" s="145"/>
      <c r="I5" s="379" t="s">
        <v>90</v>
      </c>
      <c r="J5" s="380"/>
    </row>
    <row r="6" spans="1:11" ht="14.5" x14ac:dyDescent="0.25">
      <c r="A6" s="210" t="s">
        <v>41</v>
      </c>
      <c r="B6" s="210"/>
      <c r="C6" s="427">
        <v>2449</v>
      </c>
      <c r="D6" s="255"/>
      <c r="E6" s="255"/>
      <c r="F6" s="255"/>
    </row>
    <row r="7" spans="1:11" x14ac:dyDescent="0.25">
      <c r="A7"/>
      <c r="C7"/>
      <c r="D7"/>
      <c r="E7"/>
      <c r="F7"/>
    </row>
    <row r="8" spans="1:11" ht="22.5" customHeight="1" x14ac:dyDescent="0.25">
      <c r="A8" s="428" t="s">
        <v>91</v>
      </c>
      <c r="B8" s="429"/>
      <c r="C8" s="429"/>
      <c r="D8" s="429"/>
      <c r="E8" s="429"/>
      <c r="F8" s="430"/>
    </row>
    <row r="9" spans="1:11" s="43" customFormat="1" x14ac:dyDescent="0.25">
      <c r="A9" s="210" t="s">
        <v>42</v>
      </c>
      <c r="B9" s="210"/>
      <c r="C9" s="255" t="s">
        <v>298</v>
      </c>
      <c r="D9" s="255"/>
      <c r="E9" s="255"/>
      <c r="F9" s="255"/>
    </row>
    <row r="10" spans="1:11" s="43" customFormat="1" ht="13" x14ac:dyDescent="0.25">
      <c r="A10" s="210" t="s">
        <v>92</v>
      </c>
      <c r="B10" s="210"/>
      <c r="C10" s="259">
        <v>45098</v>
      </c>
      <c r="D10" s="255"/>
      <c r="E10" s="255"/>
      <c r="F10" s="255"/>
      <c r="G10" s="44"/>
    </row>
    <row r="11" spans="1:11" ht="13" x14ac:dyDescent="0.3">
      <c r="A11" s="104"/>
      <c r="B11" s="105" t="s">
        <v>93</v>
      </c>
      <c r="C11" s="106" t="s">
        <v>363</v>
      </c>
      <c r="D11" s="107"/>
      <c r="E11" s="107"/>
      <c r="F11" s="108"/>
      <c r="G11" s="50"/>
    </row>
    <row r="12" spans="1:11" ht="64.5" customHeight="1" x14ac:dyDescent="0.3">
      <c r="A12" s="211" t="s">
        <v>95</v>
      </c>
      <c r="B12" s="260"/>
      <c r="C12" s="248" t="s">
        <v>96</v>
      </c>
      <c r="D12" s="249"/>
      <c r="E12" s="249"/>
      <c r="F12" s="250"/>
      <c r="G12" s="50"/>
    </row>
    <row r="13" spans="1:11" ht="39" customHeight="1" x14ac:dyDescent="0.3">
      <c r="A13" s="210" t="s">
        <v>97</v>
      </c>
      <c r="B13" s="210"/>
      <c r="C13" s="252" t="s">
        <v>299</v>
      </c>
      <c r="D13" s="252"/>
      <c r="E13" s="252"/>
      <c r="F13" s="252"/>
      <c r="G13" s="51"/>
    </row>
    <row r="14" spans="1:11" ht="39.75" customHeight="1" x14ac:dyDescent="0.3">
      <c r="A14" s="211" t="s">
        <v>225</v>
      </c>
      <c r="B14" s="260"/>
      <c r="C14" s="281" t="s">
        <v>300</v>
      </c>
      <c r="D14" s="282"/>
      <c r="E14" s="282"/>
      <c r="F14" s="283"/>
      <c r="G14" s="51"/>
    </row>
    <row r="15" spans="1:11" ht="39.75" customHeight="1" x14ac:dyDescent="0.3">
      <c r="A15" s="251" t="s">
        <v>100</v>
      </c>
      <c r="B15" s="251"/>
      <c r="C15" s="252" t="s">
        <v>406</v>
      </c>
      <c r="D15" s="252"/>
      <c r="E15" s="252"/>
      <c r="F15" s="252"/>
      <c r="G15" s="51"/>
    </row>
    <row r="16" spans="1:11" ht="39.75" customHeight="1" x14ac:dyDescent="0.3">
      <c r="A16" s="251" t="s">
        <v>227</v>
      </c>
      <c r="B16" s="251"/>
      <c r="C16" s="252" t="s">
        <v>405</v>
      </c>
      <c r="D16" s="252"/>
      <c r="E16" s="252"/>
      <c r="F16" s="252"/>
      <c r="G16" s="51"/>
    </row>
    <row r="17" spans="1:17" ht="39.75" customHeight="1" x14ac:dyDescent="0.3">
      <c r="A17" s="244" t="s">
        <v>103</v>
      </c>
      <c r="B17" s="245"/>
      <c r="C17" s="248" t="s">
        <v>104</v>
      </c>
      <c r="D17" s="249"/>
      <c r="E17" s="249"/>
      <c r="F17" s="250"/>
      <c r="G17" s="51"/>
    </row>
    <row r="18" spans="1:17" ht="39.75" customHeight="1" x14ac:dyDescent="0.3">
      <c r="A18" s="246"/>
      <c r="B18" s="247"/>
      <c r="C18" s="248" t="s">
        <v>105</v>
      </c>
      <c r="D18" s="249"/>
      <c r="E18" s="249"/>
      <c r="F18" s="250"/>
      <c r="G18" s="51"/>
    </row>
    <row r="19" spans="1:17" ht="16.149999999999999" customHeight="1" x14ac:dyDescent="0.3">
      <c r="A19" s="51"/>
      <c r="B19" s="51"/>
      <c r="C19" s="51"/>
      <c r="D19" s="51"/>
      <c r="E19" s="51"/>
      <c r="F19" s="51"/>
      <c r="G19" s="51"/>
    </row>
    <row r="20" spans="1:17" ht="40.15" customHeight="1" x14ac:dyDescent="0.25">
      <c r="A20" s="284" t="s">
        <v>228</v>
      </c>
      <c r="B20" s="285"/>
      <c r="C20" s="285"/>
      <c r="D20" s="285"/>
      <c r="E20" s="285"/>
      <c r="F20" s="285"/>
      <c r="G20" s="285"/>
      <c r="H20" s="285"/>
      <c r="I20" s="285"/>
    </row>
    <row r="21" spans="1:17" s="46" customFormat="1" ht="33.75" customHeight="1" x14ac:dyDescent="0.25">
      <c r="A21" s="261"/>
      <c r="B21" s="262"/>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256" t="s">
        <v>114</v>
      </c>
      <c r="B22" s="257"/>
      <c r="C22" s="112">
        <f>D211+E211+F211</f>
        <v>2215445.7969999998</v>
      </c>
      <c r="D22" s="112">
        <f>G211+H211+I211+J211+K211+O211+P211+Q211+R211</f>
        <v>877530.37699999998</v>
      </c>
      <c r="E22" s="112">
        <f>C211+D211+E211+F211+G211+H211+I211+J211+K211+O211+P211+Q211+R211</f>
        <v>3081785.4560000002</v>
      </c>
      <c r="F22" s="112">
        <f>G211+H211+I211+J211+K211</f>
        <v>783579.79700000002</v>
      </c>
      <c r="G22" s="112">
        <f>L211+N211</f>
        <v>1259476.6040000001</v>
      </c>
      <c r="H22" s="112">
        <f>O211+P211+Q211+R211</f>
        <v>93950.580000000031</v>
      </c>
      <c r="I22" s="112">
        <f>T211</f>
        <v>-1178075.943</v>
      </c>
      <c r="K22"/>
      <c r="L22"/>
      <c r="M22"/>
      <c r="N22"/>
      <c r="O22"/>
      <c r="P22"/>
      <c r="Q22"/>
    </row>
    <row r="23" spans="1:17" s="46" customFormat="1" ht="33.75" customHeight="1" x14ac:dyDescent="0.25">
      <c r="A23" s="279" t="s">
        <v>115</v>
      </c>
      <c r="B23" s="280"/>
      <c r="C23" s="113">
        <f t="shared" ref="C23:I23" si="0">C22/$C$6</f>
        <v>904.63282850142912</v>
      </c>
      <c r="D23" s="113">
        <f t="shared" si="0"/>
        <v>358.32191792568392</v>
      </c>
      <c r="E23" s="113">
        <f t="shared" si="0"/>
        <v>1258.385241322989</v>
      </c>
      <c r="F23" s="113">
        <f t="shared" si="0"/>
        <v>319.95908411596571</v>
      </c>
      <c r="G23" s="113">
        <f t="shared" si="0"/>
        <v>514.28199428338098</v>
      </c>
      <c r="H23" s="113">
        <f t="shared" si="0"/>
        <v>38.362833809718268</v>
      </c>
      <c r="I23" s="113">
        <f t="shared" si="0"/>
        <v>-481.04366802776644</v>
      </c>
      <c r="K23"/>
      <c r="L23"/>
      <c r="M23"/>
      <c r="N23"/>
      <c r="O23"/>
      <c r="P23"/>
      <c r="Q23"/>
    </row>
    <row r="24" spans="1:17" s="46" customFormat="1" ht="33.75" customHeight="1" x14ac:dyDescent="0.25">
      <c r="A24" s="256" t="s">
        <v>116</v>
      </c>
      <c r="B24" s="257"/>
      <c r="C24" s="387" t="s">
        <v>117</v>
      </c>
      <c r="D24" s="388"/>
      <c r="E24" s="389"/>
      <c r="F24" s="390"/>
      <c r="G24" s="391"/>
      <c r="H24" s="391"/>
      <c r="I24" s="392"/>
      <c r="K24"/>
      <c r="L24"/>
      <c r="M24"/>
      <c r="N24"/>
      <c r="O24"/>
      <c r="P24"/>
      <c r="Q24"/>
    </row>
    <row r="25" spans="1:17" s="46" customFormat="1" ht="33.75" customHeight="1" x14ac:dyDescent="0.25">
      <c r="A25" s="256" t="s">
        <v>230</v>
      </c>
      <c r="B25" s="257"/>
      <c r="C25" s="138" t="str">
        <f>VLOOKUP($C$24,'WLC benchmarks'!$B$10:$E$13,2, TRUE)</f>
        <v>&lt;850</v>
      </c>
      <c r="D25" s="138" t="str">
        <f>VLOOKUP($C$24,'WLC benchmarks'!$B$10:$E$13,3, TRUE)</f>
        <v>&lt;350</v>
      </c>
      <c r="E25" s="138" t="str">
        <f>VLOOKUP($C$24,'WLC benchmarks'!$B$10:$E$13,4, TRUE)</f>
        <v>&lt;1200</v>
      </c>
      <c r="F25" s="393"/>
      <c r="G25" s="394"/>
      <c r="H25" s="394"/>
      <c r="I25" s="395"/>
      <c r="K25"/>
      <c r="L25"/>
      <c r="M25"/>
      <c r="N25"/>
      <c r="O25"/>
      <c r="P25"/>
      <c r="Q25"/>
    </row>
    <row r="26" spans="1:17" s="46" customFormat="1" ht="33.75" customHeight="1" x14ac:dyDescent="0.25">
      <c r="A26" s="256" t="s">
        <v>119</v>
      </c>
      <c r="B26" s="257"/>
      <c r="C26" s="138" t="str">
        <f>VLOOKUP($C$24,'WLC benchmarks'!$B$16:$E$19,2, TRUE)</f>
        <v>&lt;500</v>
      </c>
      <c r="D26" s="138" t="str">
        <f>VLOOKUP($C$24,'WLC benchmarks'!$B$16:$E$19,3, TRUE)</f>
        <v>&lt;300</v>
      </c>
      <c r="E26" s="138" t="str">
        <f>VLOOKUP($C$24,'WLC benchmarks'!$B$16:$E$19,4, TRUE)</f>
        <v>&lt;800</v>
      </c>
      <c r="F26" s="396"/>
      <c r="G26" s="397"/>
      <c r="H26" s="397"/>
      <c r="I26" s="398"/>
      <c r="K26"/>
      <c r="L26"/>
      <c r="M26"/>
      <c r="N26"/>
      <c r="O26"/>
      <c r="P26"/>
      <c r="Q26"/>
    </row>
    <row r="27" spans="1:17" ht="57.75" customHeight="1" x14ac:dyDescent="0.25">
      <c r="A27" s="256" t="s">
        <v>120</v>
      </c>
      <c r="B27" s="257"/>
      <c r="C27" s="252" t="s">
        <v>404</v>
      </c>
      <c r="D27" s="252"/>
      <c r="E27" s="252"/>
      <c r="F27" s="252"/>
      <c r="G27" s="252"/>
      <c r="H27" s="252"/>
      <c r="I27" s="252"/>
    </row>
    <row r="28" spans="1:17" ht="15.75" customHeight="1" x14ac:dyDescent="0.3">
      <c r="A28" s="55"/>
      <c r="B28" s="55"/>
      <c r="C28" s="45"/>
      <c r="D28" s="45"/>
      <c r="E28" s="45"/>
      <c r="F28" s="45"/>
      <c r="G28" s="51"/>
      <c r="H28" s="56"/>
    </row>
    <row r="29" spans="1:17" ht="15.75" customHeight="1" x14ac:dyDescent="0.3">
      <c r="A29" s="284" t="s">
        <v>122</v>
      </c>
      <c r="B29" s="285"/>
      <c r="C29" s="285"/>
      <c r="D29" s="285"/>
      <c r="E29" s="285"/>
      <c r="F29" s="285"/>
      <c r="G29" s="51"/>
      <c r="H29" s="56"/>
    </row>
    <row r="30" spans="1:17" ht="39" customHeight="1" x14ac:dyDescent="0.3">
      <c r="A30" s="251" t="s">
        <v>50</v>
      </c>
      <c r="B30" s="251"/>
      <c r="C30" s="252" t="s">
        <v>368</v>
      </c>
      <c r="D30" s="252"/>
      <c r="E30" s="252"/>
      <c r="F30" s="252"/>
      <c r="G30" s="51"/>
      <c r="H30" s="56"/>
    </row>
    <row r="31" spans="1:17" ht="42" customHeight="1" x14ac:dyDescent="0.3">
      <c r="A31" s="251" t="s">
        <v>52</v>
      </c>
      <c r="B31" s="251"/>
      <c r="C31" s="255">
        <v>159950</v>
      </c>
      <c r="D31" s="255"/>
      <c r="E31" s="255"/>
      <c r="F31" s="255"/>
      <c r="G31" s="51"/>
      <c r="H31" s="56"/>
    </row>
    <row r="32" spans="1:17" ht="39" customHeight="1" x14ac:dyDescent="0.3">
      <c r="A32" s="251" t="s">
        <v>54</v>
      </c>
      <c r="B32" s="251"/>
      <c r="C32" s="255" t="s">
        <v>369</v>
      </c>
      <c r="D32" s="255"/>
      <c r="E32" s="255"/>
      <c r="F32" s="255"/>
      <c r="G32" s="51"/>
      <c r="H32" s="56"/>
    </row>
    <row r="33" spans="1:47" ht="15.75" customHeight="1" x14ac:dyDescent="0.3">
      <c r="A33" s="55"/>
      <c r="B33" s="55"/>
      <c r="C33" s="45"/>
      <c r="D33" s="45"/>
      <c r="E33" s="45"/>
      <c r="F33" s="45"/>
      <c r="G33" s="51"/>
      <c r="H33" s="56"/>
    </row>
    <row r="34" spans="1:47" ht="40.5" customHeight="1" x14ac:dyDescent="0.3">
      <c r="A34" s="285" t="s">
        <v>125</v>
      </c>
      <c r="B34" s="329"/>
      <c r="C34" s="254" t="s">
        <v>126</v>
      </c>
      <c r="D34" s="254"/>
      <c r="E34" s="254"/>
      <c r="F34" s="58" t="s">
        <v>231</v>
      </c>
      <c r="G34" s="51"/>
      <c r="H34" s="56"/>
      <c r="I34" s="56"/>
      <c r="J34" s="54"/>
      <c r="K34" s="54"/>
      <c r="L34" s="54"/>
      <c r="M34" s="54"/>
      <c r="N34" s="57"/>
      <c r="O34" s="57"/>
      <c r="P34" s="57"/>
      <c r="Q34" s="57"/>
    </row>
    <row r="35" spans="1:47" ht="12.75" customHeight="1" x14ac:dyDescent="0.3">
      <c r="A35" s="285"/>
      <c r="B35" s="329"/>
      <c r="C35" s="252" t="s">
        <v>364</v>
      </c>
      <c r="D35" s="252"/>
      <c r="E35" s="252"/>
      <c r="F35" s="39">
        <v>59</v>
      </c>
      <c r="G35" s="51"/>
      <c r="H35" s="56"/>
      <c r="I35" s="56"/>
      <c r="J35" s="59"/>
      <c r="K35" s="59"/>
      <c r="L35" s="59"/>
      <c r="M35" s="59"/>
      <c r="N35" s="57"/>
      <c r="O35" s="57"/>
      <c r="P35" s="57"/>
      <c r="Q35" s="57"/>
    </row>
    <row r="36" spans="1:47" ht="12.75" customHeight="1" x14ac:dyDescent="0.3">
      <c r="A36" s="285"/>
      <c r="B36" s="329"/>
      <c r="C36" s="255" t="s">
        <v>401</v>
      </c>
      <c r="D36" s="255"/>
      <c r="E36" s="255"/>
      <c r="F36" s="39">
        <v>13</v>
      </c>
      <c r="G36" s="51"/>
      <c r="H36" s="56"/>
      <c r="I36" s="56"/>
      <c r="J36" s="54"/>
      <c r="K36" s="54"/>
      <c r="L36" s="54"/>
      <c r="M36" s="54"/>
      <c r="N36" s="57"/>
      <c r="O36" s="57"/>
      <c r="P36" s="57"/>
      <c r="Q36" s="57"/>
    </row>
    <row r="37" spans="1:47" s="46" customFormat="1" ht="13" x14ac:dyDescent="0.25">
      <c r="A37" s="285"/>
      <c r="B37" s="329"/>
      <c r="C37" s="252" t="s">
        <v>365</v>
      </c>
      <c r="D37" s="252"/>
      <c r="E37" s="252"/>
      <c r="F37" s="39">
        <v>5</v>
      </c>
      <c r="H37" s="56"/>
      <c r="I37" s="56"/>
      <c r="J37" s="59"/>
      <c r="K37" s="59"/>
      <c r="L37" s="59"/>
      <c r="M37" s="59"/>
      <c r="N37" s="57"/>
      <c r="O37" s="57"/>
      <c r="P37" s="57"/>
      <c r="Q37" s="57"/>
    </row>
    <row r="38" spans="1:47" s="46" customFormat="1" ht="13" x14ac:dyDescent="0.3">
      <c r="A38" s="362"/>
      <c r="B38" s="363"/>
      <c r="C38" s="255"/>
      <c r="D38" s="255"/>
      <c r="E38" s="255"/>
      <c r="F38" s="39"/>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85" t="s">
        <v>129</v>
      </c>
      <c r="B40" s="329"/>
      <c r="C40" s="254" t="s">
        <v>130</v>
      </c>
      <c r="D40" s="254"/>
      <c r="E40" s="254"/>
      <c r="F40" s="58" t="s">
        <v>131</v>
      </c>
      <c r="G40" s="51"/>
      <c r="H40" s="56"/>
      <c r="I40" s="56"/>
      <c r="J40" s="59"/>
      <c r="K40" s="59"/>
      <c r="L40" s="59"/>
      <c r="M40" s="59"/>
      <c r="N40" s="57"/>
      <c r="O40" s="57"/>
      <c r="P40" s="57"/>
      <c r="Q40" s="57"/>
    </row>
    <row r="41" spans="1:47" s="46" customFormat="1" ht="13" x14ac:dyDescent="0.3">
      <c r="A41" s="285"/>
      <c r="B41" s="329"/>
      <c r="C41" s="255" t="s">
        <v>370</v>
      </c>
      <c r="D41" s="255"/>
      <c r="E41" s="255"/>
      <c r="F41" s="125">
        <v>5.6</v>
      </c>
      <c r="G41" s="51"/>
      <c r="H41" s="56"/>
      <c r="I41" s="56"/>
      <c r="J41" s="59"/>
      <c r="K41" s="59"/>
      <c r="L41" s="59"/>
      <c r="M41" s="59"/>
      <c r="N41" s="57"/>
      <c r="O41" s="57"/>
      <c r="P41" s="57"/>
      <c r="Q41" s="57"/>
    </row>
    <row r="42" spans="1:47" s="46" customFormat="1" ht="13" x14ac:dyDescent="0.3">
      <c r="A42" s="285"/>
      <c r="B42" s="329"/>
      <c r="C42" s="281" t="s">
        <v>402</v>
      </c>
      <c r="D42" s="385"/>
      <c r="E42" s="386"/>
      <c r="F42" s="125">
        <v>25</v>
      </c>
      <c r="G42" s="51"/>
      <c r="H42" s="56"/>
      <c r="I42" s="56"/>
      <c r="J42" s="59"/>
      <c r="K42" s="59"/>
      <c r="L42" s="59"/>
      <c r="M42" s="59"/>
      <c r="N42" s="57"/>
      <c r="O42" s="57"/>
      <c r="P42" s="57"/>
      <c r="Q42" s="57"/>
    </row>
    <row r="43" spans="1:47" s="46" customFormat="1" ht="13" x14ac:dyDescent="0.3">
      <c r="A43" s="285"/>
      <c r="B43" s="329"/>
      <c r="C43" s="281" t="s">
        <v>403</v>
      </c>
      <c r="D43" s="385"/>
      <c r="E43" s="386"/>
      <c r="F43" s="125">
        <v>15</v>
      </c>
      <c r="G43" s="51"/>
      <c r="H43" s="56"/>
      <c r="I43" s="56"/>
      <c r="J43" s="59"/>
      <c r="K43" s="59"/>
      <c r="L43" s="59"/>
      <c r="M43" s="59"/>
      <c r="N43" s="57"/>
      <c r="O43" s="57"/>
      <c r="P43" s="57"/>
      <c r="Q43" s="57"/>
    </row>
    <row r="44" spans="1:47" s="46" customFormat="1" ht="13" x14ac:dyDescent="0.3">
      <c r="A44" s="285"/>
      <c r="B44" s="329"/>
      <c r="C44" s="281"/>
      <c r="D44" s="385"/>
      <c r="E44" s="386"/>
      <c r="F44" s="125"/>
      <c r="G44" s="51"/>
      <c r="H44" s="56"/>
      <c r="I44" s="56"/>
      <c r="J44" s="59"/>
      <c r="K44" s="59"/>
      <c r="L44" s="59"/>
      <c r="M44" s="59"/>
      <c r="N44" s="57"/>
      <c r="O44" s="57"/>
      <c r="P44" s="57"/>
      <c r="Q44" s="57"/>
    </row>
    <row r="45" spans="1:47" x14ac:dyDescent="0.25">
      <c r="B45" s="355"/>
      <c r="C45" s="355"/>
      <c r="D45" s="355"/>
      <c r="E45" s="355"/>
      <c r="F45" s="355"/>
    </row>
    <row r="46" spans="1:47" s="52" customFormat="1" ht="12.75" customHeight="1" x14ac:dyDescent="0.25">
      <c r="A46"/>
      <c r="B46" s="204"/>
      <c r="C46" s="204"/>
      <c r="D46" s="204"/>
      <c r="E46" s="204"/>
      <c r="F46" s="204"/>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356" t="s">
        <v>133</v>
      </c>
      <c r="B47" s="356"/>
      <c r="C47" s="224" t="s">
        <v>134</v>
      </c>
      <c r="D47" s="364"/>
      <c r="E47" s="228" t="s">
        <v>232</v>
      </c>
      <c r="F47" s="375" t="s">
        <v>136</v>
      </c>
      <c r="G47" s="376"/>
      <c r="H47" s="224" t="s">
        <v>137</v>
      </c>
      <c r="I47" s="225"/>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226" t="s">
        <v>138</v>
      </c>
      <c r="B48" s="227"/>
      <c r="C48" s="64" t="s">
        <v>139</v>
      </c>
      <c r="D48" s="64" t="s">
        <v>140</v>
      </c>
      <c r="E48" s="229"/>
      <c r="F48" s="377"/>
      <c r="G48" s="378"/>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368" t="s">
        <v>143</v>
      </c>
      <c r="B49" s="369"/>
      <c r="C49" s="65" t="s">
        <v>144</v>
      </c>
      <c r="D49" s="88" t="s">
        <v>145</v>
      </c>
      <c r="E49" s="372" t="s">
        <v>146</v>
      </c>
      <c r="F49" s="357" t="s">
        <v>147</v>
      </c>
      <c r="G49" s="358"/>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370"/>
      <c r="B50" s="371"/>
      <c r="C50" s="67" t="s">
        <v>150</v>
      </c>
      <c r="D50" s="88" t="s">
        <v>151</v>
      </c>
      <c r="E50" s="373"/>
      <c r="F50" s="230"/>
      <c r="G50" s="359"/>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370"/>
      <c r="B51" s="371"/>
      <c r="C51" s="67" t="s">
        <v>154</v>
      </c>
      <c r="D51" s="89" t="s">
        <v>155</v>
      </c>
      <c r="E51" s="374"/>
      <c r="F51" s="360"/>
      <c r="G51" s="361"/>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236"/>
      <c r="F52" s="234"/>
      <c r="G52" s="235"/>
      <c r="H52" s="11"/>
      <c r="I52" s="11"/>
      <c r="J52" s="232" t="s">
        <v>157</v>
      </c>
      <c r="K52" s="233"/>
      <c r="L52" s="233"/>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c r="D53" s="9"/>
      <c r="E53" s="237"/>
      <c r="F53" s="234"/>
      <c r="G53" s="235"/>
      <c r="H53" s="11"/>
      <c r="I53" s="11"/>
      <c r="J53" s="230"/>
      <c r="K53" s="231"/>
      <c r="L53" s="231"/>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237"/>
      <c r="F54" s="234"/>
      <c r="G54" s="235"/>
      <c r="H54" s="11"/>
      <c r="I54" s="11"/>
      <c r="J54" s="230"/>
      <c r="K54" s="231"/>
      <c r="L54" s="231"/>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c r="D55" s="9"/>
      <c r="E55" s="238"/>
      <c r="F55" s="234"/>
      <c r="G55" s="235"/>
      <c r="H55" s="11"/>
      <c r="I55" s="11"/>
      <c r="J55" s="230"/>
      <c r="K55" s="231"/>
      <c r="L55" s="231"/>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t="s">
        <v>315</v>
      </c>
      <c r="D56" s="186">
        <v>4866526.08</v>
      </c>
      <c r="E56" s="9" t="s">
        <v>344</v>
      </c>
      <c r="F56" s="234" t="s">
        <v>353</v>
      </c>
      <c r="G56" s="235"/>
      <c r="H56" s="11">
        <v>0</v>
      </c>
      <c r="I56" s="11">
        <f>D56</f>
        <v>4866526.08</v>
      </c>
      <c r="J56" s="230"/>
      <c r="K56" s="231"/>
      <c r="L56" s="231"/>
      <c r="M56"/>
      <c r="N56"/>
      <c r="O56"/>
      <c r="P56"/>
      <c r="Q56"/>
      <c r="R56"/>
      <c r="S56"/>
      <c r="T56"/>
      <c r="U56"/>
      <c r="V56"/>
      <c r="W56"/>
      <c r="X56"/>
      <c r="Y56"/>
      <c r="Z56"/>
      <c r="AA56"/>
      <c r="AB56"/>
      <c r="AC56"/>
      <c r="AD56"/>
      <c r="AE56"/>
      <c r="AF56"/>
      <c r="AG56"/>
      <c r="AH56"/>
      <c r="AI56"/>
      <c r="AJ56"/>
      <c r="AK56"/>
      <c r="AL56"/>
      <c r="AM56"/>
    </row>
    <row r="57" spans="1:39" s="52" customFormat="1" ht="30" hidden="1" customHeight="1" x14ac:dyDescent="0.25">
      <c r="A57" s="71"/>
      <c r="B57" s="72"/>
      <c r="C57" s="9"/>
      <c r="D57" s="186"/>
      <c r="E57" s="9"/>
      <c r="F57" s="109"/>
      <c r="G57" s="110"/>
      <c r="H57" s="11"/>
      <c r="I57" s="11"/>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303</v>
      </c>
      <c r="D58" s="187">
        <v>281417.40000000002</v>
      </c>
      <c r="E58" s="9" t="s">
        <v>344</v>
      </c>
      <c r="F58" s="109" t="s">
        <v>354</v>
      </c>
      <c r="G58" s="110"/>
      <c r="H58" s="11">
        <v>0</v>
      </c>
      <c r="I58" s="11">
        <f>D58</f>
        <v>281417.40000000002</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310</v>
      </c>
      <c r="D59" s="187">
        <v>1095.53</v>
      </c>
      <c r="E59" s="9" t="s">
        <v>344</v>
      </c>
      <c r="F59" s="109" t="s">
        <v>355</v>
      </c>
      <c r="G59" s="110"/>
      <c r="H59" s="11">
        <v>0</v>
      </c>
      <c r="I59" s="11">
        <v>0</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c r="D60" s="187"/>
      <c r="E60" s="9"/>
      <c r="F60" s="109"/>
      <c r="G60" s="110"/>
      <c r="H60" s="11"/>
      <c r="I60" s="11"/>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v>2.1</v>
      </c>
      <c r="B61" s="72" t="s">
        <v>162</v>
      </c>
      <c r="C61" s="9" t="s">
        <v>304</v>
      </c>
      <c r="D61" s="187">
        <v>591552</v>
      </c>
      <c r="E61" s="9" t="s">
        <v>344</v>
      </c>
      <c r="F61" s="234" t="s">
        <v>353</v>
      </c>
      <c r="G61" s="235"/>
      <c r="H61" s="11">
        <v>0</v>
      </c>
      <c r="I61" s="11">
        <f>D61</f>
        <v>591552</v>
      </c>
      <c r="J61" s="230"/>
      <c r="K61" s="231"/>
      <c r="L61" s="231"/>
      <c r="M61"/>
      <c r="N61"/>
      <c r="O61"/>
      <c r="P61"/>
      <c r="Q61"/>
      <c r="R61"/>
      <c r="S61"/>
      <c r="T61"/>
      <c r="U61"/>
      <c r="V61"/>
      <c r="W61"/>
      <c r="X61"/>
      <c r="Y61"/>
      <c r="Z61"/>
      <c r="AA61"/>
      <c r="AB61"/>
      <c r="AC61"/>
      <c r="AD61"/>
      <c r="AE61"/>
      <c r="AF61"/>
      <c r="AG61"/>
      <c r="AH61"/>
      <c r="AI61"/>
      <c r="AJ61"/>
      <c r="AK61"/>
      <c r="AL61"/>
      <c r="AM61"/>
    </row>
    <row r="62" spans="1:39" s="52" customFormat="1" ht="30" hidden="1" customHeight="1" x14ac:dyDescent="0.25">
      <c r="A62" s="71"/>
      <c r="B62" s="72"/>
      <c r="C62" s="9"/>
      <c r="D62" s="187"/>
      <c r="E62" s="9"/>
      <c r="F62" s="109"/>
      <c r="G62" s="110"/>
      <c r="H62" s="11"/>
      <c r="I62" s="11"/>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c r="B63" s="72"/>
      <c r="C63" s="9" t="s">
        <v>303</v>
      </c>
      <c r="D63" s="186">
        <v>91219.5</v>
      </c>
      <c r="E63" s="9" t="s">
        <v>344</v>
      </c>
      <c r="F63" s="109" t="s">
        <v>354</v>
      </c>
      <c r="G63" s="110"/>
      <c r="H63" s="11">
        <v>0</v>
      </c>
      <c r="I63" s="11">
        <f>D63</f>
        <v>91219.5</v>
      </c>
      <c r="J63" s="111"/>
      <c r="K63" s="95"/>
      <c r="L63" s="95"/>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c r="B64" s="72"/>
      <c r="C64" s="9" t="s">
        <v>305</v>
      </c>
      <c r="D64" s="186">
        <v>29978.69</v>
      </c>
      <c r="E64" s="9" t="s">
        <v>344</v>
      </c>
      <c r="F64" s="109" t="s">
        <v>354</v>
      </c>
      <c r="G64" s="110"/>
      <c r="H64" s="11">
        <v>0</v>
      </c>
      <c r="I64" s="11">
        <f>D64</f>
        <v>29978.69</v>
      </c>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9" t="s">
        <v>306</v>
      </c>
      <c r="D65" s="9">
        <v>506</v>
      </c>
      <c r="E65" s="9" t="s">
        <v>345</v>
      </c>
      <c r="F65" s="109" t="s">
        <v>355</v>
      </c>
      <c r="G65" s="110"/>
      <c r="H65" s="11">
        <v>0</v>
      </c>
      <c r="I65" s="11"/>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c r="D66" s="187"/>
      <c r="E66" s="9"/>
      <c r="F66" s="109"/>
      <c r="G66" s="110"/>
      <c r="H66" s="11"/>
      <c r="I66" s="11"/>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v>2.2000000000000002</v>
      </c>
      <c r="B67" s="72" t="s">
        <v>163</v>
      </c>
      <c r="C67" s="9" t="s">
        <v>315</v>
      </c>
      <c r="D67" s="187">
        <v>1979328</v>
      </c>
      <c r="E67" s="9" t="s">
        <v>344</v>
      </c>
      <c r="F67" s="234" t="s">
        <v>353</v>
      </c>
      <c r="G67" s="235"/>
      <c r="H67" s="11">
        <v>0</v>
      </c>
      <c r="I67" s="11">
        <f>D67</f>
        <v>1979328</v>
      </c>
      <c r="J67" s="230"/>
      <c r="K67" s="231"/>
      <c r="L67" s="231"/>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9" t="s">
        <v>398</v>
      </c>
      <c r="D68" s="187">
        <v>145050.42000000001</v>
      </c>
      <c r="E68" s="9" t="s">
        <v>344</v>
      </c>
      <c r="F68" s="109" t="s">
        <v>399</v>
      </c>
      <c r="G68" s="110"/>
      <c r="H68" s="11">
        <v>0</v>
      </c>
      <c r="I68" s="11">
        <f>D68</f>
        <v>145050.42000000001</v>
      </c>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9" t="s">
        <v>303</v>
      </c>
      <c r="D69" s="187">
        <v>165663</v>
      </c>
      <c r="E69" s="9" t="s">
        <v>344</v>
      </c>
      <c r="F69" s="109" t="s">
        <v>354</v>
      </c>
      <c r="G69" s="110"/>
      <c r="H69" s="11">
        <v>0</v>
      </c>
      <c r="I69" s="11">
        <f>D69</f>
        <v>165663</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371</v>
      </c>
      <c r="D70" s="187">
        <v>12959.1</v>
      </c>
      <c r="E70" s="9" t="s">
        <v>344</v>
      </c>
      <c r="F70" s="109" t="s">
        <v>354</v>
      </c>
      <c r="G70" s="110"/>
      <c r="H70" s="11">
        <v>0</v>
      </c>
      <c r="I70" s="11">
        <f>D70</f>
        <v>12959.1</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c r="D71" s="187"/>
      <c r="E71" s="9"/>
      <c r="F71" s="109"/>
      <c r="G71" s="110"/>
      <c r="H71" s="11"/>
      <c r="I71" s="11"/>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hidden="1" customHeight="1" x14ac:dyDescent="0.25">
      <c r="A72" s="71"/>
      <c r="B72" s="72"/>
      <c r="C72" s="9"/>
      <c r="D72" s="187"/>
      <c r="E72" s="9"/>
      <c r="F72" s="109"/>
      <c r="G72" s="110"/>
      <c r="H72" s="11"/>
      <c r="I72" s="11"/>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hidden="1" customHeight="1" x14ac:dyDescent="0.25">
      <c r="A73" s="71"/>
      <c r="B73" s="72"/>
      <c r="C73" s="9"/>
      <c r="D73" s="187"/>
      <c r="E73" s="9"/>
      <c r="F73" s="109"/>
      <c r="G73" s="110"/>
      <c r="H73" s="11"/>
      <c r="I73" s="11"/>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hidden="1" customHeight="1" x14ac:dyDescent="0.25">
      <c r="A74" s="71"/>
      <c r="B74" s="72"/>
      <c r="C74" s="9"/>
      <c r="D74" s="187"/>
      <c r="E74" s="9"/>
      <c r="F74" s="109"/>
      <c r="G74" s="110"/>
      <c r="H74" s="11"/>
      <c r="I74" s="11"/>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v>2.2999999999999998</v>
      </c>
      <c r="B75" s="72" t="s">
        <v>164</v>
      </c>
      <c r="C75" s="9" t="s">
        <v>307</v>
      </c>
      <c r="D75" s="186">
        <v>22539.48</v>
      </c>
      <c r="E75" s="9" t="s">
        <v>344</v>
      </c>
      <c r="F75" s="234" t="s">
        <v>353</v>
      </c>
      <c r="G75" s="235"/>
      <c r="H75" s="11">
        <v>0</v>
      </c>
      <c r="I75" s="11">
        <f>D75</f>
        <v>22539.48</v>
      </c>
      <c r="J75" s="230"/>
      <c r="K75" s="231"/>
      <c r="L75" s="231"/>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t="s">
        <v>310</v>
      </c>
      <c r="D76" s="9">
        <v>885.63</v>
      </c>
      <c r="E76" s="9" t="s">
        <v>344</v>
      </c>
      <c r="F76" s="109" t="s">
        <v>355</v>
      </c>
      <c r="G76" s="110"/>
      <c r="H76" s="11">
        <v>0</v>
      </c>
      <c r="I76" s="11">
        <v>0</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t="s">
        <v>305</v>
      </c>
      <c r="D77" s="187">
        <v>20425</v>
      </c>
      <c r="E77" s="9" t="s">
        <v>344</v>
      </c>
      <c r="F77" s="109" t="s">
        <v>354</v>
      </c>
      <c r="G77" s="110"/>
      <c r="H77" s="11">
        <v>0</v>
      </c>
      <c r="I77" s="11">
        <f>D77</f>
        <v>20425</v>
      </c>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t="s">
        <v>308</v>
      </c>
      <c r="D78" s="186">
        <v>7445.46</v>
      </c>
      <c r="E78" s="9" t="s">
        <v>346</v>
      </c>
      <c r="F78" s="109" t="s">
        <v>355</v>
      </c>
      <c r="G78" s="110"/>
      <c r="H78" s="11">
        <v>0</v>
      </c>
      <c r="I78" s="11">
        <v>0</v>
      </c>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t="s">
        <v>309</v>
      </c>
      <c r="D79" s="186">
        <v>3415.53</v>
      </c>
      <c r="E79" s="9" t="s">
        <v>344</v>
      </c>
      <c r="F79" s="109" t="s">
        <v>356</v>
      </c>
      <c r="G79" s="110"/>
      <c r="H79" s="11">
        <v>0</v>
      </c>
      <c r="I79" s="11">
        <f>D79</f>
        <v>3415.53</v>
      </c>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9" t="s">
        <v>400</v>
      </c>
      <c r="D80" s="186">
        <v>3693.6</v>
      </c>
      <c r="E80" s="9" t="s">
        <v>344</v>
      </c>
      <c r="F80" s="109" t="s">
        <v>355</v>
      </c>
      <c r="G80" s="110"/>
      <c r="H80" s="11">
        <v>0</v>
      </c>
      <c r="I80" s="11">
        <v>0</v>
      </c>
      <c r="J80" s="111"/>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c r="D81" s="186"/>
      <c r="E81" s="9"/>
      <c r="F81" s="109"/>
      <c r="G81" s="110"/>
      <c r="H81" s="11"/>
      <c r="I81" s="11"/>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v>2.4</v>
      </c>
      <c r="B82" s="72" t="s">
        <v>165</v>
      </c>
      <c r="C82" s="9" t="s">
        <v>311</v>
      </c>
      <c r="D82" s="187">
        <v>35360</v>
      </c>
      <c r="E82" s="9" t="s">
        <v>344</v>
      </c>
      <c r="F82" s="234" t="s">
        <v>353</v>
      </c>
      <c r="G82" s="235"/>
      <c r="H82" s="11">
        <v>0</v>
      </c>
      <c r="I82" s="11">
        <f>D82</f>
        <v>35360</v>
      </c>
      <c r="J82" s="230"/>
      <c r="K82" s="231"/>
      <c r="L82" s="231"/>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9"/>
      <c r="D83" s="9"/>
      <c r="E83" s="9"/>
      <c r="F83" s="109"/>
      <c r="G83" s="110"/>
      <c r="H83" s="11"/>
      <c r="I83" s="11"/>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v>2.5</v>
      </c>
      <c r="B84" s="72" t="s">
        <v>166</v>
      </c>
      <c r="C84" s="9" t="s">
        <v>312</v>
      </c>
      <c r="D84" s="186">
        <v>390240</v>
      </c>
      <c r="E84" s="9" t="s">
        <v>344</v>
      </c>
      <c r="F84" s="234" t="s">
        <v>353</v>
      </c>
      <c r="G84" s="235"/>
      <c r="H84" s="11">
        <v>0</v>
      </c>
      <c r="I84" s="11">
        <f t="shared" ref="I84:I89" si="1">D84</f>
        <v>390240</v>
      </c>
      <c r="J84" s="230"/>
      <c r="K84" s="231"/>
      <c r="L84" s="231"/>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9" t="s">
        <v>313</v>
      </c>
      <c r="D85" s="187">
        <v>15600</v>
      </c>
      <c r="E85" s="9" t="s">
        <v>344</v>
      </c>
      <c r="F85" s="109" t="s">
        <v>353</v>
      </c>
      <c r="G85" s="110"/>
      <c r="H85" s="11">
        <v>0</v>
      </c>
      <c r="I85" s="11">
        <f t="shared" si="1"/>
        <v>15600</v>
      </c>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314</v>
      </c>
      <c r="D86" s="186">
        <v>8139.29</v>
      </c>
      <c r="E86" s="9" t="s">
        <v>344</v>
      </c>
      <c r="F86" s="109" t="s">
        <v>357</v>
      </c>
      <c r="G86" s="110"/>
      <c r="H86" s="11">
        <f>D86</f>
        <v>8139.29</v>
      </c>
      <c r="I86" s="11">
        <f>-H88</f>
        <v>0</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hidden="1" customHeight="1" x14ac:dyDescent="0.25">
      <c r="A87" s="71"/>
      <c r="B87" s="72"/>
      <c r="C87" s="9"/>
      <c r="D87" s="186"/>
      <c r="E87" s="9"/>
      <c r="F87" s="109"/>
      <c r="G87" s="110"/>
      <c r="H87" s="11"/>
      <c r="I87" s="11"/>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9" t="s">
        <v>315</v>
      </c>
      <c r="D88" s="186">
        <v>71267.039999999994</v>
      </c>
      <c r="E88" s="9" t="s">
        <v>344</v>
      </c>
      <c r="F88" s="109" t="s">
        <v>353</v>
      </c>
      <c r="G88" s="110"/>
      <c r="H88" s="11">
        <v>0</v>
      </c>
      <c r="I88" s="11">
        <f t="shared" si="1"/>
        <v>71267.039999999994</v>
      </c>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316</v>
      </c>
      <c r="D89" s="186">
        <v>44167.99</v>
      </c>
      <c r="E89" s="9" t="s">
        <v>344</v>
      </c>
      <c r="F89" s="109" t="s">
        <v>353</v>
      </c>
      <c r="G89" s="110"/>
      <c r="H89" s="11">
        <v>0</v>
      </c>
      <c r="I89" s="11">
        <f t="shared" si="1"/>
        <v>44167.99</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hidden="1" customHeight="1" x14ac:dyDescent="0.25">
      <c r="A90" s="71"/>
      <c r="B90" s="72"/>
      <c r="C90" s="9"/>
      <c r="D90" s="186"/>
      <c r="E90" s="9"/>
      <c r="F90" s="109"/>
      <c r="G90" s="110"/>
      <c r="H90" s="11"/>
      <c r="I90" s="11"/>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9" t="s">
        <v>318</v>
      </c>
      <c r="D91" s="186">
        <v>6549.66</v>
      </c>
      <c r="E91" s="9" t="s">
        <v>344</v>
      </c>
      <c r="F91" s="109" t="s">
        <v>355</v>
      </c>
      <c r="G91" s="110"/>
      <c r="H91" s="11">
        <v>0</v>
      </c>
      <c r="I91" s="11">
        <v>0</v>
      </c>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9" t="s">
        <v>303</v>
      </c>
      <c r="D92" s="186">
        <v>9729.0300000000007</v>
      </c>
      <c r="E92" s="9" t="s">
        <v>344</v>
      </c>
      <c r="F92" s="109" t="s">
        <v>354</v>
      </c>
      <c r="G92" s="110"/>
      <c r="H92" s="11">
        <v>0</v>
      </c>
      <c r="I92" s="11">
        <f>D92</f>
        <v>9729.0300000000007</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9" t="s">
        <v>319</v>
      </c>
      <c r="D93" s="187">
        <v>151305</v>
      </c>
      <c r="E93" s="9" t="s">
        <v>344</v>
      </c>
      <c r="F93" s="109" t="s">
        <v>359</v>
      </c>
      <c r="G93" s="110"/>
      <c r="H93" s="11">
        <v>0</v>
      </c>
      <c r="I93" s="11">
        <f>D93</f>
        <v>151305</v>
      </c>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t="s">
        <v>320</v>
      </c>
      <c r="D94" s="187">
        <v>3654.88</v>
      </c>
      <c r="E94" s="9" t="s">
        <v>344</v>
      </c>
      <c r="F94" s="109" t="s">
        <v>355</v>
      </c>
      <c r="G94" s="110"/>
      <c r="H94" s="11">
        <v>0</v>
      </c>
      <c r="I94" s="11">
        <v>0</v>
      </c>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hidden="1" customHeight="1" x14ac:dyDescent="0.25">
      <c r="A95" s="71"/>
      <c r="B95" s="72"/>
      <c r="C95" s="9"/>
      <c r="D95" s="186"/>
      <c r="E95" s="9"/>
      <c r="F95" s="109"/>
      <c r="G95" s="110"/>
      <c r="H95" s="11"/>
      <c r="I95" s="11"/>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t="s">
        <v>321</v>
      </c>
      <c r="D96" s="186">
        <v>7890.23</v>
      </c>
      <c r="E96" s="9" t="s">
        <v>344</v>
      </c>
      <c r="F96" s="109" t="s">
        <v>359</v>
      </c>
      <c r="G96" s="110"/>
      <c r="H96" s="11">
        <v>0</v>
      </c>
      <c r="I96" s="11">
        <f>D96</f>
        <v>7890.23</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hidden="1" customHeight="1" x14ac:dyDescent="0.25">
      <c r="A97" s="71"/>
      <c r="B97" s="72"/>
      <c r="C97" s="9"/>
      <c r="D97" s="186"/>
      <c r="E97" s="9"/>
      <c r="F97" s="109"/>
      <c r="G97" s="110"/>
      <c r="H97" s="11"/>
      <c r="I97" s="11"/>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v>2.6</v>
      </c>
      <c r="B98" s="72" t="s">
        <v>167</v>
      </c>
      <c r="C98" s="9"/>
      <c r="D98" s="186"/>
      <c r="E98" s="9"/>
      <c r="F98" s="234"/>
      <c r="G98" s="235"/>
      <c r="H98" s="11"/>
      <c r="I98" s="11"/>
      <c r="J98" s="230"/>
      <c r="K98" s="231"/>
      <c r="L98" s="231"/>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9" t="s">
        <v>375</v>
      </c>
      <c r="D99" s="186">
        <v>27.74</v>
      </c>
      <c r="E99" s="9" t="s">
        <v>397</v>
      </c>
      <c r="F99" s="109" t="s">
        <v>361</v>
      </c>
      <c r="G99" s="110"/>
      <c r="H99" s="11">
        <v>0</v>
      </c>
      <c r="I99" s="11">
        <f>D99</f>
        <v>27.74</v>
      </c>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9" t="s">
        <v>322</v>
      </c>
      <c r="D100" s="186">
        <v>138.01</v>
      </c>
      <c r="E100" s="9" t="s">
        <v>397</v>
      </c>
      <c r="F100" s="109" t="s">
        <v>356</v>
      </c>
      <c r="G100" s="110"/>
      <c r="H100" s="11">
        <v>0</v>
      </c>
      <c r="I100" s="11">
        <f>D100</f>
        <v>138.01</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t="s">
        <v>323</v>
      </c>
      <c r="D101" s="186">
        <v>4170.59</v>
      </c>
      <c r="E101" s="9" t="s">
        <v>397</v>
      </c>
      <c r="F101" s="109" t="s">
        <v>356</v>
      </c>
      <c r="G101" s="110"/>
      <c r="H101" s="11">
        <v>0</v>
      </c>
      <c r="I101" s="11">
        <f>D101</f>
        <v>4170.59</v>
      </c>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hidden="1" customHeight="1" x14ac:dyDescent="0.25">
      <c r="A102" s="71"/>
      <c r="B102" s="72"/>
      <c r="C102" s="9"/>
      <c r="D102" s="186"/>
      <c r="E102" s="9"/>
      <c r="F102" s="109"/>
      <c r="G102" s="110"/>
      <c r="H102" s="11"/>
      <c r="I102" s="11"/>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hidden="1" customHeight="1" x14ac:dyDescent="0.25">
      <c r="A103" s="71"/>
      <c r="B103" s="72"/>
      <c r="C103" s="9"/>
      <c r="D103" s="186"/>
      <c r="E103" s="9"/>
      <c r="F103" s="109"/>
      <c r="G103" s="110"/>
      <c r="H103" s="11"/>
      <c r="I103" s="11"/>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9"/>
      <c r="D104" s="186"/>
      <c r="E104" s="9"/>
      <c r="F104" s="109"/>
      <c r="G104" s="110"/>
      <c r="H104" s="11"/>
      <c r="I104" s="11"/>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v>2.7</v>
      </c>
      <c r="B105" s="72" t="s">
        <v>168</v>
      </c>
      <c r="C105" s="9"/>
      <c r="D105" s="187"/>
      <c r="E105" s="9"/>
      <c r="F105" s="234"/>
      <c r="G105" s="235"/>
      <c r="H105" s="11"/>
      <c r="I105" s="11"/>
      <c r="J105" s="230"/>
      <c r="K105" s="231"/>
      <c r="L105" s="231"/>
      <c r="M105"/>
      <c r="N105"/>
      <c r="O105"/>
      <c r="P105"/>
      <c r="Q105"/>
      <c r="R105"/>
      <c r="S105"/>
      <c r="T105"/>
      <c r="U105"/>
      <c r="V105"/>
      <c r="W105"/>
      <c r="X105"/>
      <c r="Y105"/>
      <c r="Z105"/>
      <c r="AA105"/>
      <c r="AB105"/>
      <c r="AC105"/>
      <c r="AD105"/>
      <c r="AE105"/>
      <c r="AF105"/>
      <c r="AG105"/>
      <c r="AH105"/>
      <c r="AI105"/>
      <c r="AJ105"/>
      <c r="AK105"/>
      <c r="AL105"/>
      <c r="AM105"/>
    </row>
    <row r="106" spans="1:39" s="52" customFormat="1" ht="30" hidden="1" customHeight="1" x14ac:dyDescent="0.25">
      <c r="A106" s="71"/>
      <c r="B106" s="72"/>
      <c r="C106" s="9"/>
      <c r="D106" s="186"/>
      <c r="E106" s="9"/>
      <c r="F106" s="109"/>
      <c r="G106" s="110"/>
      <c r="H106" s="11"/>
      <c r="I106" s="11"/>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hidden="1" customHeight="1" x14ac:dyDescent="0.25">
      <c r="A107" s="71"/>
      <c r="B107" s="72"/>
      <c r="C107" s="9"/>
      <c r="D107" s="186"/>
      <c r="E107" s="9"/>
      <c r="F107" s="109"/>
      <c r="G107" s="110"/>
      <c r="H107" s="11"/>
      <c r="I107" s="11"/>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c r="B108" s="72"/>
      <c r="C108" s="9" t="s">
        <v>400</v>
      </c>
      <c r="D108" s="186">
        <v>8802</v>
      </c>
      <c r="E108" s="9" t="s">
        <v>344</v>
      </c>
      <c r="F108" s="109" t="s">
        <v>355</v>
      </c>
      <c r="G108" s="110"/>
      <c r="H108" s="11">
        <v>0</v>
      </c>
      <c r="I108" s="11">
        <v>0</v>
      </c>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t="s">
        <v>324</v>
      </c>
      <c r="D109" s="187">
        <v>112455</v>
      </c>
      <c r="E109" s="9" t="s">
        <v>344</v>
      </c>
      <c r="F109" s="109" t="s">
        <v>360</v>
      </c>
      <c r="G109" s="110"/>
      <c r="H109" s="11">
        <v>0</v>
      </c>
      <c r="I109" s="11">
        <f>D109</f>
        <v>112455</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hidden="1" customHeight="1" x14ac:dyDescent="0.25">
      <c r="A110" s="71"/>
      <c r="B110" s="72"/>
      <c r="C110" s="9"/>
      <c r="D110" s="186"/>
      <c r="E110" s="9"/>
      <c r="F110" s="109"/>
      <c r="G110" s="110"/>
      <c r="H110" s="11"/>
      <c r="I110" s="11"/>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hidden="1" customHeight="1" x14ac:dyDescent="0.25">
      <c r="A111" s="71"/>
      <c r="B111" s="72"/>
      <c r="C111" s="9"/>
      <c r="D111" s="186"/>
      <c r="E111" s="9"/>
      <c r="F111" s="109"/>
      <c r="G111" s="11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hidden="1" customHeight="1" x14ac:dyDescent="0.25">
      <c r="A112" s="71"/>
      <c r="B112" s="72"/>
      <c r="C112" s="9"/>
      <c r="D112" s="9"/>
      <c r="E112" s="9"/>
      <c r="F112" s="109"/>
      <c r="G112" s="110"/>
      <c r="H112" s="11"/>
      <c r="I112" s="11"/>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hidden="1" customHeight="1" x14ac:dyDescent="0.25">
      <c r="A113" s="71"/>
      <c r="B113" s="72"/>
      <c r="C113" s="9"/>
      <c r="D113" s="187"/>
      <c r="E113" s="9"/>
      <c r="F113" s="109"/>
      <c r="G113" s="110"/>
      <c r="H113" s="11"/>
      <c r="I113" s="11"/>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hidden="1" customHeight="1" x14ac:dyDescent="0.25">
      <c r="A114" s="71"/>
      <c r="B114" s="72"/>
      <c r="C114" s="9"/>
      <c r="D114" s="187"/>
      <c r="E114" s="9"/>
      <c r="F114" s="109"/>
      <c r="G114" s="110"/>
      <c r="H114" s="11"/>
      <c r="I114" s="11"/>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v>2.8</v>
      </c>
      <c r="B115" s="72" t="s">
        <v>169</v>
      </c>
      <c r="C115" s="9"/>
      <c r="D115" s="187"/>
      <c r="E115" s="9"/>
      <c r="F115" s="234"/>
      <c r="G115" s="235"/>
      <c r="H115" s="11"/>
      <c r="I115" s="11"/>
      <c r="J115" s="230"/>
      <c r="K115" s="231"/>
      <c r="L115" s="231"/>
      <c r="M115"/>
      <c r="N115"/>
      <c r="O115"/>
      <c r="P115"/>
      <c r="Q115"/>
      <c r="R115"/>
      <c r="S115"/>
      <c r="T115"/>
      <c r="U115"/>
      <c r="V115"/>
      <c r="W115"/>
      <c r="X115"/>
      <c r="Y115"/>
      <c r="Z115"/>
      <c r="AA115"/>
      <c r="AB115"/>
      <c r="AC115"/>
      <c r="AD115"/>
      <c r="AE115"/>
      <c r="AF115"/>
      <c r="AG115"/>
      <c r="AH115"/>
      <c r="AI115"/>
      <c r="AJ115"/>
      <c r="AK115"/>
      <c r="AL115"/>
      <c r="AM115"/>
    </row>
    <row r="116" spans="1:39" s="52" customFormat="1" ht="30" hidden="1" customHeight="1" x14ac:dyDescent="0.25">
      <c r="A116" s="71"/>
      <c r="B116" s="72"/>
      <c r="C116" s="9"/>
      <c r="D116" s="9"/>
      <c r="E116" s="9"/>
      <c r="F116" s="109"/>
      <c r="G116" s="110"/>
      <c r="H116" s="11"/>
      <c r="I116" s="11"/>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hidden="1" customHeight="1" x14ac:dyDescent="0.25">
      <c r="A117" s="71"/>
      <c r="B117" s="72"/>
      <c r="C117" s="9"/>
      <c r="D117" s="9"/>
      <c r="E117" s="9"/>
      <c r="F117" s="109"/>
      <c r="G117" s="110"/>
      <c r="H117" s="11"/>
      <c r="I117" s="11"/>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hidden="1" customHeight="1" x14ac:dyDescent="0.25">
      <c r="A118" s="71"/>
      <c r="B118" s="72"/>
      <c r="C118" s="9"/>
      <c r="D118" s="9"/>
      <c r="E118" s="9"/>
      <c r="F118" s="109"/>
      <c r="G118" s="110"/>
      <c r="H118" s="11"/>
      <c r="I118" s="11"/>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v>3</v>
      </c>
      <c r="B119" s="72" t="s">
        <v>170</v>
      </c>
      <c r="C119" s="9"/>
      <c r="D119" s="186"/>
      <c r="E119" s="9"/>
      <c r="F119" s="234"/>
      <c r="G119" s="235"/>
      <c r="H119" s="11"/>
      <c r="I119" s="11"/>
      <c r="J119" s="230"/>
      <c r="K119" s="231"/>
      <c r="L119" s="231"/>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9" t="s">
        <v>317</v>
      </c>
      <c r="D120" s="186">
        <v>112034.93</v>
      </c>
      <c r="E120" s="9" t="s">
        <v>347</v>
      </c>
      <c r="F120" s="109" t="s">
        <v>358</v>
      </c>
      <c r="G120" s="110"/>
      <c r="H120" s="11">
        <v>0</v>
      </c>
      <c r="I120" s="11">
        <f>D120</f>
        <v>112034.93</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t="s">
        <v>372</v>
      </c>
      <c r="D121" s="186">
        <v>1159.72</v>
      </c>
      <c r="E121" s="9" t="s">
        <v>347</v>
      </c>
      <c r="F121" s="109" t="s">
        <v>355</v>
      </c>
      <c r="G121" s="110"/>
      <c r="H121" s="11"/>
      <c r="I121" s="11"/>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9" t="s">
        <v>327</v>
      </c>
      <c r="D122" s="186">
        <v>1510.74</v>
      </c>
      <c r="E122" s="9" t="s">
        <v>348</v>
      </c>
      <c r="F122" s="109" t="s">
        <v>355</v>
      </c>
      <c r="G122" s="110"/>
      <c r="H122" s="11">
        <v>0</v>
      </c>
      <c r="I122" s="11">
        <v>0</v>
      </c>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t="s">
        <v>326</v>
      </c>
      <c r="D123" s="186">
        <v>670.4</v>
      </c>
      <c r="E123" s="9" t="s">
        <v>349</v>
      </c>
      <c r="F123" s="109" t="s">
        <v>355</v>
      </c>
      <c r="G123" s="110"/>
      <c r="H123" s="11">
        <v>0</v>
      </c>
      <c r="I123" s="11">
        <v>0</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325</v>
      </c>
      <c r="D124" s="186">
        <v>1582.9</v>
      </c>
      <c r="E124" s="9" t="s">
        <v>349</v>
      </c>
      <c r="F124" s="109" t="s">
        <v>355</v>
      </c>
      <c r="G124" s="110"/>
      <c r="H124" s="11">
        <v>0</v>
      </c>
      <c r="I124" s="11">
        <v>0</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9" t="s">
        <v>328</v>
      </c>
      <c r="D125" s="9">
        <v>0.03</v>
      </c>
      <c r="E125" s="9" t="s">
        <v>349</v>
      </c>
      <c r="F125" s="109" t="s">
        <v>355</v>
      </c>
      <c r="G125" s="110"/>
      <c r="H125" s="11">
        <v>0</v>
      </c>
      <c r="I125" s="11">
        <v>0</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hidden="1" customHeight="1" x14ac:dyDescent="0.25">
      <c r="A126" s="71"/>
      <c r="B126" s="72"/>
      <c r="C126" s="9"/>
      <c r="D126" s="186"/>
      <c r="E126" s="9"/>
      <c r="F126" s="109"/>
      <c r="G126" s="110"/>
      <c r="H126" s="11"/>
      <c r="I126" s="11"/>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9"/>
      <c r="D127" s="186"/>
      <c r="E127" s="186"/>
      <c r="F127" s="109"/>
      <c r="G127" s="110"/>
      <c r="H127" s="11"/>
      <c r="I127" s="11"/>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v>4</v>
      </c>
      <c r="B128" s="72" t="s">
        <v>171</v>
      </c>
      <c r="C128" s="9" t="s">
        <v>376</v>
      </c>
      <c r="D128" s="9">
        <v>869.44</v>
      </c>
      <c r="E128" s="9" t="s">
        <v>345</v>
      </c>
      <c r="F128" s="234" t="s">
        <v>393</v>
      </c>
      <c r="G128" s="235"/>
      <c r="H128" s="11">
        <v>0</v>
      </c>
      <c r="I128" s="11">
        <v>0</v>
      </c>
      <c r="J128" s="230"/>
      <c r="K128" s="231"/>
      <c r="L128" s="231"/>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c r="B129" s="72"/>
      <c r="C129" s="9" t="s">
        <v>330</v>
      </c>
      <c r="D129" s="9">
        <v>395.2</v>
      </c>
      <c r="E129" s="9" t="s">
        <v>346</v>
      </c>
      <c r="F129" s="109" t="s">
        <v>355</v>
      </c>
      <c r="G129" s="110"/>
      <c r="H129" s="11">
        <v>0</v>
      </c>
      <c r="I129" s="11">
        <v>0</v>
      </c>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5">
      <c r="A130" s="71"/>
      <c r="B130" s="72"/>
      <c r="C130" s="9" t="s">
        <v>331</v>
      </c>
      <c r="D130" s="9">
        <v>562.4</v>
      </c>
      <c r="E130" s="9" t="s">
        <v>346</v>
      </c>
      <c r="F130" s="109" t="s">
        <v>355</v>
      </c>
      <c r="G130" s="110"/>
      <c r="H130" s="11">
        <v>0</v>
      </c>
      <c r="I130" s="11">
        <v>0</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332</v>
      </c>
      <c r="D131" s="9">
        <v>710.6</v>
      </c>
      <c r="E131" s="9" t="s">
        <v>346</v>
      </c>
      <c r="F131" s="109" t="s">
        <v>355</v>
      </c>
      <c r="G131" s="110"/>
      <c r="H131" s="11">
        <v>0</v>
      </c>
      <c r="I131" s="11">
        <v>0</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9" t="s">
        <v>377</v>
      </c>
      <c r="D132" s="9">
        <v>105.83</v>
      </c>
      <c r="E132" s="9" t="s">
        <v>346</v>
      </c>
      <c r="F132" s="109" t="s">
        <v>354</v>
      </c>
      <c r="G132" s="110"/>
      <c r="H132" s="11">
        <v>0</v>
      </c>
      <c r="I132" s="11">
        <f>D132</f>
        <v>105.83</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c r="B133" s="72"/>
      <c r="C133" s="9" t="s">
        <v>378</v>
      </c>
      <c r="D133" s="9">
        <v>49.34</v>
      </c>
      <c r="E133" s="9" t="s">
        <v>346</v>
      </c>
      <c r="F133" s="109" t="s">
        <v>361</v>
      </c>
      <c r="G133" s="110"/>
      <c r="H133" s="11">
        <v>0</v>
      </c>
      <c r="I133" s="11">
        <f>D133</f>
        <v>49.34</v>
      </c>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9" t="s">
        <v>382</v>
      </c>
      <c r="D134" s="9">
        <v>29.2</v>
      </c>
      <c r="E134" s="9" t="s">
        <v>346</v>
      </c>
      <c r="F134" s="109" t="s">
        <v>361</v>
      </c>
      <c r="G134" s="110"/>
      <c r="H134" s="11">
        <v>0</v>
      </c>
      <c r="I134" s="11">
        <f t="shared" ref="I134" si="2">D134</f>
        <v>29.2</v>
      </c>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9"/>
      <c r="D135" s="9"/>
      <c r="E135" s="9"/>
      <c r="F135" s="109"/>
      <c r="G135" s="110"/>
      <c r="H135" s="11"/>
      <c r="I135" s="11"/>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v>5</v>
      </c>
      <c r="B136" s="72" t="s">
        <v>172</v>
      </c>
      <c r="C136" s="9" t="s">
        <v>329</v>
      </c>
      <c r="D136" s="186">
        <v>2504.1999999999998</v>
      </c>
      <c r="E136" s="9" t="s">
        <v>396</v>
      </c>
      <c r="F136" s="234" t="s">
        <v>355</v>
      </c>
      <c r="G136" s="235"/>
      <c r="H136" s="11">
        <v>0</v>
      </c>
      <c r="I136" s="11">
        <v>0</v>
      </c>
      <c r="J136" s="230"/>
      <c r="K136" s="231"/>
      <c r="L136" s="231"/>
      <c r="M136"/>
      <c r="N136"/>
      <c r="O136"/>
      <c r="P136"/>
      <c r="Q136"/>
      <c r="R136"/>
      <c r="S136"/>
      <c r="T136"/>
      <c r="U136"/>
      <c r="V136"/>
      <c r="W136"/>
      <c r="X136"/>
      <c r="Y136"/>
      <c r="Z136"/>
      <c r="AA136"/>
      <c r="AB136"/>
      <c r="AC136"/>
      <c r="AD136"/>
      <c r="AE136"/>
      <c r="AF136"/>
      <c r="AG136"/>
      <c r="AH136"/>
      <c r="AI136"/>
      <c r="AJ136"/>
      <c r="AK136"/>
      <c r="AL136"/>
      <c r="AM136"/>
    </row>
    <row r="137" spans="1:39" s="52" customFormat="1" ht="30" hidden="1" customHeight="1" x14ac:dyDescent="0.25">
      <c r="A137" s="71"/>
      <c r="B137" s="72"/>
      <c r="C137" s="9"/>
      <c r="D137" s="9"/>
      <c r="E137" s="9"/>
      <c r="F137" s="109"/>
      <c r="G137" s="110"/>
      <c r="H137" s="11"/>
      <c r="I137" s="11"/>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9" t="s">
        <v>340</v>
      </c>
      <c r="D138" s="186">
        <v>101897.08</v>
      </c>
      <c r="E138" s="9" t="s">
        <v>391</v>
      </c>
      <c r="F138" s="109" t="s">
        <v>361</v>
      </c>
      <c r="G138" s="110"/>
      <c r="H138" s="11">
        <v>0</v>
      </c>
      <c r="I138" s="11">
        <f>D138</f>
        <v>101897.08</v>
      </c>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hidden="1" customHeight="1" x14ac:dyDescent="0.25">
      <c r="A139" s="71"/>
      <c r="B139" s="72"/>
      <c r="C139" s="9"/>
      <c r="D139" s="9"/>
      <c r="E139" s="9"/>
      <c r="F139" s="109"/>
      <c r="G139" s="110"/>
      <c r="H139" s="11"/>
      <c r="I139" s="11"/>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hidden="1" customHeight="1" x14ac:dyDescent="0.25">
      <c r="A140" s="71"/>
      <c r="B140" s="72"/>
      <c r="C140" s="9"/>
      <c r="D140" s="9"/>
      <c r="E140" s="9"/>
      <c r="F140" s="109"/>
      <c r="G140" s="110"/>
      <c r="H140" s="11"/>
      <c r="I140" s="11"/>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hidden="1" customHeight="1" x14ac:dyDescent="0.25">
      <c r="A141" s="71"/>
      <c r="B141" s="72"/>
      <c r="C141" s="9"/>
      <c r="D141" s="187"/>
      <c r="E141" s="9"/>
      <c r="F141" s="109"/>
      <c r="G141" s="110"/>
      <c r="H141" s="11"/>
      <c r="I141" s="11"/>
      <c r="J141" s="111"/>
      <c r="K141" s="95"/>
      <c r="L141" s="95"/>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9" t="s">
        <v>333</v>
      </c>
      <c r="D142" s="186">
        <v>1030.21</v>
      </c>
      <c r="E142" s="9" t="s">
        <v>395</v>
      </c>
      <c r="F142" s="109" t="s">
        <v>355</v>
      </c>
      <c r="G142" s="110"/>
      <c r="H142" s="11">
        <v>0</v>
      </c>
      <c r="I142" s="11">
        <v>0</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5">
      <c r="A143" s="71"/>
      <c r="B143" s="72"/>
      <c r="C143" s="9" t="s">
        <v>334</v>
      </c>
      <c r="D143" s="9">
        <v>88.47</v>
      </c>
      <c r="E143" s="9" t="s">
        <v>346</v>
      </c>
      <c r="F143" s="109" t="s">
        <v>361</v>
      </c>
      <c r="G143" s="110"/>
      <c r="H143" s="11">
        <v>0</v>
      </c>
      <c r="I143" s="11">
        <f t="shared" ref="I143:I149" si="3">D143</f>
        <v>88.47</v>
      </c>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9" t="s">
        <v>335</v>
      </c>
      <c r="D144" s="9">
        <v>235.43</v>
      </c>
      <c r="E144" s="9" t="s">
        <v>391</v>
      </c>
      <c r="F144" s="109" t="s">
        <v>361</v>
      </c>
      <c r="G144" s="110"/>
      <c r="H144" s="11">
        <v>0</v>
      </c>
      <c r="I144" s="11">
        <f t="shared" si="3"/>
        <v>235.43</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9" t="s">
        <v>336</v>
      </c>
      <c r="D145" s="186">
        <v>6883.61</v>
      </c>
      <c r="E145" s="9" t="s">
        <v>394</v>
      </c>
      <c r="F145" s="109" t="s">
        <v>361</v>
      </c>
      <c r="G145" s="110"/>
      <c r="H145" s="11">
        <v>0</v>
      </c>
      <c r="I145" s="11">
        <f t="shared" si="3"/>
        <v>6883.61</v>
      </c>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9" t="s">
        <v>373</v>
      </c>
      <c r="D146" s="186">
        <v>2556.5</v>
      </c>
      <c r="E146" s="9" t="s">
        <v>346</v>
      </c>
      <c r="F146" s="109" t="s">
        <v>361</v>
      </c>
      <c r="G146" s="110"/>
      <c r="H146" s="11">
        <v>0</v>
      </c>
      <c r="I146" s="11">
        <f>D146</f>
        <v>2556.5</v>
      </c>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9" t="s">
        <v>374</v>
      </c>
      <c r="D147" s="187">
        <v>12794.72</v>
      </c>
      <c r="E147" s="9" t="s">
        <v>347</v>
      </c>
      <c r="F147" s="109" t="s">
        <v>361</v>
      </c>
      <c r="G147" s="110"/>
      <c r="H147" s="11">
        <v>0</v>
      </c>
      <c r="I147" s="11">
        <f>D147</f>
        <v>12794.72</v>
      </c>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c r="B148" s="72"/>
      <c r="C148" s="9" t="s">
        <v>337</v>
      </c>
      <c r="D148" s="9">
        <v>767.6</v>
      </c>
      <c r="E148" s="9" t="s">
        <v>391</v>
      </c>
      <c r="F148" s="109" t="s">
        <v>361</v>
      </c>
      <c r="G148" s="110"/>
      <c r="H148" s="11">
        <v>0</v>
      </c>
      <c r="I148" s="11">
        <f t="shared" si="3"/>
        <v>767.6</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c r="B149" s="72"/>
      <c r="C149" s="9" t="s">
        <v>338</v>
      </c>
      <c r="D149" s="9">
        <v>625.29</v>
      </c>
      <c r="E149" s="9" t="s">
        <v>350</v>
      </c>
      <c r="F149" s="109" t="s">
        <v>361</v>
      </c>
      <c r="G149" s="110"/>
      <c r="H149" s="11">
        <v>0</v>
      </c>
      <c r="I149" s="11">
        <f t="shared" si="3"/>
        <v>625.29</v>
      </c>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c r="B150" s="72"/>
      <c r="C150" s="9" t="s">
        <v>339</v>
      </c>
      <c r="D150" s="9">
        <v>20.7</v>
      </c>
      <c r="E150" s="9" t="s">
        <v>351</v>
      </c>
      <c r="F150" s="109" t="s">
        <v>355</v>
      </c>
      <c r="G150" s="110"/>
      <c r="H150" s="11">
        <v>0</v>
      </c>
      <c r="I150" s="11">
        <v>0</v>
      </c>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hidden="1" customHeight="1" x14ac:dyDescent="0.25">
      <c r="A151" s="71"/>
      <c r="B151" s="72"/>
      <c r="C151" s="9"/>
      <c r="D151" s="186"/>
      <c r="E151" s="9"/>
      <c r="F151" s="109"/>
      <c r="G151" s="110"/>
      <c r="H151" s="11"/>
      <c r="I151" s="11"/>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9" t="s">
        <v>341</v>
      </c>
      <c r="D152" s="186">
        <v>5277.25</v>
      </c>
      <c r="E152" s="9" t="s">
        <v>391</v>
      </c>
      <c r="F152" s="109" t="s">
        <v>361</v>
      </c>
      <c r="G152" s="110"/>
      <c r="H152" s="11">
        <v>0</v>
      </c>
      <c r="I152" s="11">
        <f>D152</f>
        <v>5277.25</v>
      </c>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9" t="s">
        <v>342</v>
      </c>
      <c r="D153" s="186">
        <v>4030.74</v>
      </c>
      <c r="E153" s="9" t="s">
        <v>352</v>
      </c>
      <c r="F153" s="109" t="s">
        <v>355</v>
      </c>
      <c r="G153" s="110"/>
      <c r="H153" s="11">
        <v>0</v>
      </c>
      <c r="I153" s="11">
        <v>0</v>
      </c>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9" t="s">
        <v>343</v>
      </c>
      <c r="D154" s="9">
        <v>808.21</v>
      </c>
      <c r="E154" s="9" t="s">
        <v>352</v>
      </c>
      <c r="F154" s="109" t="s">
        <v>355</v>
      </c>
      <c r="G154" s="110"/>
      <c r="H154" s="11">
        <v>0</v>
      </c>
      <c r="I154" s="11">
        <v>0</v>
      </c>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hidden="1" customHeight="1" x14ac:dyDescent="0.25">
      <c r="A155" s="71"/>
      <c r="B155" s="72"/>
      <c r="C155" s="9"/>
      <c r="D155" s="9"/>
      <c r="E155" s="9"/>
      <c r="F155" s="109"/>
      <c r="G155" s="110"/>
      <c r="H155" s="11"/>
      <c r="I155" s="11"/>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hidden="1" customHeight="1" x14ac:dyDescent="0.25">
      <c r="A156" s="71"/>
      <c r="B156" s="72"/>
      <c r="C156" s="9"/>
      <c r="D156" s="9"/>
      <c r="E156" s="9"/>
      <c r="F156" s="109"/>
      <c r="G156" s="110"/>
      <c r="H156" s="11"/>
      <c r="I156" s="11"/>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c r="B157" s="72"/>
      <c r="C157" s="9" t="s">
        <v>380</v>
      </c>
      <c r="D157" s="9">
        <v>1.99</v>
      </c>
      <c r="E157" s="9" t="s">
        <v>346</v>
      </c>
      <c r="F157" s="109" t="s">
        <v>361</v>
      </c>
      <c r="G157" s="110"/>
      <c r="H157" s="11">
        <v>0</v>
      </c>
      <c r="I157" s="11">
        <f>D157</f>
        <v>1.99</v>
      </c>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c r="B158" s="72"/>
      <c r="C158" s="9" t="s">
        <v>379</v>
      </c>
      <c r="D158" s="9">
        <v>589.57000000000005</v>
      </c>
      <c r="E158" s="9" t="s">
        <v>345</v>
      </c>
      <c r="F158" s="109" t="s">
        <v>361</v>
      </c>
      <c r="G158" s="110"/>
      <c r="H158" s="11">
        <v>0</v>
      </c>
      <c r="I158" s="11">
        <f t="shared" ref="I158:I169" si="4">D158</f>
        <v>589.57000000000005</v>
      </c>
      <c r="J158" s="111"/>
      <c r="K158" s="95"/>
      <c r="L158" s="95"/>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c r="B159" s="72"/>
      <c r="C159" s="9" t="s">
        <v>381</v>
      </c>
      <c r="D159" s="9">
        <v>18.96</v>
      </c>
      <c r="E159" s="9" t="s">
        <v>345</v>
      </c>
      <c r="F159" s="109" t="s">
        <v>361</v>
      </c>
      <c r="G159" s="110"/>
      <c r="H159" s="11">
        <v>0</v>
      </c>
      <c r="I159" s="11">
        <f t="shared" si="4"/>
        <v>18.96</v>
      </c>
      <c r="J159" s="111"/>
      <c r="K159" s="95"/>
      <c r="L159" s="95"/>
      <c r="M159"/>
      <c r="N159"/>
      <c r="O159"/>
      <c r="P159"/>
      <c r="Q159"/>
      <c r="R159"/>
      <c r="S159"/>
      <c r="T159"/>
      <c r="U159"/>
      <c r="V159"/>
      <c r="W159"/>
      <c r="X159"/>
      <c r="Y159"/>
      <c r="Z159"/>
      <c r="AA159"/>
      <c r="AB159"/>
      <c r="AC159"/>
      <c r="AD159"/>
      <c r="AE159"/>
      <c r="AF159"/>
      <c r="AG159"/>
      <c r="AH159"/>
      <c r="AI159"/>
      <c r="AJ159"/>
      <c r="AK159"/>
      <c r="AL159"/>
      <c r="AM159"/>
    </row>
    <row r="160" spans="1:39" s="52" customFormat="1" ht="30" hidden="1" customHeight="1" x14ac:dyDescent="0.25">
      <c r="A160" s="71"/>
      <c r="B160" s="72"/>
      <c r="C160" s="9"/>
      <c r="D160" s="9"/>
      <c r="E160" s="9"/>
      <c r="F160" s="109"/>
      <c r="G160" s="110"/>
      <c r="H160" s="11"/>
      <c r="I160" s="11"/>
      <c r="J160" s="111"/>
      <c r="K160" s="95"/>
      <c r="L160" s="95"/>
      <c r="M160"/>
      <c r="N160"/>
      <c r="O160"/>
      <c r="P160"/>
      <c r="Q160"/>
      <c r="R160"/>
      <c r="S160"/>
      <c r="T160"/>
      <c r="U160"/>
      <c r="V160"/>
      <c r="W160"/>
      <c r="X160"/>
      <c r="Y160"/>
      <c r="Z160"/>
      <c r="AA160"/>
      <c r="AB160"/>
      <c r="AC160"/>
      <c r="AD160"/>
      <c r="AE160"/>
      <c r="AF160"/>
      <c r="AG160"/>
      <c r="AH160"/>
      <c r="AI160"/>
      <c r="AJ160"/>
      <c r="AK160"/>
      <c r="AL160"/>
      <c r="AM160"/>
    </row>
    <row r="161" spans="1:39" s="52" customFormat="1" ht="30" customHeight="1" x14ac:dyDescent="0.25">
      <c r="A161" s="71"/>
      <c r="B161" s="72"/>
      <c r="C161" s="9" t="s">
        <v>383</v>
      </c>
      <c r="D161" s="9">
        <v>9.2899999999999991</v>
      </c>
      <c r="E161" s="9" t="s">
        <v>345</v>
      </c>
      <c r="F161" s="109" t="s">
        <v>361</v>
      </c>
      <c r="G161" s="110"/>
      <c r="H161" s="11">
        <v>0</v>
      </c>
      <c r="I161" s="11">
        <f t="shared" si="4"/>
        <v>9.2899999999999991</v>
      </c>
      <c r="J161" s="111"/>
      <c r="K161" s="95"/>
      <c r="L161" s="95"/>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x14ac:dyDescent="0.25">
      <c r="A162" s="71"/>
      <c r="B162" s="72"/>
      <c r="C162" s="9" t="s">
        <v>384</v>
      </c>
      <c r="D162" s="9">
        <v>23.18</v>
      </c>
      <c r="E162" s="9" t="s">
        <v>345</v>
      </c>
      <c r="F162" s="109" t="s">
        <v>361</v>
      </c>
      <c r="G162" s="110"/>
      <c r="H162" s="11">
        <v>0</v>
      </c>
      <c r="I162" s="11">
        <f t="shared" si="4"/>
        <v>23.18</v>
      </c>
      <c r="J162" s="111"/>
      <c r="K162" s="95"/>
      <c r="L162" s="95"/>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25">
      <c r="A163" s="71"/>
      <c r="B163" s="72"/>
      <c r="C163" s="9" t="s">
        <v>385</v>
      </c>
      <c r="D163" s="9">
        <v>4.8</v>
      </c>
      <c r="E163" s="9" t="s">
        <v>345</v>
      </c>
      <c r="F163" s="109" t="s">
        <v>361</v>
      </c>
      <c r="G163" s="110"/>
      <c r="H163" s="11">
        <v>0</v>
      </c>
      <c r="I163" s="11">
        <f t="shared" si="4"/>
        <v>4.8</v>
      </c>
      <c r="J163" s="111"/>
      <c r="K163" s="95"/>
      <c r="L163" s="95"/>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x14ac:dyDescent="0.25">
      <c r="A164" s="71"/>
      <c r="B164" s="72"/>
      <c r="C164" s="9" t="s">
        <v>386</v>
      </c>
      <c r="D164" s="9">
        <v>1.63</v>
      </c>
      <c r="E164" s="9" t="s">
        <v>345</v>
      </c>
      <c r="F164" s="109" t="s">
        <v>361</v>
      </c>
      <c r="G164" s="110"/>
      <c r="H164" s="11">
        <v>0</v>
      </c>
      <c r="I164" s="11">
        <f t="shared" si="4"/>
        <v>1.63</v>
      </c>
      <c r="J164" s="111"/>
      <c r="K164" s="95"/>
      <c r="L164" s="95"/>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x14ac:dyDescent="0.25">
      <c r="A165" s="71"/>
      <c r="B165" s="72"/>
      <c r="C165" s="9" t="s">
        <v>387</v>
      </c>
      <c r="D165" s="9">
        <v>424</v>
      </c>
      <c r="E165" s="9" t="s">
        <v>345</v>
      </c>
      <c r="F165" s="109" t="s">
        <v>392</v>
      </c>
      <c r="G165" s="110"/>
      <c r="H165" s="11">
        <v>0</v>
      </c>
      <c r="I165" s="11">
        <f t="shared" si="4"/>
        <v>424</v>
      </c>
      <c r="J165" s="111"/>
      <c r="K165" s="95"/>
      <c r="L165" s="95"/>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25">
      <c r="A166" s="71"/>
      <c r="B166" s="72"/>
      <c r="C166" s="9" t="s">
        <v>339</v>
      </c>
      <c r="D166" s="9">
        <v>93.93</v>
      </c>
      <c r="E166" s="9" t="s">
        <v>345</v>
      </c>
      <c r="F166" s="109" t="s">
        <v>361</v>
      </c>
      <c r="G166" s="110"/>
      <c r="H166" s="11">
        <v>0</v>
      </c>
      <c r="I166" s="11">
        <f t="shared" si="4"/>
        <v>93.93</v>
      </c>
      <c r="J166" s="111"/>
      <c r="K166" s="95"/>
      <c r="L166" s="95"/>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x14ac:dyDescent="0.25">
      <c r="A167" s="71"/>
      <c r="B167" s="72"/>
      <c r="C167" s="9" t="s">
        <v>388</v>
      </c>
      <c r="D167" s="9">
        <v>4.78</v>
      </c>
      <c r="E167" s="9" t="s">
        <v>345</v>
      </c>
      <c r="F167" s="109" t="s">
        <v>361</v>
      </c>
      <c r="G167" s="110"/>
      <c r="H167" s="11">
        <v>0</v>
      </c>
      <c r="I167" s="11">
        <f t="shared" si="4"/>
        <v>4.78</v>
      </c>
      <c r="J167" s="111"/>
      <c r="K167" s="95"/>
      <c r="L167" s="95"/>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25">
      <c r="A168" s="71"/>
      <c r="B168" s="72"/>
      <c r="C168" s="9" t="s">
        <v>389</v>
      </c>
      <c r="D168" s="9">
        <v>0.13</v>
      </c>
      <c r="E168" s="9" t="s">
        <v>345</v>
      </c>
      <c r="F168" s="109" t="s">
        <v>361</v>
      </c>
      <c r="G168" s="110"/>
      <c r="H168" s="11">
        <v>0</v>
      </c>
      <c r="I168" s="11">
        <f t="shared" si="4"/>
        <v>0.13</v>
      </c>
      <c r="J168" s="111"/>
      <c r="K168" s="95"/>
      <c r="L168" s="95"/>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5">
      <c r="A169" s="71"/>
      <c r="B169" s="72"/>
      <c r="C169" s="9" t="s">
        <v>390</v>
      </c>
      <c r="D169" s="9">
        <v>7.33</v>
      </c>
      <c r="E169" s="9" t="s">
        <v>345</v>
      </c>
      <c r="F169" s="109" t="s">
        <v>361</v>
      </c>
      <c r="G169" s="110"/>
      <c r="H169" s="11">
        <v>0</v>
      </c>
      <c r="I169" s="11">
        <f t="shared" si="4"/>
        <v>7.33</v>
      </c>
      <c r="J169" s="111"/>
      <c r="K169" s="95"/>
      <c r="L169" s="95"/>
      <c r="M169"/>
      <c r="N169"/>
      <c r="O169"/>
      <c r="P169"/>
      <c r="Q169"/>
      <c r="R169"/>
      <c r="S169"/>
      <c r="T169"/>
      <c r="U169"/>
      <c r="V169"/>
      <c r="W169"/>
      <c r="X169"/>
      <c r="Y169"/>
      <c r="Z169"/>
      <c r="AA169"/>
      <c r="AB169"/>
      <c r="AC169"/>
      <c r="AD169"/>
      <c r="AE169"/>
      <c r="AF169"/>
      <c r="AG169"/>
      <c r="AH169"/>
      <c r="AI169"/>
      <c r="AJ169"/>
      <c r="AK169"/>
      <c r="AL169"/>
      <c r="AM169"/>
    </row>
    <row r="170" spans="1:39" s="52" customFormat="1" ht="30" hidden="1" customHeight="1" x14ac:dyDescent="0.25">
      <c r="A170" s="71"/>
      <c r="B170" s="72"/>
      <c r="C170" s="9"/>
      <c r="D170" s="186"/>
      <c r="E170" s="9"/>
      <c r="F170" s="109"/>
      <c r="G170" s="110"/>
      <c r="H170" s="11"/>
      <c r="I170" s="11"/>
      <c r="J170" s="111"/>
      <c r="K170" s="95"/>
      <c r="L170" s="95"/>
      <c r="M170"/>
      <c r="N170"/>
      <c r="O170"/>
      <c r="P170"/>
      <c r="Q170"/>
      <c r="R170"/>
      <c r="S170"/>
      <c r="T170"/>
      <c r="U170"/>
      <c r="V170"/>
      <c r="W170"/>
      <c r="X170"/>
      <c r="Y170"/>
      <c r="Z170"/>
      <c r="AA170"/>
      <c r="AB170"/>
      <c r="AC170"/>
      <c r="AD170"/>
      <c r="AE170"/>
      <c r="AF170"/>
      <c r="AG170"/>
      <c r="AH170"/>
      <c r="AI170"/>
      <c r="AJ170"/>
      <c r="AK170"/>
      <c r="AL170"/>
      <c r="AM170"/>
    </row>
    <row r="171" spans="1:39" s="52" customFormat="1" ht="30" hidden="1" customHeight="1" x14ac:dyDescent="0.25">
      <c r="A171" s="71"/>
      <c r="B171" s="72"/>
      <c r="C171" s="9"/>
      <c r="D171" s="9"/>
      <c r="E171" s="9"/>
      <c r="F171" s="109"/>
      <c r="G171" s="110"/>
      <c r="H171" s="11"/>
      <c r="I171" s="11"/>
      <c r="J171" s="111"/>
      <c r="K171" s="95"/>
      <c r="L171" s="95"/>
      <c r="M171"/>
      <c r="N171"/>
      <c r="O171"/>
      <c r="P171"/>
      <c r="Q171"/>
      <c r="R171"/>
      <c r="S171"/>
      <c r="T171"/>
      <c r="U171"/>
      <c r="V171"/>
      <c r="W171"/>
      <c r="X171"/>
      <c r="Y171"/>
      <c r="Z171"/>
      <c r="AA171"/>
      <c r="AB171"/>
      <c r="AC171"/>
      <c r="AD171"/>
      <c r="AE171"/>
      <c r="AF171"/>
      <c r="AG171"/>
      <c r="AH171"/>
      <c r="AI171"/>
      <c r="AJ171"/>
      <c r="AK171"/>
      <c r="AL171"/>
      <c r="AM171"/>
    </row>
    <row r="172" spans="1:39" s="52" customFormat="1" ht="30" hidden="1" customHeight="1" x14ac:dyDescent="0.25">
      <c r="A172" s="71"/>
      <c r="B172" s="72"/>
      <c r="C172" s="9"/>
      <c r="D172" s="9"/>
      <c r="E172" s="9"/>
      <c r="F172" s="109"/>
      <c r="G172" s="110"/>
      <c r="H172" s="11"/>
      <c r="I172" s="11"/>
      <c r="J172" s="111"/>
      <c r="K172" s="95"/>
      <c r="L172" s="95"/>
      <c r="M172"/>
      <c r="N172"/>
      <c r="O172"/>
      <c r="P172"/>
      <c r="Q172"/>
      <c r="R172"/>
      <c r="S172"/>
      <c r="T172"/>
      <c r="U172"/>
      <c r="V172"/>
      <c r="W172"/>
      <c r="X172"/>
      <c r="Y172"/>
      <c r="Z172"/>
      <c r="AA172"/>
      <c r="AB172"/>
      <c r="AC172"/>
      <c r="AD172"/>
      <c r="AE172"/>
      <c r="AF172"/>
      <c r="AG172"/>
      <c r="AH172"/>
      <c r="AI172"/>
      <c r="AJ172"/>
      <c r="AK172"/>
      <c r="AL172"/>
      <c r="AM172"/>
    </row>
    <row r="173" spans="1:39" s="52" customFormat="1" ht="30" hidden="1" customHeight="1" x14ac:dyDescent="0.25">
      <c r="A173" s="71"/>
      <c r="B173" s="72"/>
      <c r="C173" s="9"/>
      <c r="D173" s="9"/>
      <c r="E173" s="9"/>
      <c r="F173" s="109"/>
      <c r="G173" s="110"/>
      <c r="H173" s="11"/>
      <c r="I173" s="11"/>
      <c r="J173" s="111"/>
      <c r="K173" s="95"/>
      <c r="L173" s="95"/>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25">
      <c r="A174" s="71">
        <v>6</v>
      </c>
      <c r="B174" s="72" t="s">
        <v>173</v>
      </c>
      <c r="C174" s="9"/>
      <c r="D174" s="186"/>
      <c r="E174" s="9"/>
      <c r="F174" s="234"/>
      <c r="G174" s="235"/>
      <c r="H174" s="11"/>
      <c r="I174" s="11"/>
      <c r="J174" s="230"/>
      <c r="K174" s="231"/>
      <c r="L174" s="231"/>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5">
      <c r="A175" s="71">
        <v>7</v>
      </c>
      <c r="B175" s="72" t="s">
        <v>174</v>
      </c>
      <c r="C175" s="9"/>
      <c r="D175" s="186"/>
      <c r="E175" s="9"/>
      <c r="F175" s="234"/>
      <c r="G175" s="235"/>
      <c r="H175" s="11"/>
      <c r="I175" s="11"/>
      <c r="J175" s="230"/>
      <c r="K175" s="231"/>
      <c r="L175" s="231"/>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25">
      <c r="A176" s="71">
        <v>8</v>
      </c>
      <c r="B176" s="72" t="s">
        <v>175</v>
      </c>
      <c r="C176" s="9"/>
      <c r="D176" s="9"/>
      <c r="E176" s="9"/>
      <c r="F176" s="109"/>
      <c r="G176" s="110"/>
      <c r="H176" s="11"/>
      <c r="I176" s="11"/>
      <c r="J176" s="230"/>
      <c r="K176" s="231"/>
      <c r="L176" s="231"/>
      <c r="M176"/>
      <c r="N176"/>
      <c r="O176"/>
      <c r="P176"/>
      <c r="Q176"/>
      <c r="R176"/>
      <c r="S176"/>
      <c r="T176"/>
      <c r="U176"/>
      <c r="V176"/>
      <c r="W176"/>
      <c r="X176"/>
      <c r="Y176"/>
      <c r="Z176"/>
      <c r="AA176"/>
      <c r="AB176"/>
      <c r="AC176"/>
      <c r="AD176"/>
      <c r="AE176"/>
      <c r="AF176"/>
      <c r="AG176"/>
      <c r="AH176"/>
      <c r="AI176"/>
      <c r="AJ176"/>
      <c r="AK176"/>
      <c r="AL176"/>
      <c r="AM176"/>
    </row>
    <row r="177" spans="1:47" s="52" customFormat="1" ht="30" customHeight="1" x14ac:dyDescent="0.25">
      <c r="A177" s="71"/>
      <c r="B177" s="72"/>
      <c r="C177" s="9"/>
      <c r="D177" s="9"/>
      <c r="E177" s="9"/>
      <c r="F177" s="234"/>
      <c r="G177" s="235"/>
      <c r="H177" s="11"/>
      <c r="I177" s="11"/>
      <c r="J177" s="230"/>
      <c r="K177" s="231"/>
      <c r="L177" s="231"/>
      <c r="M177"/>
      <c r="N177"/>
      <c r="O177"/>
      <c r="P177"/>
      <c r="Q177"/>
      <c r="R177"/>
      <c r="S177"/>
      <c r="T177"/>
      <c r="U177"/>
      <c r="V177"/>
      <c r="W177"/>
      <c r="X177"/>
      <c r="Y177"/>
      <c r="Z177"/>
      <c r="AA177"/>
      <c r="AB177"/>
      <c r="AC177"/>
      <c r="AD177"/>
      <c r="AE177"/>
      <c r="AF177"/>
      <c r="AG177"/>
      <c r="AH177"/>
      <c r="AI177"/>
      <c r="AJ177"/>
      <c r="AK177"/>
      <c r="AL177"/>
      <c r="AM177"/>
    </row>
    <row r="178" spans="1:47" s="52" customFormat="1" ht="30" customHeight="1" x14ac:dyDescent="0.25">
      <c r="A178" s="325" t="s">
        <v>176</v>
      </c>
      <c r="B178" s="326"/>
      <c r="C178" s="64" t="s">
        <v>177</v>
      </c>
      <c r="D178" s="64" t="s">
        <v>233</v>
      </c>
      <c r="E178" s="129" t="s">
        <v>234</v>
      </c>
      <c r="F178" s="178" t="s">
        <v>180</v>
      </c>
      <c r="G178" s="178" t="s">
        <v>181</v>
      </c>
      <c r="H178" s="384"/>
      <c r="I178" s="348"/>
      <c r="J178" s="230"/>
      <c r="K178" s="231"/>
      <c r="L178" s="231"/>
      <c r="M178"/>
      <c r="N178"/>
      <c r="O178"/>
      <c r="P178"/>
      <c r="Q178"/>
      <c r="R178"/>
      <c r="S178"/>
      <c r="T178"/>
      <c r="U178"/>
      <c r="V178"/>
      <c r="W178"/>
      <c r="X178"/>
      <c r="Y178"/>
      <c r="Z178"/>
      <c r="AA178"/>
      <c r="AB178"/>
      <c r="AC178"/>
      <c r="AD178"/>
      <c r="AE178"/>
      <c r="AF178"/>
      <c r="AG178"/>
      <c r="AH178"/>
      <c r="AI178"/>
      <c r="AJ178"/>
      <c r="AK178"/>
      <c r="AL178"/>
      <c r="AM178"/>
    </row>
    <row r="179" spans="1:47" s="52" customFormat="1" ht="30" customHeight="1" x14ac:dyDescent="0.25">
      <c r="A179" s="71" t="s">
        <v>182</v>
      </c>
      <c r="B179" s="72" t="s">
        <v>183</v>
      </c>
      <c r="C179" s="9" t="s">
        <v>367</v>
      </c>
      <c r="D179" s="9">
        <v>27.5</v>
      </c>
      <c r="E179" s="9">
        <v>5</v>
      </c>
      <c r="F179" s="158">
        <v>675</v>
      </c>
      <c r="G179" s="158">
        <v>10</v>
      </c>
      <c r="H179" s="347"/>
      <c r="I179" s="348"/>
      <c r="J179" s="232" t="s">
        <v>184</v>
      </c>
      <c r="K179" s="233"/>
      <c r="L179" s="233"/>
      <c r="M179"/>
      <c r="N179"/>
      <c r="O179"/>
      <c r="P179"/>
      <c r="Q179"/>
      <c r="R179"/>
      <c r="S179"/>
      <c r="T179"/>
      <c r="U179"/>
      <c r="V179"/>
      <c r="W179"/>
      <c r="X179"/>
      <c r="Y179"/>
      <c r="Z179"/>
      <c r="AA179"/>
      <c r="AB179"/>
      <c r="AC179"/>
      <c r="AD179"/>
      <c r="AE179"/>
      <c r="AF179"/>
      <c r="AG179"/>
      <c r="AH179"/>
      <c r="AI179"/>
      <c r="AJ179"/>
      <c r="AK179"/>
      <c r="AL179"/>
      <c r="AM179"/>
    </row>
    <row r="180" spans="1:47" s="52" customFormat="1" ht="30" customHeight="1" x14ac:dyDescent="0.25">
      <c r="A180" s="71" t="s">
        <v>185</v>
      </c>
      <c r="B180" s="72" t="s">
        <v>186</v>
      </c>
      <c r="C180" s="9"/>
      <c r="D180" s="9"/>
      <c r="E180" s="9"/>
      <c r="F180" s="158"/>
      <c r="G180" s="158"/>
      <c r="H180" s="159"/>
      <c r="I180" s="134"/>
      <c r="J180" s="230"/>
      <c r="K180" s="231"/>
      <c r="L180" s="231"/>
      <c r="M180"/>
      <c r="N180"/>
      <c r="O180"/>
      <c r="P180"/>
      <c r="Q180"/>
      <c r="R180"/>
      <c r="S180"/>
      <c r="T180"/>
      <c r="U180"/>
      <c r="V180"/>
      <c r="W180"/>
      <c r="X180"/>
      <c r="Y180"/>
      <c r="Z180"/>
      <c r="AA180"/>
      <c r="AB180"/>
      <c r="AC180"/>
      <c r="AD180"/>
      <c r="AE180"/>
      <c r="AF180"/>
      <c r="AG180"/>
      <c r="AH180"/>
      <c r="AI180"/>
      <c r="AJ180"/>
      <c r="AK180"/>
      <c r="AL180"/>
      <c r="AM180"/>
    </row>
    <row r="181" spans="1:47" s="52" customFormat="1" ht="30" customHeight="1" x14ac:dyDescent="0.25">
      <c r="A181" s="71" t="s">
        <v>187</v>
      </c>
      <c r="B181" s="72" t="s">
        <v>188</v>
      </c>
      <c r="C181" s="9"/>
      <c r="D181" s="9"/>
      <c r="E181" s="9"/>
      <c r="F181" s="158"/>
      <c r="G181" s="158"/>
      <c r="H181" s="347"/>
      <c r="I181" s="348"/>
      <c r="J181" s="230"/>
      <c r="K181" s="231"/>
      <c r="L181" s="231"/>
      <c r="M181"/>
      <c r="N181"/>
      <c r="O181"/>
      <c r="P181"/>
      <c r="Q181"/>
      <c r="R181"/>
      <c r="S181"/>
      <c r="T181"/>
      <c r="U181"/>
      <c r="V181"/>
      <c r="W181"/>
      <c r="X181"/>
      <c r="Y181"/>
      <c r="Z181"/>
      <c r="AA181"/>
      <c r="AB181"/>
      <c r="AC181"/>
      <c r="AD181"/>
      <c r="AE181"/>
      <c r="AF181"/>
      <c r="AG181"/>
      <c r="AH181"/>
      <c r="AI181"/>
      <c r="AJ181"/>
      <c r="AK181"/>
      <c r="AL181"/>
      <c r="AM181"/>
    </row>
    <row r="182" spans="1:47" s="76" customFormat="1" ht="33" customHeight="1" x14ac:dyDescent="0.25">
      <c r="A182" s="52"/>
      <c r="B182" s="52"/>
      <c r="C182" s="74" t="s">
        <v>189</v>
      </c>
      <c r="D182" s="119">
        <f>SUM(D52:D177)+SUM(D179:D181)</f>
        <v>9353604.7100000009</v>
      </c>
      <c r="E182" s="424"/>
      <c r="F182" s="425"/>
      <c r="G182" s="425"/>
      <c r="H182" s="121">
        <f>SUM(H52:H177)</f>
        <v>8139.29</v>
      </c>
      <c r="I182" s="121">
        <f>SUM(I52:I177)</f>
        <v>9296949.6699999999</v>
      </c>
      <c r="J182"/>
      <c r="K182"/>
      <c r="L182"/>
      <c r="M182"/>
      <c r="N182"/>
      <c r="O182"/>
      <c r="P182"/>
      <c r="Q182"/>
      <c r="R182"/>
      <c r="S182"/>
      <c r="T182"/>
      <c r="U182"/>
      <c r="V182"/>
      <c r="W182"/>
      <c r="X182"/>
      <c r="Y182"/>
      <c r="Z182"/>
      <c r="AA182"/>
      <c r="AB182"/>
      <c r="AC182"/>
      <c r="AD182"/>
      <c r="AE182"/>
      <c r="AF182"/>
      <c r="AG182"/>
      <c r="AH182"/>
      <c r="AI182"/>
      <c r="AJ182"/>
      <c r="AK182"/>
    </row>
    <row r="183" spans="1:47" s="76" customFormat="1" ht="33" customHeight="1" thickBot="1" x14ac:dyDescent="0.3">
      <c r="A183" s="55"/>
      <c r="B183" s="55"/>
      <c r="C183" s="75" t="s">
        <v>190</v>
      </c>
      <c r="D183" s="120">
        <f>D182/$C$6</f>
        <v>3819.3567619436508</v>
      </c>
      <c r="E183" s="426"/>
      <c r="F183" s="426"/>
      <c r="G183" s="426"/>
      <c r="H183" s="122">
        <f t="shared" ref="H183:I183" si="5">H182/$C$6</f>
        <v>3.3235157207023276</v>
      </c>
      <c r="I183" s="122">
        <f t="shared" si="5"/>
        <v>3796.2228133932217</v>
      </c>
      <c r="J183"/>
      <c r="K183"/>
      <c r="L183"/>
      <c r="M183"/>
      <c r="N183"/>
      <c r="O183"/>
      <c r="P183"/>
      <c r="Q183"/>
      <c r="R183"/>
      <c r="S183"/>
      <c r="T183"/>
      <c r="U183"/>
      <c r="V183"/>
      <c r="W183"/>
      <c r="X183"/>
      <c r="Y183"/>
      <c r="Z183"/>
      <c r="AA183"/>
      <c r="AB183"/>
      <c r="AC183"/>
      <c r="AD183"/>
      <c r="AE183"/>
      <c r="AF183"/>
      <c r="AG183"/>
      <c r="AH183"/>
      <c r="AI183"/>
      <c r="AJ183"/>
      <c r="AK183"/>
    </row>
    <row r="184" spans="1:47" s="76" customFormat="1" ht="27" customHeight="1" x14ac:dyDescent="0.25">
      <c r="A184" s="55"/>
      <c r="B184" s="55"/>
      <c r="C184" s="54"/>
      <c r="D184" s="54"/>
      <c r="E184" s="54"/>
      <c r="F184" s="5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row>
    <row r="185" spans="1:47" s="76" customFormat="1" ht="36" customHeight="1" x14ac:dyDescent="0.25">
      <c r="A185" s="399"/>
      <c r="B185" s="399"/>
      <c r="C185" s="399"/>
      <c r="D185" s="399"/>
      <c r="E185" s="399"/>
      <c r="F185" s="399"/>
      <c r="G185" s="399"/>
      <c r="H185" s="399"/>
      <c r="I185" s="399"/>
      <c r="J185" s="399"/>
      <c r="K185" s="399"/>
      <c r="L185" s="399"/>
      <c r="M185" s="399"/>
      <c r="N185" s="399"/>
      <c r="O185" s="399"/>
      <c r="P185" s="399"/>
      <c r="Q185" s="399"/>
      <c r="R185" s="399"/>
      <c r="S185" s="399"/>
      <c r="T185" s="399"/>
      <c r="U185"/>
      <c r="V185"/>
      <c r="W185"/>
      <c r="X185"/>
      <c r="Y185"/>
      <c r="Z185"/>
      <c r="AA185"/>
      <c r="AB185"/>
      <c r="AC185"/>
      <c r="AD185"/>
      <c r="AE185"/>
      <c r="AF185"/>
      <c r="AG185"/>
      <c r="AH185"/>
      <c r="AI185"/>
      <c r="AJ185"/>
      <c r="AK185"/>
      <c r="AL185"/>
      <c r="AM185"/>
      <c r="AN185"/>
      <c r="AO185"/>
      <c r="AP185"/>
      <c r="AQ185"/>
      <c r="AR185"/>
      <c r="AS185"/>
      <c r="AT185"/>
      <c r="AU185"/>
    </row>
    <row r="186" spans="1:47" ht="23.25" customHeight="1" x14ac:dyDescent="0.25">
      <c r="A186" s="291" t="s">
        <v>235</v>
      </c>
      <c r="B186" s="292"/>
      <c r="C186" s="297" t="s">
        <v>236</v>
      </c>
      <c r="D186" s="297" t="s">
        <v>193</v>
      </c>
      <c r="E186" s="299" t="s">
        <v>194</v>
      </c>
      <c r="F186" s="300"/>
      <c r="G186" s="303" t="s">
        <v>195</v>
      </c>
      <c r="H186" s="303"/>
      <c r="I186" s="303"/>
      <c r="J186" s="303"/>
      <c r="K186" s="303"/>
      <c r="L186" s="303"/>
      <c r="M186" s="303"/>
      <c r="N186" s="303"/>
      <c r="O186" s="299" t="s">
        <v>196</v>
      </c>
      <c r="P186" s="303"/>
      <c r="Q186" s="303"/>
      <c r="R186" s="300"/>
      <c r="S186" s="349" t="s">
        <v>197</v>
      </c>
      <c r="T186" s="300" t="s">
        <v>198</v>
      </c>
    </row>
    <row r="187" spans="1:47" ht="39.4" customHeight="1" x14ac:dyDescent="0.25">
      <c r="A187" s="400"/>
      <c r="B187" s="401"/>
      <c r="C187" s="323"/>
      <c r="D187" s="298"/>
      <c r="E187" s="301"/>
      <c r="F187" s="302"/>
      <c r="G187" s="304"/>
      <c r="H187" s="304"/>
      <c r="I187" s="304"/>
      <c r="J187" s="304"/>
      <c r="K187" s="304"/>
      <c r="L187" s="304"/>
      <c r="M187" s="304"/>
      <c r="N187" s="304"/>
      <c r="O187" s="301"/>
      <c r="P187" s="304"/>
      <c r="Q187" s="304"/>
      <c r="R187" s="302"/>
      <c r="S187" s="350"/>
      <c r="T187" s="302"/>
    </row>
    <row r="188" spans="1:47" ht="24.75" customHeight="1" x14ac:dyDescent="0.25">
      <c r="A188" s="402"/>
      <c r="B188" s="403"/>
      <c r="C188" s="324"/>
      <c r="D188" s="344" t="s">
        <v>199</v>
      </c>
      <c r="E188" s="345"/>
      <c r="F188" s="346"/>
      <c r="G188" s="344" t="s">
        <v>200</v>
      </c>
      <c r="H188" s="345"/>
      <c r="I188" s="345"/>
      <c r="J188" s="345"/>
      <c r="K188" s="345"/>
      <c r="L188" s="345"/>
      <c r="M188" s="345"/>
      <c r="N188" s="346"/>
      <c r="O188" s="344" t="s">
        <v>201</v>
      </c>
      <c r="P188" s="345"/>
      <c r="Q188" s="345"/>
      <c r="R188" s="346"/>
      <c r="S188" s="350"/>
      <c r="T188" s="300" t="s">
        <v>113</v>
      </c>
    </row>
    <row r="189" spans="1:47" ht="30" customHeight="1" x14ac:dyDescent="0.25">
      <c r="A189" s="77" t="s">
        <v>138</v>
      </c>
      <c r="B189" s="78"/>
      <c r="C189" s="79"/>
      <c r="D189" s="79" t="s">
        <v>202</v>
      </c>
      <c r="E189" s="79" t="s">
        <v>203</v>
      </c>
      <c r="F189" s="79" t="s">
        <v>204</v>
      </c>
      <c r="G189" s="79" t="s">
        <v>205</v>
      </c>
      <c r="H189" s="79" t="s">
        <v>206</v>
      </c>
      <c r="I189" s="79" t="s">
        <v>207</v>
      </c>
      <c r="J189" s="79" t="s">
        <v>208</v>
      </c>
      <c r="K189" s="79" t="s">
        <v>209</v>
      </c>
      <c r="L189" s="344" t="s">
        <v>210</v>
      </c>
      <c r="M189" s="346"/>
      <c r="N189" s="79" t="s">
        <v>211</v>
      </c>
      <c r="O189" s="79" t="s">
        <v>212</v>
      </c>
      <c r="P189" s="79" t="s">
        <v>213</v>
      </c>
      <c r="Q189" s="79" t="s">
        <v>214</v>
      </c>
      <c r="R189" s="79" t="s">
        <v>215</v>
      </c>
      <c r="S189" s="351"/>
      <c r="T189" s="302"/>
    </row>
    <row r="190" spans="1:47" ht="30" customHeight="1" x14ac:dyDescent="0.25">
      <c r="A190" s="80">
        <v>0.1</v>
      </c>
      <c r="B190" s="72" t="s">
        <v>156</v>
      </c>
      <c r="C190" s="307"/>
      <c r="D190" s="308"/>
      <c r="E190" s="308"/>
      <c r="F190" s="308"/>
      <c r="G190" s="308"/>
      <c r="H190" s="308"/>
      <c r="I190" s="308"/>
      <c r="J190" s="308"/>
      <c r="K190" s="308"/>
      <c r="L190" s="308"/>
      <c r="M190" s="308"/>
      <c r="N190" s="309"/>
      <c r="O190" s="28" t="s">
        <v>216</v>
      </c>
      <c r="P190" s="28"/>
      <c r="Q190" s="28"/>
      <c r="R190" s="28"/>
      <c r="S190" s="118">
        <f>SUM(C190:R190)</f>
        <v>0</v>
      </c>
      <c r="T190" s="25"/>
    </row>
    <row r="191" spans="1:47" ht="30" customHeight="1" x14ac:dyDescent="0.25">
      <c r="A191" s="71">
        <v>0.2</v>
      </c>
      <c r="B191" s="72" t="s">
        <v>158</v>
      </c>
      <c r="C191" s="310"/>
      <c r="D191" s="311"/>
      <c r="E191" s="311"/>
      <c r="F191" s="311"/>
      <c r="G191" s="311"/>
      <c r="H191" s="311"/>
      <c r="I191" s="311"/>
      <c r="J191" s="311"/>
      <c r="K191" s="311"/>
      <c r="L191" s="311"/>
      <c r="M191" s="311"/>
      <c r="N191" s="312"/>
      <c r="O191" s="28">
        <v>10876.6</v>
      </c>
      <c r="P191" s="28"/>
      <c r="Q191" s="28"/>
      <c r="R191" s="28"/>
      <c r="S191" s="118">
        <f t="shared" ref="S191:S205" si="6">SUM(C191:R191)</f>
        <v>10876.6</v>
      </c>
      <c r="T191" s="24"/>
    </row>
    <row r="192" spans="1:47" ht="30" customHeight="1" x14ac:dyDescent="0.25">
      <c r="A192" s="71">
        <v>0.3</v>
      </c>
      <c r="B192" s="72" t="s">
        <v>159</v>
      </c>
      <c r="C192" s="24"/>
      <c r="D192" s="24"/>
      <c r="E192" s="26"/>
      <c r="F192" s="27"/>
      <c r="G192" s="27"/>
      <c r="H192" s="28"/>
      <c r="I192" s="28"/>
      <c r="J192" s="28"/>
      <c r="K192" s="28"/>
      <c r="L192" s="412"/>
      <c r="M192" s="413"/>
      <c r="N192" s="414"/>
      <c r="O192" s="28" t="s">
        <v>216</v>
      </c>
      <c r="P192" s="28"/>
      <c r="Q192" s="28"/>
      <c r="R192" s="28"/>
      <c r="S192" s="118">
        <f t="shared" si="6"/>
        <v>0</v>
      </c>
      <c r="T192" s="24"/>
    </row>
    <row r="193" spans="1:20" ht="30" customHeight="1" x14ac:dyDescent="0.25">
      <c r="A193" s="71">
        <v>0.4</v>
      </c>
      <c r="B193" s="72" t="s">
        <v>160</v>
      </c>
      <c r="C193" s="24"/>
      <c r="D193" s="24"/>
      <c r="E193" s="26"/>
      <c r="F193" s="27"/>
      <c r="G193" s="29"/>
      <c r="H193" s="28"/>
      <c r="I193" s="28"/>
      <c r="J193" s="28"/>
      <c r="K193" s="28"/>
      <c r="L193" s="307"/>
      <c r="M193" s="308"/>
      <c r="N193" s="309"/>
      <c r="O193" s="28" t="s">
        <v>216</v>
      </c>
      <c r="P193" s="28"/>
      <c r="Q193" s="28"/>
      <c r="R193" s="28"/>
      <c r="S193" s="118">
        <f t="shared" si="6"/>
        <v>0</v>
      </c>
      <c r="T193" s="28"/>
    </row>
    <row r="194" spans="1:20" ht="30" customHeight="1" x14ac:dyDescent="0.25">
      <c r="A194" s="71">
        <v>0.5</v>
      </c>
      <c r="B194" s="72" t="s">
        <v>217</v>
      </c>
      <c r="C194" s="24"/>
      <c r="D194" s="24"/>
      <c r="E194" s="26"/>
      <c r="F194" s="27"/>
      <c r="G194" s="29"/>
      <c r="H194" s="28"/>
      <c r="I194" s="28"/>
      <c r="J194" s="28"/>
      <c r="K194" s="28"/>
      <c r="L194" s="307"/>
      <c r="M194" s="308"/>
      <c r="N194" s="309"/>
      <c r="O194" s="28" t="s">
        <v>216</v>
      </c>
      <c r="P194" s="28"/>
      <c r="Q194" s="28"/>
      <c r="R194" s="28"/>
      <c r="S194" s="118">
        <f t="shared" si="6"/>
        <v>0</v>
      </c>
      <c r="T194" s="28"/>
    </row>
    <row r="195" spans="1:20" ht="30" customHeight="1" x14ac:dyDescent="0.25">
      <c r="A195" s="71">
        <v>1</v>
      </c>
      <c r="B195" s="78" t="s">
        <v>161</v>
      </c>
      <c r="C195" s="24">
        <v>0</v>
      </c>
      <c r="D195" s="24">
        <v>478548.64199999999</v>
      </c>
      <c r="E195" s="30">
        <v>102006.773</v>
      </c>
      <c r="F195" s="24">
        <v>26720.331000000002</v>
      </c>
      <c r="G195" s="28"/>
      <c r="H195" s="28"/>
      <c r="I195" s="28">
        <v>0</v>
      </c>
      <c r="J195" s="28"/>
      <c r="K195" s="28"/>
      <c r="L195" s="307"/>
      <c r="M195" s="308"/>
      <c r="N195" s="309"/>
      <c r="O195" s="28" t="s">
        <v>216</v>
      </c>
      <c r="P195" s="28">
        <v>26304.839000000004</v>
      </c>
      <c r="Q195" s="28">
        <v>4679.697000000001</v>
      </c>
      <c r="R195" s="28"/>
      <c r="S195" s="118">
        <f t="shared" si="6"/>
        <v>638260.28200000012</v>
      </c>
      <c r="T195" s="28">
        <v>-133474.462</v>
      </c>
    </row>
    <row r="196" spans="1:20" ht="30" customHeight="1" x14ac:dyDescent="0.25">
      <c r="A196" s="71">
        <v>2.1</v>
      </c>
      <c r="B196" s="72" t="s">
        <v>162</v>
      </c>
      <c r="C196" s="24">
        <v>0</v>
      </c>
      <c r="D196" s="24">
        <v>161578.34</v>
      </c>
      <c r="E196" s="30">
        <v>27204.936000000002</v>
      </c>
      <c r="F196" s="24">
        <v>8200.0160000000014</v>
      </c>
      <c r="G196" s="28"/>
      <c r="H196" s="28"/>
      <c r="I196" s="28">
        <v>0</v>
      </c>
      <c r="J196" s="28">
        <v>6370.1880000000001</v>
      </c>
      <c r="K196" s="28">
        <v>0</v>
      </c>
      <c r="L196" s="307"/>
      <c r="M196" s="308"/>
      <c r="N196" s="309"/>
      <c r="O196" s="28" t="s">
        <v>216</v>
      </c>
      <c r="P196" s="28">
        <v>6719.35</v>
      </c>
      <c r="Q196" s="28">
        <v>494.07600000000008</v>
      </c>
      <c r="R196" s="28">
        <v>1.32</v>
      </c>
      <c r="S196" s="118">
        <f t="shared" si="6"/>
        <v>210568.22600000002</v>
      </c>
      <c r="T196" s="24">
        <v>-44698.324000000001</v>
      </c>
    </row>
    <row r="197" spans="1:20" ht="30" customHeight="1" x14ac:dyDescent="0.25">
      <c r="A197" s="71">
        <v>2.2000000000000002</v>
      </c>
      <c r="B197" s="72" t="s">
        <v>163</v>
      </c>
      <c r="C197" s="24">
        <v>0</v>
      </c>
      <c r="D197" s="24">
        <v>285774.99500000005</v>
      </c>
      <c r="E197" s="30">
        <v>54158.005000000005</v>
      </c>
      <c r="F197" s="24">
        <v>18735.618000000002</v>
      </c>
      <c r="G197" s="28"/>
      <c r="H197" s="28"/>
      <c r="I197" s="28">
        <v>0</v>
      </c>
      <c r="J197" s="28"/>
      <c r="K197" s="28"/>
      <c r="L197" s="307"/>
      <c r="M197" s="308"/>
      <c r="N197" s="309"/>
      <c r="O197" s="28" t="s">
        <v>216</v>
      </c>
      <c r="P197" s="28">
        <v>13690.666000000001</v>
      </c>
      <c r="Q197" s="28">
        <v>1179.277</v>
      </c>
      <c r="R197" s="28"/>
      <c r="S197" s="118">
        <f>SUM(C197:R197)</f>
        <v>373538.5610000001</v>
      </c>
      <c r="T197" s="24">
        <v>-68628.648000000001</v>
      </c>
    </row>
    <row r="198" spans="1:20" ht="30" customHeight="1" x14ac:dyDescent="0.25">
      <c r="A198" s="71">
        <v>2.2999999999999998</v>
      </c>
      <c r="B198" s="72" t="s">
        <v>164</v>
      </c>
      <c r="C198" s="24">
        <v>0</v>
      </c>
      <c r="D198" s="24">
        <v>82952.506999999998</v>
      </c>
      <c r="E198" s="30">
        <v>8527.0130000000008</v>
      </c>
      <c r="F198" s="24">
        <v>7023.1260000000002</v>
      </c>
      <c r="G198" s="28"/>
      <c r="H198" s="28"/>
      <c r="I198" s="28">
        <v>0</v>
      </c>
      <c r="J198" s="28">
        <v>18263.707000000002</v>
      </c>
      <c r="K198" s="28">
        <v>0</v>
      </c>
      <c r="L198" s="307"/>
      <c r="M198" s="308"/>
      <c r="N198" s="309"/>
      <c r="O198" s="28" t="s">
        <v>216</v>
      </c>
      <c r="P198" s="28">
        <v>1042.8880000000001</v>
      </c>
      <c r="Q198" s="28">
        <v>1890.4930000000002</v>
      </c>
      <c r="R198" s="28">
        <v>29.138999999999999</v>
      </c>
      <c r="S198" s="118">
        <f t="shared" si="6"/>
        <v>119728.87300000001</v>
      </c>
      <c r="T198" s="24">
        <v>-46052.468000000001</v>
      </c>
    </row>
    <row r="199" spans="1:20" ht="30" customHeight="1" x14ac:dyDescent="0.25">
      <c r="A199" s="71">
        <v>2.4</v>
      </c>
      <c r="B199" s="72" t="s">
        <v>165</v>
      </c>
      <c r="C199" s="24">
        <v>0</v>
      </c>
      <c r="D199" s="24">
        <v>15528.722000000002</v>
      </c>
      <c r="E199" s="30">
        <v>2515.4250000000002</v>
      </c>
      <c r="F199" s="24">
        <v>47.091000000000008</v>
      </c>
      <c r="G199" s="28"/>
      <c r="H199" s="28"/>
      <c r="I199" s="28">
        <v>0</v>
      </c>
      <c r="J199" s="28">
        <v>1412.73</v>
      </c>
      <c r="K199" s="28">
        <v>0</v>
      </c>
      <c r="L199" s="307"/>
      <c r="M199" s="308"/>
      <c r="N199" s="309"/>
      <c r="O199" s="28" t="s">
        <v>216</v>
      </c>
      <c r="P199" s="28">
        <v>114.21300000000001</v>
      </c>
      <c r="Q199" s="28">
        <v>226.33600000000001</v>
      </c>
      <c r="R199" s="28"/>
      <c r="S199" s="118">
        <f t="shared" si="6"/>
        <v>19844.517</v>
      </c>
      <c r="T199" s="24">
        <v>-1902.9230000000002</v>
      </c>
    </row>
    <row r="200" spans="1:20" ht="30" customHeight="1" x14ac:dyDescent="0.25">
      <c r="A200" s="71">
        <v>2.5</v>
      </c>
      <c r="B200" s="72" t="s">
        <v>166</v>
      </c>
      <c r="C200" s="24">
        <v>0</v>
      </c>
      <c r="D200" s="24">
        <v>161713.21100000001</v>
      </c>
      <c r="E200" s="30">
        <v>45956.581000000006</v>
      </c>
      <c r="F200" s="24">
        <v>3622.8500000000004</v>
      </c>
      <c r="G200" s="28"/>
      <c r="H200" s="28"/>
      <c r="I200" s="28">
        <v>2866.0169999999998</v>
      </c>
      <c r="J200" s="28">
        <v>158265.50300000003</v>
      </c>
      <c r="K200" s="28">
        <v>0</v>
      </c>
      <c r="L200" s="307"/>
      <c r="M200" s="308"/>
      <c r="N200" s="309"/>
      <c r="O200" s="28" t="s">
        <v>216</v>
      </c>
      <c r="P200" s="28">
        <v>2614.3590000000004</v>
      </c>
      <c r="Q200" s="28">
        <v>282.733</v>
      </c>
      <c r="R200" s="28">
        <v>17.347000000000001</v>
      </c>
      <c r="S200" s="118">
        <f t="shared" si="6"/>
        <v>375338.60100000002</v>
      </c>
      <c r="T200" s="24">
        <v>-56531.376000000011</v>
      </c>
    </row>
    <row r="201" spans="1:20" ht="30" customHeight="1" x14ac:dyDescent="0.25">
      <c r="A201" s="71">
        <v>2.6</v>
      </c>
      <c r="B201" s="72" t="s">
        <v>167</v>
      </c>
      <c r="C201" s="24">
        <v>0</v>
      </c>
      <c r="D201" s="24">
        <v>17928.504000000001</v>
      </c>
      <c r="E201" s="30">
        <v>1522.2239999999999</v>
      </c>
      <c r="F201" s="24">
        <v>0</v>
      </c>
      <c r="G201" s="28"/>
      <c r="H201" s="28"/>
      <c r="I201" s="28">
        <v>914.28700000000003</v>
      </c>
      <c r="J201" s="28">
        <v>4782.3490000000002</v>
      </c>
      <c r="K201" s="28">
        <v>0</v>
      </c>
      <c r="L201" s="307"/>
      <c r="M201" s="308"/>
      <c r="N201" s="309"/>
      <c r="O201" s="28" t="s">
        <v>216</v>
      </c>
      <c r="P201" s="28">
        <v>182.65500000000003</v>
      </c>
      <c r="Q201" s="28">
        <v>1.5840000000000001</v>
      </c>
      <c r="R201" s="28">
        <v>2.431</v>
      </c>
      <c r="S201" s="118">
        <f t="shared" si="6"/>
        <v>25334.034</v>
      </c>
      <c r="T201" s="24">
        <v>-1012.869</v>
      </c>
    </row>
    <row r="202" spans="1:20" ht="30" customHeight="1" x14ac:dyDescent="0.25">
      <c r="A202" s="71">
        <v>2.7</v>
      </c>
      <c r="B202" s="72" t="s">
        <v>168</v>
      </c>
      <c r="C202" s="24">
        <v>0</v>
      </c>
      <c r="D202" s="24">
        <v>22560.560000000001</v>
      </c>
      <c r="E202" s="30">
        <v>8394.4629999999997</v>
      </c>
      <c r="F202" s="24">
        <v>1874.3120000000001</v>
      </c>
      <c r="G202" s="28"/>
      <c r="H202" s="28"/>
      <c r="I202" s="28">
        <v>0</v>
      </c>
      <c r="J202" s="28"/>
      <c r="K202" s="28"/>
      <c r="L202" s="307"/>
      <c r="M202" s="308"/>
      <c r="N202" s="309"/>
      <c r="O202" s="28" t="s">
        <v>216</v>
      </c>
      <c r="P202" s="28">
        <v>437.66800000000001</v>
      </c>
      <c r="Q202" s="28">
        <v>46.431000000000004</v>
      </c>
      <c r="R202" s="28">
        <v>23.309000000000005</v>
      </c>
      <c r="S202" s="118">
        <f t="shared" si="6"/>
        <v>33336.742999999995</v>
      </c>
      <c r="T202" s="24">
        <v>-2238.9290000000001</v>
      </c>
    </row>
    <row r="203" spans="1:20" ht="30" customHeight="1" x14ac:dyDescent="0.25">
      <c r="A203" s="71">
        <v>2.8</v>
      </c>
      <c r="B203" s="72" t="s">
        <v>169</v>
      </c>
      <c r="C203" s="24">
        <v>-10021.297</v>
      </c>
      <c r="D203" s="24">
        <v>19035.346000000001</v>
      </c>
      <c r="E203" s="30">
        <v>1851.8720000000001</v>
      </c>
      <c r="F203" s="24">
        <v>0</v>
      </c>
      <c r="G203" s="28"/>
      <c r="H203" s="28"/>
      <c r="I203" s="28">
        <v>12583.285000000002</v>
      </c>
      <c r="J203" s="28">
        <v>20972.149000000001</v>
      </c>
      <c r="K203" s="28">
        <v>0</v>
      </c>
      <c r="L203" s="307"/>
      <c r="M203" s="308"/>
      <c r="N203" s="309"/>
      <c r="O203" s="28" t="s">
        <v>216</v>
      </c>
      <c r="P203" s="28">
        <v>22.220000000000002</v>
      </c>
      <c r="Q203" s="28">
        <v>10080.994000000002</v>
      </c>
      <c r="R203" s="28">
        <v>3.0140000000000007</v>
      </c>
      <c r="S203" s="118">
        <f t="shared" si="6"/>
        <v>54527.583000000006</v>
      </c>
      <c r="T203" s="24">
        <v>0</v>
      </c>
    </row>
    <row r="204" spans="1:20" ht="30" customHeight="1" x14ac:dyDescent="0.25">
      <c r="A204" s="71">
        <v>3</v>
      </c>
      <c r="B204" s="78" t="s">
        <v>170</v>
      </c>
      <c r="C204" s="24">
        <v>0</v>
      </c>
      <c r="D204" s="24">
        <v>39967.180000000008</v>
      </c>
      <c r="E204" s="24">
        <v>8265.0040000000008</v>
      </c>
      <c r="F204" s="24">
        <v>6414.1550000000007</v>
      </c>
      <c r="G204" s="28"/>
      <c r="H204" s="28"/>
      <c r="I204" s="28">
        <v>34566.224000000002</v>
      </c>
      <c r="J204" s="28">
        <v>64097.407000000007</v>
      </c>
      <c r="K204" s="28">
        <v>0</v>
      </c>
      <c r="L204" s="307"/>
      <c r="M204" s="308"/>
      <c r="N204" s="309"/>
      <c r="O204" s="28" t="s">
        <v>216</v>
      </c>
      <c r="P204" s="28">
        <v>2419.7910000000002</v>
      </c>
      <c r="Q204" s="28">
        <v>3197.81</v>
      </c>
      <c r="R204" s="28">
        <v>8.7890000000000015</v>
      </c>
      <c r="S204" s="118">
        <f t="shared" ref="S204" si="7">SUM(C204:R204)</f>
        <v>158936.36000000002</v>
      </c>
      <c r="T204" s="24">
        <v>-11397.056</v>
      </c>
    </row>
    <row r="205" spans="1:20" ht="30" customHeight="1" x14ac:dyDescent="0.25">
      <c r="A205" s="71">
        <v>4</v>
      </c>
      <c r="B205" s="78" t="s">
        <v>218</v>
      </c>
      <c r="C205" s="24">
        <v>-1169.421</v>
      </c>
      <c r="D205" s="24">
        <v>2480.8300000000004</v>
      </c>
      <c r="E205" s="30">
        <v>187.57200000000003</v>
      </c>
      <c r="F205" s="24">
        <v>107.27200000000001</v>
      </c>
      <c r="G205" s="28"/>
      <c r="H205" s="28"/>
      <c r="I205" s="28">
        <v>0</v>
      </c>
      <c r="J205" s="28">
        <v>10727.442000000001</v>
      </c>
      <c r="K205" s="28">
        <v>0</v>
      </c>
      <c r="L205" s="310"/>
      <c r="M205" s="311"/>
      <c r="N205" s="312"/>
      <c r="O205" s="28" t="s">
        <v>216</v>
      </c>
      <c r="P205" s="28">
        <v>3.5200000000000005</v>
      </c>
      <c r="Q205" s="28">
        <v>1178.8810000000001</v>
      </c>
      <c r="R205" s="28">
        <v>0.47300000000000003</v>
      </c>
      <c r="S205" s="118">
        <f t="shared" si="6"/>
        <v>13516.569000000001</v>
      </c>
      <c r="T205" s="27">
        <v>0</v>
      </c>
    </row>
    <row r="206" spans="1:20" ht="30" customHeight="1" x14ac:dyDescent="0.25">
      <c r="A206" s="71">
        <v>5</v>
      </c>
      <c r="B206" s="78" t="s">
        <v>172</v>
      </c>
      <c r="C206" s="24">
        <v>0</v>
      </c>
      <c r="D206" s="24">
        <v>182721.81400000001</v>
      </c>
      <c r="E206" s="30">
        <v>30946.058000000001</v>
      </c>
      <c r="F206" s="24">
        <v>2374.4490000000005</v>
      </c>
      <c r="G206" s="28">
        <v>67381.875</v>
      </c>
      <c r="H206" s="28"/>
      <c r="I206" s="28">
        <v>4620.7480000000005</v>
      </c>
      <c r="J206" s="28">
        <v>375755.88600000006</v>
      </c>
      <c r="K206" s="28">
        <v>0</v>
      </c>
      <c r="L206" s="21">
        <v>860994</v>
      </c>
      <c r="M206" s="21">
        <v>383259</v>
      </c>
      <c r="N206" s="21">
        <v>15223.604000000001</v>
      </c>
      <c r="O206" s="28" t="s">
        <v>216</v>
      </c>
      <c r="P206" s="28">
        <v>5614.3230000000003</v>
      </c>
      <c r="Q206" s="28">
        <v>501.86400000000003</v>
      </c>
      <c r="R206" s="28">
        <v>61.49</v>
      </c>
      <c r="S206" s="118">
        <f t="shared" ref="S206:S209" si="8">SUM(C206:R206)</f>
        <v>1929455.1110000003</v>
      </c>
      <c r="T206" s="27">
        <v>-812138.88800000004</v>
      </c>
    </row>
    <row r="207" spans="1:20" ht="30" customHeight="1" x14ac:dyDescent="0.25">
      <c r="A207" s="71">
        <v>6</v>
      </c>
      <c r="B207" s="78" t="s">
        <v>173</v>
      </c>
      <c r="C207" s="24"/>
      <c r="D207" s="24"/>
      <c r="E207" s="30"/>
      <c r="F207" s="24"/>
      <c r="G207" s="28"/>
      <c r="H207" s="28"/>
      <c r="I207" s="28"/>
      <c r="J207" s="28"/>
      <c r="K207" s="28"/>
      <c r="L207" s="415"/>
      <c r="M207" s="416"/>
      <c r="N207" s="417"/>
      <c r="O207" s="28" t="s">
        <v>216</v>
      </c>
      <c r="P207" s="28"/>
      <c r="Q207" s="28"/>
      <c r="R207" s="28"/>
      <c r="S207" s="118">
        <f t="shared" si="8"/>
        <v>0</v>
      </c>
      <c r="T207" s="24"/>
    </row>
    <row r="208" spans="1:20" ht="30" customHeight="1" x14ac:dyDescent="0.25">
      <c r="A208" s="71">
        <v>7</v>
      </c>
      <c r="B208" s="78" t="s">
        <v>174</v>
      </c>
      <c r="C208" s="24"/>
      <c r="D208" s="24" t="s">
        <v>362</v>
      </c>
      <c r="E208" s="30" t="s">
        <v>362</v>
      </c>
      <c r="F208" s="24"/>
      <c r="G208" s="28" t="s">
        <v>362</v>
      </c>
      <c r="H208" s="28" t="s">
        <v>362</v>
      </c>
      <c r="I208" s="28" t="s">
        <v>362</v>
      </c>
      <c r="J208" s="28" t="s">
        <v>362</v>
      </c>
      <c r="K208" s="28" t="s">
        <v>362</v>
      </c>
      <c r="L208" s="418"/>
      <c r="M208" s="419"/>
      <c r="N208" s="420"/>
      <c r="O208" s="28" t="s">
        <v>216</v>
      </c>
      <c r="P208" s="28"/>
      <c r="Q208" s="28"/>
      <c r="R208" s="28"/>
      <c r="S208" s="118">
        <f t="shared" si="8"/>
        <v>0</v>
      </c>
      <c r="T208" s="24"/>
    </row>
    <row r="209" spans="1:47" ht="30" customHeight="1" x14ac:dyDescent="0.25">
      <c r="A209" s="71">
        <v>8</v>
      </c>
      <c r="B209" s="78" t="s">
        <v>175</v>
      </c>
      <c r="C209" s="24"/>
      <c r="D209" s="24"/>
      <c r="E209" s="30"/>
      <c r="F209" s="24"/>
      <c r="G209" s="28" t="s">
        <v>362</v>
      </c>
      <c r="H209" s="28" t="s">
        <v>362</v>
      </c>
      <c r="I209" s="28">
        <v>0</v>
      </c>
      <c r="J209" s="28"/>
      <c r="K209" s="28">
        <v>0</v>
      </c>
      <c r="L209" s="421"/>
      <c r="M209" s="422"/>
      <c r="N209" s="423"/>
      <c r="O209" s="28" t="s">
        <v>216</v>
      </c>
      <c r="P209" s="28"/>
      <c r="Q209" s="28"/>
      <c r="R209" s="28"/>
      <c r="S209" s="118">
        <f t="shared" si="8"/>
        <v>0</v>
      </c>
      <c r="T209" s="24"/>
    </row>
    <row r="210" spans="1:47" ht="30" customHeight="1" x14ac:dyDescent="0.25">
      <c r="A210" s="289" t="s">
        <v>222</v>
      </c>
      <c r="B210" s="290"/>
      <c r="C210" s="286"/>
      <c r="D210" s="287"/>
      <c r="E210" s="288"/>
      <c r="F210" s="24">
        <v>378000</v>
      </c>
      <c r="G210" s="335"/>
      <c r="H210" s="336"/>
      <c r="I210" s="336"/>
      <c r="J210" s="336"/>
      <c r="K210" s="336"/>
      <c r="L210" s="336"/>
      <c r="M210" s="336"/>
      <c r="N210" s="336"/>
      <c r="O210" s="336"/>
      <c r="P210" s="336"/>
      <c r="Q210" s="336"/>
      <c r="R210" s="337"/>
      <c r="S210" s="118">
        <f>F210</f>
        <v>378000</v>
      </c>
      <c r="T210" s="136"/>
    </row>
    <row r="211" spans="1:47" ht="27" customHeight="1" x14ac:dyDescent="0.25">
      <c r="A211" s="256" t="s">
        <v>114</v>
      </c>
      <c r="B211" s="257"/>
      <c r="C211" s="114">
        <f>SUM(C192:C209)</f>
        <v>-11190.718000000001</v>
      </c>
      <c r="D211" s="114">
        <f t="shared" ref="D211:K211" si="9">SUM(D192:D209)</f>
        <v>1470790.6509999998</v>
      </c>
      <c r="E211" s="115">
        <f t="shared" si="9"/>
        <v>291535.92599999998</v>
      </c>
      <c r="F211" s="114">
        <f>SUM(F192:F210)</f>
        <v>453119.22</v>
      </c>
      <c r="G211" s="114">
        <f>SUM(G192:G209)</f>
        <v>67381.875</v>
      </c>
      <c r="H211" s="114">
        <f t="shared" si="9"/>
        <v>0</v>
      </c>
      <c r="I211" s="114">
        <f t="shared" si="9"/>
        <v>55550.561000000002</v>
      </c>
      <c r="J211" s="114">
        <f t="shared" si="9"/>
        <v>660647.36100000003</v>
      </c>
      <c r="K211" s="114">
        <f t="shared" si="9"/>
        <v>0</v>
      </c>
      <c r="L211" s="406">
        <f>L206+M206</f>
        <v>1244253</v>
      </c>
      <c r="M211" s="407"/>
      <c r="N211" s="114">
        <f>N206</f>
        <v>15223.604000000001</v>
      </c>
      <c r="O211" s="114">
        <f>SUM(O190:O209)</f>
        <v>10876.6</v>
      </c>
      <c r="P211" s="114">
        <f t="shared" ref="P211:R211" si="10">SUM(P190:P209)</f>
        <v>59166.492000000013</v>
      </c>
      <c r="Q211" s="114">
        <f t="shared" si="10"/>
        <v>23760.17600000001</v>
      </c>
      <c r="R211" s="114">
        <f t="shared" si="10"/>
        <v>147.31199999999998</v>
      </c>
      <c r="S211" s="114">
        <f>SUM(S190:S210)</f>
        <v>4341262.0600000005</v>
      </c>
      <c r="T211" s="114">
        <f>SUM(T190:T209)</f>
        <v>-1178075.943</v>
      </c>
    </row>
    <row r="212" spans="1:47" ht="27" customHeight="1" x14ac:dyDescent="0.25">
      <c r="A212" s="256" t="s">
        <v>237</v>
      </c>
      <c r="B212" s="257"/>
      <c r="C212" s="116">
        <f t="shared" ref="C212:K212" si="11">C211/$C$6</f>
        <v>-4.5695051041241328</v>
      </c>
      <c r="D212" s="116">
        <f t="shared" si="11"/>
        <v>600.56784442629635</v>
      </c>
      <c r="E212" s="116">
        <f t="shared" si="11"/>
        <v>119.04284442629644</v>
      </c>
      <c r="F212" s="116">
        <f t="shared" si="11"/>
        <v>185.02213964883626</v>
      </c>
      <c r="G212" s="116">
        <f t="shared" si="11"/>
        <v>27.514036341363823</v>
      </c>
      <c r="H212" s="116">
        <f t="shared" si="11"/>
        <v>0</v>
      </c>
      <c r="I212" s="116">
        <f t="shared" si="11"/>
        <v>22.682956717027359</v>
      </c>
      <c r="J212" s="116">
        <f t="shared" si="11"/>
        <v>269.76209105757454</v>
      </c>
      <c r="K212" s="116">
        <f t="shared" si="11"/>
        <v>0</v>
      </c>
      <c r="L212" s="408">
        <f>L211/$C$6</f>
        <v>508.06574111882401</v>
      </c>
      <c r="M212" s="409"/>
      <c r="N212" s="116">
        <f t="shared" ref="N212" si="12">N211/$C$6</f>
        <v>6.2162531645569628</v>
      </c>
      <c r="O212" s="116">
        <f t="shared" ref="O212" si="13">O211/$C$6</f>
        <v>4.4412413229889749</v>
      </c>
      <c r="P212" s="116">
        <f t="shared" ref="P212" si="14">P211/$C$6</f>
        <v>24.159449571253578</v>
      </c>
      <c r="Q212" s="116">
        <f t="shared" ref="Q212" si="15">Q211/$C$6</f>
        <v>9.7019910167415322</v>
      </c>
      <c r="R212" s="116">
        <f t="shared" ref="R212" si="16">R211/$C$6</f>
        <v>6.0151898734177207E-2</v>
      </c>
      <c r="S212" s="116">
        <f t="shared" ref="S212" si="17">S211/$C$6</f>
        <v>1772.6672356063702</v>
      </c>
      <c r="T212" s="116">
        <f t="shared" ref="T212" si="18">T211/$C$6</f>
        <v>-481.04366802776644</v>
      </c>
    </row>
    <row r="213" spans="1:47" ht="15.75" customHeight="1" x14ac:dyDescent="0.25">
      <c r="A213" s="410" t="s">
        <v>223</v>
      </c>
      <c r="B213" s="411"/>
      <c r="C213" s="411"/>
      <c r="D213" s="411"/>
      <c r="E213" s="411"/>
      <c r="F213" s="411"/>
      <c r="G213" s="411"/>
      <c r="H213" s="411"/>
      <c r="I213" s="411"/>
      <c r="J213" s="411"/>
      <c r="K213" s="411"/>
      <c r="L213" s="411"/>
      <c r="M213" s="411"/>
      <c r="N213" s="411"/>
      <c r="O213" s="411"/>
      <c r="P213" s="411"/>
      <c r="Q213" s="411"/>
      <c r="R213" s="411"/>
      <c r="S213" s="411"/>
      <c r="T213" s="411"/>
    </row>
    <row r="214" spans="1:47" ht="15" customHeight="1" x14ac:dyDescent="0.25">
      <c r="A214" s="81" t="s">
        <v>224</v>
      </c>
      <c r="B214" s="81"/>
      <c r="C214" s="81"/>
      <c r="D214" s="81"/>
      <c r="E214" s="81"/>
      <c r="F214" s="81"/>
      <c r="G214" s="81"/>
      <c r="H214" s="81"/>
      <c r="I214" s="81"/>
      <c r="J214" s="81"/>
      <c r="K214" s="81"/>
      <c r="L214" s="81"/>
      <c r="M214" s="81"/>
      <c r="N214" s="81"/>
      <c r="O214" s="81"/>
      <c r="P214" s="135"/>
      <c r="Q214" s="135"/>
      <c r="R214" s="135"/>
      <c r="S214" s="135"/>
      <c r="T214" s="135"/>
    </row>
    <row r="215" spans="1:47" s="85" customFormat="1" ht="37.5" customHeight="1" x14ac:dyDescent="0.25">
      <c r="A215" s="135"/>
      <c r="B215" s="135"/>
      <c r="C215" s="135"/>
      <c r="D215" s="135"/>
      <c r="E215" s="135"/>
      <c r="F215" s="135"/>
      <c r="G215" s="135"/>
      <c r="H215" s="135"/>
      <c r="I215" s="135"/>
      <c r="J215" s="135"/>
      <c r="K215" s="135"/>
      <c r="L215" s="135"/>
      <c r="M215" s="135"/>
      <c r="N215" s="135"/>
      <c r="O215" s="135"/>
      <c r="P215" s="135"/>
      <c r="Q215" s="135"/>
      <c r="R215" s="135"/>
      <c r="S215" s="135"/>
      <c r="T215" s="135"/>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row>
    <row r="216" spans="1:47" ht="12.75" customHeight="1" x14ac:dyDescent="0.25">
      <c r="A216" s="135"/>
      <c r="B216" s="135"/>
      <c r="C216" s="135"/>
      <c r="D216" s="135"/>
      <c r="E216" s="135"/>
      <c r="F216" s="135"/>
      <c r="G216" s="135"/>
      <c r="H216" s="135"/>
      <c r="I216" s="135"/>
      <c r="J216" s="135"/>
      <c r="K216" s="135"/>
      <c r="L216" s="135"/>
      <c r="M216" s="135"/>
      <c r="N216" s="135"/>
      <c r="O216" s="135"/>
      <c r="P216" s="135"/>
      <c r="Q216" s="135"/>
      <c r="R216" s="135"/>
      <c r="S216" s="135"/>
      <c r="T216" s="135"/>
    </row>
    <row r="217" spans="1:47" ht="65.25" customHeight="1" x14ac:dyDescent="0.25">
      <c r="A217" s="135"/>
      <c r="B217" s="135"/>
      <c r="C217" s="135"/>
      <c r="D217" s="135"/>
      <c r="E217" s="135"/>
      <c r="F217" s="135"/>
      <c r="G217" s="135"/>
      <c r="H217" s="135"/>
      <c r="I217" s="135"/>
      <c r="J217" s="135"/>
      <c r="K217" s="135"/>
      <c r="L217" s="135"/>
      <c r="M217" s="135"/>
      <c r="N217" s="135"/>
      <c r="O217" s="135"/>
      <c r="P217" s="135"/>
      <c r="Q217" s="135"/>
      <c r="R217" s="135"/>
      <c r="S217" s="135"/>
      <c r="T217" s="135"/>
      <c r="U217" s="84"/>
    </row>
    <row r="218" spans="1:47" ht="12.75" customHeight="1" x14ac:dyDescent="0.25">
      <c r="A218" s="135"/>
      <c r="B218" s="135"/>
      <c r="C218" s="135"/>
      <c r="D218" s="135"/>
      <c r="E218" s="135"/>
      <c r="F218" s="135"/>
      <c r="G218" s="135"/>
      <c r="H218" s="135"/>
      <c r="I218" s="135"/>
      <c r="J218" s="135"/>
      <c r="K218" s="135"/>
      <c r="L218" s="135"/>
      <c r="M218" s="135"/>
      <c r="N218" s="135"/>
      <c r="O218" s="135"/>
      <c r="P218" s="135"/>
      <c r="Q218" s="135"/>
      <c r="R218" s="135"/>
      <c r="S218" s="135"/>
      <c r="T218" s="135"/>
    </row>
    <row r="219" spans="1:47" ht="26.65" customHeight="1" x14ac:dyDescent="0.25">
      <c r="A219" s="135"/>
      <c r="B219" s="135"/>
      <c r="C219" s="135"/>
      <c r="D219" s="135"/>
      <c r="E219" s="135"/>
      <c r="F219" s="135"/>
      <c r="G219" s="135"/>
      <c r="H219" s="135"/>
      <c r="I219" s="135"/>
      <c r="J219" s="135"/>
      <c r="K219" s="135"/>
      <c r="L219" s="135"/>
      <c r="M219" s="135"/>
      <c r="N219" s="135"/>
      <c r="O219" s="135"/>
      <c r="P219" s="135"/>
      <c r="Q219" s="135"/>
      <c r="R219" s="135"/>
      <c r="S219" s="135"/>
      <c r="T219" s="135"/>
      <c r="U219" s="84"/>
    </row>
    <row r="220" spans="1:47" ht="25.5" customHeight="1" x14ac:dyDescent="0.25">
      <c r="A220" s="135"/>
      <c r="B220" s="135"/>
      <c r="C220" s="135"/>
      <c r="D220" s="135"/>
      <c r="E220" s="135"/>
      <c r="F220" s="135"/>
      <c r="G220" s="135"/>
      <c r="H220" s="135"/>
      <c r="I220" s="135"/>
      <c r="J220" s="135"/>
      <c r="K220" s="135"/>
      <c r="L220" s="135"/>
      <c r="M220" s="135"/>
      <c r="N220" s="135"/>
      <c r="O220" s="135"/>
      <c r="P220" s="135"/>
      <c r="Q220" s="135"/>
      <c r="R220" s="135"/>
      <c r="S220" s="135"/>
      <c r="T220" s="135"/>
    </row>
    <row r="221" spans="1:47" ht="29.6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c r="U221" s="84"/>
    </row>
    <row r="222" spans="1:47" ht="29.25"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row>
    <row r="223" spans="1:47" ht="33"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c r="U223" s="84"/>
    </row>
    <row r="224" spans="1:47" ht="33"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row>
    <row r="225" spans="1:21" ht="33.4"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c r="U225" s="84"/>
    </row>
    <row r="226" spans="1:21" ht="29.65" customHeight="1" x14ac:dyDescent="0.25">
      <c r="A226" s="135"/>
      <c r="B226" s="135"/>
      <c r="C226" s="135"/>
      <c r="D226" s="135"/>
      <c r="E226" s="135"/>
      <c r="F226" s="135"/>
      <c r="G226" s="135"/>
      <c r="H226" s="135"/>
      <c r="I226" s="135"/>
      <c r="J226" s="135"/>
      <c r="K226" s="135"/>
      <c r="L226" s="135"/>
      <c r="M226" s="135"/>
      <c r="N226" s="135"/>
      <c r="O226" s="135"/>
      <c r="P226" s="135"/>
      <c r="Q226" s="135"/>
      <c r="R226" s="135"/>
      <c r="S226" s="135"/>
      <c r="T226" s="135"/>
    </row>
    <row r="227" spans="1:21" ht="34.9" customHeight="1" x14ac:dyDescent="0.25">
      <c r="A227" s="135"/>
      <c r="B227" s="135"/>
      <c r="C227" s="135"/>
      <c r="D227" s="135"/>
      <c r="E227" s="135"/>
      <c r="F227" s="135"/>
      <c r="G227" s="135"/>
      <c r="H227" s="135"/>
      <c r="I227" s="135"/>
      <c r="J227" s="135"/>
      <c r="K227" s="135"/>
      <c r="L227" s="135"/>
      <c r="M227" s="135"/>
      <c r="N227" s="135"/>
      <c r="O227" s="135"/>
      <c r="P227" s="135"/>
      <c r="Q227" s="135"/>
      <c r="R227" s="135"/>
      <c r="S227" s="135"/>
      <c r="T227" s="135"/>
      <c r="U227" s="84"/>
    </row>
    <row r="228" spans="1:21" ht="28.9" customHeight="1" x14ac:dyDescent="0.25">
      <c r="A228" s="135"/>
      <c r="B228" s="135"/>
      <c r="C228" s="135"/>
      <c r="D228" s="135"/>
      <c r="E228" s="135"/>
      <c r="F228" s="135"/>
      <c r="G228" s="135"/>
      <c r="H228" s="135"/>
      <c r="I228" s="135"/>
      <c r="J228" s="135"/>
      <c r="K228" s="135"/>
      <c r="L228" s="135"/>
      <c r="M228" s="135"/>
      <c r="N228" s="135"/>
      <c r="O228" s="135"/>
      <c r="P228" s="135"/>
      <c r="Q228" s="135"/>
      <c r="R228" s="135"/>
      <c r="S228" s="135"/>
      <c r="T228" s="135"/>
    </row>
    <row r="229" spans="1:21" ht="31.9" customHeight="1" x14ac:dyDescent="0.25">
      <c r="A229" s="135"/>
      <c r="B229" s="135"/>
      <c r="C229" s="135"/>
      <c r="D229" s="135"/>
      <c r="E229" s="135"/>
      <c r="F229" s="135"/>
      <c r="G229" s="135"/>
      <c r="H229" s="135"/>
      <c r="I229" s="135"/>
      <c r="J229" s="135"/>
      <c r="K229" s="135"/>
      <c r="L229" s="135"/>
      <c r="M229" s="135"/>
      <c r="N229" s="135"/>
      <c r="O229" s="135"/>
      <c r="P229" s="135"/>
      <c r="Q229" s="135"/>
      <c r="R229" s="135"/>
      <c r="S229" s="135"/>
      <c r="T229" s="135"/>
      <c r="U229" s="84"/>
    </row>
    <row r="230" spans="1:21" ht="33" customHeight="1" x14ac:dyDescent="0.25">
      <c r="A230" s="135"/>
      <c r="B230" s="135"/>
      <c r="C230" s="135"/>
      <c r="D230" s="135"/>
      <c r="E230" s="135"/>
      <c r="F230" s="135"/>
      <c r="G230" s="135"/>
      <c r="H230" s="135"/>
      <c r="I230" s="135"/>
      <c r="J230" s="135"/>
      <c r="K230" s="135"/>
      <c r="L230" s="135"/>
      <c r="M230" s="135"/>
      <c r="N230" s="135"/>
      <c r="O230" s="135"/>
      <c r="P230" s="135"/>
      <c r="Q230" s="135"/>
      <c r="R230" s="135"/>
      <c r="S230" s="135"/>
      <c r="T230" s="135"/>
    </row>
    <row r="231" spans="1:21" ht="34.15" customHeight="1" x14ac:dyDescent="0.25">
      <c r="A231" s="135"/>
      <c r="B231" s="135"/>
      <c r="C231" s="135"/>
      <c r="D231" s="135"/>
      <c r="E231" s="135"/>
      <c r="F231" s="135"/>
      <c r="G231" s="135"/>
      <c r="H231" s="135"/>
      <c r="I231" s="135"/>
      <c r="J231" s="135"/>
      <c r="K231" s="135"/>
      <c r="L231" s="135"/>
      <c r="M231" s="135"/>
      <c r="N231" s="135"/>
      <c r="O231" s="135"/>
      <c r="P231" s="135"/>
      <c r="Q231" s="135"/>
      <c r="R231" s="135"/>
      <c r="S231" s="135"/>
      <c r="T231" s="135"/>
      <c r="U231" s="84"/>
    </row>
    <row r="232" spans="1:21" ht="30.4" customHeight="1" x14ac:dyDescent="0.25">
      <c r="A232" s="135"/>
      <c r="B232" s="135"/>
      <c r="C232" s="135"/>
      <c r="D232" s="135"/>
      <c r="E232" s="135"/>
      <c r="F232" s="135"/>
      <c r="G232" s="135"/>
      <c r="H232" s="135"/>
      <c r="I232" s="135"/>
      <c r="J232" s="135"/>
      <c r="K232" s="135"/>
      <c r="L232" s="135"/>
      <c r="M232" s="135"/>
      <c r="N232" s="135"/>
      <c r="O232" s="135"/>
      <c r="P232" s="135"/>
      <c r="Q232" s="135"/>
      <c r="R232" s="135"/>
      <c r="S232" s="135"/>
      <c r="T232" s="135"/>
    </row>
    <row r="233" spans="1:21" ht="32.65" customHeight="1" x14ac:dyDescent="0.25">
      <c r="A233" s="135"/>
      <c r="B233" s="135"/>
      <c r="C233" s="135"/>
      <c r="D233" s="135"/>
      <c r="E233" s="135"/>
      <c r="F233" s="135"/>
      <c r="G233" s="135"/>
      <c r="H233" s="135"/>
      <c r="I233" s="135"/>
      <c r="J233" s="135"/>
      <c r="K233" s="135"/>
      <c r="L233" s="135"/>
      <c r="M233" s="135"/>
      <c r="N233" s="135"/>
      <c r="O233" s="135"/>
      <c r="P233" s="135"/>
      <c r="Q233" s="135"/>
      <c r="R233" s="135"/>
      <c r="S233" s="135"/>
      <c r="T233" s="135"/>
      <c r="U233" s="84"/>
    </row>
    <row r="234" spans="1:21" ht="31.5" customHeight="1" x14ac:dyDescent="0.25">
      <c r="A234" s="135"/>
      <c r="B234" s="135"/>
      <c r="C234" s="135"/>
      <c r="D234" s="135"/>
      <c r="E234" s="135"/>
      <c r="F234" s="135"/>
      <c r="G234" s="135"/>
      <c r="H234" s="135"/>
      <c r="I234" s="135"/>
      <c r="J234" s="135"/>
      <c r="K234" s="135"/>
      <c r="L234" s="135"/>
      <c r="M234" s="135"/>
      <c r="N234" s="135"/>
      <c r="O234" s="135"/>
      <c r="P234" s="135"/>
      <c r="Q234" s="135"/>
      <c r="R234" s="135"/>
      <c r="S234" s="135"/>
      <c r="T234" s="135"/>
    </row>
    <row r="235" spans="1:21" ht="38.25" customHeight="1" x14ac:dyDescent="0.25">
      <c r="A235" s="135"/>
      <c r="B235" s="135"/>
      <c r="C235" s="135"/>
      <c r="D235" s="135"/>
      <c r="E235" s="135"/>
      <c r="F235" s="135"/>
      <c r="G235" s="135"/>
      <c r="H235" s="135"/>
      <c r="I235" s="135"/>
      <c r="J235" s="135"/>
      <c r="K235" s="135"/>
      <c r="L235" s="135"/>
      <c r="M235" s="135"/>
      <c r="N235" s="135"/>
      <c r="O235" s="135"/>
      <c r="P235" s="135"/>
      <c r="Q235" s="135"/>
      <c r="R235" s="135"/>
      <c r="S235" s="135"/>
      <c r="T235" s="135"/>
      <c r="U235" s="84"/>
    </row>
    <row r="236" spans="1:21" ht="24.75" customHeight="1" x14ac:dyDescent="0.25">
      <c r="A236" s="135"/>
      <c r="B236" s="135"/>
      <c r="C236" s="135"/>
      <c r="D236" s="135"/>
      <c r="E236" s="135"/>
      <c r="F236" s="135"/>
      <c r="G236" s="135"/>
      <c r="H236" s="135"/>
      <c r="I236" s="135"/>
      <c r="J236" s="135"/>
      <c r="K236" s="135"/>
      <c r="L236" s="135"/>
      <c r="M236" s="135"/>
      <c r="N236" s="135"/>
      <c r="O236" s="135"/>
      <c r="P236" s="135"/>
      <c r="Q236" s="135"/>
      <c r="R236" s="135"/>
      <c r="S236" s="135"/>
      <c r="T236" s="135"/>
    </row>
    <row r="237" spans="1:21" ht="25.5" customHeight="1" x14ac:dyDescent="0.25">
      <c r="A237" s="135"/>
      <c r="B237" s="135"/>
      <c r="C237" s="135"/>
      <c r="D237" s="135"/>
      <c r="E237" s="135"/>
      <c r="F237" s="135"/>
      <c r="G237" s="135"/>
      <c r="H237" s="135"/>
      <c r="I237" s="135"/>
      <c r="J237" s="135"/>
      <c r="K237" s="135"/>
      <c r="L237" s="135"/>
      <c r="M237" s="135"/>
      <c r="N237" s="135"/>
      <c r="O237" s="135"/>
      <c r="P237" s="135"/>
      <c r="Q237" s="135"/>
      <c r="R237" s="135"/>
      <c r="S237" s="135"/>
      <c r="T237" s="135"/>
      <c r="U237" s="84"/>
    </row>
    <row r="238" spans="1:21" ht="31.5" customHeight="1" x14ac:dyDescent="0.25">
      <c r="A238" s="135"/>
      <c r="B238" s="135"/>
      <c r="C238" s="135"/>
      <c r="D238" s="135"/>
      <c r="E238" s="135"/>
      <c r="F238" s="135"/>
      <c r="G238" s="135"/>
      <c r="H238" s="135"/>
      <c r="I238" s="135"/>
      <c r="J238" s="135"/>
      <c r="K238" s="135"/>
      <c r="L238" s="135"/>
      <c r="M238" s="135"/>
      <c r="N238" s="135"/>
      <c r="O238" s="135"/>
      <c r="P238" s="135"/>
      <c r="Q238" s="135"/>
      <c r="R238" s="135"/>
      <c r="S238" s="135"/>
      <c r="T238" s="135"/>
    </row>
    <row r="239" spans="1:21" ht="25.9" customHeight="1" x14ac:dyDescent="0.25">
      <c r="A239" s="135"/>
      <c r="B239" s="135"/>
      <c r="C239" s="135"/>
      <c r="D239" s="135"/>
      <c r="E239" s="135"/>
      <c r="F239" s="135"/>
      <c r="G239" s="135"/>
      <c r="H239" s="135"/>
      <c r="I239" s="135"/>
      <c r="J239" s="135"/>
      <c r="K239" s="135"/>
      <c r="L239" s="135"/>
      <c r="M239" s="135"/>
      <c r="N239" s="135"/>
      <c r="O239" s="135"/>
      <c r="P239" s="135"/>
      <c r="Q239" s="135"/>
      <c r="R239" s="135"/>
      <c r="S239" s="135"/>
      <c r="T239" s="135"/>
      <c r="U239" s="84"/>
    </row>
    <row r="240" spans="1:21" ht="33" customHeight="1" x14ac:dyDescent="0.25">
      <c r="A240" s="135"/>
      <c r="B240" s="135"/>
      <c r="C240" s="135"/>
      <c r="D240" s="135"/>
      <c r="E240" s="135"/>
      <c r="F240" s="135"/>
      <c r="G240" s="135"/>
      <c r="H240" s="135"/>
      <c r="I240" s="135"/>
      <c r="J240" s="135"/>
      <c r="K240" s="135"/>
      <c r="L240" s="135"/>
      <c r="M240" s="135"/>
      <c r="N240" s="135"/>
      <c r="O240" s="135"/>
      <c r="P240" s="135"/>
      <c r="Q240" s="135"/>
      <c r="R240" s="135"/>
      <c r="S240" s="135"/>
      <c r="T240" s="135"/>
    </row>
    <row r="241" spans="1:21" ht="37.9" customHeight="1" x14ac:dyDescent="0.25">
      <c r="A241" s="135"/>
      <c r="B241" s="135"/>
      <c r="C241" s="135"/>
      <c r="D241" s="135"/>
      <c r="E241" s="135"/>
      <c r="F241" s="135"/>
      <c r="G241" s="135"/>
      <c r="H241" s="135"/>
      <c r="I241" s="135"/>
      <c r="J241" s="135"/>
      <c r="K241" s="135"/>
      <c r="L241" s="135"/>
      <c r="M241" s="135"/>
      <c r="N241" s="135"/>
      <c r="O241" s="135"/>
      <c r="P241" s="135"/>
      <c r="Q241" s="135"/>
      <c r="R241" s="135"/>
      <c r="S241" s="135"/>
      <c r="T241" s="135"/>
      <c r="U241" s="84"/>
    </row>
    <row r="242" spans="1:21" ht="37.9" customHeight="1" x14ac:dyDescent="0.25">
      <c r="A242" s="135"/>
      <c r="B242" s="135"/>
      <c r="C242" s="135"/>
      <c r="D242" s="135"/>
      <c r="E242" s="135"/>
      <c r="F242" s="135"/>
      <c r="G242" s="135"/>
      <c r="H242" s="135"/>
      <c r="I242" s="135"/>
      <c r="J242" s="135"/>
      <c r="K242" s="135"/>
      <c r="L242" s="135"/>
      <c r="M242" s="135"/>
      <c r="N242" s="135"/>
      <c r="O242" s="135"/>
      <c r="P242" s="135"/>
      <c r="Q242" s="135"/>
      <c r="R242" s="135"/>
      <c r="S242" s="135"/>
      <c r="T242" s="135"/>
    </row>
    <row r="243" spans="1:21" ht="23" x14ac:dyDescent="0.25">
      <c r="A243" s="135"/>
      <c r="B243" s="135"/>
      <c r="C243" s="135"/>
      <c r="D243" s="135"/>
      <c r="E243" s="135"/>
      <c r="F243" s="135"/>
      <c r="G243" s="135"/>
      <c r="H243" s="135"/>
      <c r="I243" s="135"/>
      <c r="J243" s="135"/>
      <c r="K243" s="135"/>
      <c r="L243" s="135"/>
      <c r="M243" s="135"/>
      <c r="N243" s="135"/>
      <c r="O243" s="135"/>
      <c r="P243" s="135"/>
      <c r="Q243" s="135"/>
      <c r="R243" s="135"/>
      <c r="S243" s="135"/>
      <c r="T243" s="135"/>
      <c r="U243" s="84"/>
    </row>
    <row r="244" spans="1:21" ht="12.75" customHeight="1" x14ac:dyDescent="0.25">
      <c r="A244" s="135"/>
      <c r="B244" s="135"/>
      <c r="C244" s="135"/>
      <c r="D244" s="135"/>
      <c r="E244" s="135"/>
      <c r="F244" s="135"/>
      <c r="G244" s="135"/>
      <c r="H244" s="135"/>
      <c r="I244" s="135"/>
      <c r="J244" s="135"/>
      <c r="K244" s="135"/>
      <c r="L244" s="135"/>
      <c r="M244" s="135"/>
      <c r="N244" s="135"/>
      <c r="O244" s="135"/>
      <c r="P244" s="135"/>
      <c r="Q244" s="135"/>
      <c r="R244" s="135"/>
      <c r="S244" s="135"/>
      <c r="T244" s="135"/>
    </row>
    <row r="245" spans="1:21" ht="23" x14ac:dyDescent="0.25">
      <c r="A245" s="135"/>
      <c r="B245" s="135"/>
      <c r="C245" s="135"/>
      <c r="D245" s="135"/>
      <c r="E245" s="135"/>
      <c r="F245" s="135"/>
      <c r="G245" s="135"/>
      <c r="H245" s="135"/>
      <c r="I245" s="135"/>
      <c r="J245" s="135"/>
      <c r="K245" s="135"/>
      <c r="L245" s="135"/>
      <c r="M245" s="135"/>
      <c r="N245" s="135"/>
      <c r="O245" s="135"/>
      <c r="P245" s="135"/>
      <c r="Q245" s="135"/>
      <c r="R245" s="135"/>
      <c r="S245" s="135"/>
      <c r="T245" s="135"/>
      <c r="U245" s="84"/>
    </row>
    <row r="246" spans="1:21" ht="23" x14ac:dyDescent="0.25">
      <c r="A246" s="135"/>
      <c r="B246" s="135"/>
      <c r="C246" s="135"/>
      <c r="D246" s="135"/>
      <c r="E246" s="135"/>
      <c r="F246" s="135"/>
      <c r="G246" s="135"/>
      <c r="H246" s="135"/>
      <c r="I246" s="135"/>
      <c r="J246" s="135"/>
      <c r="K246" s="135"/>
      <c r="L246" s="135"/>
      <c r="M246" s="135"/>
      <c r="N246" s="135"/>
      <c r="O246" s="135"/>
      <c r="P246" s="135"/>
      <c r="Q246" s="135"/>
      <c r="R246" s="135"/>
      <c r="S246" s="135"/>
      <c r="T246" s="135"/>
    </row>
    <row r="247" spans="1:21" ht="23" x14ac:dyDescent="0.25">
      <c r="A247" s="135"/>
      <c r="B247" s="135"/>
      <c r="C247" s="135"/>
      <c r="D247" s="135"/>
      <c r="E247" s="135"/>
      <c r="F247" s="135"/>
      <c r="G247" s="135"/>
      <c r="H247" s="135"/>
      <c r="I247" s="135"/>
      <c r="J247" s="135"/>
      <c r="K247" s="135"/>
      <c r="L247" s="135"/>
      <c r="M247" s="135"/>
      <c r="N247" s="135"/>
      <c r="O247" s="135"/>
      <c r="P247" s="135"/>
      <c r="Q247" s="135"/>
      <c r="R247" s="135"/>
      <c r="S247" s="135"/>
      <c r="T247" s="135"/>
      <c r="U247" s="84"/>
    </row>
    <row r="248" spans="1:21" ht="23" x14ac:dyDescent="0.25">
      <c r="A248" s="135"/>
      <c r="B248" s="135"/>
      <c r="C248" s="135"/>
      <c r="D248" s="135"/>
      <c r="E248" s="135"/>
      <c r="F248" s="135"/>
      <c r="G248" s="135"/>
      <c r="H248" s="135"/>
      <c r="I248" s="135"/>
      <c r="J248" s="135"/>
      <c r="K248" s="135"/>
      <c r="L248" s="135"/>
      <c r="M248" s="135"/>
      <c r="N248" s="135"/>
      <c r="O248" s="135"/>
      <c r="P248" s="135"/>
      <c r="Q248" s="135"/>
      <c r="R248" s="135"/>
      <c r="S248" s="135"/>
      <c r="T248" s="135"/>
    </row>
    <row r="249" spans="1:21" ht="23" x14ac:dyDescent="0.25">
      <c r="A249" s="135"/>
      <c r="B249" s="135"/>
      <c r="C249" s="135"/>
      <c r="D249" s="135"/>
      <c r="E249" s="135"/>
      <c r="F249" s="135"/>
      <c r="G249" s="135"/>
      <c r="H249" s="135"/>
      <c r="I249" s="135"/>
      <c r="J249" s="135"/>
      <c r="K249" s="135"/>
      <c r="L249" s="135"/>
      <c r="M249" s="135"/>
      <c r="N249" s="135"/>
      <c r="O249" s="135"/>
      <c r="P249" s="135"/>
      <c r="Q249" s="135"/>
      <c r="R249" s="135"/>
      <c r="S249" s="135"/>
      <c r="T249" s="135"/>
      <c r="U249" s="84"/>
    </row>
    <row r="250" spans="1:21" ht="23" x14ac:dyDescent="0.25">
      <c r="A250" s="135"/>
      <c r="B250" s="135"/>
      <c r="C250" s="135"/>
      <c r="D250" s="135"/>
      <c r="E250" s="135"/>
      <c r="F250" s="135"/>
      <c r="G250" s="135"/>
      <c r="H250" s="135"/>
      <c r="I250" s="135"/>
      <c r="J250" s="135"/>
      <c r="K250" s="135"/>
      <c r="L250" s="135"/>
      <c r="M250" s="135"/>
      <c r="N250" s="135"/>
      <c r="O250" s="135"/>
      <c r="P250" s="135"/>
      <c r="Q250" s="135"/>
      <c r="R250" s="135"/>
      <c r="S250" s="135"/>
      <c r="T250"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213:T213"/>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210:R210"/>
    <mergeCell ref="C190:N191"/>
    <mergeCell ref="L192:N205"/>
    <mergeCell ref="L207:N209"/>
    <mergeCell ref="F56:G56"/>
    <mergeCell ref="F61:G61"/>
    <mergeCell ref="E182:G182"/>
    <mergeCell ref="E183:G183"/>
    <mergeCell ref="F82:G82"/>
    <mergeCell ref="A211:B211"/>
    <mergeCell ref="L211:M211"/>
    <mergeCell ref="A212:B212"/>
    <mergeCell ref="L212:M212"/>
    <mergeCell ref="C210:E210"/>
    <mergeCell ref="T186:T187"/>
    <mergeCell ref="D188:F188"/>
    <mergeCell ref="G188:N188"/>
    <mergeCell ref="O188:R188"/>
    <mergeCell ref="T188:T189"/>
    <mergeCell ref="L189:M189"/>
    <mergeCell ref="A210:B210"/>
    <mergeCell ref="A185:T185"/>
    <mergeCell ref="A186:B188"/>
    <mergeCell ref="C186:C188"/>
    <mergeCell ref="D186:D187"/>
    <mergeCell ref="E186:F187"/>
    <mergeCell ref="G186:N187"/>
    <mergeCell ref="O186:R187"/>
    <mergeCell ref="S186:S189"/>
    <mergeCell ref="A1:B1"/>
    <mergeCell ref="C1:F1"/>
    <mergeCell ref="A2:B2"/>
    <mergeCell ref="C2:F2"/>
    <mergeCell ref="C3:F3"/>
    <mergeCell ref="A4:B4"/>
    <mergeCell ref="C4:F4"/>
    <mergeCell ref="A13:B13"/>
    <mergeCell ref="C13:F13"/>
    <mergeCell ref="A10:B10"/>
    <mergeCell ref="C10:F10"/>
    <mergeCell ref="A12:B12"/>
    <mergeCell ref="C12:F12"/>
    <mergeCell ref="A5:B5"/>
    <mergeCell ref="F84:G84"/>
    <mergeCell ref="F98:G98"/>
    <mergeCell ref="F105:G105"/>
    <mergeCell ref="F115:G115"/>
    <mergeCell ref="F119:G119"/>
    <mergeCell ref="F128:G128"/>
    <mergeCell ref="C41:E41"/>
    <mergeCell ref="C42:E42"/>
    <mergeCell ref="C43:E43"/>
    <mergeCell ref="C38:E38"/>
    <mergeCell ref="C34:E34"/>
    <mergeCell ref="C35:E35"/>
    <mergeCell ref="B45:F46"/>
    <mergeCell ref="F67:G67"/>
    <mergeCell ref="F75:G75"/>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180:L180"/>
    <mergeCell ref="J176:L176"/>
    <mergeCell ref="J177:L177"/>
    <mergeCell ref="J52:L52"/>
    <mergeCell ref="J53:L53"/>
    <mergeCell ref="J54:L54"/>
    <mergeCell ref="J55:L55"/>
    <mergeCell ref="J56:L56"/>
    <mergeCell ref="J61:L61"/>
    <mergeCell ref="J67:L67"/>
    <mergeCell ref="J75:L75"/>
    <mergeCell ref="J82:L82"/>
    <mergeCell ref="J174:L174"/>
    <mergeCell ref="J175:L175"/>
    <mergeCell ref="J136:L136"/>
    <mergeCell ref="I5:J5"/>
    <mergeCell ref="A29:F29"/>
    <mergeCell ref="A17:B18"/>
    <mergeCell ref="C17:F17"/>
    <mergeCell ref="I4:J4"/>
    <mergeCell ref="I3:J3"/>
    <mergeCell ref="H2:J2"/>
    <mergeCell ref="J181:L181"/>
    <mergeCell ref="A178:B178"/>
    <mergeCell ref="H178:I178"/>
    <mergeCell ref="H179:I179"/>
    <mergeCell ref="H181:I181"/>
    <mergeCell ref="F177:G177"/>
    <mergeCell ref="F175:G175"/>
    <mergeCell ref="F174:G174"/>
    <mergeCell ref="F136:G136"/>
    <mergeCell ref="J84:L84"/>
    <mergeCell ref="J98:L98"/>
    <mergeCell ref="J105:L105"/>
    <mergeCell ref="J115:L115"/>
    <mergeCell ref="J119:L119"/>
    <mergeCell ref="J128:L128"/>
    <mergeCell ref="J178:L178"/>
    <mergeCell ref="J179:L179"/>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17</xdr:row>
                    <xdr:rowOff>69850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50" t="s">
        <v>36</v>
      </c>
      <c r="B1" s="450"/>
      <c r="C1" s="450"/>
      <c r="D1" s="450"/>
      <c r="E1" s="450"/>
      <c r="F1" s="450"/>
    </row>
    <row r="2" spans="1:11" ht="13" x14ac:dyDescent="0.3">
      <c r="A2" s="210" t="s">
        <v>37</v>
      </c>
      <c r="B2" s="210"/>
      <c r="C2" s="438"/>
      <c r="D2" s="438"/>
      <c r="E2" s="438"/>
      <c r="F2" s="438"/>
      <c r="H2" s="451" t="s">
        <v>86</v>
      </c>
      <c r="I2" s="452"/>
      <c r="J2" s="453"/>
    </row>
    <row r="3" spans="1:11" ht="13" x14ac:dyDescent="0.25">
      <c r="A3" s="211" t="s">
        <v>38</v>
      </c>
      <c r="B3" s="260"/>
      <c r="C3" s="438"/>
      <c r="D3" s="438"/>
      <c r="E3" s="438"/>
      <c r="F3" s="438"/>
      <c r="H3" s="126"/>
      <c r="I3" s="454" t="s">
        <v>87</v>
      </c>
      <c r="J3" s="455"/>
      <c r="K3" s="143"/>
    </row>
    <row r="4" spans="1:11" ht="13" x14ac:dyDescent="0.25">
      <c r="A4" s="210" t="s">
        <v>88</v>
      </c>
      <c r="B4" s="210"/>
      <c r="C4" s="438"/>
      <c r="D4" s="438"/>
      <c r="E4" s="438"/>
      <c r="F4" s="438"/>
      <c r="H4" s="144"/>
      <c r="I4" s="454" t="s">
        <v>89</v>
      </c>
      <c r="J4" s="455"/>
      <c r="K4" s="143"/>
    </row>
    <row r="5" spans="1:11" ht="22.5" customHeight="1" x14ac:dyDescent="0.25">
      <c r="A5" s="210" t="s">
        <v>40</v>
      </c>
      <c r="B5" s="210"/>
      <c r="C5" s="438"/>
      <c r="D5" s="438"/>
      <c r="E5" s="438"/>
      <c r="F5" s="438"/>
      <c r="H5" s="145"/>
      <c r="I5" s="433" t="s">
        <v>90</v>
      </c>
      <c r="J5" s="278"/>
    </row>
    <row r="6" spans="1:11" ht="14.5" x14ac:dyDescent="0.25">
      <c r="A6" s="210" t="s">
        <v>41</v>
      </c>
      <c r="B6" s="210"/>
      <c r="C6" s="438"/>
      <c r="D6" s="438"/>
      <c r="E6" s="438"/>
      <c r="F6" s="438"/>
    </row>
    <row r="7" spans="1:11" x14ac:dyDescent="0.25">
      <c r="A7"/>
      <c r="C7"/>
      <c r="D7"/>
      <c r="E7"/>
      <c r="F7"/>
    </row>
    <row r="8" spans="1:11" ht="21" customHeight="1" x14ac:dyDescent="0.25">
      <c r="A8" s="450" t="s">
        <v>91</v>
      </c>
      <c r="B8" s="450"/>
      <c r="C8" s="450"/>
      <c r="D8" s="450"/>
      <c r="E8" s="450"/>
      <c r="F8" s="450"/>
    </row>
    <row r="9" spans="1:11" s="43" customFormat="1" x14ac:dyDescent="0.25">
      <c r="A9" s="210" t="s">
        <v>42</v>
      </c>
      <c r="B9" s="210"/>
      <c r="C9" s="438"/>
      <c r="D9" s="438"/>
      <c r="E9" s="438"/>
      <c r="F9" s="438"/>
      <c r="G9" s="175"/>
      <c r="H9" s="175"/>
      <c r="I9" s="175"/>
      <c r="J9" s="175"/>
    </row>
    <row r="10" spans="1:11" s="43" customFormat="1" ht="13" x14ac:dyDescent="0.25">
      <c r="A10" s="210" t="s">
        <v>92</v>
      </c>
      <c r="B10" s="210"/>
      <c r="C10" s="470"/>
      <c r="D10" s="470"/>
      <c r="E10" s="470"/>
      <c r="F10" s="470"/>
      <c r="G10" s="176"/>
      <c r="H10" s="175"/>
      <c r="I10" s="175"/>
      <c r="J10" s="175"/>
    </row>
    <row r="11" spans="1:11" ht="13" x14ac:dyDescent="0.3">
      <c r="A11" s="104"/>
      <c r="B11" s="105" t="s">
        <v>93</v>
      </c>
      <c r="C11" s="466" t="s">
        <v>94</v>
      </c>
      <c r="D11" s="467"/>
      <c r="E11" s="467"/>
      <c r="F11" s="468"/>
      <c r="G11" s="169"/>
      <c r="H11" s="168"/>
      <c r="I11" s="168"/>
      <c r="J11" s="168"/>
    </row>
    <row r="12" spans="1:11" ht="64.5" customHeight="1" x14ac:dyDescent="0.3">
      <c r="A12" s="211" t="s">
        <v>95</v>
      </c>
      <c r="B12" s="260"/>
      <c r="C12" s="439" t="s">
        <v>96</v>
      </c>
      <c r="D12" s="440"/>
      <c r="E12" s="440"/>
      <c r="F12" s="441"/>
      <c r="G12" s="169"/>
      <c r="H12" s="168"/>
      <c r="I12" s="168"/>
      <c r="J12" s="168"/>
    </row>
    <row r="13" spans="1:11" ht="32.25" customHeight="1" x14ac:dyDescent="0.3">
      <c r="A13" s="210" t="s">
        <v>97</v>
      </c>
      <c r="B13" s="210"/>
      <c r="C13" s="437" t="s">
        <v>238</v>
      </c>
      <c r="D13" s="437"/>
      <c r="E13" s="437"/>
      <c r="F13" s="437"/>
      <c r="G13" s="170"/>
      <c r="H13" s="168"/>
      <c r="I13" s="168"/>
      <c r="J13" s="168"/>
    </row>
    <row r="14" spans="1:11" ht="32.25" customHeight="1" x14ac:dyDescent="0.3">
      <c r="A14" s="211" t="s">
        <v>98</v>
      </c>
      <c r="B14" s="260"/>
      <c r="C14" s="438" t="s">
        <v>99</v>
      </c>
      <c r="D14" s="438"/>
      <c r="E14" s="438"/>
      <c r="F14" s="438"/>
      <c r="G14" s="169"/>
      <c r="H14" s="169"/>
      <c r="I14" s="168"/>
      <c r="J14" s="168"/>
    </row>
    <row r="15" spans="1:11" ht="32.25" customHeight="1" x14ac:dyDescent="0.3">
      <c r="A15" s="251" t="s">
        <v>100</v>
      </c>
      <c r="B15" s="251"/>
      <c r="C15" s="437" t="s">
        <v>226</v>
      </c>
      <c r="D15" s="437"/>
      <c r="E15" s="437"/>
      <c r="F15" s="437"/>
      <c r="G15" s="170"/>
      <c r="H15" s="168"/>
      <c r="I15" s="168"/>
      <c r="J15" s="168"/>
    </row>
    <row r="16" spans="1:11" ht="37.15" customHeight="1" x14ac:dyDescent="0.3">
      <c r="A16" s="251" t="s">
        <v>227</v>
      </c>
      <c r="B16" s="251"/>
      <c r="C16" s="437"/>
      <c r="D16" s="437"/>
      <c r="E16" s="437"/>
      <c r="F16" s="437"/>
      <c r="G16" s="51"/>
    </row>
    <row r="17" spans="1:47" ht="37.15" customHeight="1" x14ac:dyDescent="0.3">
      <c r="A17" s="244" t="s">
        <v>103</v>
      </c>
      <c r="B17" s="245"/>
      <c r="C17" s="439" t="s">
        <v>104</v>
      </c>
      <c r="D17" s="440"/>
      <c r="E17" s="440"/>
      <c r="F17" s="441"/>
      <c r="G17" s="51"/>
    </row>
    <row r="18" spans="1:47" ht="37.15" customHeight="1" x14ac:dyDescent="0.3">
      <c r="A18" s="246"/>
      <c r="B18" s="247"/>
      <c r="C18" s="439" t="s">
        <v>105</v>
      </c>
      <c r="D18" s="440"/>
      <c r="E18" s="440"/>
      <c r="F18" s="441"/>
      <c r="G18" s="51"/>
    </row>
    <row r="19" spans="1:47" ht="37.15" customHeight="1" x14ac:dyDescent="0.3">
      <c r="A19" s="51"/>
      <c r="B19" s="51"/>
      <c r="C19" s="51"/>
      <c r="D19" s="51"/>
      <c r="E19" s="51"/>
      <c r="F19" s="51"/>
      <c r="G19" s="51"/>
    </row>
    <row r="20" spans="1:47" ht="29.25" customHeight="1" x14ac:dyDescent="0.3">
      <c r="A20" s="442" t="s">
        <v>239</v>
      </c>
      <c r="B20" s="443"/>
      <c r="C20" s="254" t="s">
        <v>240</v>
      </c>
      <c r="D20" s="254"/>
      <c r="E20" s="254"/>
      <c r="F20" s="58" t="s">
        <v>241</v>
      </c>
      <c r="G20" s="51"/>
    </row>
    <row r="21" spans="1:47" ht="37.15" customHeight="1" x14ac:dyDescent="0.3">
      <c r="A21" s="442"/>
      <c r="B21" s="443"/>
      <c r="C21" s="438" t="s">
        <v>242</v>
      </c>
      <c r="D21" s="438"/>
      <c r="E21" s="438"/>
      <c r="F21" s="41"/>
      <c r="G21" s="51"/>
    </row>
    <row r="22" spans="1:47" ht="37.15" customHeight="1" x14ac:dyDescent="0.3">
      <c r="A22" s="442"/>
      <c r="B22" s="443"/>
      <c r="C22" s="446"/>
      <c r="D22" s="446"/>
      <c r="E22" s="446"/>
      <c r="F22" s="41"/>
      <c r="G22" s="51"/>
    </row>
    <row r="23" spans="1:47" ht="37.15" customHeight="1" x14ac:dyDescent="0.3">
      <c r="A23" s="444"/>
      <c r="B23" s="445"/>
      <c r="C23" s="438"/>
      <c r="D23" s="438"/>
      <c r="E23" s="438"/>
      <c r="F23" s="41"/>
      <c r="G23" s="51"/>
    </row>
    <row r="24" spans="1:47" ht="32.25" customHeight="1" x14ac:dyDescent="0.3">
      <c r="A24" s="51"/>
      <c r="B24" s="51"/>
      <c r="C24" s="51"/>
      <c r="D24" s="51"/>
      <c r="E24" s="51"/>
      <c r="F24" s="51"/>
      <c r="G24" s="51"/>
    </row>
    <row r="25" spans="1:47" ht="32.25" customHeight="1" x14ac:dyDescent="0.3">
      <c r="A25" s="449" t="s">
        <v>243</v>
      </c>
      <c r="B25" s="449"/>
      <c r="C25" s="450"/>
      <c r="D25" s="450"/>
      <c r="E25" s="450"/>
      <c r="F25" s="450"/>
      <c r="G25" s="51"/>
    </row>
    <row r="26" spans="1:47" ht="32.25" customHeight="1" x14ac:dyDescent="0.3">
      <c r="A26" s="251" t="s">
        <v>244</v>
      </c>
      <c r="B26" s="251"/>
      <c r="C26" s="437" t="s">
        <v>226</v>
      </c>
      <c r="D26" s="437"/>
      <c r="E26" s="437"/>
      <c r="F26" s="437"/>
      <c r="G26" s="51"/>
    </row>
    <row r="27" spans="1:47" ht="32.25" customHeight="1" x14ac:dyDescent="0.3">
      <c r="A27" s="251" t="s">
        <v>245</v>
      </c>
      <c r="B27" s="251"/>
      <c r="C27" s="437" t="s">
        <v>226</v>
      </c>
      <c r="D27" s="437"/>
      <c r="E27" s="437"/>
      <c r="F27" s="437"/>
      <c r="G27" s="51"/>
    </row>
    <row r="28" spans="1:47" ht="32.25" customHeight="1" x14ac:dyDescent="0.3">
      <c r="A28" s="251" t="s">
        <v>246</v>
      </c>
      <c r="B28" s="251"/>
      <c r="C28" s="437" t="s">
        <v>226</v>
      </c>
      <c r="D28" s="437"/>
      <c r="E28" s="437"/>
      <c r="F28" s="437"/>
      <c r="G28" s="51"/>
    </row>
    <row r="29" spans="1:47" ht="32.25" customHeight="1" x14ac:dyDescent="0.3">
      <c r="A29" s="251" t="s">
        <v>247</v>
      </c>
      <c r="B29" s="251"/>
      <c r="C29" s="437" t="s">
        <v>226</v>
      </c>
      <c r="D29" s="437"/>
      <c r="E29" s="437"/>
      <c r="F29" s="437"/>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59"/>
      <c r="B31" s="459"/>
      <c r="C31" s="469"/>
      <c r="D31" s="469"/>
      <c r="E31" s="469"/>
      <c r="F31" s="469"/>
      <c r="G31" s="51"/>
    </row>
    <row r="32" spans="1:47" ht="40.15" customHeight="1" x14ac:dyDescent="0.25">
      <c r="A32" s="447" t="s">
        <v>248</v>
      </c>
      <c r="B32" s="442"/>
      <c r="C32" s="442"/>
      <c r="D32" s="442"/>
      <c r="E32" s="442"/>
      <c r="F32" s="442"/>
      <c r="G32" s="442"/>
      <c r="H32" s="442"/>
      <c r="I32" s="442"/>
    </row>
    <row r="33" spans="1:47" s="46" customFormat="1" ht="33.75" customHeight="1" x14ac:dyDescent="0.25">
      <c r="A33" s="261"/>
      <c r="B33" s="262"/>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256" t="s">
        <v>114</v>
      </c>
      <c r="B34" s="257"/>
      <c r="C34" s="112">
        <f>'Detailed planning stage'!C22</f>
        <v>2215445.7969999998</v>
      </c>
      <c r="D34" s="112">
        <f>'Detailed planning stage'!D22</f>
        <v>877530.37699999998</v>
      </c>
      <c r="E34" s="112">
        <f>'Detailed planning stage'!E22</f>
        <v>3081785.4560000002</v>
      </c>
      <c r="F34" s="112">
        <f>'Detailed planning stage'!F22</f>
        <v>783579.79700000002</v>
      </c>
      <c r="G34" s="112">
        <f>'Detailed planning stage'!G22</f>
        <v>1259476.6040000001</v>
      </c>
      <c r="H34" s="112">
        <f>'Detailed planning stage'!H22</f>
        <v>93950.580000000031</v>
      </c>
      <c r="I34" s="112">
        <f>'Detailed planning stage'!I22</f>
        <v>-1178075.943</v>
      </c>
      <c r="J34"/>
      <c r="K34"/>
      <c r="L34"/>
      <c r="M34"/>
      <c r="N34"/>
      <c r="O34"/>
      <c r="P34"/>
    </row>
    <row r="35" spans="1:47" ht="33.75" customHeight="1" x14ac:dyDescent="0.25">
      <c r="A35" s="256" t="s">
        <v>115</v>
      </c>
      <c r="B35" s="257"/>
      <c r="C35" s="113">
        <f>'Detailed planning stage'!C23</f>
        <v>904.63282850142912</v>
      </c>
      <c r="D35" s="113">
        <f>'Detailed planning stage'!D23</f>
        <v>358.32191792568392</v>
      </c>
      <c r="E35" s="113">
        <f>'Detailed planning stage'!E23</f>
        <v>1258.385241322989</v>
      </c>
      <c r="F35" s="113">
        <f>'Detailed planning stage'!F23</f>
        <v>319.95908411596571</v>
      </c>
      <c r="G35" s="113">
        <f>'Detailed planning stage'!G23</f>
        <v>514.28199428338098</v>
      </c>
      <c r="H35" s="113">
        <f>'Detailed planning stage'!H23</f>
        <v>38.362833809718268</v>
      </c>
      <c r="I35" s="113">
        <f>'Detailed planning stage'!I23</f>
        <v>-481.04366802776644</v>
      </c>
      <c r="Q35" s="57"/>
    </row>
    <row r="36" spans="1:47" s="52" customFormat="1" ht="13" x14ac:dyDescent="0.3">
      <c r="A36" s="459"/>
      <c r="B36" s="459"/>
      <c r="C36" s="469"/>
      <c r="D36" s="469"/>
      <c r="E36" s="469"/>
      <c r="F36" s="469"/>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8" t="s">
        <v>250</v>
      </c>
      <c r="B38" s="444"/>
      <c r="C38" s="444"/>
      <c r="D38" s="444"/>
      <c r="E38" s="444"/>
      <c r="F38" s="444"/>
      <c r="G38" s="444"/>
      <c r="H38" s="444"/>
      <c r="I38" s="444"/>
      <c r="Q38" s="57"/>
    </row>
    <row r="39" spans="1:47" ht="33.75" customHeight="1" x14ac:dyDescent="0.25">
      <c r="A39" s="460"/>
      <c r="B39" s="461"/>
      <c r="C39" s="53" t="s">
        <v>251</v>
      </c>
      <c r="D39" s="137" t="s">
        <v>108</v>
      </c>
      <c r="E39" s="137" t="s">
        <v>249</v>
      </c>
      <c r="F39" s="53" t="s">
        <v>110</v>
      </c>
      <c r="G39" s="53" t="s">
        <v>111</v>
      </c>
      <c r="H39" s="53" t="s">
        <v>112</v>
      </c>
      <c r="I39" s="53" t="s">
        <v>113</v>
      </c>
      <c r="Q39" s="57"/>
    </row>
    <row r="40" spans="1:47" ht="35.65" customHeight="1" x14ac:dyDescent="0.25">
      <c r="A40" s="256" t="s">
        <v>114</v>
      </c>
      <c r="B40" s="257"/>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256" t="s">
        <v>115</v>
      </c>
      <c r="B41" s="257"/>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256" t="s">
        <v>116</v>
      </c>
      <c r="B42" s="257"/>
      <c r="C42" s="490"/>
      <c r="D42" s="491"/>
      <c r="E42" s="492"/>
      <c r="F42" s="390"/>
      <c r="G42" s="391"/>
      <c r="H42" s="391"/>
      <c r="I42" s="392"/>
      <c r="Q42" s="57"/>
    </row>
    <row r="43" spans="1:47" ht="37.9" customHeight="1" x14ac:dyDescent="0.25">
      <c r="A43" s="256" t="s">
        <v>230</v>
      </c>
      <c r="B43" s="257"/>
      <c r="C43" s="138" t="e">
        <f>VLOOKUP($C$42,'WLC benchmarks'!$B$10:$E$13,2, TRUE)</f>
        <v>#N/A</v>
      </c>
      <c r="D43" s="138" t="e">
        <f>VLOOKUP($C$42,'WLC benchmarks'!$B$10:$E$13,3, TRUE)</f>
        <v>#N/A</v>
      </c>
      <c r="E43" s="138" t="e">
        <f>VLOOKUP($C$42,'WLC benchmarks'!$B$10:$E$13,4, TRUE)</f>
        <v>#N/A</v>
      </c>
      <c r="F43" s="393"/>
      <c r="G43" s="394"/>
      <c r="H43" s="394"/>
      <c r="I43" s="395"/>
      <c r="Q43" s="57"/>
    </row>
    <row r="44" spans="1:47" ht="37.9" customHeight="1" x14ac:dyDescent="0.25">
      <c r="A44" s="256" t="s">
        <v>252</v>
      </c>
      <c r="B44" s="257"/>
      <c r="C44" s="139" t="e">
        <f>VLOOKUP($C$42,'WLC benchmarks'!$B$16:$E$19,2, TRUE)</f>
        <v>#N/A</v>
      </c>
      <c r="D44" s="139" t="e">
        <f>VLOOKUP($C$42,'WLC benchmarks'!$B$16:$E$19,3, TRUE)</f>
        <v>#N/A</v>
      </c>
      <c r="E44" s="139" t="e">
        <f>VLOOKUP($C$42,'WLC benchmarks'!$B$16:$E$19,4, TRUE)</f>
        <v>#N/A</v>
      </c>
      <c r="F44" s="396"/>
      <c r="G44" s="397"/>
      <c r="H44" s="397"/>
      <c r="I44" s="398"/>
      <c r="Q44" s="57"/>
    </row>
    <row r="45" spans="1:47" ht="47.25" customHeight="1" x14ac:dyDescent="0.25">
      <c r="A45" s="256" t="s">
        <v>253</v>
      </c>
      <c r="B45" s="257"/>
      <c r="C45" s="437" t="s">
        <v>254</v>
      </c>
      <c r="D45" s="437"/>
      <c r="E45" s="437"/>
      <c r="F45" s="437"/>
      <c r="G45" s="437"/>
      <c r="H45" s="437"/>
      <c r="I45" s="437"/>
      <c r="Q45" s="57"/>
    </row>
    <row r="46" spans="1:47" ht="84" customHeight="1" x14ac:dyDescent="0.25">
      <c r="A46" s="256" t="s">
        <v>255</v>
      </c>
      <c r="B46" s="257"/>
      <c r="C46" s="438" t="s">
        <v>121</v>
      </c>
      <c r="D46" s="438"/>
      <c r="E46" s="438"/>
      <c r="F46" s="438"/>
      <c r="G46" s="438"/>
      <c r="H46" s="438"/>
      <c r="I46" s="438"/>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34" t="s">
        <v>122</v>
      </c>
      <c r="B48" s="435"/>
      <c r="C48" s="435"/>
      <c r="D48" s="435"/>
      <c r="E48" s="435"/>
      <c r="F48" s="436"/>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51" t="s">
        <v>256</v>
      </c>
      <c r="B49" s="251"/>
      <c r="C49" s="437"/>
      <c r="D49" s="437"/>
      <c r="E49" s="437"/>
      <c r="F49" s="437"/>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51" t="s">
        <v>257</v>
      </c>
      <c r="B50" s="251"/>
      <c r="C50" s="438"/>
      <c r="D50" s="438"/>
      <c r="E50" s="438"/>
      <c r="F50" s="438"/>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51" t="s">
        <v>258</v>
      </c>
      <c r="B51" s="251"/>
      <c r="C51" s="438" t="s">
        <v>55</v>
      </c>
      <c r="D51" s="438"/>
      <c r="E51" s="438"/>
      <c r="F51" s="438"/>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42" t="s">
        <v>259</v>
      </c>
      <c r="B53" s="443"/>
      <c r="C53" s="254" t="s">
        <v>260</v>
      </c>
      <c r="D53" s="254"/>
      <c r="E53" s="254"/>
      <c r="F53" s="58" t="s">
        <v>261</v>
      </c>
      <c r="G53" s="51"/>
      <c r="H53" s="56"/>
      <c r="I53" s="56"/>
      <c r="J53" s="59"/>
      <c r="K53" s="59"/>
      <c r="L53" s="59"/>
      <c r="M53" s="59"/>
      <c r="N53" s="57"/>
      <c r="O53" s="57"/>
      <c r="P53" s="57"/>
      <c r="Q53" s="57"/>
    </row>
    <row r="54" spans="1:49" s="63" customFormat="1" ht="13" x14ac:dyDescent="0.3">
      <c r="A54" s="442"/>
      <c r="B54" s="443"/>
      <c r="C54" s="438" t="s">
        <v>128</v>
      </c>
      <c r="D54" s="438"/>
      <c r="E54" s="438"/>
      <c r="F54" s="41"/>
      <c r="G54" s="51"/>
    </row>
    <row r="55" spans="1:49" s="46" customFormat="1" ht="13" x14ac:dyDescent="0.3">
      <c r="A55" s="442"/>
      <c r="B55" s="443"/>
      <c r="C55" s="446"/>
      <c r="D55" s="446"/>
      <c r="E55" s="446"/>
      <c r="F55" s="41"/>
      <c r="G55" s="51"/>
    </row>
    <row r="56" spans="1:49" s="46" customFormat="1" ht="12.75" customHeight="1" x14ac:dyDescent="0.3">
      <c r="A56" s="444"/>
      <c r="B56" s="445"/>
      <c r="C56" s="438"/>
      <c r="D56" s="438"/>
      <c r="E56" s="438"/>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88" t="s">
        <v>262</v>
      </c>
      <c r="B58" s="489"/>
      <c r="C58" s="485" t="s">
        <v>263</v>
      </c>
      <c r="D58" s="486"/>
      <c r="E58" s="486"/>
      <c r="F58" s="487"/>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7"/>
      <c r="B59" s="443"/>
      <c r="C59" s="485" t="s">
        <v>264</v>
      </c>
      <c r="D59" s="486"/>
      <c r="E59" s="486"/>
      <c r="F59" s="487"/>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7"/>
      <c r="B60" s="443"/>
      <c r="C60" s="485"/>
      <c r="D60" s="486"/>
      <c r="E60" s="486"/>
      <c r="F60" s="487"/>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8"/>
      <c r="B61" s="445"/>
      <c r="C61" s="485"/>
      <c r="D61" s="486"/>
      <c r="E61" s="486"/>
      <c r="F61" s="487"/>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64" t="s">
        <v>133</v>
      </c>
      <c r="B63" s="465"/>
      <c r="C63" s="224" t="s">
        <v>134</v>
      </c>
      <c r="D63" s="364"/>
      <c r="E63" s="228" t="s">
        <v>135</v>
      </c>
      <c r="F63" s="375" t="s">
        <v>136</v>
      </c>
      <c r="G63" s="376"/>
      <c r="H63" s="224" t="s">
        <v>137</v>
      </c>
      <c r="I63" s="225"/>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57" t="s">
        <v>138</v>
      </c>
      <c r="B64" s="458"/>
      <c r="C64" s="64" t="s">
        <v>139</v>
      </c>
      <c r="D64" s="64" t="s">
        <v>140</v>
      </c>
      <c r="E64" s="229"/>
      <c r="F64" s="377"/>
      <c r="G64" s="378"/>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75" t="s">
        <v>143</v>
      </c>
      <c r="B65" s="476"/>
      <c r="C65" s="65" t="s">
        <v>144</v>
      </c>
      <c r="D65" s="88" t="s">
        <v>145</v>
      </c>
      <c r="E65" s="372" t="s">
        <v>146</v>
      </c>
      <c r="F65" s="357" t="s">
        <v>147</v>
      </c>
      <c r="G65" s="358"/>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77"/>
      <c r="B66" s="478"/>
      <c r="C66" s="67" t="s">
        <v>150</v>
      </c>
      <c r="D66" s="88" t="s">
        <v>151</v>
      </c>
      <c r="E66" s="373"/>
      <c r="F66" s="230"/>
      <c r="G66" s="359"/>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77"/>
      <c r="B67" s="478"/>
      <c r="C67" s="67" t="s">
        <v>154</v>
      </c>
      <c r="D67" s="89" t="s">
        <v>155</v>
      </c>
      <c r="E67" s="374"/>
      <c r="F67" s="360"/>
      <c r="G67" s="361"/>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236"/>
      <c r="F68" s="462"/>
      <c r="G68" s="463"/>
      <c r="H68" s="17"/>
      <c r="I68" s="17"/>
      <c r="J68" s="230" t="s">
        <v>157</v>
      </c>
      <c r="K68" s="231"/>
      <c r="L68" s="231"/>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237"/>
      <c r="F69" s="462"/>
      <c r="G69" s="463"/>
      <c r="H69" s="17"/>
      <c r="I69" s="17"/>
      <c r="J69" s="230"/>
      <c r="K69" s="231"/>
      <c r="L69" s="231"/>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237"/>
      <c r="F70" s="462"/>
      <c r="G70" s="463"/>
      <c r="H70" s="17"/>
      <c r="I70" s="17"/>
      <c r="J70" s="230"/>
      <c r="K70" s="231"/>
      <c r="L70" s="231"/>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238"/>
      <c r="F71" s="462"/>
      <c r="G71" s="463"/>
      <c r="H71" s="17"/>
      <c r="I71" s="17"/>
      <c r="J71" s="230"/>
      <c r="K71" s="231"/>
      <c r="L71" s="231"/>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62"/>
      <c r="G72" s="463"/>
      <c r="H72" s="17"/>
      <c r="I72" s="17"/>
      <c r="J72" s="230"/>
      <c r="K72" s="231"/>
      <c r="L72" s="231"/>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62"/>
      <c r="G73" s="463"/>
      <c r="H73" s="17"/>
      <c r="I73" s="17"/>
      <c r="J73" s="230"/>
      <c r="K73" s="231"/>
      <c r="L73" s="231"/>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62"/>
      <c r="G74" s="463"/>
      <c r="H74" s="17"/>
      <c r="I74" s="17"/>
      <c r="J74" s="230"/>
      <c r="K74" s="231"/>
      <c r="L74" s="231"/>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62"/>
      <c r="G75" s="463"/>
      <c r="H75" s="17"/>
      <c r="I75" s="17"/>
      <c r="J75" s="230"/>
      <c r="K75" s="231"/>
      <c r="L75" s="231"/>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62"/>
      <c r="G76" s="463"/>
      <c r="H76" s="17"/>
      <c r="I76" s="17"/>
      <c r="J76" s="230"/>
      <c r="K76" s="231"/>
      <c r="L76" s="231"/>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62"/>
      <c r="G77" s="463"/>
      <c r="H77" s="17"/>
      <c r="I77" s="17"/>
      <c r="J77" s="230"/>
      <c r="K77" s="231"/>
      <c r="L77" s="231"/>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62"/>
      <c r="G78" s="463"/>
      <c r="H78" s="17"/>
      <c r="I78" s="17"/>
      <c r="J78" s="230"/>
      <c r="K78" s="231"/>
      <c r="L78" s="231"/>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62"/>
      <c r="G79" s="463"/>
      <c r="H79" s="17"/>
      <c r="I79" s="17"/>
      <c r="J79" s="230"/>
      <c r="K79" s="231"/>
      <c r="L79" s="231"/>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62"/>
      <c r="G80" s="463"/>
      <c r="H80" s="17"/>
      <c r="I80" s="17"/>
      <c r="J80" s="230"/>
      <c r="K80" s="231"/>
      <c r="L80" s="231"/>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62"/>
      <c r="G81" s="463"/>
      <c r="H81" s="17"/>
      <c r="I81" s="17"/>
      <c r="J81" s="230"/>
      <c r="K81" s="231"/>
      <c r="L81" s="231"/>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62"/>
      <c r="G82" s="463"/>
      <c r="H82" s="17"/>
      <c r="I82" s="17"/>
      <c r="J82" s="230"/>
      <c r="K82" s="231"/>
      <c r="L82" s="231"/>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62"/>
      <c r="G83" s="463"/>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62"/>
      <c r="G84" s="463"/>
      <c r="H84" s="17"/>
      <c r="I84" s="17"/>
      <c r="J84" s="230"/>
      <c r="K84" s="231"/>
      <c r="L84" s="231"/>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62"/>
      <c r="G85" s="463"/>
      <c r="H85" s="17"/>
      <c r="I85" s="17"/>
      <c r="J85" s="230"/>
      <c r="K85" s="231"/>
      <c r="L85" s="231"/>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62"/>
      <c r="G86" s="463"/>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73"/>
      <c r="G87" s="474"/>
      <c r="H87" s="18"/>
      <c r="I87" s="18"/>
      <c r="J87" s="230"/>
      <c r="K87" s="231"/>
      <c r="L87" s="231"/>
      <c r="M87"/>
      <c r="N87"/>
      <c r="O87"/>
      <c r="P87"/>
      <c r="Q87"/>
      <c r="R87"/>
      <c r="S87"/>
      <c r="T87"/>
      <c r="U87"/>
      <c r="V87"/>
      <c r="W87"/>
      <c r="X87"/>
      <c r="Y87"/>
      <c r="Z87"/>
      <c r="AA87"/>
      <c r="AB87"/>
      <c r="AC87"/>
      <c r="AD87"/>
      <c r="AE87"/>
      <c r="AF87"/>
      <c r="AG87"/>
      <c r="AH87"/>
      <c r="AI87"/>
      <c r="AJ87"/>
    </row>
    <row r="88" spans="1:47" s="76" customFormat="1" ht="31.5" customHeight="1" x14ac:dyDescent="0.25">
      <c r="A88" s="457" t="s">
        <v>176</v>
      </c>
      <c r="B88" s="458"/>
      <c r="C88" s="64" t="s">
        <v>177</v>
      </c>
      <c r="D88" s="64" t="s">
        <v>233</v>
      </c>
      <c r="E88" s="161" t="s">
        <v>234</v>
      </c>
      <c r="F88" s="179" t="s">
        <v>180</v>
      </c>
      <c r="G88" s="180" t="s">
        <v>181</v>
      </c>
      <c r="H88" s="456"/>
      <c r="I88" s="456"/>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56"/>
      <c r="I89" s="456"/>
      <c r="J89" s="233" t="s">
        <v>184</v>
      </c>
      <c r="K89" s="233"/>
      <c r="L89" s="233"/>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31"/>
      <c r="I90" s="432"/>
      <c r="J90" s="231"/>
      <c r="K90" s="231"/>
      <c r="L90" s="231"/>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56"/>
      <c r="I91" s="456"/>
      <c r="J91" s="231"/>
      <c r="K91" s="231"/>
      <c r="L91" s="231"/>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425"/>
      <c r="F92" s="425"/>
      <c r="G92" s="425"/>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426"/>
      <c r="F93" s="426"/>
      <c r="G93" s="426"/>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79" t="s">
        <v>265</v>
      </c>
      <c r="B96" s="480"/>
      <c r="C96" s="297" t="s">
        <v>236</v>
      </c>
      <c r="D96" s="297" t="s">
        <v>193</v>
      </c>
      <c r="E96" s="299" t="s">
        <v>194</v>
      </c>
      <c r="F96" s="300"/>
      <c r="G96" s="303" t="s">
        <v>195</v>
      </c>
      <c r="H96" s="303"/>
      <c r="I96" s="303"/>
      <c r="J96" s="303"/>
      <c r="K96" s="303"/>
      <c r="L96" s="303"/>
      <c r="M96" s="303"/>
      <c r="N96" s="300"/>
      <c r="O96" s="299" t="s">
        <v>196</v>
      </c>
      <c r="P96" s="303"/>
      <c r="Q96" s="303"/>
      <c r="R96" s="300"/>
      <c r="S96" s="349" t="s">
        <v>197</v>
      </c>
      <c r="T96" s="297" t="s">
        <v>198</v>
      </c>
    </row>
    <row r="97" spans="1:20" ht="27" customHeight="1" x14ac:dyDescent="0.25">
      <c r="A97" s="481"/>
      <c r="B97" s="482"/>
      <c r="C97" s="472"/>
      <c r="D97" s="298"/>
      <c r="E97" s="301"/>
      <c r="F97" s="302"/>
      <c r="G97" s="304"/>
      <c r="H97" s="304"/>
      <c r="I97" s="304"/>
      <c r="J97" s="304"/>
      <c r="K97" s="304"/>
      <c r="L97" s="304"/>
      <c r="M97" s="304"/>
      <c r="N97" s="302"/>
      <c r="O97" s="301"/>
      <c r="P97" s="304"/>
      <c r="Q97" s="304"/>
      <c r="R97" s="302"/>
      <c r="S97" s="350"/>
      <c r="T97" s="298"/>
    </row>
    <row r="98" spans="1:20" ht="27" customHeight="1" x14ac:dyDescent="0.25">
      <c r="A98" s="483"/>
      <c r="B98" s="484"/>
      <c r="C98" s="472"/>
      <c r="D98" s="344" t="s">
        <v>199</v>
      </c>
      <c r="E98" s="345"/>
      <c r="F98" s="346"/>
      <c r="G98" s="344" t="s">
        <v>200</v>
      </c>
      <c r="H98" s="345"/>
      <c r="I98" s="345"/>
      <c r="J98" s="345"/>
      <c r="K98" s="345"/>
      <c r="L98" s="345"/>
      <c r="M98" s="345"/>
      <c r="N98" s="346"/>
      <c r="O98" s="344" t="s">
        <v>201</v>
      </c>
      <c r="P98" s="345"/>
      <c r="Q98" s="345"/>
      <c r="R98" s="346"/>
      <c r="S98" s="350"/>
      <c r="T98" s="297" t="s">
        <v>113</v>
      </c>
    </row>
    <row r="99" spans="1:20" ht="27" customHeight="1" x14ac:dyDescent="0.25">
      <c r="A99" s="77" t="s">
        <v>138</v>
      </c>
      <c r="B99" s="78"/>
      <c r="C99" s="298"/>
      <c r="D99" s="79" t="s">
        <v>202</v>
      </c>
      <c r="E99" s="79" t="s">
        <v>203</v>
      </c>
      <c r="F99" s="79" t="s">
        <v>204</v>
      </c>
      <c r="G99" s="79" t="s">
        <v>205</v>
      </c>
      <c r="H99" s="79" t="s">
        <v>206</v>
      </c>
      <c r="I99" s="79" t="s">
        <v>207</v>
      </c>
      <c r="J99" s="79" t="s">
        <v>208</v>
      </c>
      <c r="K99" s="79" t="s">
        <v>209</v>
      </c>
      <c r="L99" s="344" t="s">
        <v>210</v>
      </c>
      <c r="M99" s="346"/>
      <c r="N99" s="79" t="s">
        <v>211</v>
      </c>
      <c r="O99" s="79" t="s">
        <v>212</v>
      </c>
      <c r="P99" s="79" t="s">
        <v>213</v>
      </c>
      <c r="Q99" s="79" t="s">
        <v>214</v>
      </c>
      <c r="R99" s="79" t="s">
        <v>215</v>
      </c>
      <c r="S99" s="351"/>
      <c r="T99" s="298"/>
    </row>
    <row r="100" spans="1:20" ht="30" customHeight="1" x14ac:dyDescent="0.25">
      <c r="A100" s="80">
        <v>0.1</v>
      </c>
      <c r="B100" s="72" t="s">
        <v>156</v>
      </c>
      <c r="C100" s="412"/>
      <c r="D100" s="413"/>
      <c r="E100" s="413"/>
      <c r="F100" s="413"/>
      <c r="G100" s="413"/>
      <c r="H100" s="413"/>
      <c r="I100" s="413"/>
      <c r="J100" s="413"/>
      <c r="K100" s="413"/>
      <c r="L100" s="413"/>
      <c r="M100" s="413"/>
      <c r="N100" s="414"/>
      <c r="O100" s="34" t="s">
        <v>216</v>
      </c>
      <c r="P100" s="34"/>
      <c r="Q100" s="34"/>
      <c r="R100" s="34"/>
      <c r="S100" s="118">
        <f>SUM(C100:R100)</f>
        <v>0</v>
      </c>
      <c r="T100" s="37"/>
    </row>
    <row r="101" spans="1:20" ht="30" customHeight="1" x14ac:dyDescent="0.25">
      <c r="A101" s="71">
        <v>0.2</v>
      </c>
      <c r="B101" s="72" t="s">
        <v>158</v>
      </c>
      <c r="C101" s="310"/>
      <c r="D101" s="311"/>
      <c r="E101" s="311"/>
      <c r="F101" s="311"/>
      <c r="G101" s="311"/>
      <c r="H101" s="311"/>
      <c r="I101" s="311"/>
      <c r="J101" s="311"/>
      <c r="K101" s="311"/>
      <c r="L101" s="311"/>
      <c r="M101" s="311"/>
      <c r="N101" s="312"/>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412"/>
      <c r="M102" s="413"/>
      <c r="N102" s="414"/>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07"/>
      <c r="M103" s="308"/>
      <c r="N103" s="309"/>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07"/>
      <c r="M104" s="308"/>
      <c r="N104" s="309"/>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07"/>
      <c r="M105" s="308"/>
      <c r="N105" s="309"/>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07"/>
      <c r="M106" s="308"/>
      <c r="N106" s="309"/>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07"/>
      <c r="M107" s="308"/>
      <c r="N107" s="309"/>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07"/>
      <c r="M108" s="308"/>
      <c r="N108" s="309"/>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07"/>
      <c r="M109" s="308"/>
      <c r="N109" s="309"/>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07"/>
      <c r="M110" s="308"/>
      <c r="N110" s="309"/>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07"/>
      <c r="M111" s="308"/>
      <c r="N111" s="309"/>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07"/>
      <c r="M112" s="308"/>
      <c r="N112" s="309"/>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07"/>
      <c r="M113" s="308"/>
      <c r="N113" s="309"/>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07"/>
      <c r="M114" s="308"/>
      <c r="N114" s="309"/>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10"/>
      <c r="M115" s="311"/>
      <c r="N115" s="312"/>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412"/>
      <c r="M117" s="413"/>
      <c r="N117" s="414"/>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07"/>
      <c r="M118" s="308"/>
      <c r="N118" s="309"/>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10"/>
      <c r="M119" s="311"/>
      <c r="N119" s="312"/>
      <c r="O119" s="34" t="s">
        <v>216</v>
      </c>
      <c r="P119" s="34"/>
      <c r="Q119" s="34"/>
      <c r="R119" s="34"/>
      <c r="S119" s="118">
        <f t="shared" si="1"/>
        <v>0</v>
      </c>
      <c r="T119" s="31"/>
    </row>
    <row r="120" spans="1:20" ht="30" customHeight="1" x14ac:dyDescent="0.25">
      <c r="A120" s="289" t="s">
        <v>222</v>
      </c>
      <c r="B120" s="290"/>
      <c r="C120" s="286"/>
      <c r="D120" s="287"/>
      <c r="E120" s="288"/>
      <c r="F120" s="33"/>
      <c r="G120" s="335"/>
      <c r="H120" s="336"/>
      <c r="I120" s="336"/>
      <c r="J120" s="336"/>
      <c r="K120" s="336"/>
      <c r="L120" s="336"/>
      <c r="M120" s="336"/>
      <c r="N120" s="336"/>
      <c r="O120" s="336"/>
      <c r="P120" s="336"/>
      <c r="Q120" s="336"/>
      <c r="R120" s="337"/>
      <c r="S120" s="118">
        <f>F120</f>
        <v>0</v>
      </c>
      <c r="T120" s="136"/>
    </row>
    <row r="121" spans="1:20" ht="18" customHeight="1" x14ac:dyDescent="0.25">
      <c r="A121" s="256" t="s">
        <v>114</v>
      </c>
      <c r="B121" s="257"/>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6" t="e">
        <f>L116+M116</f>
        <v>#VALUE!</v>
      </c>
      <c r="M121" s="407"/>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256" t="s">
        <v>237</v>
      </c>
      <c r="B122" s="257"/>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8" t="e">
        <f>L121/$C$6</f>
        <v>#VALUE!</v>
      </c>
      <c r="M122" s="409"/>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71"/>
      <c r="R124" s="471"/>
      <c r="S124" s="471"/>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13"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C38C8221193E4CAF09FA519D3F0018" ma:contentTypeVersion="12" ma:contentTypeDescription="Create a new document." ma:contentTypeScope="" ma:versionID="60dbdc35d0cbaab91232e6831046c138">
  <xsd:schema xmlns:xsd="http://www.w3.org/2001/XMLSchema" xmlns:xs="http://www.w3.org/2001/XMLSchema" xmlns:p="http://schemas.microsoft.com/office/2006/metadata/properties" xmlns:ns3="99af9faa-cb3d-4e00-9080-b39c09f971da" xmlns:ns4="8eced65c-bcc6-44e0-9bbb-418d943945ff" targetNamespace="http://schemas.microsoft.com/office/2006/metadata/properties" ma:root="true" ma:fieldsID="9a87dba670a65cf7c7e6bc18f0c50f73" ns3:_="" ns4:_="">
    <xsd:import namespace="99af9faa-cb3d-4e00-9080-b39c09f971da"/>
    <xsd:import namespace="8eced65c-bcc6-44e0-9bbb-418d943945f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f9faa-cb3d-4e00-9080-b39c09f971d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ced65c-bcc6-44e0-9bbb-418d943945f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9af9faa-cb3d-4e00-9080-b39c09f971da">
      <UserInfo>
        <DisplayName>Aspa Skorletou</DisplayName>
        <AccountId>2409</AccountId>
        <AccountType/>
      </UserInfo>
    </SharedWithUsers>
    <_activity xmlns="8eced65c-bcc6-44e0-9bbb-418d943945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4C928E-DF3C-46AB-8460-0C2506467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f9faa-cb3d-4e00-9080-b39c09f971da"/>
    <ds:schemaRef ds:uri="8eced65c-bcc6-44e0-9bbb-418d94394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4AC41D-121D-458C-8935-45D90E0649C3}">
  <ds:schemaRefs>
    <ds:schemaRef ds:uri="http://www.w3.org/XML/1998/namespace"/>
    <ds:schemaRef ds:uri="http://schemas.microsoft.com/office/infopath/2007/PartnerControls"/>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8eced65c-bcc6-44e0-9bbb-418d943945ff"/>
    <ds:schemaRef ds:uri="99af9faa-cb3d-4e00-9080-b39c09f971da"/>
    <ds:schemaRef ds:uri="http://purl.org/dc/dcmitype/"/>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cp:lastModifiedBy>
  <cp:revision/>
  <dcterms:created xsi:type="dcterms:W3CDTF">2019-12-17T10:05:05Z</dcterms:created>
  <dcterms:modified xsi:type="dcterms:W3CDTF">2023-06-29T08:55:05Z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0x01010019C38C8221193E4CAF09FA519D3F0018</vt:lpwstr>
  </property>
</Properties>
</file>