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Dropbox (Scotch Partners)\Scotch Projects\1 Museum Street - 5259\02 - Document Control\Outgoing\00 - Site Wide\2023_06_29 - WLCA cost update\"/>
    </mc:Choice>
  </mc:AlternateContent>
  <xr:revisionPtr revIDLastSave="0" documentId="8_{CFA94E12-8C56-4DAA-AC01-D4A57EA079DA}" xr6:coauthVersionLast="47" xr6:coauthVersionMax="47" xr10:uidLastSave="{00000000-0000-0000-0000-000000000000}"/>
  <bookViews>
    <workbookView xWindow="-28920" yWindow="-120"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177" i="11" l="1"/>
  <c r="E26" i="11"/>
  <c r="E25" i="11"/>
  <c r="D26" i="11"/>
  <c r="D25" i="11"/>
  <c r="C26" i="11"/>
  <c r="C25" i="11"/>
  <c r="E44" i="9"/>
  <c r="E43" i="9"/>
  <c r="D44" i="9"/>
  <c r="D43" i="9"/>
  <c r="C44" i="9"/>
  <c r="C43" i="9"/>
  <c r="D26" i="10"/>
  <c r="C26" i="10"/>
  <c r="E26" i="10"/>
  <c r="E25" i="10"/>
  <c r="D25" i="10"/>
  <c r="C25" i="10"/>
  <c r="S83" i="10"/>
  <c r="N121" i="9" l="1"/>
  <c r="O121" i="9"/>
  <c r="F206" i="11" l="1"/>
  <c r="I104" i="10"/>
  <c r="F104" i="10"/>
  <c r="S192" i="11"/>
  <c r="F121" i="9" l="1"/>
  <c r="S103" i="10"/>
  <c r="S120" i="9"/>
  <c r="T206" i="11"/>
  <c r="S205" i="11"/>
  <c r="O206" i="11"/>
  <c r="G206" i="11"/>
  <c r="D76" i="10" l="1"/>
  <c r="I76" i="10"/>
  <c r="H76" i="10"/>
  <c r="I177" i="11"/>
  <c r="H177" i="11"/>
  <c r="I92" i="9"/>
  <c r="H92" i="9"/>
  <c r="D92" i="9"/>
  <c r="S201" i="11" l="1"/>
  <c r="S204" i="11"/>
  <c r="S203" i="11"/>
  <c r="S202" i="11"/>
  <c r="S199" i="11"/>
  <c r="L121" i="9" l="1"/>
  <c r="S101" i="9" l="1"/>
  <c r="S102" i="9"/>
  <c r="S103" i="9"/>
  <c r="S104" i="9"/>
  <c r="S105" i="9"/>
  <c r="S106" i="9"/>
  <c r="S107" i="9"/>
  <c r="S108" i="9"/>
  <c r="S109" i="9"/>
  <c r="S110" i="9"/>
  <c r="S111" i="9"/>
  <c r="S112" i="9"/>
  <c r="S113" i="9"/>
  <c r="S114" i="9"/>
  <c r="S115" i="9"/>
  <c r="S116" i="9"/>
  <c r="S117" i="9"/>
  <c r="S118" i="9"/>
  <c r="S119" i="9"/>
  <c r="I93" i="9"/>
  <c r="H93" i="9"/>
  <c r="D93" i="9"/>
  <c r="I178" i="11"/>
  <c r="H178" i="11"/>
  <c r="D17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86" i="11"/>
  <c r="S187" i="11"/>
  <c r="S188" i="11"/>
  <c r="S189" i="11"/>
  <c r="S191" i="11"/>
  <c r="S193" i="11"/>
  <c r="S194" i="11"/>
  <c r="S195" i="11"/>
  <c r="S196" i="11"/>
  <c r="S197" i="11"/>
  <c r="S198" i="11"/>
  <c r="S200" i="11"/>
  <c r="S185" i="11"/>
  <c r="P206" i="11"/>
  <c r="Q206" i="11"/>
  <c r="Q207" i="11" s="1"/>
  <c r="R206" i="11"/>
  <c r="R207" i="11" s="1"/>
  <c r="N206" i="11"/>
  <c r="N207" i="11" s="1"/>
  <c r="L206" i="11"/>
  <c r="J206" i="11"/>
  <c r="J207" i="11" s="1"/>
  <c r="I206" i="11"/>
  <c r="I207" i="11" s="1"/>
  <c r="H206" i="11"/>
  <c r="F207" i="11"/>
  <c r="E206" i="11"/>
  <c r="E207" i="11" s="1"/>
  <c r="D40" i="9" l="1"/>
  <c r="D41" i="9" s="1"/>
  <c r="E22" i="10"/>
  <c r="E23" i="10" s="1"/>
  <c r="D105" i="10"/>
  <c r="C23" i="10"/>
  <c r="D22" i="10"/>
  <c r="D23" i="10" s="1"/>
  <c r="D122" i="9"/>
  <c r="C40" i="9"/>
  <c r="C41" i="9" s="1"/>
  <c r="E40" i="9"/>
  <c r="E41" i="9" s="1"/>
  <c r="P207" i="11"/>
  <c r="H22" i="11"/>
  <c r="H34" i="9" s="1"/>
  <c r="H207" i="11"/>
  <c r="S104" i="10"/>
  <c r="S105" i="10" s="1"/>
  <c r="S121" i="9"/>
  <c r="S122" i="9" s="1"/>
  <c r="O122" i="9"/>
  <c r="H40" i="9"/>
  <c r="H41" i="9" s="1"/>
  <c r="G122" i="9"/>
  <c r="F40" i="9"/>
  <c r="F41" i="9" s="1"/>
  <c r="T122" i="9"/>
  <c r="I40" i="9"/>
  <c r="I41" i="9" s="1"/>
  <c r="G22" i="11"/>
  <c r="G34" i="9" s="1"/>
  <c r="G207" i="11"/>
  <c r="T207" i="11"/>
  <c r="I22" i="11"/>
  <c r="I34" i="9" s="1"/>
  <c r="O105" i="10"/>
  <c r="G105" i="10"/>
  <c r="F22" i="10"/>
  <c r="F23" i="10" s="1"/>
  <c r="T105" i="10"/>
  <c r="C105" i="10"/>
  <c r="K105" i="10"/>
  <c r="L105" i="10"/>
  <c r="G23" i="10"/>
  <c r="O207" i="11"/>
  <c r="L207" i="11"/>
  <c r="C122" i="9"/>
  <c r="N122" i="9"/>
  <c r="J122" i="9"/>
  <c r="I23" i="10"/>
  <c r="H22" i="10"/>
  <c r="H23" i="10" s="1"/>
  <c r="I23" i="11" l="1"/>
  <c r="I35" i="9" s="1"/>
  <c r="H23" i="11"/>
  <c r="H35" i="9" s="1"/>
  <c r="G23" i="11"/>
  <c r="G35" i="9" s="1"/>
  <c r="I77" i="10"/>
  <c r="H77" i="10"/>
  <c r="D77" i="10"/>
  <c r="D206" i="11" l="1"/>
  <c r="C22" i="11" s="1"/>
  <c r="C206" i="11"/>
  <c r="C34" i="9" l="1"/>
  <c r="C207" i="11"/>
  <c r="D207" i="11"/>
  <c r="C23" i="11" l="1"/>
  <c r="C35" i="9" s="1"/>
  <c r="K206" i="11"/>
  <c r="D22" i="11" s="1"/>
  <c r="S190" i="11"/>
  <c r="S206" i="11" s="1"/>
  <c r="D23" i="11" l="1"/>
  <c r="D35" i="9" s="1"/>
  <c r="D34" i="9"/>
  <c r="F22" i="11"/>
  <c r="E22" i="11"/>
  <c r="E34" i="9" s="1"/>
  <c r="K207" i="11"/>
  <c r="S207" i="11"/>
  <c r="F23" i="11" l="1"/>
  <c r="F35" i="9" s="1"/>
  <c r="F34" i="9"/>
  <c r="E23" i="11"/>
  <c r="E35" i="9" s="1"/>
</calcChain>
</file>

<file path=xl/sharedStrings.xml><?xml version="1.0" encoding="utf-8"?>
<sst xmlns="http://schemas.openxmlformats.org/spreadsheetml/2006/main" count="854" uniqueCount="310">
  <si>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</si>
  <si>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</si>
  <si>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</si>
  <si>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</si>
  <si>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</si>
  <si>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</si>
  <si>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</si>
  <si>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</si>
  <si>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</si>
  <si>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</si>
  <si>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</si>
  <si>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</si>
  <si>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</si>
  <si>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</si>
  <si>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</si>
  <si>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</si>
  <si>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</si>
  <si>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</si>
  <si>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</si>
  <si>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</si>
  <si>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</si>
  <si>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</si>
  <si>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</si>
  <si>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</si>
  <si>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</si>
  <si>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</si>
  <si>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</si>
  <si>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</si>
  <si>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</si>
  <si>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</si>
  <si>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</si>
  <si>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</si>
  <si>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</si>
  <si>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</si>
  <si>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</si>
  <si>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</si>
  <si>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</si>
  <si>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</si>
  <si>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</si>
  <si>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</si>
  <si>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</si>
  <si>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</si>
  <si>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</si>
  <si>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</si>
  <si>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</si>
  <si>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</si>
  <si>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</si>
  <si>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</si>
  <si>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</si>
  <si>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</si>
  <si>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</si>
  <si>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</si>
  <si>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</si>
  <si>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</si>
  <si>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</si>
  <si>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</si>
  <si>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</si>
  <si>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</si>
  <si>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</si>
  <si>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</si>
  <si>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</si>
  <si>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</si>
  <si>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</si>
  <si>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</si>
  <si>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</si>
  <si>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</si>
  <si>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</si>
  <si>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</si>
  <si>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</si>
  <si>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</si>
  <si>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</si>
  <si>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</si>
  <si>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</si>
  <si>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</si>
  <si>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</si>
  <si>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</si>
  <si>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</si>
  <si>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</si>
  <si>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</si>
  <si>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</si>
  <si>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</si>
  <si>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</si>
  <si>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</si>
  <si>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</si>
  <si>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</si>
  <si>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</si>
  <si>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</si>
  <si>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</si>
  <si>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</si>
  <si>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</si>
  <si>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</si>
  <si>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</si>
  <si>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</si>
  <si>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</si>
  <si>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</si>
  <si>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</si>
  <si>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</si>
  <si>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</si>
  <si>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</si>
  <si>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</si>
  <si>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</si>
  <si>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</si>
  <si>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</si>
  <si>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</si>
  <si>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</si>
  <si>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</si>
  <si>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</si>
  <si>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</si>
  <si>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</si>
  <si>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</si>
  <si>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</si>
  <si>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</si>
  <si>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</si>
  <si>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</si>
  <si>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</si>
  <si>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</si>
  <si>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</si>
  <si>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</si>
  <si>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</si>
  <si>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</si>
  <si>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</si>
  <si>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</si>
  <si>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</si>
  <si>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</si>
  <si>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</si>
  <si>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</si>
  <si>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</si>
  <si>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</si>
  <si>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</si>
  <si>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</si>
  <si>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</si>
  <si>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</si>
  <si>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</si>
  <si>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</si>
  <si>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</si>
  <si>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</si>
  <si>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</si>
  <si>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</si>
  <si>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</si>
  <si>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</si>
  <si>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</si>
  <si>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</si>
  <si>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</si>
  <si>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</si>
  <si>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</si>
  <si>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</si>
  <si>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</si>
  <si>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</si>
  <si>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</si>
  <si>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</si>
  <si>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</si>
  <si>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</si>
  <si>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</si>
  <si>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</si>
  <si>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</si>
  <si>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</si>
  <si>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</si>
  <si>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</si>
  <si>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</si>
  <si>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</si>
  <si>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</si>
  <si>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</si>
  <si>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</si>
  <si>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</si>
  <si>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</si>
  <si>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</si>
  <si>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</si>
  <si>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</si>
  <si>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</si>
  <si>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</si>
  <si>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</si>
  <si>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</si>
  <si>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</si>
  <si>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</si>
  <si>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</si>
  <si>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</si>
  <si>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</si>
  <si>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</si>
  <si>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</si>
  <si>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</si>
  <si>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</si>
  <si>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</si>
  <si>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</si>
  <si>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</si>
  <si>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</si>
  <si>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</si>
  <si>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</si>
  <si>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</si>
  <si>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</si>
  <si>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</si>
  <si>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</si>
  <si>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</si>
  <si>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</si>
  <si>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</si>
  <si>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</si>
  <si>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</si>
  <si>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</si>
  <si>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</si>
  <si>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</si>
  <si>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</si>
  <si>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</si>
  <si>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</si>
  <si>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</si>
  <si>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</si>
  <si>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</si>
  <si>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</si>
  <si>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</si>
  <si>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</si>
  <si>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</si>
  <si>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</si>
  <si>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</si>
  <si>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</si>
  <si>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</si>
  <si>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</si>
  <si>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</si>
  <si>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</si>
  <si>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</si>
  <si>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</si>
  <si>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</si>
  <si>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</si>
  <si>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</si>
  <si>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</si>
  <si>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</si>
  <si>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</si>
  <si>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</si>
  <si>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</si>
  <si>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</si>
  <si>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</si>
  <si>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</si>
  <si>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</si>
  <si>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</si>
  <si>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</si>
  <si>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</si>
  <si>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</si>
  <si>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</si>
  <si>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</si>
  <si>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</si>
  <si>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</si>
  <si>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</si>
  <si>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</si>
  <si>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</si>
  <si>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</si>
  <si>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</si>
  <si>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</si>
  <si>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</si>
  <si>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</si>
  <si>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</si>
  <si>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</si>
  <si>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</si>
  <si>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</si>
  <si>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</si>
  <si>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</si>
  <si>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</si>
  <si>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</si>
  <si>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</si>
  <si>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</si>
  <si>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</si>
  <si>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</si>
  <si>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</si>
  <si>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</si>
  <si>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</si>
  <si>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</si>
  <si>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</si>
  <si>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</si>
  <si>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</si>
  <si>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</si>
  <si>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</si>
  <si>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</si>
  <si>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</si>
  <si>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</si>
  <si>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</si>
  <si>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</si>
  <si>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</si>
  <si>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</si>
  <si>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</si>
  <si>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</si>
  <si>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</si>
  <si>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</si>
  <si>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</si>
  <si>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</si>
  <si>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</si>
  <si>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</si>
  <si>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</si>
  <si>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</si>
  <si>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</si>
  <si>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</si>
  <si>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</si>
  <si>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</si>
  <si>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</si>
  <si>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</si>
  <si>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</si>
  <si>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</si>
  <si>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</si>
  <si>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</si>
  <si>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</si>
  <si>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</si>
  <si>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</si>
  <si>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</si>
  <si>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</si>
  <si>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</si>
  <si>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</si>
  <si>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TM54</t>
  </si>
  <si>
    <t xml:space="preserve">The application scheme retains the much of the basement of the existing building. Please see report submitted with this application examining and comparing the options for retaining and redeveloping the site in question " Retention &amp; Redevelopment – Options Review &amp; WLC comparison" for a full analysis. 
</t>
  </si>
  <si>
    <t>1 Museum Street Site</t>
  </si>
  <si>
    <t>Class E &amp; C3</t>
  </si>
  <si>
    <t>1 Museum Street - Demolition of existing buildings and redevelopment to provide a single new building rising to 19 storeys, providing office (Class E(g)(i)) accommodation on upper levels and a range of flexible town centre uses (Class E) at ground level.
West Central Street - A series of new and refurbished buildings rising to ground plus 5 storeys, providing residential accommodation (market, Low-cost rent and Intermediate rent) on upper levels (Class C3) and flexible town centre uses (Class E) at ground level.
High Holborn - Demolition of existing buildings and redevelopment to provide a single new building rising to 4 storeys, providing residential (Class C3) accommodation on upper levels and a flexible town centre use (Class E) at ground level.
Vine Lane - Demolition of existing buildings and redevelopment to provide a single new building rising to 5 storeys, providing market residential units with a flexible town centre use (Class E) at ground level.</t>
  </si>
  <si>
    <t xml:space="preserve">The benchmark chosen for this is Office due to having hte largest GIA of the whole site. Please see individual spreadsheets for building specific information. The Museum Street site performs within A1-A5 benchmarks, but does not achieve the aspirational benchmarks. For Module A this could be due to large amount of concrete and steel in foundations and glazing. Module B-C is also within the benchmarks, but not the aspirational WLC benchmarks. As part of the next work stage, the design team will work to reduce the B module, particularly relating to external walls and services, through good design and specifying low carbon products where possible, prioritising products with better life cycles than the recommendations. </t>
  </si>
  <si>
    <t xml:space="preserve">Please see individual building spreadsheets for more information. </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</si>
  <si>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please see Appendix of report for certification.</t>
  </si>
  <si>
    <t>96.87% coverage of the cost plan has been accounted for in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</si>
</sst>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1" xfId="0" applyFill="1" applyBorder="1" applyAlignment="1" applyProtection="1">
      <alignment horizontal="left" vertical="center" wrapText="1"/>
      <protection locked="0"/>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3" fontId="0" fillId="9" borderId="1" xfId="0" applyNumberFormat="1" applyFill="1" applyBorder="1" applyAlignment="1" applyProtection="1">
      <alignment horizontal="left" vertical="center" wrapText="1"/>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3"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1073150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0" t="s">
        <v>36</v>
      </c>
      <c r="B1" s="201"/>
      <c r="C1" s="211"/>
      <c r="D1" s="211"/>
      <c r="E1" s="211"/>
      <c r="F1" s="211"/>
    </row>
    <row r="2" spans="1:8" ht="15.75" customHeight="1" x14ac:dyDescent="0.25">
      <c r="A2" s="198" t="s">
        <v>37</v>
      </c>
      <c r="B2" s="199"/>
      <c r="C2" s="212"/>
      <c r="D2" s="212"/>
      <c r="E2" s="212"/>
      <c r="F2" s="212"/>
    </row>
    <row r="3" spans="1:8" ht="15.75" customHeight="1" x14ac:dyDescent="0.25">
      <c r="A3" s="199" t="s">
        <v>38</v>
      </c>
      <c r="B3" s="202"/>
      <c r="C3" s="212"/>
      <c r="D3" s="212"/>
      <c r="E3" s="212"/>
      <c r="F3" s="212"/>
    </row>
    <row r="4" spans="1:8" ht="15.75" customHeight="1" x14ac:dyDescent="0.25">
      <c r="A4" s="198" t="s">
        <v>39</v>
      </c>
      <c r="B4" s="199"/>
      <c r="C4" s="212"/>
      <c r="D4" s="212"/>
      <c r="E4" s="212"/>
      <c r="F4" s="212"/>
    </row>
    <row r="5" spans="1:8" ht="15.75" customHeight="1" x14ac:dyDescent="0.25">
      <c r="A5" s="198" t="s">
        <v>40</v>
      </c>
      <c r="B5" s="199"/>
      <c r="C5" s="212"/>
      <c r="D5" s="212"/>
      <c r="E5" s="212"/>
      <c r="F5" s="212"/>
    </row>
    <row r="6" spans="1:8" ht="15.75" customHeight="1" x14ac:dyDescent="0.25">
      <c r="A6" s="198" t="s">
        <v>41</v>
      </c>
      <c r="B6" s="199"/>
      <c r="C6" s="212"/>
      <c r="D6" s="212"/>
      <c r="E6" s="212"/>
      <c r="F6" s="212"/>
    </row>
    <row r="7" spans="1:8" s="43" customFormat="1" ht="15.75" customHeight="1" x14ac:dyDescent="0.25">
      <c r="A7" s="198" t="s">
        <v>42</v>
      </c>
      <c r="B7" s="199"/>
      <c r="C7" s="212"/>
      <c r="D7" s="212"/>
      <c r="E7" s="212"/>
      <c r="F7" s="212"/>
    </row>
    <row r="8" spans="1:8" s="43" customFormat="1" ht="15.75" customHeight="1" x14ac:dyDescent="0.25">
      <c r="A8" s="198" t="s">
        <v>43</v>
      </c>
      <c r="B8" s="199"/>
      <c r="C8" s="218"/>
      <c r="D8" s="218"/>
      <c r="E8" s="218"/>
      <c r="F8" s="218"/>
      <c r="G8" s="44"/>
    </row>
    <row r="9" spans="1:8" s="43" customFormat="1" ht="15.75" customHeight="1" x14ac:dyDescent="0.25">
      <c r="A9" s="44"/>
      <c r="B9" s="44"/>
      <c r="C9" s="44"/>
      <c r="D9" s="44"/>
      <c r="E9" s="44"/>
      <c r="F9" s="44"/>
      <c r="G9" s="44"/>
    </row>
    <row r="10" spans="1:8" s="46" customFormat="1" ht="42.75" customHeight="1" x14ac:dyDescent="0.25">
      <c r="A10" s="219" t="s">
        <v>44</v>
      </c>
      <c r="B10" s="219" t="s">
        <v>45</v>
      </c>
      <c r="C10" s="220" t="s">
        <v>46</v>
      </c>
      <c r="D10" s="221"/>
      <c r="E10" s="223" t="s">
        <v>47</v>
      </c>
      <c r="F10" s="224"/>
      <c r="G10"/>
    </row>
    <row r="11" spans="1:8" ht="55.5" customHeight="1" x14ac:dyDescent="0.25">
      <c r="A11" s="205">
        <v>1</v>
      </c>
      <c r="B11" s="203" t="s">
        <v>48</v>
      </c>
      <c r="C11" s="207" t="s">
        <v>49</v>
      </c>
      <c r="D11" s="208"/>
      <c r="E11" s="162" t="s">
        <v>50</v>
      </c>
      <c r="F11" s="164" t="s">
        <v>51</v>
      </c>
      <c r="H11" s="165"/>
    </row>
    <row r="12" spans="1:8" ht="44.25" customHeight="1" x14ac:dyDescent="0.25">
      <c r="A12" s="206"/>
      <c r="B12" s="204"/>
      <c r="C12" s="209"/>
      <c r="D12" s="210"/>
      <c r="E12" s="162" t="s">
        <v>52</v>
      </c>
      <c r="F12" s="164" t="s">
        <v>53</v>
      </c>
      <c r="H12" s="165"/>
    </row>
    <row r="13" spans="1:8" ht="54" customHeight="1" x14ac:dyDescent="0.25">
      <c r="A13" s="206"/>
      <c r="B13" s="204"/>
      <c r="C13" s="209"/>
      <c r="D13" s="210"/>
      <c r="E13" s="163" t="s">
        <v>54</v>
      </c>
      <c r="F13" s="166" t="s">
        <v>55</v>
      </c>
      <c r="H13" s="165"/>
    </row>
    <row r="14" spans="1:8" ht="38.25" customHeight="1" x14ac:dyDescent="0.25">
      <c r="A14" s="42">
        <v>2</v>
      </c>
      <c r="B14" s="47" t="s">
        <v>56</v>
      </c>
      <c r="C14" s="196" t="s">
        <v>57</v>
      </c>
      <c r="D14" s="197"/>
      <c r="E14" s="217"/>
      <c r="F14" s="217"/>
    </row>
    <row r="15" spans="1:8" ht="68.25" customHeight="1" x14ac:dyDescent="0.25">
      <c r="A15" s="42">
        <v>3</v>
      </c>
      <c r="B15" s="47" t="s">
        <v>58</v>
      </c>
      <c r="C15" s="196" t="s">
        <v>59</v>
      </c>
      <c r="D15" s="197"/>
      <c r="E15" s="217"/>
      <c r="F15" s="217"/>
    </row>
    <row r="16" spans="1:8" ht="39.75" customHeight="1" x14ac:dyDescent="0.25">
      <c r="A16" s="42">
        <v>4</v>
      </c>
      <c r="B16" s="47" t="s">
        <v>60</v>
      </c>
      <c r="C16" s="196" t="s">
        <v>61</v>
      </c>
      <c r="D16" s="197"/>
      <c r="E16" s="217"/>
      <c r="F16" s="217"/>
    </row>
    <row r="17" spans="1:6" ht="54" customHeight="1" x14ac:dyDescent="0.25">
      <c r="A17" s="42">
        <v>5</v>
      </c>
      <c r="B17" s="47" t="s">
        <v>62</v>
      </c>
      <c r="C17" s="196" t="s">
        <v>63</v>
      </c>
      <c r="D17" s="197"/>
      <c r="E17" s="217"/>
      <c r="F17" s="217"/>
    </row>
    <row r="18" spans="1:6" ht="51" customHeight="1" x14ac:dyDescent="0.25">
      <c r="A18" s="42">
        <v>6</v>
      </c>
      <c r="B18" s="47" t="s">
        <v>64</v>
      </c>
      <c r="C18" s="196" t="s">
        <v>65</v>
      </c>
      <c r="D18" s="197"/>
      <c r="E18" s="217"/>
      <c r="F18" s="217"/>
    </row>
    <row r="19" spans="1:6" ht="67.5" customHeight="1" x14ac:dyDescent="0.25">
      <c r="A19" s="42">
        <v>7</v>
      </c>
      <c r="B19" s="47" t="s">
        <v>66</v>
      </c>
      <c r="C19" s="196" t="s">
        <v>67</v>
      </c>
      <c r="D19" s="197"/>
      <c r="E19" s="217"/>
      <c r="F19" s="217"/>
    </row>
    <row r="20" spans="1:6" ht="63" customHeight="1" x14ac:dyDescent="0.25">
      <c r="A20" s="42">
        <v>8</v>
      </c>
      <c r="B20" s="47" t="s">
        <v>68</v>
      </c>
      <c r="C20" s="196" t="s">
        <v>69</v>
      </c>
      <c r="D20" s="197"/>
      <c r="E20" s="217"/>
      <c r="F20" s="217"/>
    </row>
    <row r="21" spans="1:6" ht="85.5" customHeight="1" x14ac:dyDescent="0.25">
      <c r="A21" s="42">
        <v>9</v>
      </c>
      <c r="B21" s="47" t="s">
        <v>70</v>
      </c>
      <c r="C21" s="196" t="s">
        <v>71</v>
      </c>
      <c r="D21" s="197"/>
      <c r="E21" s="217"/>
      <c r="F21" s="217"/>
    </row>
    <row r="22" spans="1:6" ht="49.5" customHeight="1" x14ac:dyDescent="0.25">
      <c r="A22" s="42">
        <v>10</v>
      </c>
      <c r="B22" s="47" t="s">
        <v>72</v>
      </c>
      <c r="C22" s="196" t="s">
        <v>73</v>
      </c>
      <c r="D22" s="197"/>
      <c r="E22" s="217"/>
      <c r="F22" s="217"/>
    </row>
    <row r="23" spans="1:6" ht="85.5" customHeight="1" x14ac:dyDescent="0.25">
      <c r="A23" s="42">
        <v>11</v>
      </c>
      <c r="B23" s="47" t="s">
        <v>74</v>
      </c>
      <c r="C23" s="196" t="s">
        <v>75</v>
      </c>
      <c r="D23" s="197"/>
      <c r="E23" s="217"/>
      <c r="F23" s="217"/>
    </row>
    <row r="24" spans="1:6" ht="54.75" customHeight="1" x14ac:dyDescent="0.25">
      <c r="A24" s="42">
        <v>12</v>
      </c>
      <c r="B24" s="47" t="s">
        <v>76</v>
      </c>
      <c r="C24" s="196" t="s">
        <v>77</v>
      </c>
      <c r="D24" s="197"/>
      <c r="E24" s="217"/>
      <c r="F24" s="217"/>
    </row>
    <row r="25" spans="1:6" ht="78" customHeight="1" x14ac:dyDescent="0.25">
      <c r="A25" s="42">
        <v>13</v>
      </c>
      <c r="B25" s="47" t="s">
        <v>78</v>
      </c>
      <c r="C25" s="196" t="s">
        <v>79</v>
      </c>
      <c r="D25" s="197"/>
      <c r="E25" s="217"/>
      <c r="F25" s="217"/>
    </row>
    <row r="26" spans="1:6" ht="81" customHeight="1" x14ac:dyDescent="0.25">
      <c r="A26" s="42">
        <v>14</v>
      </c>
      <c r="B26" s="47" t="s">
        <v>80</v>
      </c>
      <c r="C26" s="196" t="s">
        <v>81</v>
      </c>
      <c r="D26" s="197"/>
      <c r="E26" s="217"/>
      <c r="F26" s="217"/>
    </row>
    <row r="27" spans="1:6" ht="81" customHeight="1" x14ac:dyDescent="0.25">
      <c r="A27" s="42">
        <v>15</v>
      </c>
      <c r="B27" s="47" t="s">
        <v>82</v>
      </c>
      <c r="C27" s="197" t="s">
        <v>83</v>
      </c>
      <c r="D27" s="216"/>
      <c r="E27" s="222"/>
      <c r="F27" s="222"/>
    </row>
    <row r="28" spans="1:6" ht="70.5" customHeight="1" x14ac:dyDescent="0.25">
      <c r="A28" s="42">
        <v>16</v>
      </c>
      <c r="B28" s="167" t="s">
        <v>84</v>
      </c>
      <c r="C28" s="214" t="s">
        <v>85</v>
      </c>
      <c r="D28" s="215"/>
      <c r="E28" s="217"/>
      <c r="F28" s="217"/>
    </row>
    <row r="29" spans="1:6" ht="13" x14ac:dyDescent="0.3">
      <c r="B29" s="213"/>
      <c r="C29" s="213"/>
      <c r="D29" s="213"/>
      <c r="E29" s="213"/>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3" t="s">
        <v>36</v>
      </c>
      <c r="B1" s="334"/>
      <c r="C1" s="335"/>
      <c r="D1" s="335"/>
      <c r="E1" s="335"/>
      <c r="F1" s="336"/>
      <c r="G1" s="168"/>
    </row>
    <row r="2" spans="1:19" ht="13" x14ac:dyDescent="0.3">
      <c r="A2" s="198" t="s">
        <v>37</v>
      </c>
      <c r="B2" s="198"/>
      <c r="C2" s="240"/>
      <c r="D2" s="240"/>
      <c r="E2" s="240"/>
      <c r="F2" s="240"/>
      <c r="G2" s="168"/>
      <c r="H2" s="347" t="s">
        <v>86</v>
      </c>
      <c r="I2" s="348"/>
      <c r="J2" s="349"/>
      <c r="K2" s="50"/>
    </row>
    <row r="3" spans="1:19" ht="13" x14ac:dyDescent="0.25">
      <c r="A3" s="199" t="s">
        <v>38</v>
      </c>
      <c r="B3" s="337"/>
      <c r="C3" s="240"/>
      <c r="D3" s="240"/>
      <c r="E3" s="240"/>
      <c r="F3" s="240"/>
      <c r="G3" s="168"/>
      <c r="H3" s="126"/>
      <c r="I3" s="345" t="s">
        <v>87</v>
      </c>
      <c r="J3" s="346"/>
      <c r="K3" s="46"/>
    </row>
    <row r="4" spans="1:19" ht="13" x14ac:dyDescent="0.25">
      <c r="A4" s="198" t="s">
        <v>88</v>
      </c>
      <c r="B4" s="198"/>
      <c r="C4" s="240"/>
      <c r="D4" s="240"/>
      <c r="E4" s="240"/>
      <c r="F4" s="240"/>
      <c r="G4" s="168"/>
      <c r="H4" s="39"/>
      <c r="I4" s="345" t="s">
        <v>89</v>
      </c>
      <c r="J4" s="346"/>
      <c r="K4" s="46"/>
    </row>
    <row r="5" spans="1:19" ht="21" customHeight="1" x14ac:dyDescent="0.25">
      <c r="A5" s="198" t="s">
        <v>40</v>
      </c>
      <c r="B5" s="198"/>
      <c r="C5" s="238"/>
      <c r="D5" s="240"/>
      <c r="E5" s="240"/>
      <c r="F5" s="240"/>
      <c r="G5" s="168"/>
      <c r="H5" s="145"/>
      <c r="I5" s="345" t="s">
        <v>90</v>
      </c>
      <c r="J5" s="346"/>
    </row>
    <row r="6" spans="1:19" ht="14.5" x14ac:dyDescent="0.25">
      <c r="A6" s="198" t="s">
        <v>41</v>
      </c>
      <c r="B6" s="198"/>
      <c r="C6" s="240"/>
      <c r="D6" s="240"/>
      <c r="E6" s="240"/>
      <c r="F6" s="240"/>
      <c r="G6" s="168"/>
    </row>
    <row r="7" spans="1:19" x14ac:dyDescent="0.25">
      <c r="A7"/>
      <c r="C7"/>
      <c r="D7"/>
      <c r="E7"/>
      <c r="F7"/>
      <c r="G7" s="168"/>
    </row>
    <row r="8" spans="1:19" ht="15" customHeight="1" x14ac:dyDescent="0.3">
      <c r="A8" s="333" t="s">
        <v>91</v>
      </c>
      <c r="B8" s="334"/>
      <c r="C8" s="335"/>
      <c r="D8" s="335"/>
      <c r="E8" s="335"/>
      <c r="F8" s="336"/>
      <c r="G8" s="168"/>
      <c r="H8" s="168"/>
    </row>
    <row r="9" spans="1:19" s="43" customFormat="1" x14ac:dyDescent="0.25">
      <c r="A9" s="198" t="s">
        <v>42</v>
      </c>
      <c r="B9" s="198"/>
      <c r="C9" s="240"/>
      <c r="D9" s="240"/>
      <c r="E9" s="240"/>
      <c r="F9" s="240"/>
      <c r="O9" s="49"/>
      <c r="P9" s="49"/>
      <c r="Q9" s="49"/>
      <c r="R9" s="49"/>
    </row>
    <row r="10" spans="1:19" s="43" customFormat="1" ht="13" x14ac:dyDescent="0.25">
      <c r="A10" s="198" t="s">
        <v>92</v>
      </c>
      <c r="B10" s="198"/>
      <c r="C10" s="357"/>
      <c r="D10" s="240"/>
      <c r="E10" s="240"/>
      <c r="F10" s="240"/>
      <c r="G10" s="44"/>
      <c r="O10" s="49"/>
      <c r="P10" s="49"/>
      <c r="Q10" s="49"/>
      <c r="R10" s="49"/>
    </row>
    <row r="11" spans="1:19" ht="13" x14ac:dyDescent="0.3">
      <c r="A11" s="104"/>
      <c r="B11" s="105" t="s">
        <v>93</v>
      </c>
      <c r="C11" s="106" t="s">
        <v>94</v>
      </c>
      <c r="D11" s="107"/>
      <c r="E11" s="107"/>
      <c r="F11" s="108"/>
      <c r="G11" s="50"/>
    </row>
    <row r="12" spans="1:19" ht="64.5" customHeight="1" x14ac:dyDescent="0.3">
      <c r="A12" s="199" t="s">
        <v>95</v>
      </c>
      <c r="B12" s="337"/>
      <c r="C12" s="341" t="s">
        <v>96</v>
      </c>
      <c r="D12" s="342"/>
      <c r="E12" s="342"/>
      <c r="F12" s="343"/>
      <c r="G12" s="169"/>
      <c r="H12" s="168"/>
      <c r="I12" s="168"/>
    </row>
    <row r="13" spans="1:19" ht="39" customHeight="1" x14ac:dyDescent="0.3">
      <c r="A13" s="198" t="s">
        <v>97</v>
      </c>
      <c r="B13" s="198"/>
      <c r="C13" s="238"/>
      <c r="D13" s="238"/>
      <c r="E13" s="238"/>
      <c r="F13" s="238"/>
      <c r="G13" s="170"/>
      <c r="H13" s="168"/>
      <c r="I13" s="168"/>
    </row>
    <row r="14" spans="1:19" ht="20.25" customHeight="1" x14ac:dyDescent="0.3">
      <c r="A14" s="199" t="s">
        <v>98</v>
      </c>
      <c r="B14" s="337"/>
      <c r="C14" s="338" t="s">
        <v>99</v>
      </c>
      <c r="D14" s="339"/>
      <c r="E14" s="339"/>
      <c r="F14" s="340"/>
      <c r="G14" s="169"/>
      <c r="H14" s="168"/>
      <c r="I14" s="168"/>
    </row>
    <row r="15" spans="1:19" ht="35.25" customHeight="1" x14ac:dyDescent="0.3">
      <c r="A15" s="277" t="s">
        <v>100</v>
      </c>
      <c r="B15" s="277"/>
      <c r="C15" s="238" t="s">
        <v>101</v>
      </c>
      <c r="D15" s="238"/>
      <c r="E15" s="238"/>
      <c r="F15" s="238"/>
      <c r="G15" s="169"/>
      <c r="H15" s="169"/>
      <c r="I15" s="169"/>
      <c r="J15" s="169"/>
      <c r="K15" s="169"/>
      <c r="L15" s="169"/>
      <c r="M15" s="168"/>
      <c r="N15" s="168"/>
      <c r="O15" s="171"/>
      <c r="P15" s="171"/>
      <c r="Q15" s="171"/>
      <c r="R15" s="171"/>
      <c r="S15" s="168"/>
    </row>
    <row r="16" spans="1:19" ht="27.75" customHeight="1" x14ac:dyDescent="0.3">
      <c r="A16" s="277" t="s">
        <v>102</v>
      </c>
      <c r="B16" s="277"/>
      <c r="C16" s="238"/>
      <c r="D16" s="238"/>
      <c r="E16" s="238"/>
      <c r="F16" s="238"/>
      <c r="G16" s="169"/>
      <c r="H16" s="169"/>
      <c r="I16" s="168"/>
      <c r="J16" s="168"/>
      <c r="K16" s="168"/>
      <c r="L16" s="168"/>
      <c r="M16" s="168"/>
      <c r="N16" s="168"/>
      <c r="O16" s="171"/>
      <c r="P16" s="171"/>
      <c r="Q16" s="171"/>
      <c r="R16" s="171"/>
      <c r="S16" s="168"/>
    </row>
    <row r="17" spans="1:19" ht="27.75" customHeight="1" x14ac:dyDescent="0.3">
      <c r="A17" s="350" t="s">
        <v>103</v>
      </c>
      <c r="B17" s="351"/>
      <c r="C17" s="341" t="s">
        <v>104</v>
      </c>
      <c r="D17" s="342"/>
      <c r="E17" s="342"/>
      <c r="F17" s="343"/>
      <c r="G17" s="169"/>
      <c r="H17" s="169"/>
      <c r="I17" s="168"/>
      <c r="J17" s="168"/>
      <c r="K17" s="168"/>
      <c r="L17" s="168"/>
      <c r="M17" s="168"/>
      <c r="N17" s="168"/>
      <c r="O17" s="171"/>
      <c r="P17" s="171"/>
      <c r="Q17" s="171"/>
      <c r="R17" s="171"/>
      <c r="S17" s="168"/>
    </row>
    <row r="18" spans="1:19" ht="27.75" customHeight="1" x14ac:dyDescent="0.3">
      <c r="A18" s="352"/>
      <c r="B18" s="353"/>
      <c r="C18" s="341" t="s">
        <v>105</v>
      </c>
      <c r="D18" s="342"/>
      <c r="E18" s="342"/>
      <c r="F18" s="343"/>
      <c r="G18" s="169"/>
      <c r="H18" s="169"/>
      <c r="I18" s="168"/>
    </row>
    <row r="19" spans="1:19" ht="13" x14ac:dyDescent="0.3">
      <c r="A19" s="51"/>
      <c r="B19" s="51"/>
      <c r="C19" s="51"/>
      <c r="D19" s="51"/>
      <c r="E19" s="51"/>
      <c r="F19" s="51"/>
      <c r="G19" s="51"/>
    </row>
    <row r="20" spans="1:19" ht="52.5" customHeight="1" x14ac:dyDescent="0.25">
      <c r="A20" s="344" t="s">
        <v>106</v>
      </c>
      <c r="B20" s="233"/>
      <c r="C20" s="233"/>
      <c r="D20" s="233"/>
      <c r="E20" s="233"/>
      <c r="F20" s="233"/>
      <c r="G20" s="233"/>
      <c r="H20" s="233"/>
      <c r="I20" s="233"/>
    </row>
    <row r="21" spans="1:19" s="46" customFormat="1" ht="33.75" customHeight="1" x14ac:dyDescent="0.25">
      <c r="A21" s="358"/>
      <c r="B21" s="359"/>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4" t="s">
        <v>114</v>
      </c>
      <c r="B22" s="3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0" t="s">
        <v>115</v>
      </c>
      <c r="B23" s="29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4" t="s">
        <v>116</v>
      </c>
      <c r="B24" s="355"/>
      <c r="C24" s="360" t="s">
        <v>117</v>
      </c>
      <c r="D24" s="361"/>
      <c r="E24" s="362"/>
      <c r="F24" s="363"/>
      <c r="G24" s="364"/>
      <c r="H24" s="364"/>
      <c r="I24" s="365"/>
    </row>
    <row r="25" spans="1:19" ht="33.75" customHeight="1" x14ac:dyDescent="0.3">
      <c r="A25" s="354" t="s">
        <v>118</v>
      </c>
      <c r="B25" s="355"/>
      <c r="C25" s="138" t="str">
        <f>VLOOKUP($C$24,'WLC benchmarks'!$B$10:$E$13,2, TRUE)</f>
        <v>&lt;850</v>
      </c>
      <c r="D25" s="138" t="str">
        <f>VLOOKUP($C$24,'WLC benchmarks'!$B$10:$E$13,3, TRUE)</f>
        <v>&lt;350</v>
      </c>
      <c r="E25" s="138" t="str">
        <f>VLOOKUP($C$24,'WLC benchmarks'!$B$10:$E$13,4, TRUE)</f>
        <v>&lt;1200</v>
      </c>
      <c r="F25" s="366"/>
      <c r="G25" s="367"/>
      <c r="H25" s="367"/>
      <c r="I25" s="368"/>
      <c r="J25" s="168"/>
      <c r="K25" s="169"/>
    </row>
    <row r="26" spans="1:19"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369"/>
      <c r="G26" s="370"/>
      <c r="H26" s="370"/>
      <c r="I26" s="371"/>
    </row>
    <row r="27" spans="1:19" ht="69" customHeight="1" x14ac:dyDescent="0.25">
      <c r="A27" s="354" t="s">
        <v>120</v>
      </c>
      <c r="B27" s="355"/>
      <c r="C27" s="238" t="s">
        <v>121</v>
      </c>
      <c r="D27" s="238"/>
      <c r="E27" s="238"/>
      <c r="F27" s="238"/>
      <c r="G27" s="238"/>
      <c r="H27" s="238"/>
      <c r="I27" s="238"/>
    </row>
    <row r="28" spans="1:19" ht="15.75" customHeight="1" x14ac:dyDescent="0.3">
      <c r="A28" s="55"/>
      <c r="B28" s="55"/>
      <c r="C28" s="45"/>
      <c r="D28" s="45"/>
      <c r="E28" s="45"/>
      <c r="F28" s="45"/>
      <c r="G28" s="51"/>
    </row>
    <row r="29" spans="1:19" ht="15.75" customHeight="1" x14ac:dyDescent="0.25">
      <c r="A29" s="356" t="s">
        <v>122</v>
      </c>
      <c r="B29" s="356"/>
      <c r="C29" s="356"/>
      <c r="D29" s="356"/>
      <c r="E29" s="356"/>
      <c r="F29" s="356"/>
      <c r="G29" s="168"/>
    </row>
    <row r="30" spans="1:19" ht="27.75" customHeight="1" x14ac:dyDescent="0.3">
      <c r="A30" s="273" t="s">
        <v>50</v>
      </c>
      <c r="B30" s="273"/>
      <c r="C30" s="274" t="s">
        <v>123</v>
      </c>
      <c r="D30" s="275"/>
      <c r="E30" s="275"/>
      <c r="F30" s="276"/>
      <c r="G30" s="51"/>
    </row>
    <row r="31" spans="1:19" ht="27" customHeight="1" x14ac:dyDescent="0.3">
      <c r="A31" s="277" t="s">
        <v>124</v>
      </c>
      <c r="B31" s="277"/>
      <c r="C31" s="240" t="s">
        <v>53</v>
      </c>
      <c r="D31" s="240"/>
      <c r="E31" s="240"/>
      <c r="F31" s="240"/>
      <c r="G31" s="51"/>
    </row>
    <row r="32" spans="1:19" ht="27" customHeight="1" x14ac:dyDescent="0.3">
      <c r="A32" s="277" t="s">
        <v>54</v>
      </c>
      <c r="B32" s="277"/>
      <c r="C32" s="240" t="s">
        <v>55</v>
      </c>
      <c r="D32" s="240"/>
      <c r="E32" s="240"/>
      <c r="F32" s="240"/>
      <c r="G32" s="51"/>
    </row>
    <row r="33" spans="1:48" ht="15.75" customHeight="1" x14ac:dyDescent="0.3">
      <c r="A33" s="55"/>
      <c r="B33" s="55"/>
      <c r="C33" s="45"/>
      <c r="D33" s="45"/>
      <c r="E33" s="45"/>
      <c r="F33" s="45"/>
      <c r="G33" s="51"/>
    </row>
    <row r="34" spans="1:48" ht="33" customHeight="1" x14ac:dyDescent="0.3">
      <c r="A34" s="233" t="s">
        <v>125</v>
      </c>
      <c r="B34" s="234"/>
      <c r="C34" s="237" t="s">
        <v>126</v>
      </c>
      <c r="D34" s="237"/>
      <c r="E34" s="237"/>
      <c r="F34" s="58" t="s">
        <v>127</v>
      </c>
      <c r="G34" s="51"/>
      <c r="H34" s="56"/>
      <c r="I34" s="56"/>
      <c r="J34" s="54"/>
      <c r="K34" s="54"/>
      <c r="L34" s="54"/>
      <c r="M34" s="54"/>
      <c r="N34" s="57"/>
      <c r="O34" s="54"/>
      <c r="P34" s="54"/>
      <c r="Q34" s="54"/>
    </row>
    <row r="35" spans="1:48" ht="24.75" customHeight="1" x14ac:dyDescent="0.3">
      <c r="A35" s="233"/>
      <c r="B35" s="234"/>
      <c r="C35" s="238" t="s">
        <v>128</v>
      </c>
      <c r="D35" s="238"/>
      <c r="E35" s="238"/>
      <c r="F35" s="39"/>
      <c r="G35" s="51"/>
      <c r="H35" s="56"/>
      <c r="I35" s="56"/>
      <c r="J35" s="59"/>
      <c r="K35" s="59"/>
      <c r="L35" s="59"/>
      <c r="M35" s="59"/>
      <c r="N35" s="57"/>
      <c r="O35" s="54"/>
      <c r="P35" s="54"/>
      <c r="Q35" s="54"/>
    </row>
    <row r="36" spans="1:48" ht="12.75" customHeight="1" x14ac:dyDescent="0.3">
      <c r="A36" s="233"/>
      <c r="B36" s="234"/>
      <c r="C36" s="239"/>
      <c r="D36" s="239"/>
      <c r="E36" s="239"/>
      <c r="F36" s="39"/>
      <c r="G36" s="51"/>
      <c r="H36" s="56"/>
      <c r="I36" s="56"/>
      <c r="J36" s="54"/>
      <c r="K36" s="54"/>
      <c r="L36" s="54"/>
      <c r="M36" s="54"/>
      <c r="N36" s="57"/>
      <c r="O36" s="54"/>
      <c r="P36" s="54"/>
      <c r="Q36" s="54"/>
    </row>
    <row r="37" spans="1:48" ht="12.75" customHeight="1" x14ac:dyDescent="0.3">
      <c r="A37" s="233"/>
      <c r="B37" s="234"/>
      <c r="C37" s="239"/>
      <c r="D37" s="239"/>
      <c r="E37" s="239"/>
      <c r="F37" s="39"/>
      <c r="G37" s="51"/>
      <c r="H37" s="56"/>
      <c r="I37" s="56"/>
      <c r="J37" s="54"/>
      <c r="K37" s="54"/>
      <c r="L37" s="54"/>
      <c r="M37" s="54"/>
      <c r="N37" s="57"/>
      <c r="O37" s="54"/>
      <c r="P37" s="54"/>
      <c r="Q37" s="54"/>
    </row>
    <row r="38" spans="1:48" s="46" customFormat="1" ht="13" x14ac:dyDescent="0.3">
      <c r="A38" s="235"/>
      <c r="B38" s="236"/>
      <c r="C38" s="240"/>
      <c r="D38" s="240"/>
      <c r="E38" s="240"/>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3" t="s">
        <v>129</v>
      </c>
      <c r="B40" s="234"/>
      <c r="C40" s="237" t="s">
        <v>130</v>
      </c>
      <c r="D40" s="237"/>
      <c r="E40" s="237"/>
      <c r="F40" s="58" t="s">
        <v>131</v>
      </c>
      <c r="G40" s="51"/>
      <c r="O40" s="48"/>
      <c r="P40" s="48"/>
      <c r="Q40" s="48"/>
      <c r="R40" s="48"/>
    </row>
    <row r="41" spans="1:48" s="46" customFormat="1" ht="12.75" customHeight="1" x14ac:dyDescent="0.3">
      <c r="A41" s="233"/>
      <c r="B41" s="234"/>
      <c r="C41" s="240" t="s">
        <v>132</v>
      </c>
      <c r="D41" s="240"/>
      <c r="E41" s="240"/>
      <c r="F41" s="12"/>
      <c r="G41" s="51"/>
      <c r="O41" s="48"/>
      <c r="P41" s="48"/>
      <c r="Q41" s="48"/>
      <c r="R41" s="48"/>
    </row>
    <row r="42" spans="1:48" x14ac:dyDescent="0.25">
      <c r="A42" s="233"/>
      <c r="B42" s="234"/>
      <c r="C42" s="239"/>
      <c r="D42" s="239"/>
      <c r="E42" s="239"/>
      <c r="F42" s="12"/>
    </row>
    <row r="43" spans="1:48" x14ac:dyDescent="0.25">
      <c r="A43" s="233"/>
      <c r="B43" s="234"/>
      <c r="C43" s="243"/>
      <c r="D43" s="244"/>
      <c r="E43" s="245"/>
      <c r="F43" s="12"/>
      <c r="J43" s="46"/>
      <c r="K43" s="46"/>
      <c r="L43" s="46"/>
    </row>
    <row r="44" spans="1:48" x14ac:dyDescent="0.25">
      <c r="A44" s="233"/>
      <c r="B44" s="234"/>
      <c r="C44" s="243"/>
      <c r="D44" s="244"/>
      <c r="E44" s="245"/>
      <c r="F44" s="12"/>
      <c r="J44" s="46"/>
      <c r="K44" s="46"/>
      <c r="L44" s="46"/>
    </row>
    <row r="45" spans="1:48" x14ac:dyDescent="0.25">
      <c r="B45" s="225"/>
      <c r="C45" s="225"/>
      <c r="D45" s="225"/>
      <c r="E45" s="225"/>
      <c r="F45" s="225"/>
    </row>
    <row r="46" spans="1:48" s="52" customFormat="1" ht="13" x14ac:dyDescent="0.25">
      <c r="A46"/>
      <c r="B46" s="213"/>
      <c r="C46" s="213"/>
      <c r="D46" s="213"/>
      <c r="E46" s="213"/>
      <c r="F46" s="213"/>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6" t="s">
        <v>133</v>
      </c>
      <c r="B47" s="226"/>
      <c r="C47" s="241" t="s">
        <v>134</v>
      </c>
      <c r="D47" s="242"/>
      <c r="E47" s="375" t="s">
        <v>135</v>
      </c>
      <c r="F47" s="253" t="s">
        <v>136</v>
      </c>
      <c r="G47" s="254"/>
      <c r="H47" s="241" t="s">
        <v>137</v>
      </c>
      <c r="I47" s="372"/>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3" t="s">
        <v>138</v>
      </c>
      <c r="B48" s="374"/>
      <c r="C48" s="64" t="s">
        <v>139</v>
      </c>
      <c r="D48" s="64" t="s">
        <v>140</v>
      </c>
      <c r="E48" s="376"/>
      <c r="F48" s="255"/>
      <c r="G48" s="25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6" t="s">
        <v>143</v>
      </c>
      <c r="B49" s="247"/>
      <c r="C49" s="65" t="s">
        <v>144</v>
      </c>
      <c r="D49" s="66" t="s">
        <v>145</v>
      </c>
      <c r="E49" s="250" t="s">
        <v>146</v>
      </c>
      <c r="F49" s="227" t="s">
        <v>147</v>
      </c>
      <c r="G49" s="22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8"/>
      <c r="B50" s="249"/>
      <c r="C50" s="67" t="s">
        <v>150</v>
      </c>
      <c r="D50" s="66" t="s">
        <v>151</v>
      </c>
      <c r="E50" s="251"/>
      <c r="F50" s="229"/>
      <c r="G50" s="23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8"/>
      <c r="B51" s="249"/>
      <c r="C51" s="67" t="s">
        <v>154</v>
      </c>
      <c r="D51" s="68" t="s">
        <v>155</v>
      </c>
      <c r="E51" s="252"/>
      <c r="F51" s="231"/>
      <c r="G51" s="23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7"/>
      <c r="F52" s="270"/>
      <c r="G52" s="271"/>
      <c r="H52" s="11"/>
      <c r="I52" s="11"/>
      <c r="J52" s="319" t="s">
        <v>157</v>
      </c>
      <c r="K52" s="320"/>
      <c r="L52" s="32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8"/>
      <c r="F53" s="270"/>
      <c r="G53" s="271"/>
      <c r="H53" s="11"/>
      <c r="I53" s="11"/>
      <c r="J53" s="229"/>
      <c r="K53" s="301"/>
      <c r="L53" s="30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8"/>
      <c r="F54" s="270"/>
      <c r="G54" s="271"/>
      <c r="H54" s="11"/>
      <c r="I54" s="11"/>
      <c r="J54" s="229"/>
      <c r="K54" s="301"/>
      <c r="L54" s="30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9"/>
      <c r="F55" s="270"/>
      <c r="G55" s="271"/>
      <c r="H55" s="11"/>
      <c r="I55" s="11"/>
      <c r="J55" s="229"/>
      <c r="K55" s="301"/>
      <c r="L55" s="30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0"/>
      <c r="G56" s="271"/>
      <c r="H56" s="11"/>
      <c r="I56" s="11"/>
      <c r="J56" s="229"/>
      <c r="K56" s="301"/>
      <c r="L56" s="30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0"/>
      <c r="G57" s="271"/>
      <c r="H57" s="11"/>
      <c r="I57" s="11"/>
      <c r="J57" s="229"/>
      <c r="K57" s="301"/>
      <c r="L57" s="30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0"/>
      <c r="G58" s="271"/>
      <c r="H58" s="11"/>
      <c r="I58" s="11"/>
      <c r="J58" s="229"/>
      <c r="K58" s="301"/>
      <c r="L58" s="30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0"/>
      <c r="G59" s="271"/>
      <c r="H59" s="11"/>
      <c r="I59" s="11"/>
      <c r="J59" s="229"/>
      <c r="K59" s="301"/>
      <c r="L59" s="30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0"/>
      <c r="G60" s="271"/>
      <c r="H60" s="11"/>
      <c r="I60" s="11"/>
      <c r="J60" s="229"/>
      <c r="K60" s="301"/>
      <c r="L60" s="30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0"/>
      <c r="G61" s="271"/>
      <c r="H61" s="11"/>
      <c r="I61" s="11"/>
      <c r="J61" s="229"/>
      <c r="K61" s="301"/>
      <c r="L61" s="30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0"/>
      <c r="G62" s="271"/>
      <c r="H62" s="11"/>
      <c r="I62" s="11"/>
      <c r="J62" s="229"/>
      <c r="K62" s="301"/>
      <c r="L62" s="30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0"/>
      <c r="G63" s="271"/>
      <c r="H63" s="11"/>
      <c r="I63" s="11"/>
      <c r="J63" s="229"/>
      <c r="K63" s="301"/>
      <c r="L63" s="30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0"/>
      <c r="G64" s="271"/>
      <c r="H64" s="11"/>
      <c r="I64" s="11"/>
      <c r="J64" s="229"/>
      <c r="K64" s="301"/>
      <c r="L64" s="30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9"/>
      <c r="K65" s="301"/>
      <c r="L65" s="30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9"/>
      <c r="K66" s="301"/>
      <c r="L66" s="30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9"/>
      <c r="K67" s="301"/>
      <c r="L67" s="30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9"/>
      <c r="K68" s="301"/>
      <c r="L68" s="30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9"/>
      <c r="K69" s="301"/>
      <c r="L69" s="30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9"/>
      <c r="K70" s="301"/>
      <c r="L70" s="30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7"/>
      <c r="G71" s="318"/>
      <c r="H71" s="11"/>
      <c r="I71" s="11"/>
      <c r="J71" s="229"/>
      <c r="K71" s="301"/>
      <c r="L71" s="30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0" t="s">
        <v>176</v>
      </c>
      <c r="B72" s="331"/>
      <c r="C72" s="64" t="s">
        <v>177</v>
      </c>
      <c r="D72" s="64" t="s">
        <v>178</v>
      </c>
      <c r="E72" s="161" t="s">
        <v>179</v>
      </c>
      <c r="F72" s="178" t="s">
        <v>180</v>
      </c>
      <c r="G72" s="178" t="s">
        <v>181</v>
      </c>
      <c r="H72" s="332"/>
      <c r="I72" s="332"/>
      <c r="J72" s="229"/>
      <c r="K72" s="301"/>
      <c r="L72" s="30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2"/>
      <c r="I73" s="303"/>
      <c r="J73" s="319" t="s">
        <v>184</v>
      </c>
      <c r="K73" s="320"/>
      <c r="L73" s="32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9"/>
      <c r="K74" s="301"/>
      <c r="L74" s="30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8"/>
      <c r="I75" s="269"/>
      <c r="J75" s="229"/>
      <c r="K75" s="301"/>
      <c r="L75" s="30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6"/>
      <c r="F76" s="267"/>
      <c r="G76" s="267"/>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6"/>
      <c r="F77" s="266"/>
      <c r="G77" s="266"/>
      <c r="H77" s="156" t="e">
        <f t="shared" ref="H77:I77" si="1">H76/$C$6</f>
        <v>#DIV/0!</v>
      </c>
      <c r="I77" s="156" t="e">
        <f t="shared" si="1"/>
        <v>#DIV/0!</v>
      </c>
      <c r="J77" s="327"/>
      <c r="K77" s="327"/>
      <c r="L77" s="327"/>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9" t="s">
        <v>191</v>
      </c>
      <c r="B79" s="310"/>
      <c r="C79" s="315" t="s">
        <v>192</v>
      </c>
      <c r="D79" s="315" t="s">
        <v>193</v>
      </c>
      <c r="E79" s="257" t="s">
        <v>194</v>
      </c>
      <c r="F79" s="259"/>
      <c r="G79" s="258" t="s">
        <v>195</v>
      </c>
      <c r="H79" s="258"/>
      <c r="I79" s="258"/>
      <c r="J79" s="258"/>
      <c r="K79" s="258"/>
      <c r="L79" s="258"/>
      <c r="M79" s="258"/>
      <c r="N79" s="258"/>
      <c r="O79" s="257" t="s">
        <v>196</v>
      </c>
      <c r="P79" s="258"/>
      <c r="Q79" s="258"/>
      <c r="R79" s="259"/>
      <c r="S79" s="263" t="s">
        <v>197</v>
      </c>
      <c r="T79" s="259" t="s">
        <v>198</v>
      </c>
    </row>
    <row r="80" spans="1:48" ht="39.4" customHeight="1" x14ac:dyDescent="0.25">
      <c r="A80" s="311"/>
      <c r="B80" s="312"/>
      <c r="C80" s="328"/>
      <c r="D80" s="316"/>
      <c r="E80" s="260"/>
      <c r="F80" s="262"/>
      <c r="G80" s="261"/>
      <c r="H80" s="261"/>
      <c r="I80" s="261"/>
      <c r="J80" s="261"/>
      <c r="K80" s="261"/>
      <c r="L80" s="261"/>
      <c r="M80" s="261"/>
      <c r="N80" s="261"/>
      <c r="O80" s="260"/>
      <c r="P80" s="261"/>
      <c r="Q80" s="261"/>
      <c r="R80" s="262"/>
      <c r="S80" s="264"/>
      <c r="T80" s="262"/>
    </row>
    <row r="81" spans="1:20" ht="24.75" customHeight="1" x14ac:dyDescent="0.25">
      <c r="A81" s="313"/>
      <c r="B81" s="314"/>
      <c r="C81" s="328"/>
      <c r="D81" s="298" t="s">
        <v>199</v>
      </c>
      <c r="E81" s="299"/>
      <c r="F81" s="300"/>
      <c r="G81" s="298" t="s">
        <v>200</v>
      </c>
      <c r="H81" s="299"/>
      <c r="I81" s="299"/>
      <c r="J81" s="299"/>
      <c r="K81" s="299"/>
      <c r="L81" s="299"/>
      <c r="M81" s="299"/>
      <c r="N81" s="300"/>
      <c r="O81" s="298" t="s">
        <v>201</v>
      </c>
      <c r="P81" s="299"/>
      <c r="Q81" s="299"/>
      <c r="R81" s="300"/>
      <c r="S81" s="264"/>
      <c r="T81" s="259" t="s">
        <v>113</v>
      </c>
    </row>
    <row r="82" spans="1:20" ht="27" customHeight="1" x14ac:dyDescent="0.25">
      <c r="A82" s="77" t="s">
        <v>138</v>
      </c>
      <c r="B82" s="78"/>
      <c r="C82" s="329"/>
      <c r="D82" s="79" t="s">
        <v>202</v>
      </c>
      <c r="E82" s="79" t="s">
        <v>203</v>
      </c>
      <c r="F82" s="79" t="s">
        <v>204</v>
      </c>
      <c r="G82" s="79" t="s">
        <v>205</v>
      </c>
      <c r="H82" s="79" t="s">
        <v>206</v>
      </c>
      <c r="I82" s="79" t="s">
        <v>207</v>
      </c>
      <c r="J82" s="79" t="s">
        <v>208</v>
      </c>
      <c r="K82" s="79" t="s">
        <v>209</v>
      </c>
      <c r="L82" s="298" t="s">
        <v>210</v>
      </c>
      <c r="M82" s="300"/>
      <c r="N82" s="79" t="s">
        <v>211</v>
      </c>
      <c r="O82" s="79" t="s">
        <v>212</v>
      </c>
      <c r="P82" s="79" t="s">
        <v>213</v>
      </c>
      <c r="Q82" s="79" t="s">
        <v>214</v>
      </c>
      <c r="R82" s="79" t="s">
        <v>215</v>
      </c>
      <c r="S82" s="265"/>
      <c r="T82" s="262"/>
    </row>
    <row r="83" spans="1:20" ht="30" customHeight="1" x14ac:dyDescent="0.25">
      <c r="A83" s="80">
        <v>0.1</v>
      </c>
      <c r="B83" s="72" t="s">
        <v>156</v>
      </c>
      <c r="C83" s="321"/>
      <c r="D83" s="322"/>
      <c r="E83" s="322"/>
      <c r="F83" s="322"/>
      <c r="G83" s="322"/>
      <c r="H83" s="322"/>
      <c r="I83" s="322"/>
      <c r="J83" s="322"/>
      <c r="K83" s="322"/>
      <c r="L83" s="322"/>
      <c r="M83" s="322"/>
      <c r="N83" s="323"/>
      <c r="O83" s="21" t="s">
        <v>216</v>
      </c>
      <c r="P83" s="21"/>
      <c r="Q83" s="21"/>
      <c r="R83" s="21"/>
      <c r="S83" s="124">
        <f>SUM(C83:R83)</f>
        <v>0</v>
      </c>
      <c r="T83" s="23"/>
    </row>
    <row r="84" spans="1:20" ht="30" customHeight="1" x14ac:dyDescent="0.25">
      <c r="A84" s="71">
        <v>0.2</v>
      </c>
      <c r="B84" s="72" t="s">
        <v>158</v>
      </c>
      <c r="C84" s="324"/>
      <c r="D84" s="325"/>
      <c r="E84" s="325"/>
      <c r="F84" s="325"/>
      <c r="G84" s="325"/>
      <c r="H84" s="325"/>
      <c r="I84" s="325"/>
      <c r="J84" s="325"/>
      <c r="K84" s="325"/>
      <c r="L84" s="325"/>
      <c r="M84" s="325"/>
      <c r="N84" s="326"/>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1"/>
      <c r="M85" s="282"/>
      <c r="N85" s="28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4"/>
      <c r="M86" s="285"/>
      <c r="N86" s="28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4"/>
      <c r="M87" s="285"/>
      <c r="N87" s="28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4"/>
      <c r="M88" s="285"/>
      <c r="N88" s="28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4"/>
      <c r="M89" s="285"/>
      <c r="N89" s="28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4"/>
      <c r="M90" s="285"/>
      <c r="N90" s="28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4"/>
      <c r="M91" s="285"/>
      <c r="N91" s="28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4"/>
      <c r="M92" s="285"/>
      <c r="N92" s="28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4"/>
      <c r="M93" s="285"/>
      <c r="N93" s="28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4"/>
      <c r="M94" s="285"/>
      <c r="N94" s="28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4"/>
      <c r="M95" s="285"/>
      <c r="N95" s="28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4"/>
      <c r="M96" s="285"/>
      <c r="N96" s="28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4"/>
      <c r="M97" s="285"/>
      <c r="N97" s="28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7"/>
      <c r="M98" s="288"/>
      <c r="N98" s="28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1"/>
      <c r="M100" s="282"/>
      <c r="N100" s="28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4"/>
      <c r="M101" s="285"/>
      <c r="N101" s="28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7"/>
      <c r="M102" s="288"/>
      <c r="N102" s="289"/>
      <c r="O102" s="21" t="s">
        <v>216</v>
      </c>
      <c r="P102" s="21"/>
      <c r="Q102" s="21"/>
      <c r="R102" s="21"/>
      <c r="S102" s="124">
        <f>SUM(C102:R102)</f>
        <v>0</v>
      </c>
      <c r="T102" s="23"/>
    </row>
    <row r="103" spans="1:47" ht="30" customHeight="1" x14ac:dyDescent="0.25">
      <c r="A103" s="307" t="s">
        <v>222</v>
      </c>
      <c r="B103" s="308"/>
      <c r="C103" s="304"/>
      <c r="D103" s="305"/>
      <c r="E103" s="306"/>
      <c r="F103" s="24"/>
      <c r="G103" s="278"/>
      <c r="H103" s="279"/>
      <c r="I103" s="279"/>
      <c r="J103" s="279"/>
      <c r="K103" s="279"/>
      <c r="L103" s="279"/>
      <c r="M103" s="279"/>
      <c r="N103" s="279"/>
      <c r="O103" s="279"/>
      <c r="P103" s="279"/>
      <c r="Q103" s="279"/>
      <c r="R103" s="280"/>
      <c r="S103" s="118">
        <f>F103</f>
        <v>0</v>
      </c>
      <c r="T103" s="136"/>
    </row>
    <row r="104" spans="1:47" ht="27" customHeight="1" x14ac:dyDescent="0.25">
      <c r="A104" s="290" t="s">
        <v>114</v>
      </c>
      <c r="B104" s="29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2" t="e">
        <f>L99+M99</f>
        <v>#VALUE!</v>
      </c>
      <c r="M104" s="293"/>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4" t="s">
        <v>115</v>
      </c>
      <c r="B105" s="295"/>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6" t="e">
        <f>L104/$C$6</f>
        <v>#VALUE!</v>
      </c>
      <c r="M105" s="297"/>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2" t="s">
        <v>223</v>
      </c>
      <c r="B106" s="272"/>
      <c r="C106" s="272"/>
      <c r="D106" s="272"/>
      <c r="E106" s="272"/>
      <c r="F106" s="272"/>
      <c r="G106" s="272"/>
      <c r="H106" s="272"/>
      <c r="I106" s="272"/>
      <c r="J106" s="272"/>
      <c r="K106" s="272"/>
      <c r="L106" s="272"/>
      <c r="M106" s="272"/>
      <c r="N106" s="272"/>
      <c r="O106" s="272"/>
      <c r="P106" s="272"/>
      <c r="Q106" s="272"/>
      <c r="R106" s="272"/>
      <c r="S106" s="272"/>
      <c r="T106" s="272"/>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45"/>
  <sheetViews>
    <sheetView showGridLines="0" tabSelected="1" topLeftCell="A13" zoomScale="115" zoomScaleNormal="115" workbookViewId="0">
      <selection activeCell="C15" sqref="C15:F15"/>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7" width="22.54296875" customWidth="1"/>
    <col min="18"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10" t="s">
        <v>36</v>
      </c>
      <c r="B1" s="410"/>
      <c r="C1" s="411"/>
      <c r="D1" s="411"/>
      <c r="E1" s="411"/>
      <c r="F1" s="411"/>
    </row>
    <row r="2" spans="1:11" ht="13" x14ac:dyDescent="0.3">
      <c r="A2" s="198" t="s">
        <v>37</v>
      </c>
      <c r="B2" s="198"/>
      <c r="C2" s="240" t="s">
        <v>303</v>
      </c>
      <c r="D2" s="240"/>
      <c r="E2" s="240"/>
      <c r="F2" s="240"/>
      <c r="H2" s="431" t="s">
        <v>86</v>
      </c>
      <c r="I2" s="431"/>
      <c r="J2" s="431"/>
      <c r="K2" s="50"/>
    </row>
    <row r="3" spans="1:11" ht="13" x14ac:dyDescent="0.25">
      <c r="A3" s="199" t="s">
        <v>38</v>
      </c>
      <c r="B3" s="337"/>
      <c r="C3" s="240"/>
      <c r="D3" s="240"/>
      <c r="E3" s="240"/>
      <c r="F3" s="240"/>
      <c r="H3" s="126"/>
      <c r="I3" s="345" t="s">
        <v>87</v>
      </c>
      <c r="J3" s="346"/>
      <c r="K3" s="46"/>
    </row>
    <row r="4" spans="1:11" ht="13" x14ac:dyDescent="0.25">
      <c r="A4" s="198" t="s">
        <v>88</v>
      </c>
      <c r="B4" s="198"/>
      <c r="C4" s="240" t="s">
        <v>304</v>
      </c>
      <c r="D4" s="240"/>
      <c r="E4" s="240"/>
      <c r="F4" s="240"/>
      <c r="H4" s="157"/>
      <c r="I4" s="429" t="s">
        <v>89</v>
      </c>
      <c r="J4" s="430"/>
      <c r="K4" s="46"/>
    </row>
    <row r="5" spans="1:11" ht="136" customHeight="1" x14ac:dyDescent="0.3">
      <c r="A5" s="198" t="s">
        <v>40</v>
      </c>
      <c r="B5" s="198"/>
      <c r="C5" s="238" t="s">
        <v>305</v>
      </c>
      <c r="D5" s="240"/>
      <c r="E5" s="240"/>
      <c r="F5" s="240"/>
      <c r="H5" s="145"/>
      <c r="I5" s="427" t="s">
        <v>90</v>
      </c>
      <c r="J5" s="428"/>
    </row>
    <row r="6" spans="1:11" ht="14.5" x14ac:dyDescent="0.25">
      <c r="A6" s="198" t="s">
        <v>41</v>
      </c>
      <c r="B6" s="198"/>
      <c r="C6" s="380">
        <v>30980</v>
      </c>
      <c r="D6" s="240"/>
      <c r="E6" s="240"/>
      <c r="F6" s="240"/>
    </row>
    <row r="7" spans="1:11" x14ac:dyDescent="0.25">
      <c r="A7"/>
      <c r="C7"/>
      <c r="D7"/>
      <c r="E7"/>
      <c r="F7"/>
    </row>
    <row r="8" spans="1:11" ht="22.5" customHeight="1" x14ac:dyDescent="0.25">
      <c r="A8" s="381" t="s">
        <v>91</v>
      </c>
      <c r="B8" s="382"/>
      <c r="C8" s="382"/>
      <c r="D8" s="382"/>
      <c r="E8" s="382"/>
      <c r="F8" s="383"/>
    </row>
    <row r="9" spans="1:11" s="43" customFormat="1" x14ac:dyDescent="0.25">
      <c r="A9" s="198" t="s">
        <v>42</v>
      </c>
      <c r="B9" s="198"/>
      <c r="C9" s="240" t="s">
        <v>298</v>
      </c>
      <c r="D9" s="240"/>
      <c r="E9" s="240"/>
      <c r="F9" s="240"/>
    </row>
    <row r="10" spans="1:11" s="43" customFormat="1" ht="13" x14ac:dyDescent="0.25">
      <c r="A10" s="198" t="s">
        <v>92</v>
      </c>
      <c r="B10" s="198"/>
      <c r="C10" s="357">
        <v>45098</v>
      </c>
      <c r="D10" s="240"/>
      <c r="E10" s="240"/>
      <c r="F10" s="240"/>
      <c r="G10" s="44"/>
    </row>
    <row r="11" spans="1:11" ht="13" x14ac:dyDescent="0.3">
      <c r="A11" s="104"/>
      <c r="B11" s="105" t="s">
        <v>93</v>
      </c>
      <c r="C11" s="106" t="s">
        <v>301</v>
      </c>
      <c r="D11" s="107"/>
      <c r="E11" s="107"/>
      <c r="F11" s="108"/>
      <c r="G11" s="50"/>
    </row>
    <row r="12" spans="1:11" ht="64.5" customHeight="1" x14ac:dyDescent="0.3">
      <c r="A12" s="199" t="s">
        <v>95</v>
      </c>
      <c r="B12" s="337"/>
      <c r="C12" s="238" t="s">
        <v>96</v>
      </c>
      <c r="D12" s="238"/>
      <c r="E12" s="238"/>
      <c r="F12" s="238"/>
      <c r="G12" s="50"/>
    </row>
    <row r="13" spans="1:11" ht="39" customHeight="1" x14ac:dyDescent="0.3">
      <c r="A13" s="198" t="s">
        <v>97</v>
      </c>
      <c r="B13" s="198"/>
      <c r="C13" s="238" t="s">
        <v>299</v>
      </c>
      <c r="D13" s="238"/>
      <c r="E13" s="238"/>
      <c r="F13" s="238"/>
      <c r="G13" s="51"/>
    </row>
    <row r="14" spans="1:11" ht="39.75" customHeight="1" x14ac:dyDescent="0.3">
      <c r="A14" s="199" t="s">
        <v>225</v>
      </c>
      <c r="B14" s="337"/>
      <c r="C14" s="338" t="s">
        <v>300</v>
      </c>
      <c r="D14" s="339"/>
      <c r="E14" s="339"/>
      <c r="F14" s="340"/>
      <c r="G14" s="51"/>
    </row>
    <row r="15" spans="1:11" ht="39.75" customHeight="1" x14ac:dyDescent="0.3">
      <c r="A15" s="277" t="s">
        <v>100</v>
      </c>
      <c r="B15" s="277"/>
      <c r="C15" s="238" t="s">
        <v>309</v>
      </c>
      <c r="D15" s="238"/>
      <c r="E15" s="238"/>
      <c r="F15" s="238"/>
      <c r="G15" s="51"/>
    </row>
    <row r="16" spans="1:11" ht="97.5" customHeight="1" x14ac:dyDescent="0.3">
      <c r="A16" s="277" t="s">
        <v>227</v>
      </c>
      <c r="B16" s="277"/>
      <c r="C16" s="238" t="s">
        <v>308</v>
      </c>
      <c r="D16" s="238"/>
      <c r="E16" s="238"/>
      <c r="F16" s="238"/>
      <c r="G16" s="51"/>
    </row>
    <row r="17" spans="1:17" ht="40.5" customHeight="1" x14ac:dyDescent="0.3">
      <c r="A17" s="350" t="s">
        <v>103</v>
      </c>
      <c r="B17" s="351"/>
      <c r="C17" s="341" t="s">
        <v>104</v>
      </c>
      <c r="D17" s="342"/>
      <c r="E17" s="342"/>
      <c r="F17" s="343"/>
      <c r="G17" s="51"/>
    </row>
    <row r="18" spans="1:17" ht="39.75" customHeight="1" x14ac:dyDescent="0.3">
      <c r="A18" s="352"/>
      <c r="B18" s="353"/>
      <c r="C18" s="341" t="s">
        <v>105</v>
      </c>
      <c r="D18" s="342"/>
      <c r="E18" s="342"/>
      <c r="F18" s="343"/>
      <c r="G18" s="51"/>
    </row>
    <row r="19" spans="1:17" ht="16.149999999999999" customHeight="1" x14ac:dyDescent="0.3">
      <c r="A19" s="51"/>
      <c r="B19" s="51"/>
      <c r="C19" s="51"/>
      <c r="D19" s="51"/>
      <c r="E19" s="51"/>
      <c r="F19" s="51"/>
      <c r="G19" s="51"/>
    </row>
    <row r="20" spans="1:17" ht="40.15" customHeight="1" x14ac:dyDescent="0.25">
      <c r="A20" s="344" t="s">
        <v>228</v>
      </c>
      <c r="B20" s="233"/>
      <c r="C20" s="233"/>
      <c r="D20" s="233"/>
      <c r="E20" s="233"/>
      <c r="F20" s="233"/>
      <c r="G20" s="233"/>
      <c r="H20" s="233"/>
      <c r="I20" s="233"/>
    </row>
    <row r="21" spans="1:17" s="46" customFormat="1" ht="33.75" customHeight="1" x14ac:dyDescent="0.25">
      <c r="A21" s="358"/>
      <c r="B21" s="359"/>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4" t="s">
        <v>114</v>
      </c>
      <c r="B22" s="355"/>
      <c r="C22" s="112">
        <f>D206+E206+F206</f>
        <v>23159747.038000003</v>
      </c>
      <c r="D22" s="112">
        <f>G206+H206+I206+J206+K206+O206+P206+Q206+R206</f>
        <v>14041824.776000001</v>
      </c>
      <c r="E22" s="112">
        <f>C206+D206+E206+F206+G206+H206+I206+J206+K206+O206+P206+Q206+R206</f>
        <v>36344774.355999999</v>
      </c>
      <c r="F22" s="112">
        <f>G206+H206+I206+J206+K206</f>
        <v>12539394.934000002</v>
      </c>
      <c r="G22" s="112">
        <f>L206+N206</f>
        <v>17793524.468000002</v>
      </c>
      <c r="H22" s="112">
        <f>O206+P206+Q206+R206</f>
        <v>1502429.8420000004</v>
      </c>
      <c r="I22" s="112">
        <f>T206</f>
        <v>-6573242.6320000011</v>
      </c>
      <c r="K22"/>
      <c r="L22"/>
      <c r="M22"/>
      <c r="N22"/>
      <c r="O22"/>
      <c r="P22"/>
      <c r="Q22"/>
    </row>
    <row r="23" spans="1:17" s="46" customFormat="1" ht="33.75" customHeight="1" x14ac:dyDescent="0.25">
      <c r="A23" s="290" t="s">
        <v>115</v>
      </c>
      <c r="B23" s="291"/>
      <c r="C23" s="113">
        <f t="shared" ref="C23:I23" si="0">C22/$C$6</f>
        <v>747.57091794706275</v>
      </c>
      <c r="D23" s="113">
        <f t="shared" si="0"/>
        <v>453.25451181407362</v>
      </c>
      <c r="E23" s="113">
        <f t="shared" si="0"/>
        <v>1173.1689591994834</v>
      </c>
      <c r="F23" s="113">
        <f t="shared" si="0"/>
        <v>404.75774480309883</v>
      </c>
      <c r="G23" s="113">
        <f t="shared" si="0"/>
        <v>574.35521200774701</v>
      </c>
      <c r="H23" s="113">
        <f t="shared" si="0"/>
        <v>48.496767010974835</v>
      </c>
      <c r="I23" s="113">
        <f t="shared" si="0"/>
        <v>-212.17697327307945</v>
      </c>
      <c r="K23"/>
      <c r="L23"/>
      <c r="M23"/>
      <c r="N23"/>
      <c r="O23"/>
      <c r="P23"/>
      <c r="Q23"/>
    </row>
    <row r="24" spans="1:17" s="46" customFormat="1" ht="33.75" customHeight="1" x14ac:dyDescent="0.25">
      <c r="A24" s="354" t="s">
        <v>116</v>
      </c>
      <c r="B24" s="355"/>
      <c r="C24" s="415" t="s">
        <v>268</v>
      </c>
      <c r="D24" s="416"/>
      <c r="E24" s="417"/>
      <c r="F24" s="418"/>
      <c r="G24" s="419"/>
      <c r="H24" s="419"/>
      <c r="I24" s="420"/>
      <c r="K24"/>
      <c r="L24"/>
      <c r="M24"/>
      <c r="N24"/>
      <c r="O24"/>
      <c r="P24"/>
      <c r="Q24"/>
    </row>
    <row r="25" spans="1:17" s="46" customFormat="1" ht="33.75" customHeight="1" x14ac:dyDescent="0.25">
      <c r="A25" s="354" t="s">
        <v>230</v>
      </c>
      <c r="B25" s="355"/>
      <c r="C25" s="138" t="str">
        <f>VLOOKUP($C$24,'WLC benchmarks'!$B$10:$E$13,2, TRUE)</f>
        <v>&lt;950</v>
      </c>
      <c r="D25" s="138" t="str">
        <f>VLOOKUP($C$24,'WLC benchmarks'!$B$10:$E$13,3, TRUE)</f>
        <v>&lt;450</v>
      </c>
      <c r="E25" s="138" t="str">
        <f>VLOOKUP($C$24,'WLC benchmarks'!$B$10:$E$13,4, TRUE)</f>
        <v>&lt;1400</v>
      </c>
      <c r="F25" s="421"/>
      <c r="G25" s="422"/>
      <c r="H25" s="422"/>
      <c r="I25" s="423"/>
      <c r="K25"/>
      <c r="L25"/>
      <c r="M25"/>
      <c r="N25"/>
      <c r="O25"/>
      <c r="P25"/>
      <c r="Q25"/>
    </row>
    <row r="26" spans="1:17" s="46" customFormat="1" ht="33.75" customHeight="1" x14ac:dyDescent="0.25">
      <c r="A26" s="354" t="s">
        <v>119</v>
      </c>
      <c r="B26" s="355"/>
      <c r="C26" s="138" t="str">
        <f>VLOOKUP($C$24,'WLC benchmarks'!$B$16:$E$19,2, TRUE)</f>
        <v>&lt;600</v>
      </c>
      <c r="D26" s="138" t="str">
        <f>VLOOKUP($C$24,'WLC benchmarks'!$B$16:$E$19,3, TRUE)</f>
        <v>&lt;370</v>
      </c>
      <c r="E26" s="138" t="str">
        <f>VLOOKUP($C$24,'WLC benchmarks'!$B$16:$E$19,4, TRUE)</f>
        <v>&lt;970</v>
      </c>
      <c r="F26" s="424"/>
      <c r="G26" s="425"/>
      <c r="H26" s="425"/>
      <c r="I26" s="426"/>
      <c r="K26"/>
      <c r="L26"/>
      <c r="M26"/>
      <c r="N26"/>
      <c r="O26"/>
      <c r="P26"/>
      <c r="Q26"/>
    </row>
    <row r="27" spans="1:17" ht="57.75" customHeight="1" x14ac:dyDescent="0.25">
      <c r="A27" s="354" t="s">
        <v>120</v>
      </c>
      <c r="B27" s="355"/>
      <c r="C27" s="380" t="s">
        <v>306</v>
      </c>
      <c r="D27" s="240"/>
      <c r="E27" s="240"/>
      <c r="F27" s="240"/>
      <c r="G27" s="380"/>
      <c r="H27" s="240"/>
      <c r="I27" s="240"/>
    </row>
    <row r="28" spans="1:17" ht="15.75" customHeight="1" x14ac:dyDescent="0.3">
      <c r="A28" s="55"/>
      <c r="B28" s="55"/>
      <c r="C28" s="45"/>
      <c r="D28" s="45"/>
      <c r="E28" s="45"/>
      <c r="F28" s="45"/>
      <c r="G28" s="51"/>
      <c r="H28" s="56"/>
    </row>
    <row r="29" spans="1:17" ht="15.75" customHeight="1" x14ac:dyDescent="0.3">
      <c r="A29" s="344" t="s">
        <v>122</v>
      </c>
      <c r="B29" s="233"/>
      <c r="C29" s="233"/>
      <c r="D29" s="233"/>
      <c r="E29" s="233"/>
      <c r="F29" s="233"/>
      <c r="G29" s="51"/>
      <c r="H29" s="56"/>
    </row>
    <row r="30" spans="1:17" ht="39" customHeight="1" x14ac:dyDescent="0.3">
      <c r="A30" s="277" t="s">
        <v>50</v>
      </c>
      <c r="B30" s="277"/>
      <c r="C30" s="380" t="s">
        <v>302</v>
      </c>
      <c r="D30" s="240"/>
      <c r="E30" s="240"/>
      <c r="F30" s="240"/>
      <c r="G30" s="51"/>
      <c r="H30" s="56"/>
    </row>
    <row r="31" spans="1:17" ht="42" customHeight="1" x14ac:dyDescent="0.3">
      <c r="A31" s="277" t="s">
        <v>52</v>
      </c>
      <c r="B31" s="277"/>
      <c r="C31" s="414">
        <v>1103550</v>
      </c>
      <c r="D31" s="240"/>
      <c r="E31" s="240"/>
      <c r="F31" s="240"/>
      <c r="G31" s="51"/>
      <c r="H31" s="56"/>
    </row>
    <row r="32" spans="1:17" ht="39" customHeight="1" x14ac:dyDescent="0.3">
      <c r="A32" s="277" t="s">
        <v>54</v>
      </c>
      <c r="B32" s="277"/>
      <c r="C32" s="186" t="s">
        <v>307</v>
      </c>
      <c r="D32" s="186"/>
      <c r="E32" s="186"/>
      <c r="F32" s="186"/>
      <c r="G32" s="51"/>
      <c r="H32" s="56"/>
    </row>
    <row r="33" spans="1:47" ht="15.75" customHeight="1" x14ac:dyDescent="0.3">
      <c r="A33" s="55"/>
      <c r="B33" s="55"/>
      <c r="C33" s="45"/>
      <c r="D33" s="45"/>
      <c r="E33" s="45"/>
      <c r="F33" s="45"/>
      <c r="G33" s="51"/>
      <c r="H33" s="56"/>
    </row>
    <row r="34" spans="1:47" ht="40.5" customHeight="1" x14ac:dyDescent="0.3">
      <c r="A34" s="233" t="s">
        <v>125</v>
      </c>
      <c r="B34" s="234"/>
      <c r="C34" s="237" t="s">
        <v>126</v>
      </c>
      <c r="D34" s="237"/>
      <c r="E34" s="237"/>
      <c r="F34" s="58" t="s">
        <v>231</v>
      </c>
      <c r="G34" s="51"/>
      <c r="H34" s="56"/>
      <c r="I34" s="56"/>
      <c r="J34" s="54"/>
      <c r="K34" s="54"/>
      <c r="L34" s="54"/>
      <c r="M34" s="54"/>
      <c r="N34" s="57"/>
      <c r="O34" s="57"/>
      <c r="P34" s="57"/>
      <c r="Q34" s="57"/>
    </row>
    <row r="35" spans="1:47" ht="12.75" customHeight="1" x14ac:dyDescent="0.3">
      <c r="A35" s="233"/>
      <c r="B35" s="234"/>
      <c r="C35" s="238" t="s">
        <v>307</v>
      </c>
      <c r="D35" s="238"/>
      <c r="E35" s="238"/>
      <c r="F35" s="39"/>
      <c r="G35" s="51"/>
      <c r="H35" s="56"/>
      <c r="I35" s="56"/>
      <c r="J35" s="59"/>
      <c r="K35" s="59"/>
      <c r="L35" s="59"/>
      <c r="M35" s="59"/>
      <c r="N35" s="57"/>
      <c r="O35" s="57"/>
      <c r="P35" s="57"/>
      <c r="Q35" s="57"/>
    </row>
    <row r="36" spans="1:47" ht="12.75" customHeight="1" x14ac:dyDescent="0.3">
      <c r="A36" s="233"/>
      <c r="B36" s="234"/>
      <c r="C36" s="240"/>
      <c r="D36" s="240"/>
      <c r="E36" s="240"/>
      <c r="F36" s="39"/>
      <c r="G36" s="51"/>
      <c r="H36" s="56"/>
      <c r="I36" s="56"/>
      <c r="J36" s="54"/>
      <c r="K36" s="54"/>
      <c r="L36" s="54"/>
      <c r="M36" s="54"/>
      <c r="N36" s="57"/>
      <c r="O36" s="57"/>
      <c r="P36" s="57"/>
      <c r="Q36" s="57"/>
    </row>
    <row r="37" spans="1:47" s="46" customFormat="1" ht="13" x14ac:dyDescent="0.25">
      <c r="A37" s="233"/>
      <c r="B37" s="234"/>
      <c r="C37" s="240"/>
      <c r="D37" s="240"/>
      <c r="E37" s="240"/>
      <c r="F37" s="39"/>
      <c r="H37" s="56"/>
      <c r="I37" s="56"/>
      <c r="J37" s="59"/>
      <c r="K37" s="59"/>
      <c r="L37" s="59"/>
      <c r="M37" s="59"/>
      <c r="N37" s="57"/>
      <c r="O37" s="57"/>
      <c r="P37" s="57"/>
      <c r="Q37" s="57"/>
    </row>
    <row r="38" spans="1:47" s="46" customFormat="1" ht="13" x14ac:dyDescent="0.3">
      <c r="A38" s="235"/>
      <c r="B38" s="236"/>
      <c r="C38" s="338"/>
      <c r="D38" s="339"/>
      <c r="E38" s="340"/>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3" t="s">
        <v>129</v>
      </c>
      <c r="B40" s="234"/>
      <c r="C40" s="237" t="s">
        <v>130</v>
      </c>
      <c r="D40" s="237"/>
      <c r="E40" s="237"/>
      <c r="F40" s="58" t="s">
        <v>131</v>
      </c>
      <c r="G40" s="51"/>
      <c r="H40" s="56"/>
      <c r="I40" s="56"/>
      <c r="J40" s="59"/>
      <c r="K40" s="59"/>
      <c r="L40" s="59"/>
      <c r="M40" s="59"/>
      <c r="N40" s="57"/>
      <c r="O40" s="57"/>
      <c r="P40" s="57"/>
      <c r="Q40" s="57"/>
    </row>
    <row r="41" spans="1:47" s="46" customFormat="1" ht="13" x14ac:dyDescent="0.3">
      <c r="A41" s="233"/>
      <c r="B41" s="234"/>
      <c r="C41" s="240" t="s">
        <v>307</v>
      </c>
      <c r="D41" s="240"/>
      <c r="E41" s="240"/>
      <c r="F41" s="125"/>
      <c r="G41" s="51"/>
      <c r="H41" s="56"/>
      <c r="I41" s="56"/>
      <c r="J41" s="59"/>
      <c r="K41" s="59"/>
      <c r="L41" s="59"/>
      <c r="M41" s="59"/>
      <c r="N41" s="57"/>
      <c r="O41" s="57"/>
      <c r="P41" s="57"/>
      <c r="Q41" s="57"/>
    </row>
    <row r="42" spans="1:47" s="46" customFormat="1" ht="13" x14ac:dyDescent="0.3">
      <c r="A42" s="233"/>
      <c r="B42" s="234"/>
      <c r="C42" s="338"/>
      <c r="D42" s="412"/>
      <c r="E42" s="413"/>
      <c r="F42" s="125"/>
      <c r="G42" s="51"/>
      <c r="H42" s="56"/>
      <c r="I42" s="56"/>
      <c r="J42" s="59"/>
      <c r="K42" s="59"/>
      <c r="L42" s="59"/>
      <c r="M42" s="59"/>
      <c r="N42" s="57"/>
      <c r="O42" s="57"/>
      <c r="P42" s="57"/>
      <c r="Q42" s="57"/>
    </row>
    <row r="43" spans="1:47" s="46" customFormat="1" ht="13" x14ac:dyDescent="0.3">
      <c r="A43" s="233"/>
      <c r="B43" s="234"/>
      <c r="C43" s="338"/>
      <c r="D43" s="412"/>
      <c r="E43" s="413"/>
      <c r="F43" s="125"/>
      <c r="G43" s="51"/>
      <c r="H43" s="56"/>
      <c r="I43" s="56"/>
      <c r="J43" s="59"/>
      <c r="K43" s="59"/>
      <c r="L43" s="59"/>
      <c r="M43" s="59"/>
      <c r="N43" s="57"/>
      <c r="O43" s="57"/>
      <c r="P43" s="57"/>
      <c r="Q43" s="57"/>
    </row>
    <row r="44" spans="1:47" s="46" customFormat="1" ht="13" x14ac:dyDescent="0.3">
      <c r="A44" s="233"/>
      <c r="B44" s="234"/>
      <c r="C44" s="338"/>
      <c r="D44" s="412"/>
      <c r="E44" s="413"/>
      <c r="F44" s="125"/>
      <c r="G44" s="51"/>
      <c r="H44" s="56"/>
      <c r="I44" s="56"/>
      <c r="J44" s="59"/>
      <c r="K44" s="59"/>
      <c r="L44" s="59"/>
      <c r="M44" s="59"/>
      <c r="N44" s="57"/>
      <c r="O44" s="57"/>
      <c r="P44" s="57"/>
      <c r="Q44" s="57"/>
    </row>
    <row r="45" spans="1:47" x14ac:dyDescent="0.25">
      <c r="B45" s="225"/>
      <c r="C45" s="225"/>
      <c r="D45" s="225"/>
      <c r="E45" s="225"/>
      <c r="F45" s="225"/>
    </row>
    <row r="46" spans="1:47" s="52" customFormat="1" ht="12.75" customHeight="1" x14ac:dyDescent="0.25">
      <c r="A46"/>
      <c r="B46" s="213"/>
      <c r="C46" s="213"/>
      <c r="D46" s="213"/>
      <c r="E46" s="213"/>
      <c r="F46" s="2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6" t="s">
        <v>133</v>
      </c>
      <c r="B47" s="226"/>
      <c r="C47" s="241" t="s">
        <v>134</v>
      </c>
      <c r="D47" s="242"/>
      <c r="E47" s="375" t="s">
        <v>232</v>
      </c>
      <c r="F47" s="253" t="s">
        <v>136</v>
      </c>
      <c r="G47" s="254"/>
      <c r="H47" s="241" t="s">
        <v>137</v>
      </c>
      <c r="I47" s="37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3" t="s">
        <v>138</v>
      </c>
      <c r="B48" s="374"/>
      <c r="C48" s="64" t="s">
        <v>139</v>
      </c>
      <c r="D48" s="64" t="s">
        <v>140</v>
      </c>
      <c r="E48" s="376"/>
      <c r="F48" s="255"/>
      <c r="G48" s="25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6" t="s">
        <v>143</v>
      </c>
      <c r="B49" s="247"/>
      <c r="C49" s="65" t="s">
        <v>144</v>
      </c>
      <c r="D49" s="88" t="s">
        <v>145</v>
      </c>
      <c r="E49" s="250" t="s">
        <v>146</v>
      </c>
      <c r="F49" s="227" t="s">
        <v>147</v>
      </c>
      <c r="G49" s="22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8"/>
      <c r="B50" s="249"/>
      <c r="C50" s="67" t="s">
        <v>150</v>
      </c>
      <c r="D50" s="88" t="s">
        <v>151</v>
      </c>
      <c r="E50" s="251"/>
      <c r="F50" s="229"/>
      <c r="G50" s="23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8"/>
      <c r="B51" s="249"/>
      <c r="C51" s="67" t="s">
        <v>154</v>
      </c>
      <c r="D51" s="89" t="s">
        <v>155</v>
      </c>
      <c r="E51" s="252"/>
      <c r="F51" s="231"/>
      <c r="G51" s="23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109" t="s">
        <v>307</v>
      </c>
      <c r="D52" s="9"/>
      <c r="E52" s="377"/>
      <c r="F52" s="270"/>
      <c r="G52" s="271"/>
      <c r="H52" s="11"/>
      <c r="I52" s="11"/>
      <c r="J52" s="319" t="s">
        <v>157</v>
      </c>
      <c r="K52" s="320"/>
      <c r="L52" s="32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109" t="s">
        <v>307</v>
      </c>
      <c r="D53" s="9"/>
      <c r="E53" s="378"/>
      <c r="F53" s="270"/>
      <c r="G53" s="271"/>
      <c r="H53" s="11"/>
      <c r="I53" s="11"/>
      <c r="J53" s="229"/>
      <c r="K53" s="301"/>
      <c r="L53" s="30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109" t="s">
        <v>307</v>
      </c>
      <c r="D54" s="9"/>
      <c r="E54" s="378"/>
      <c r="F54" s="270"/>
      <c r="G54" s="271"/>
      <c r="H54" s="11"/>
      <c r="I54" s="11"/>
      <c r="J54" s="229"/>
      <c r="K54" s="301"/>
      <c r="L54" s="30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109" t="s">
        <v>307</v>
      </c>
      <c r="D55" s="9"/>
      <c r="E55" s="379"/>
      <c r="F55" s="270"/>
      <c r="G55" s="271"/>
      <c r="H55" s="11"/>
      <c r="I55" s="11"/>
      <c r="J55" s="229"/>
      <c r="K55" s="301"/>
      <c r="L55" s="30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109" t="s">
        <v>307</v>
      </c>
      <c r="D56" s="187"/>
      <c r="E56" s="9"/>
      <c r="F56" s="270"/>
      <c r="G56" s="271"/>
      <c r="H56" s="11"/>
      <c r="I56" s="11"/>
      <c r="J56" s="229"/>
      <c r="K56" s="301"/>
      <c r="L56" s="301"/>
      <c r="M56"/>
      <c r="N56"/>
      <c r="O56"/>
      <c r="P56"/>
      <c r="Q56"/>
      <c r="R56"/>
      <c r="S56"/>
      <c r="T56"/>
      <c r="U56"/>
      <c r="V56"/>
      <c r="W56"/>
      <c r="X56"/>
      <c r="Y56"/>
      <c r="Z56"/>
      <c r="AA56"/>
      <c r="AB56"/>
      <c r="AC56"/>
      <c r="AD56"/>
      <c r="AE56"/>
      <c r="AF56"/>
      <c r="AG56"/>
      <c r="AH56"/>
      <c r="AI56"/>
      <c r="AJ56"/>
      <c r="AK56"/>
      <c r="AL56"/>
      <c r="AM56"/>
    </row>
    <row r="57" spans="1:39" s="52" customFormat="1" ht="30" hidden="1" customHeight="1" x14ac:dyDescent="0.25">
      <c r="A57" s="71"/>
      <c r="B57" s="72"/>
      <c r="C57" s="109" t="s">
        <v>307</v>
      </c>
      <c r="D57" s="187"/>
      <c r="E57" s="9"/>
      <c r="F57" s="109"/>
      <c r="G57" s="110"/>
      <c r="H57" s="11"/>
      <c r="I57" s="11"/>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hidden="1" customHeight="1" x14ac:dyDescent="0.25">
      <c r="A58" s="71"/>
      <c r="B58" s="72"/>
      <c r="C58" s="109" t="s">
        <v>307</v>
      </c>
      <c r="D58" s="187"/>
      <c r="E58" s="9"/>
      <c r="F58" s="109"/>
      <c r="G58" s="110"/>
      <c r="H58" s="11"/>
      <c r="I58" s="11"/>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hidden="1" customHeight="1" x14ac:dyDescent="0.25">
      <c r="A59" s="71"/>
      <c r="B59" s="72"/>
      <c r="C59" s="109" t="s">
        <v>307</v>
      </c>
      <c r="D59" s="9"/>
      <c r="E59" s="9"/>
      <c r="F59" s="109"/>
      <c r="G59" s="110"/>
      <c r="H59" s="11"/>
      <c r="I59" s="11"/>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hidden="1" customHeight="1" x14ac:dyDescent="0.25">
      <c r="A60" s="71"/>
      <c r="B60" s="72"/>
      <c r="C60" s="109" t="s">
        <v>307</v>
      </c>
      <c r="D60" s="9"/>
      <c r="E60" s="9"/>
      <c r="F60" s="109"/>
      <c r="G60" s="110"/>
      <c r="H60" s="11"/>
      <c r="I60" s="11"/>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hidden="1" customHeight="1" x14ac:dyDescent="0.25">
      <c r="A61" s="71"/>
      <c r="B61" s="72"/>
      <c r="C61" s="109" t="s">
        <v>307</v>
      </c>
      <c r="D61" s="188"/>
      <c r="E61" s="9"/>
      <c r="F61" s="109"/>
      <c r="G61" s="110"/>
      <c r="H61" s="11"/>
      <c r="I61" s="11"/>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hidden="1" customHeight="1" x14ac:dyDescent="0.25">
      <c r="A62" s="71"/>
      <c r="B62" s="72"/>
      <c r="C62" s="109" t="s">
        <v>307</v>
      </c>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109" t="s">
        <v>307</v>
      </c>
      <c r="D63" s="188"/>
      <c r="E63" s="9"/>
      <c r="F63" s="270"/>
      <c r="G63" s="271"/>
      <c r="H63" s="11"/>
      <c r="I63" s="11"/>
      <c r="J63" s="229"/>
      <c r="K63" s="301"/>
      <c r="L63" s="301"/>
      <c r="M63"/>
      <c r="N63"/>
      <c r="O63"/>
      <c r="P63"/>
      <c r="Q63"/>
      <c r="R63"/>
      <c r="S63"/>
      <c r="T63"/>
      <c r="U63"/>
      <c r="V63"/>
      <c r="W63"/>
      <c r="X63"/>
      <c r="Y63"/>
      <c r="Z63"/>
      <c r="AA63"/>
      <c r="AB63"/>
      <c r="AC63"/>
      <c r="AD63"/>
      <c r="AE63"/>
      <c r="AF63"/>
      <c r="AG63"/>
      <c r="AH63"/>
      <c r="AI63"/>
      <c r="AJ63"/>
      <c r="AK63"/>
      <c r="AL63"/>
      <c r="AM63"/>
    </row>
    <row r="64" spans="1:39" s="52" customFormat="1" ht="30" hidden="1" customHeight="1" x14ac:dyDescent="0.25">
      <c r="A64" s="71"/>
      <c r="B64" s="72"/>
      <c r="C64" s="109" t="s">
        <v>307</v>
      </c>
      <c r="D64" s="187"/>
      <c r="E64" s="9"/>
      <c r="F64" s="109"/>
      <c r="G64" s="110"/>
      <c r="H64" s="11"/>
      <c r="I64" s="11"/>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hidden="1" customHeight="1" x14ac:dyDescent="0.25">
      <c r="A65" s="71"/>
      <c r="B65" s="72"/>
      <c r="C65" s="109" t="s">
        <v>307</v>
      </c>
      <c r="D65" s="188"/>
      <c r="E65" s="9"/>
      <c r="F65" s="109"/>
      <c r="G65" s="110"/>
      <c r="H65" s="11"/>
      <c r="I65" s="11"/>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hidden="1" customHeight="1" x14ac:dyDescent="0.25">
      <c r="A66" s="71"/>
      <c r="B66" s="72"/>
      <c r="C66" s="109" t="s">
        <v>307</v>
      </c>
      <c r="D66" s="9"/>
      <c r="E66" s="9"/>
      <c r="F66" s="109"/>
      <c r="G66" s="110"/>
      <c r="H66" s="11"/>
      <c r="I66" s="11"/>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hidden="1" customHeight="1" x14ac:dyDescent="0.25">
      <c r="A67" s="71"/>
      <c r="B67" s="72"/>
      <c r="C67" s="109" t="s">
        <v>307</v>
      </c>
      <c r="D67" s="9"/>
      <c r="E67" s="9"/>
      <c r="F67" s="109"/>
      <c r="G67" s="110"/>
      <c r="H67" s="11"/>
      <c r="I67" s="11"/>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hidden="1" customHeight="1" x14ac:dyDescent="0.25">
      <c r="A68" s="71"/>
      <c r="B68" s="72"/>
      <c r="C68" s="109" t="s">
        <v>307</v>
      </c>
      <c r="D68" s="188"/>
      <c r="E68" s="9"/>
      <c r="F68" s="109"/>
      <c r="G68" s="110"/>
      <c r="H68" s="11"/>
      <c r="I68" s="11"/>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hidden="1" customHeight="1" x14ac:dyDescent="0.25">
      <c r="A69" s="71"/>
      <c r="B69" s="72"/>
      <c r="C69" s="109" t="s">
        <v>307</v>
      </c>
      <c r="D69" s="187"/>
      <c r="E69" s="9"/>
      <c r="F69" s="109"/>
      <c r="G69" s="110"/>
      <c r="H69" s="11"/>
      <c r="I69" s="11"/>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hidden="1" customHeight="1" x14ac:dyDescent="0.25">
      <c r="A70" s="71"/>
      <c r="B70" s="72"/>
      <c r="C70" s="109" t="s">
        <v>307</v>
      </c>
      <c r="D70" s="188"/>
      <c r="E70" s="9"/>
      <c r="F70" s="109"/>
      <c r="G70" s="110"/>
      <c r="H70" s="11"/>
      <c r="I70" s="11"/>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hidden="1" customHeight="1" x14ac:dyDescent="0.25">
      <c r="A71" s="71"/>
      <c r="B71" s="72"/>
      <c r="C71" s="109" t="s">
        <v>307</v>
      </c>
      <c r="D71" s="188"/>
      <c r="E71" s="9"/>
      <c r="F71" s="109"/>
      <c r="G71" s="11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v>2.2000000000000002</v>
      </c>
      <c r="B72" s="72" t="s">
        <v>163</v>
      </c>
      <c r="C72" s="109" t="s">
        <v>307</v>
      </c>
      <c r="D72" s="187"/>
      <c r="E72" s="9"/>
      <c r="F72" s="270"/>
      <c r="G72" s="271"/>
      <c r="H72" s="11"/>
      <c r="I72" s="11"/>
      <c r="J72" s="229"/>
      <c r="K72" s="301"/>
      <c r="L72" s="301"/>
      <c r="M72"/>
      <c r="N72"/>
      <c r="O72"/>
      <c r="P72"/>
      <c r="Q72"/>
      <c r="R72"/>
      <c r="S72"/>
      <c r="T72"/>
      <c r="U72"/>
      <c r="V72"/>
      <c r="W72"/>
      <c r="X72"/>
      <c r="Y72"/>
      <c r="Z72"/>
      <c r="AA72"/>
      <c r="AB72"/>
      <c r="AC72"/>
      <c r="AD72"/>
      <c r="AE72"/>
      <c r="AF72"/>
      <c r="AG72"/>
      <c r="AH72"/>
      <c r="AI72"/>
      <c r="AJ72"/>
      <c r="AK72"/>
      <c r="AL72"/>
      <c r="AM72"/>
    </row>
    <row r="73" spans="1:39" s="52" customFormat="1" ht="30" hidden="1" customHeight="1" x14ac:dyDescent="0.25">
      <c r="A73" s="71"/>
      <c r="B73" s="72"/>
      <c r="C73" s="109" t="s">
        <v>307</v>
      </c>
      <c r="D73" s="188"/>
      <c r="E73" s="9"/>
      <c r="F73" s="109"/>
      <c r="G73" s="110"/>
      <c r="H73" s="11"/>
      <c r="I73" s="11"/>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hidden="1" customHeight="1" x14ac:dyDescent="0.25">
      <c r="A74" s="71"/>
      <c r="B74" s="72"/>
      <c r="C74" s="109" t="s">
        <v>307</v>
      </c>
      <c r="D74" s="188"/>
      <c r="E74" s="9"/>
      <c r="F74" s="109"/>
      <c r="G74" s="110"/>
      <c r="H74" s="11"/>
      <c r="I74" s="11"/>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hidden="1" customHeight="1" x14ac:dyDescent="0.25">
      <c r="A75" s="71"/>
      <c r="B75" s="72"/>
      <c r="C75" s="109" t="s">
        <v>307</v>
      </c>
      <c r="D75" s="187"/>
      <c r="E75" s="9"/>
      <c r="F75" s="109"/>
      <c r="G75" s="110"/>
      <c r="H75" s="11"/>
      <c r="I75" s="11"/>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hidden="1" customHeight="1" x14ac:dyDescent="0.25">
      <c r="A76" s="71"/>
      <c r="B76" s="72"/>
      <c r="C76" s="109" t="s">
        <v>307</v>
      </c>
      <c r="D76" s="187"/>
      <c r="E76" s="9"/>
      <c r="F76" s="109"/>
      <c r="G76" s="110"/>
      <c r="H76" s="11"/>
      <c r="I76" s="11"/>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hidden="1" customHeight="1" x14ac:dyDescent="0.25">
      <c r="A77" s="71"/>
      <c r="B77" s="72"/>
      <c r="C77" s="109" t="s">
        <v>307</v>
      </c>
      <c r="D77" s="188"/>
      <c r="E77" s="9"/>
      <c r="F77" s="109"/>
      <c r="G77" s="110"/>
      <c r="H77" s="11"/>
      <c r="I77" s="11"/>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hidden="1" customHeight="1" x14ac:dyDescent="0.25">
      <c r="A78" s="71"/>
      <c r="B78" s="72"/>
      <c r="C78" s="109" t="s">
        <v>307</v>
      </c>
      <c r="D78" s="188"/>
      <c r="E78" s="9"/>
      <c r="F78" s="109"/>
      <c r="G78" s="11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hidden="1" customHeight="1" x14ac:dyDescent="0.25">
      <c r="A79" s="71"/>
      <c r="B79" s="72"/>
      <c r="C79" s="109" t="s">
        <v>307</v>
      </c>
      <c r="D79" s="188"/>
      <c r="E79" s="9"/>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v>2.2999999999999998</v>
      </c>
      <c r="B80" s="72" t="s">
        <v>164</v>
      </c>
      <c r="C80" s="109" t="s">
        <v>307</v>
      </c>
      <c r="D80" s="187"/>
      <c r="E80" s="9"/>
      <c r="F80" s="270"/>
      <c r="G80" s="271"/>
      <c r="H80" s="11"/>
      <c r="I80" s="11"/>
      <c r="J80" s="229"/>
      <c r="K80" s="301"/>
      <c r="L80" s="301"/>
      <c r="M80"/>
      <c r="N80"/>
      <c r="O80"/>
      <c r="P80"/>
      <c r="Q80"/>
      <c r="R80"/>
      <c r="S80"/>
      <c r="T80"/>
      <c r="U80"/>
      <c r="V80"/>
      <c r="W80"/>
      <c r="X80"/>
      <c r="Y80"/>
      <c r="Z80"/>
      <c r="AA80"/>
      <c r="AB80"/>
      <c r="AC80"/>
      <c r="AD80"/>
      <c r="AE80"/>
      <c r="AF80"/>
      <c r="AG80"/>
      <c r="AH80"/>
      <c r="AI80"/>
      <c r="AJ80"/>
      <c r="AK80"/>
      <c r="AL80"/>
      <c r="AM80"/>
    </row>
    <row r="81" spans="1:39" s="52" customFormat="1" ht="30" hidden="1" customHeight="1" x14ac:dyDescent="0.25">
      <c r="A81" s="71"/>
      <c r="B81" s="72"/>
      <c r="C81" s="109" t="s">
        <v>307</v>
      </c>
      <c r="D81" s="187"/>
      <c r="E81" s="9"/>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hidden="1" customHeight="1" x14ac:dyDescent="0.25">
      <c r="A82" s="71"/>
      <c r="B82" s="72"/>
      <c r="C82" s="109" t="s">
        <v>307</v>
      </c>
      <c r="D82" s="187"/>
      <c r="E82" s="9"/>
      <c r="F82" s="109"/>
      <c r="G82" s="110"/>
      <c r="H82" s="11"/>
      <c r="I82" s="11"/>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hidden="1" customHeight="1" x14ac:dyDescent="0.25">
      <c r="A83" s="71"/>
      <c r="B83" s="72"/>
      <c r="C83" s="109" t="s">
        <v>307</v>
      </c>
      <c r="D83" s="187"/>
      <c r="E83" s="9"/>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hidden="1" customHeight="1" x14ac:dyDescent="0.25">
      <c r="A84" s="71"/>
      <c r="B84" s="72"/>
      <c r="C84" s="109" t="s">
        <v>307</v>
      </c>
      <c r="D84" s="187"/>
      <c r="E84" s="9"/>
      <c r="F84" s="109"/>
      <c r="G84" s="110"/>
      <c r="H84" s="11"/>
      <c r="I84" s="11"/>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hidden="1" customHeight="1" x14ac:dyDescent="0.25">
      <c r="A85" s="71"/>
      <c r="B85" s="72"/>
      <c r="C85" s="109" t="s">
        <v>307</v>
      </c>
      <c r="D85" s="187"/>
      <c r="E85" s="9"/>
      <c r="F85" s="109"/>
      <c r="G85" s="110"/>
      <c r="H85" s="11"/>
      <c r="I85" s="11"/>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hidden="1" customHeight="1" x14ac:dyDescent="0.25">
      <c r="A86" s="71"/>
      <c r="B86" s="72"/>
      <c r="C86" s="109" t="s">
        <v>307</v>
      </c>
      <c r="D86" s="187"/>
      <c r="E86" s="9"/>
      <c r="F86" s="109"/>
      <c r="G86" s="110"/>
      <c r="H86" s="11"/>
      <c r="I86" s="11"/>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hidden="1" customHeight="1" x14ac:dyDescent="0.25">
      <c r="A87" s="71"/>
      <c r="B87" s="72"/>
      <c r="C87" s="109" t="s">
        <v>307</v>
      </c>
      <c r="D87" s="187"/>
      <c r="E87" s="9"/>
      <c r="F87" s="109"/>
      <c r="G87" s="110"/>
      <c r="H87" s="11"/>
      <c r="I87" s="11"/>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hidden="1" customHeight="1" x14ac:dyDescent="0.25">
      <c r="A88" s="71"/>
      <c r="B88" s="72"/>
      <c r="C88" s="109" t="s">
        <v>307</v>
      </c>
      <c r="D88" s="187"/>
      <c r="E88" s="9"/>
      <c r="F88" s="109"/>
      <c r="G88" s="110"/>
      <c r="H88" s="11"/>
      <c r="I88" s="11"/>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hidden="1" customHeight="1" x14ac:dyDescent="0.25">
      <c r="A89" s="71"/>
      <c r="B89" s="72"/>
      <c r="C89" s="109" t="s">
        <v>307</v>
      </c>
      <c r="D89" s="187"/>
      <c r="E89" s="9"/>
      <c r="F89" s="109"/>
      <c r="G89" s="110"/>
      <c r="H89" s="11"/>
      <c r="I89" s="11"/>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v>2.4</v>
      </c>
      <c r="B90" s="72" t="s">
        <v>165</v>
      </c>
      <c r="C90" s="109" t="s">
        <v>307</v>
      </c>
      <c r="D90" s="187"/>
      <c r="E90" s="9"/>
      <c r="F90" s="270"/>
      <c r="G90" s="271"/>
      <c r="H90" s="11"/>
      <c r="I90" s="11"/>
      <c r="J90" s="229"/>
      <c r="K90" s="301"/>
      <c r="L90" s="301"/>
      <c r="M90"/>
      <c r="N90"/>
      <c r="O90"/>
      <c r="P90"/>
      <c r="Q90"/>
      <c r="R90"/>
      <c r="S90"/>
      <c r="T90"/>
      <c r="U90"/>
      <c r="V90"/>
      <c r="W90"/>
      <c r="X90"/>
      <c r="Y90"/>
      <c r="Z90"/>
      <c r="AA90"/>
      <c r="AB90"/>
      <c r="AC90"/>
      <c r="AD90"/>
      <c r="AE90"/>
      <c r="AF90"/>
      <c r="AG90"/>
      <c r="AH90"/>
      <c r="AI90"/>
      <c r="AJ90"/>
      <c r="AK90"/>
      <c r="AL90"/>
      <c r="AM90"/>
    </row>
    <row r="91" spans="1:39" s="52" customFormat="1" ht="30" hidden="1" customHeight="1" x14ac:dyDescent="0.25">
      <c r="A91" s="71"/>
      <c r="B91" s="72"/>
      <c r="C91" s="109" t="s">
        <v>307</v>
      </c>
      <c r="D91" s="187"/>
      <c r="E91" s="9"/>
      <c r="F91" s="109"/>
      <c r="G91" s="110"/>
      <c r="H91" s="11"/>
      <c r="I91" s="11"/>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hidden="1" customHeight="1" x14ac:dyDescent="0.25">
      <c r="A92" s="71"/>
      <c r="B92" s="72"/>
      <c r="C92" s="109" t="s">
        <v>307</v>
      </c>
      <c r="D92" s="187"/>
      <c r="E92" s="9"/>
      <c r="F92" s="109"/>
      <c r="G92" s="110"/>
      <c r="H92" s="11"/>
      <c r="I92" s="11"/>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hidden="1" customHeight="1" x14ac:dyDescent="0.25">
      <c r="A93" s="71"/>
      <c r="B93" s="72"/>
      <c r="C93" s="109" t="s">
        <v>307</v>
      </c>
      <c r="D93" s="187"/>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hidden="1" customHeight="1" x14ac:dyDescent="0.25">
      <c r="A94" s="71"/>
      <c r="B94" s="72"/>
      <c r="C94" s="109" t="s">
        <v>307</v>
      </c>
      <c r="D94" s="187"/>
      <c r="E94" s="9"/>
      <c r="F94" s="109"/>
      <c r="G94" s="110"/>
      <c r="H94" s="11"/>
      <c r="I94" s="11"/>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hidden="1" customHeight="1" x14ac:dyDescent="0.25">
      <c r="A95" s="71"/>
      <c r="B95" s="72"/>
      <c r="C95" s="109" t="s">
        <v>307</v>
      </c>
      <c r="D95" s="187"/>
      <c r="E95" s="9"/>
      <c r="F95" s="109"/>
      <c r="G95" s="110"/>
      <c r="H95" s="11"/>
      <c r="I95" s="11"/>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v>2.5</v>
      </c>
      <c r="B96" s="72" t="s">
        <v>166</v>
      </c>
      <c r="C96" s="109" t="s">
        <v>307</v>
      </c>
      <c r="D96" s="187"/>
      <c r="E96" s="9"/>
      <c r="F96" s="270"/>
      <c r="G96" s="271"/>
      <c r="H96" s="11"/>
      <c r="I96" s="11"/>
      <c r="J96" s="229"/>
      <c r="K96" s="301"/>
      <c r="L96" s="301"/>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109" t="s">
        <v>307</v>
      </c>
      <c r="D97" s="188"/>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hidden="1" customHeight="1" x14ac:dyDescent="0.25">
      <c r="A98" s="71"/>
      <c r="B98" s="72"/>
      <c r="C98" s="109" t="s">
        <v>307</v>
      </c>
      <c r="D98" s="187"/>
      <c r="E98" s="9"/>
      <c r="F98" s="109"/>
      <c r="G98" s="110"/>
      <c r="H98" s="11"/>
      <c r="I98" s="11"/>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hidden="1" customHeight="1" x14ac:dyDescent="0.25">
      <c r="A99" s="71"/>
      <c r="B99" s="72"/>
      <c r="C99" s="109" t="s">
        <v>307</v>
      </c>
      <c r="D99" s="187"/>
      <c r="E99" s="9"/>
      <c r="F99" s="109"/>
      <c r="G99" s="110"/>
      <c r="H99" s="11"/>
      <c r="I99" s="11"/>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hidden="1" customHeight="1" x14ac:dyDescent="0.25">
      <c r="A100" s="71"/>
      <c r="B100" s="72"/>
      <c r="C100" s="109" t="s">
        <v>307</v>
      </c>
      <c r="D100" s="187"/>
      <c r="E100" s="9"/>
      <c r="F100" s="109"/>
      <c r="G100" s="110"/>
      <c r="H100" s="11"/>
      <c r="I100" s="11"/>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hidden="1" customHeight="1" x14ac:dyDescent="0.25">
      <c r="A101" s="71"/>
      <c r="B101" s="72"/>
      <c r="C101" s="109" t="s">
        <v>307</v>
      </c>
      <c r="D101" s="187"/>
      <c r="E101" s="9"/>
      <c r="F101" s="109"/>
      <c r="G101" s="11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v>2.6</v>
      </c>
      <c r="B102" s="72" t="s">
        <v>167</v>
      </c>
      <c r="C102" s="109" t="s">
        <v>307</v>
      </c>
      <c r="D102" s="187"/>
      <c r="E102" s="9"/>
      <c r="F102" s="270"/>
      <c r="G102" s="271"/>
      <c r="H102" s="11"/>
      <c r="I102" s="11"/>
      <c r="J102" s="229"/>
      <c r="K102" s="301"/>
      <c r="L102" s="301"/>
      <c r="M102"/>
      <c r="N102"/>
      <c r="O102"/>
      <c r="P102"/>
      <c r="Q102"/>
      <c r="R102"/>
      <c r="S102"/>
      <c r="T102"/>
      <c r="U102"/>
      <c r="V102"/>
      <c r="W102"/>
      <c r="X102"/>
      <c r="Y102"/>
      <c r="Z102"/>
      <c r="AA102"/>
      <c r="AB102"/>
      <c r="AC102"/>
      <c r="AD102"/>
      <c r="AE102"/>
      <c r="AF102"/>
      <c r="AG102"/>
      <c r="AH102"/>
      <c r="AI102"/>
      <c r="AJ102"/>
      <c r="AK102"/>
      <c r="AL102"/>
      <c r="AM102"/>
    </row>
    <row r="103" spans="1:39" s="52" customFormat="1" ht="30" hidden="1" customHeight="1" x14ac:dyDescent="0.25">
      <c r="A103" s="71"/>
      <c r="B103" s="72"/>
      <c r="C103" s="109" t="s">
        <v>307</v>
      </c>
      <c r="D103" s="187"/>
      <c r="E103" s="9"/>
      <c r="F103" s="109"/>
      <c r="G103" s="110"/>
      <c r="H103" s="11"/>
      <c r="I103" s="11"/>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hidden="1" customHeight="1" x14ac:dyDescent="0.25">
      <c r="A104" s="71"/>
      <c r="B104" s="72"/>
      <c r="C104" s="109" t="s">
        <v>307</v>
      </c>
      <c r="D104" s="187"/>
      <c r="E104" s="9"/>
      <c r="F104" s="109"/>
      <c r="G104" s="11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hidden="1" customHeight="1" x14ac:dyDescent="0.25">
      <c r="A105" s="71"/>
      <c r="B105" s="72"/>
      <c r="C105" s="109" t="s">
        <v>307</v>
      </c>
      <c r="D105" s="9"/>
      <c r="E105" s="9"/>
      <c r="F105" s="109"/>
      <c r="G105" s="110"/>
      <c r="H105" s="11"/>
      <c r="I105" s="11"/>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hidden="1" customHeight="1" x14ac:dyDescent="0.25">
      <c r="A106" s="71"/>
      <c r="B106" s="72"/>
      <c r="C106" s="109" t="s">
        <v>307</v>
      </c>
      <c r="D106" s="187"/>
      <c r="E106" s="9"/>
      <c r="F106" s="109"/>
      <c r="G106" s="110"/>
      <c r="H106" s="11"/>
      <c r="I106" s="11"/>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v>2.7</v>
      </c>
      <c r="B107" s="72" t="s">
        <v>168</v>
      </c>
      <c r="C107" s="109" t="s">
        <v>307</v>
      </c>
      <c r="D107" s="188"/>
      <c r="E107" s="9"/>
      <c r="F107" s="270"/>
      <c r="G107" s="271"/>
      <c r="H107" s="11"/>
      <c r="I107" s="11"/>
      <c r="J107" s="229"/>
      <c r="K107" s="301"/>
      <c r="L107" s="301"/>
      <c r="M107"/>
      <c r="N107"/>
      <c r="O107"/>
      <c r="P107"/>
      <c r="Q107"/>
      <c r="R107"/>
      <c r="S107"/>
      <c r="T107"/>
      <c r="U107"/>
      <c r="V107"/>
      <c r="W107"/>
      <c r="X107"/>
      <c r="Y107"/>
      <c r="Z107"/>
      <c r="AA107"/>
      <c r="AB107"/>
      <c r="AC107"/>
      <c r="AD107"/>
      <c r="AE107"/>
      <c r="AF107"/>
      <c r="AG107"/>
      <c r="AH107"/>
      <c r="AI107"/>
      <c r="AJ107"/>
      <c r="AK107"/>
      <c r="AL107"/>
      <c r="AM107"/>
    </row>
    <row r="108" spans="1:39" s="52" customFormat="1" ht="30" hidden="1" customHeight="1" x14ac:dyDescent="0.25">
      <c r="A108" s="71"/>
      <c r="B108" s="72"/>
      <c r="C108" s="109" t="s">
        <v>307</v>
      </c>
      <c r="D108" s="187"/>
      <c r="E108" s="9"/>
      <c r="F108" s="109"/>
      <c r="G108" s="11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hidden="1" customHeight="1" x14ac:dyDescent="0.25">
      <c r="A109" s="71"/>
      <c r="B109" s="72"/>
      <c r="C109" s="109" t="s">
        <v>307</v>
      </c>
      <c r="D109" s="187"/>
      <c r="E109" s="9"/>
      <c r="F109" s="109"/>
      <c r="G109" s="110"/>
      <c r="H109" s="11"/>
      <c r="I109" s="11"/>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hidden="1" customHeight="1" x14ac:dyDescent="0.25">
      <c r="A110" s="71"/>
      <c r="B110" s="72"/>
      <c r="C110" s="109" t="s">
        <v>307</v>
      </c>
      <c r="D110" s="187"/>
      <c r="E110" s="9"/>
      <c r="F110" s="109"/>
      <c r="G110" s="110"/>
      <c r="H110" s="11"/>
      <c r="I110" s="11"/>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109" t="s">
        <v>307</v>
      </c>
      <c r="D111" s="187"/>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hidden="1" customHeight="1" x14ac:dyDescent="0.25">
      <c r="A112" s="71"/>
      <c r="B112" s="72"/>
      <c r="C112" s="109" t="s">
        <v>307</v>
      </c>
      <c r="D112" s="187"/>
      <c r="E112" s="9"/>
      <c r="F112" s="109"/>
      <c r="G112" s="110"/>
      <c r="H112" s="11"/>
      <c r="I112" s="11"/>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5">
      <c r="A113" s="71"/>
      <c r="B113" s="72"/>
      <c r="C113" s="109" t="s">
        <v>307</v>
      </c>
      <c r="D113" s="187"/>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5">
      <c r="A114" s="71"/>
      <c r="B114" s="72"/>
      <c r="C114" s="109" t="s">
        <v>307</v>
      </c>
      <c r="D114" s="9"/>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hidden="1" customHeight="1" x14ac:dyDescent="0.25">
      <c r="A115" s="71"/>
      <c r="B115" s="72"/>
      <c r="C115" s="109" t="s">
        <v>307</v>
      </c>
      <c r="D115" s="9"/>
      <c r="E115" s="9"/>
      <c r="F115" s="109"/>
      <c r="G115" s="110"/>
      <c r="H115" s="11"/>
      <c r="I115" s="11"/>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109" t="s">
        <v>307</v>
      </c>
      <c r="D116" s="9"/>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x14ac:dyDescent="0.25">
      <c r="A117" s="71"/>
      <c r="B117" s="72"/>
      <c r="C117" s="109" t="s">
        <v>307</v>
      </c>
      <c r="D117" s="9"/>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x14ac:dyDescent="0.25">
      <c r="A118" s="71"/>
      <c r="B118" s="72"/>
      <c r="C118" s="109" t="s">
        <v>307</v>
      </c>
      <c r="D118" s="9"/>
      <c r="E118" s="9"/>
      <c r="F118" s="109"/>
      <c r="G118" s="110"/>
      <c r="H118" s="11"/>
      <c r="I118" s="11"/>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hidden="1" customHeight="1" x14ac:dyDescent="0.25">
      <c r="A119" s="71"/>
      <c r="B119" s="72"/>
      <c r="C119" s="109" t="s">
        <v>307</v>
      </c>
      <c r="D119" s="188"/>
      <c r="E119" s="9"/>
      <c r="F119" s="109"/>
      <c r="G119" s="110"/>
      <c r="H119" s="11"/>
      <c r="I119" s="11"/>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v>2.8</v>
      </c>
      <c r="B120" s="72" t="s">
        <v>169</v>
      </c>
      <c r="C120" s="109" t="s">
        <v>307</v>
      </c>
      <c r="D120" s="187"/>
      <c r="E120" s="9"/>
      <c r="F120" s="270"/>
      <c r="G120" s="271"/>
      <c r="H120" s="11"/>
      <c r="I120" s="11"/>
      <c r="J120" s="229"/>
      <c r="K120" s="301"/>
      <c r="L120" s="301"/>
      <c r="M120"/>
      <c r="N120"/>
      <c r="O120"/>
      <c r="P120"/>
      <c r="Q120"/>
      <c r="R120"/>
      <c r="S120"/>
      <c r="T120"/>
      <c r="U120"/>
      <c r="V120"/>
      <c r="W120"/>
      <c r="X120"/>
      <c r="Y120"/>
      <c r="Z120"/>
      <c r="AA120"/>
      <c r="AB120"/>
      <c r="AC120"/>
      <c r="AD120"/>
      <c r="AE120"/>
      <c r="AF120"/>
      <c r="AG120"/>
      <c r="AH120"/>
      <c r="AI120"/>
      <c r="AJ120"/>
      <c r="AK120"/>
      <c r="AL120"/>
      <c r="AM120"/>
    </row>
    <row r="121" spans="1:39" s="52" customFormat="1" ht="30" hidden="1" customHeight="1" x14ac:dyDescent="0.25">
      <c r="A121" s="71"/>
      <c r="B121" s="72"/>
      <c r="C121" s="109" t="s">
        <v>307</v>
      </c>
      <c r="D121" s="9"/>
      <c r="E121" s="9"/>
      <c r="F121" s="109"/>
      <c r="G121" s="110"/>
      <c r="H121" s="11"/>
      <c r="I121" s="11"/>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v>3</v>
      </c>
      <c r="B122" s="72" t="s">
        <v>170</v>
      </c>
      <c r="C122" s="109" t="s">
        <v>307</v>
      </c>
      <c r="D122" s="187"/>
      <c r="E122" s="9"/>
      <c r="F122" s="270"/>
      <c r="G122" s="271"/>
      <c r="H122" s="11"/>
      <c r="I122" s="11"/>
      <c r="J122" s="229"/>
      <c r="K122" s="301"/>
      <c r="L122" s="301"/>
      <c r="M122"/>
      <c r="N122"/>
      <c r="O122"/>
      <c r="P122"/>
      <c r="Q122"/>
      <c r="R122"/>
      <c r="S122"/>
      <c r="T122"/>
      <c r="U122"/>
      <c r="V122"/>
      <c r="W122"/>
      <c r="X122"/>
      <c r="Y122"/>
      <c r="Z122"/>
      <c r="AA122"/>
      <c r="AB122"/>
      <c r="AC122"/>
      <c r="AD122"/>
      <c r="AE122"/>
      <c r="AF122"/>
      <c r="AG122"/>
      <c r="AH122"/>
      <c r="AI122"/>
      <c r="AJ122"/>
      <c r="AK122"/>
      <c r="AL122"/>
      <c r="AM122"/>
    </row>
    <row r="123" spans="1:39" s="52" customFormat="1" ht="30" hidden="1" customHeight="1" x14ac:dyDescent="0.25">
      <c r="A123" s="71"/>
      <c r="B123" s="72"/>
      <c r="C123" s="109" t="s">
        <v>307</v>
      </c>
      <c r="D123" s="187"/>
      <c r="E123" s="9"/>
      <c r="F123" s="109"/>
      <c r="G123" s="110"/>
      <c r="H123" s="11"/>
      <c r="I123" s="11"/>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hidden="1" customHeight="1" x14ac:dyDescent="0.25">
      <c r="A124" s="71"/>
      <c r="B124" s="72"/>
      <c r="C124" s="109" t="s">
        <v>307</v>
      </c>
      <c r="D124" s="187"/>
      <c r="E124" s="9"/>
      <c r="F124" s="109"/>
      <c r="G124" s="110"/>
      <c r="H124" s="11"/>
      <c r="I124" s="11"/>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hidden="1" customHeight="1" x14ac:dyDescent="0.25">
      <c r="A125" s="71"/>
      <c r="B125" s="72"/>
      <c r="C125" s="109" t="s">
        <v>307</v>
      </c>
      <c r="D125" s="187"/>
      <c r="E125" s="9"/>
      <c r="F125" s="109"/>
      <c r="G125" s="110"/>
      <c r="H125" s="11"/>
      <c r="I125" s="11"/>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hidden="1" customHeight="1" x14ac:dyDescent="0.25">
      <c r="A126" s="71"/>
      <c r="B126" s="72"/>
      <c r="C126" s="109" t="s">
        <v>307</v>
      </c>
      <c r="D126" s="187"/>
      <c r="E126" s="9"/>
      <c r="F126" s="109"/>
      <c r="G126" s="110"/>
      <c r="H126" s="11"/>
      <c r="I126" s="11"/>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hidden="1" customHeight="1" x14ac:dyDescent="0.25">
      <c r="A127" s="71"/>
      <c r="B127" s="72"/>
      <c r="C127" s="109" t="s">
        <v>307</v>
      </c>
      <c r="D127" s="187"/>
      <c r="E127" s="9"/>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hidden="1" customHeight="1" x14ac:dyDescent="0.25">
      <c r="A128" s="71"/>
      <c r="B128" s="72"/>
      <c r="C128" s="109" t="s">
        <v>307</v>
      </c>
      <c r="D128" s="187"/>
      <c r="E128" s="9"/>
      <c r="F128" s="109"/>
      <c r="G128" s="110"/>
      <c r="H128" s="11"/>
      <c r="I128" s="11"/>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hidden="1" customHeight="1" x14ac:dyDescent="0.25">
      <c r="A129" s="71"/>
      <c r="B129" s="72"/>
      <c r="C129" s="109" t="s">
        <v>307</v>
      </c>
      <c r="D129" s="9"/>
      <c r="E129" s="9"/>
      <c r="F129" s="109"/>
      <c r="G129" s="110"/>
      <c r="H129" s="11"/>
      <c r="I129" s="11"/>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hidden="1" customHeight="1" x14ac:dyDescent="0.25">
      <c r="A130" s="71"/>
      <c r="B130" s="72"/>
      <c r="C130" s="109" t="s">
        <v>307</v>
      </c>
      <c r="D130" s="9"/>
      <c r="E130" s="9"/>
      <c r="F130" s="109"/>
      <c r="G130" s="110"/>
      <c r="H130" s="11"/>
      <c r="I130" s="11"/>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hidden="1" customHeight="1" x14ac:dyDescent="0.25">
      <c r="A131" s="71"/>
      <c r="B131" s="72"/>
      <c r="C131" s="109" t="s">
        <v>307</v>
      </c>
      <c r="D131" s="188"/>
      <c r="E131" s="9"/>
      <c r="F131" s="109"/>
      <c r="G131" s="110"/>
      <c r="H131" s="11"/>
      <c r="I131" s="11"/>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hidden="1" customHeight="1" x14ac:dyDescent="0.25">
      <c r="A132" s="71"/>
      <c r="B132" s="72"/>
      <c r="C132" s="109" t="s">
        <v>307</v>
      </c>
      <c r="D132" s="187"/>
      <c r="E132" s="9"/>
      <c r="F132" s="109"/>
      <c r="G132" s="110"/>
      <c r="H132" s="11"/>
      <c r="I132" s="11"/>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hidden="1" customHeight="1" x14ac:dyDescent="0.25">
      <c r="A133" s="71"/>
      <c r="B133" s="72"/>
      <c r="C133" s="109" t="s">
        <v>307</v>
      </c>
      <c r="D133" s="187"/>
      <c r="E133" s="9"/>
      <c r="F133" s="109"/>
      <c r="G133" s="110"/>
      <c r="H133" s="11"/>
      <c r="I133" s="11"/>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v>4</v>
      </c>
      <c r="B134" s="72" t="s">
        <v>171</v>
      </c>
      <c r="C134" s="109" t="s">
        <v>307</v>
      </c>
      <c r="D134" s="187"/>
      <c r="E134" s="9"/>
      <c r="F134" s="270"/>
      <c r="G134" s="271"/>
      <c r="H134" s="11"/>
      <c r="I134" s="11"/>
      <c r="J134" s="229"/>
      <c r="K134" s="301"/>
      <c r="L134" s="301"/>
      <c r="M134"/>
      <c r="N134"/>
      <c r="O134"/>
      <c r="P134"/>
      <c r="Q134"/>
      <c r="R134"/>
      <c r="S134"/>
      <c r="T134"/>
      <c r="U134"/>
      <c r="V134"/>
      <c r="W134"/>
      <c r="X134"/>
      <c r="Y134"/>
      <c r="Z134"/>
      <c r="AA134"/>
      <c r="AB134"/>
      <c r="AC134"/>
      <c r="AD134"/>
      <c r="AE134"/>
      <c r="AF134"/>
      <c r="AG134"/>
      <c r="AH134"/>
      <c r="AI134"/>
      <c r="AJ134"/>
      <c r="AK134"/>
      <c r="AL134"/>
      <c r="AM134"/>
    </row>
    <row r="135" spans="1:39" s="52" customFormat="1" ht="30" hidden="1" customHeight="1" x14ac:dyDescent="0.25">
      <c r="A135" s="71"/>
      <c r="B135" s="72"/>
      <c r="C135" s="109" t="s">
        <v>307</v>
      </c>
      <c r="D135" s="187"/>
      <c r="E135" s="9"/>
      <c r="F135" s="109"/>
      <c r="G135" s="110"/>
      <c r="H135" s="11"/>
      <c r="I135" s="11"/>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hidden="1" customHeight="1" x14ac:dyDescent="0.25">
      <c r="A136" s="71"/>
      <c r="B136" s="72"/>
      <c r="C136" s="109" t="s">
        <v>307</v>
      </c>
      <c r="D136" s="187"/>
      <c r="E136" s="9"/>
      <c r="F136" s="109"/>
      <c r="G136" s="110"/>
      <c r="H136" s="11"/>
      <c r="I136" s="11"/>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hidden="1" customHeight="1" x14ac:dyDescent="0.25">
      <c r="A137" s="71"/>
      <c r="B137" s="72"/>
      <c r="C137" s="109" t="s">
        <v>307</v>
      </c>
      <c r="D137" s="187"/>
      <c r="E137" s="9"/>
      <c r="F137" s="109"/>
      <c r="G137" s="110"/>
      <c r="H137" s="11"/>
      <c r="I137" s="11"/>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hidden="1" customHeight="1" x14ac:dyDescent="0.25">
      <c r="A138" s="71"/>
      <c r="B138" s="72"/>
      <c r="C138" s="109" t="s">
        <v>307</v>
      </c>
      <c r="D138" s="187"/>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5">
      <c r="A139" s="71"/>
      <c r="B139" s="72"/>
      <c r="C139" s="109" t="s">
        <v>307</v>
      </c>
      <c r="D139" s="9"/>
      <c r="E139" s="9"/>
      <c r="F139" s="109"/>
      <c r="G139" s="110"/>
      <c r="H139" s="11"/>
      <c r="I139" s="11"/>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hidden="1" customHeight="1" x14ac:dyDescent="0.25">
      <c r="A140" s="71"/>
      <c r="B140" s="72"/>
      <c r="C140" s="109" t="s">
        <v>307</v>
      </c>
      <c r="D140" s="187"/>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hidden="1" customHeight="1" x14ac:dyDescent="0.25">
      <c r="A141" s="71"/>
      <c r="B141" s="72"/>
      <c r="C141" s="109" t="s">
        <v>307</v>
      </c>
      <c r="D141" s="187"/>
      <c r="E141" s="9"/>
      <c r="F141" s="109"/>
      <c r="G141" s="110"/>
      <c r="H141" s="11"/>
      <c r="I141" s="11"/>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hidden="1" customHeight="1" x14ac:dyDescent="0.25">
      <c r="A142" s="71"/>
      <c r="B142" s="72"/>
      <c r="C142" s="109" t="s">
        <v>307</v>
      </c>
      <c r="D142" s="187"/>
      <c r="E142" s="9"/>
      <c r="F142" s="109"/>
      <c r="G142" s="110"/>
      <c r="H142" s="11"/>
      <c r="I142" s="11"/>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hidden="1" customHeight="1" x14ac:dyDescent="0.25">
      <c r="A143" s="71"/>
      <c r="B143" s="72"/>
      <c r="C143" s="109" t="s">
        <v>307</v>
      </c>
      <c r="D143" s="187"/>
      <c r="E143" s="9"/>
      <c r="F143" s="109"/>
      <c r="G143" s="110"/>
      <c r="H143" s="11"/>
      <c r="I143" s="11"/>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hidden="1" customHeight="1" x14ac:dyDescent="0.25">
      <c r="A144" s="71"/>
      <c r="B144" s="72"/>
      <c r="C144" s="109" t="s">
        <v>307</v>
      </c>
      <c r="D144" s="187"/>
      <c r="E144" s="9"/>
      <c r="F144" s="109"/>
      <c r="G144" s="110"/>
      <c r="H144" s="11"/>
      <c r="I144" s="11"/>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hidden="1" customHeight="1" x14ac:dyDescent="0.25">
      <c r="A145" s="71"/>
      <c r="B145" s="72"/>
      <c r="C145" s="109" t="s">
        <v>307</v>
      </c>
      <c r="D145" s="9"/>
      <c r="E145" s="9"/>
      <c r="F145" s="109"/>
      <c r="G145" s="110"/>
      <c r="H145" s="11"/>
      <c r="I145" s="11"/>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v>5</v>
      </c>
      <c r="B146" s="72" t="s">
        <v>172</v>
      </c>
      <c r="C146" s="109" t="s">
        <v>307</v>
      </c>
      <c r="D146" s="187"/>
      <c r="E146" s="9"/>
      <c r="F146" s="270"/>
      <c r="G146" s="271"/>
      <c r="H146" s="11"/>
      <c r="I146" s="11"/>
      <c r="J146" s="229"/>
      <c r="K146" s="301"/>
      <c r="L146" s="301"/>
      <c r="M146"/>
      <c r="N146"/>
      <c r="O146"/>
      <c r="P146"/>
      <c r="Q146"/>
      <c r="R146"/>
      <c r="S146"/>
      <c r="T146"/>
      <c r="U146"/>
      <c r="V146"/>
      <c r="W146"/>
      <c r="X146"/>
      <c r="Y146"/>
      <c r="Z146"/>
      <c r="AA146"/>
      <c r="AB146"/>
      <c r="AC146"/>
      <c r="AD146"/>
      <c r="AE146"/>
      <c r="AF146"/>
      <c r="AG146"/>
      <c r="AH146"/>
      <c r="AI146"/>
      <c r="AJ146"/>
      <c r="AK146"/>
      <c r="AL146"/>
      <c r="AM146"/>
    </row>
    <row r="147" spans="1:39" s="52" customFormat="1" ht="30" hidden="1" customHeight="1" x14ac:dyDescent="0.25">
      <c r="A147" s="71"/>
      <c r="B147" s="72"/>
      <c r="C147" s="109" t="s">
        <v>307</v>
      </c>
      <c r="D147" s="187"/>
      <c r="E147" s="9"/>
      <c r="F147" s="109"/>
      <c r="G147" s="110"/>
      <c r="H147" s="11"/>
      <c r="I147" s="11"/>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hidden="1" customHeight="1" x14ac:dyDescent="0.25">
      <c r="A148" s="71"/>
      <c r="B148" s="72"/>
      <c r="C148" s="109" t="s">
        <v>307</v>
      </c>
      <c r="D148" s="188"/>
      <c r="E148" s="9"/>
      <c r="F148" s="109"/>
      <c r="G148" s="110"/>
      <c r="H148" s="11"/>
      <c r="I148" s="11"/>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hidden="1" customHeight="1" x14ac:dyDescent="0.25">
      <c r="A149" s="71"/>
      <c r="B149" s="72"/>
      <c r="C149" s="109" t="s">
        <v>307</v>
      </c>
      <c r="D149" s="188"/>
      <c r="E149" s="9"/>
      <c r="F149" s="109"/>
      <c r="G149" s="110"/>
      <c r="H149" s="11"/>
      <c r="I149" s="11"/>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hidden="1" customHeight="1" x14ac:dyDescent="0.25">
      <c r="A150" s="71"/>
      <c r="B150" s="72"/>
      <c r="C150" s="109" t="s">
        <v>307</v>
      </c>
      <c r="D150" s="188"/>
      <c r="E150" s="9"/>
      <c r="F150" s="109"/>
      <c r="G150" s="110"/>
      <c r="H150" s="11"/>
      <c r="I150" s="11"/>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hidden="1" customHeight="1" x14ac:dyDescent="0.25">
      <c r="A151" s="71"/>
      <c r="B151" s="72"/>
      <c r="C151" s="109" t="s">
        <v>307</v>
      </c>
      <c r="D151" s="188"/>
      <c r="E151" s="9"/>
      <c r="F151" s="109"/>
      <c r="G151" s="110"/>
      <c r="H151" s="11"/>
      <c r="I151" s="11"/>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hidden="1" customHeight="1" x14ac:dyDescent="0.25">
      <c r="A152" s="71"/>
      <c r="B152" s="72"/>
      <c r="C152" s="109" t="s">
        <v>307</v>
      </c>
      <c r="D152" s="9"/>
      <c r="E152" s="9"/>
      <c r="F152" s="109"/>
      <c r="G152" s="110"/>
      <c r="H152" s="11"/>
      <c r="I152" s="11"/>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hidden="1" customHeight="1" x14ac:dyDescent="0.25">
      <c r="A153" s="71"/>
      <c r="B153" s="72"/>
      <c r="C153" s="109" t="s">
        <v>307</v>
      </c>
      <c r="D153" s="187"/>
      <c r="E153" s="9"/>
      <c r="F153" s="109"/>
      <c r="G153" s="110"/>
      <c r="H153" s="11"/>
      <c r="I153" s="11"/>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hidden="1" customHeight="1" x14ac:dyDescent="0.25">
      <c r="A154" s="71"/>
      <c r="B154" s="72"/>
      <c r="C154" s="109" t="s">
        <v>307</v>
      </c>
      <c r="D154" s="187"/>
      <c r="E154" s="9"/>
      <c r="F154" s="109"/>
      <c r="G154" s="110"/>
      <c r="H154" s="11"/>
      <c r="I154" s="11"/>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hidden="1" customHeight="1" x14ac:dyDescent="0.25">
      <c r="A155" s="71"/>
      <c r="B155" s="72"/>
      <c r="C155" s="109" t="s">
        <v>307</v>
      </c>
      <c r="D155" s="188"/>
      <c r="E155" s="9"/>
      <c r="F155" s="109"/>
      <c r="G155" s="110"/>
      <c r="H155" s="11"/>
      <c r="I155" s="11"/>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hidden="1" customHeight="1" x14ac:dyDescent="0.25">
      <c r="A156" s="71"/>
      <c r="B156" s="72"/>
      <c r="C156" s="109" t="s">
        <v>307</v>
      </c>
      <c r="D156" s="187"/>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hidden="1" customHeight="1" x14ac:dyDescent="0.25">
      <c r="A157" s="71"/>
      <c r="B157" s="72"/>
      <c r="C157" s="109" t="s">
        <v>307</v>
      </c>
      <c r="D157" s="187"/>
      <c r="E157" s="9"/>
      <c r="F157" s="109"/>
      <c r="G157" s="110"/>
      <c r="H157" s="11"/>
      <c r="I157" s="11"/>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hidden="1" customHeight="1" x14ac:dyDescent="0.25">
      <c r="A158" s="71"/>
      <c r="B158" s="72"/>
      <c r="C158" s="109" t="s">
        <v>307</v>
      </c>
      <c r="D158" s="187"/>
      <c r="E158" s="9"/>
      <c r="F158" s="109"/>
      <c r="G158" s="110"/>
      <c r="H158" s="11"/>
      <c r="I158" s="11"/>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hidden="1" customHeight="1" x14ac:dyDescent="0.25">
      <c r="A159" s="71"/>
      <c r="B159" s="72"/>
      <c r="C159" s="109" t="s">
        <v>307</v>
      </c>
      <c r="D159" s="9"/>
      <c r="E159" s="9"/>
      <c r="F159" s="109"/>
      <c r="G159" s="110"/>
      <c r="H159" s="11"/>
      <c r="I159" s="11"/>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hidden="1" customHeight="1" x14ac:dyDescent="0.25">
      <c r="A160" s="71"/>
      <c r="B160" s="72"/>
      <c r="C160" s="109" t="s">
        <v>307</v>
      </c>
      <c r="D160" s="187"/>
      <c r="E160" s="9"/>
      <c r="F160" s="109"/>
      <c r="G160" s="110"/>
      <c r="H160" s="11"/>
      <c r="I160" s="11"/>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hidden="1" customHeight="1" x14ac:dyDescent="0.25">
      <c r="A161" s="71"/>
      <c r="B161" s="72"/>
      <c r="C161" s="109" t="s">
        <v>307</v>
      </c>
      <c r="D161" s="187"/>
      <c r="E161" s="9"/>
      <c r="F161" s="109"/>
      <c r="G161" s="110"/>
      <c r="H161" s="11"/>
      <c r="I161" s="11"/>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hidden="1" customHeight="1" x14ac:dyDescent="0.25">
      <c r="A162" s="71"/>
      <c r="B162" s="72"/>
      <c r="C162" s="109" t="s">
        <v>307</v>
      </c>
      <c r="D162" s="187"/>
      <c r="E162" s="9"/>
      <c r="F162" s="109"/>
      <c r="G162" s="110"/>
      <c r="H162" s="11"/>
      <c r="I162" s="11"/>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hidden="1" customHeight="1" x14ac:dyDescent="0.25">
      <c r="A163" s="71"/>
      <c r="B163" s="72"/>
      <c r="C163" s="109" t="s">
        <v>307</v>
      </c>
      <c r="D163" s="187"/>
      <c r="E163" s="9"/>
      <c r="F163" s="109"/>
      <c r="G163" s="110"/>
      <c r="H163" s="11"/>
      <c r="I163" s="11"/>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hidden="1" customHeight="1" x14ac:dyDescent="0.25">
      <c r="A164" s="71"/>
      <c r="B164" s="72"/>
      <c r="C164" s="109" t="s">
        <v>307</v>
      </c>
      <c r="D164" s="187"/>
      <c r="E164" s="9"/>
      <c r="F164" s="109"/>
      <c r="G164" s="110"/>
      <c r="H164" s="11"/>
      <c r="I164" s="11"/>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hidden="1" customHeight="1" x14ac:dyDescent="0.25">
      <c r="A165" s="71"/>
      <c r="B165" s="72"/>
      <c r="C165" s="109" t="s">
        <v>307</v>
      </c>
      <c r="D165" s="187"/>
      <c r="E165" s="9"/>
      <c r="F165" s="109"/>
      <c r="G165" s="110"/>
      <c r="H165" s="11"/>
      <c r="I165" s="11"/>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hidden="1" customHeight="1" x14ac:dyDescent="0.25">
      <c r="A166" s="71"/>
      <c r="B166" s="72"/>
      <c r="C166" s="109" t="s">
        <v>307</v>
      </c>
      <c r="D166" s="187"/>
      <c r="E166" s="9"/>
      <c r="F166" s="109"/>
      <c r="G166" s="110"/>
      <c r="H166" s="11"/>
      <c r="I166" s="11"/>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hidden="1" customHeight="1" x14ac:dyDescent="0.25">
      <c r="A167" s="71"/>
      <c r="B167" s="72"/>
      <c r="C167" s="109" t="s">
        <v>307</v>
      </c>
      <c r="D167" s="187"/>
      <c r="E167" s="9"/>
      <c r="F167" s="109"/>
      <c r="G167" s="110"/>
      <c r="H167" s="11"/>
      <c r="I167" s="11"/>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hidden="1" customHeight="1" x14ac:dyDescent="0.25">
      <c r="A168" s="71"/>
      <c r="B168" s="72"/>
      <c r="C168" s="109" t="s">
        <v>307</v>
      </c>
      <c r="D168" s="187"/>
      <c r="E168" s="9"/>
      <c r="F168" s="109"/>
      <c r="G168" s="110"/>
      <c r="H168" s="11"/>
      <c r="I168" s="11"/>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v>6</v>
      </c>
      <c r="B169" s="72" t="s">
        <v>173</v>
      </c>
      <c r="C169" s="109" t="s">
        <v>307</v>
      </c>
      <c r="D169" s="187"/>
      <c r="E169" s="9"/>
      <c r="F169" s="270"/>
      <c r="G169" s="271"/>
      <c r="H169" s="11"/>
      <c r="I169" s="11"/>
      <c r="J169" s="229"/>
      <c r="K169" s="301"/>
      <c r="L169" s="301"/>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v>7</v>
      </c>
      <c r="B170" s="72" t="s">
        <v>174</v>
      </c>
      <c r="C170" s="109" t="s">
        <v>307</v>
      </c>
      <c r="D170" s="9"/>
      <c r="E170" s="9"/>
      <c r="F170" s="270"/>
      <c r="G170" s="271"/>
      <c r="H170" s="11"/>
      <c r="I170" s="11"/>
      <c r="J170" s="229"/>
      <c r="K170" s="301"/>
      <c r="L170" s="301"/>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v>8</v>
      </c>
      <c r="B171" s="72" t="s">
        <v>175</v>
      </c>
      <c r="C171" s="109" t="s">
        <v>307</v>
      </c>
      <c r="D171" s="9"/>
      <c r="E171" s="9"/>
      <c r="F171" s="109"/>
      <c r="G171" s="110"/>
      <c r="H171" s="11"/>
      <c r="I171" s="11"/>
      <c r="J171" s="229"/>
      <c r="K171" s="301"/>
      <c r="L171" s="301"/>
      <c r="M171"/>
      <c r="N171"/>
      <c r="O171"/>
      <c r="P171"/>
      <c r="Q171"/>
      <c r="R171"/>
      <c r="S171"/>
      <c r="T171"/>
      <c r="U171"/>
      <c r="V171"/>
      <c r="W171"/>
      <c r="X171"/>
      <c r="Y171"/>
      <c r="Z171"/>
      <c r="AA171"/>
      <c r="AB171"/>
      <c r="AC171"/>
      <c r="AD171"/>
      <c r="AE171"/>
      <c r="AF171"/>
      <c r="AG171"/>
      <c r="AH171"/>
      <c r="AI171"/>
      <c r="AJ171"/>
      <c r="AK171"/>
      <c r="AL171"/>
      <c r="AM171"/>
    </row>
    <row r="172" spans="1:39" s="52" customFormat="1" ht="30" hidden="1" customHeight="1" x14ac:dyDescent="0.25">
      <c r="A172" s="71"/>
      <c r="B172" s="72"/>
      <c r="C172" s="9"/>
      <c r="D172" s="9"/>
      <c r="E172" s="9"/>
      <c r="F172" s="270"/>
      <c r="G172" s="271"/>
      <c r="H172" s="11"/>
      <c r="I172" s="11"/>
      <c r="J172" s="229"/>
      <c r="K172" s="301"/>
      <c r="L172" s="301"/>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330" t="s">
        <v>176</v>
      </c>
      <c r="B173" s="331"/>
      <c r="C173" s="64" t="s">
        <v>177</v>
      </c>
      <c r="D173" s="64" t="s">
        <v>233</v>
      </c>
      <c r="E173" s="129" t="s">
        <v>234</v>
      </c>
      <c r="F173" s="178" t="s">
        <v>180</v>
      </c>
      <c r="G173" s="178" t="s">
        <v>181</v>
      </c>
      <c r="H173" s="432"/>
      <c r="I173" s="303"/>
      <c r="J173" s="229"/>
      <c r="K173" s="301"/>
      <c r="L173" s="301"/>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t="s">
        <v>182</v>
      </c>
      <c r="B174" s="72" t="s">
        <v>183</v>
      </c>
      <c r="C174" s="109" t="s">
        <v>307</v>
      </c>
      <c r="D174" s="9"/>
      <c r="E174" s="9"/>
      <c r="F174" s="158"/>
      <c r="G174" s="158"/>
      <c r="H174" s="302"/>
      <c r="I174" s="303"/>
      <c r="J174" s="319" t="s">
        <v>184</v>
      </c>
      <c r="K174" s="320"/>
      <c r="L174" s="320"/>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t="s">
        <v>185</v>
      </c>
      <c r="B175" s="72" t="s">
        <v>186</v>
      </c>
      <c r="C175" s="109" t="s">
        <v>307</v>
      </c>
      <c r="D175" s="9"/>
      <c r="E175" s="9"/>
      <c r="F175" s="158"/>
      <c r="G175" s="158"/>
      <c r="H175" s="159"/>
      <c r="I175" s="134"/>
      <c r="J175" s="229"/>
      <c r="K175" s="301"/>
      <c r="L175" s="301"/>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thickBot="1" x14ac:dyDescent="0.3">
      <c r="A176" s="71" t="s">
        <v>187</v>
      </c>
      <c r="B176" s="72" t="s">
        <v>188</v>
      </c>
      <c r="C176" s="109" t="s">
        <v>307</v>
      </c>
      <c r="D176" s="9"/>
      <c r="E176" s="9"/>
      <c r="F176" s="158"/>
      <c r="G176" s="158"/>
      <c r="H176" s="302"/>
      <c r="I176" s="303"/>
      <c r="J176" s="229"/>
      <c r="K176" s="301"/>
      <c r="L176" s="301"/>
      <c r="M176"/>
      <c r="N176"/>
      <c r="O176"/>
      <c r="P176"/>
      <c r="Q176"/>
      <c r="R176"/>
      <c r="S176"/>
      <c r="T176"/>
      <c r="U176"/>
      <c r="V176"/>
      <c r="W176"/>
      <c r="X176"/>
      <c r="Y176"/>
      <c r="Z176"/>
      <c r="AA176"/>
      <c r="AB176"/>
      <c r="AC176"/>
      <c r="AD176"/>
      <c r="AE176"/>
      <c r="AF176"/>
      <c r="AG176"/>
      <c r="AH176"/>
      <c r="AI176"/>
      <c r="AJ176"/>
      <c r="AK176"/>
      <c r="AL176"/>
      <c r="AM176"/>
    </row>
    <row r="177" spans="1:47" s="76" customFormat="1" ht="33" customHeight="1" thickBot="1" x14ac:dyDescent="0.3">
      <c r="A177" s="52"/>
      <c r="B177" s="52"/>
      <c r="C177" s="74" t="s">
        <v>189</v>
      </c>
      <c r="D177" s="119">
        <f>SUM(D52:D172)+SUM(D174:D176)</f>
        <v>0</v>
      </c>
      <c r="E177" s="398"/>
      <c r="F177" s="399"/>
      <c r="G177" s="399"/>
      <c r="H177" s="121">
        <f>SUM(H52:H172)</f>
        <v>0</v>
      </c>
      <c r="I177" s="121">
        <f>SUM(I52:I172)</f>
        <v>0</v>
      </c>
      <c r="J177"/>
      <c r="K177"/>
      <c r="L177"/>
      <c r="M177"/>
      <c r="N177"/>
      <c r="O177"/>
      <c r="P177"/>
      <c r="Q177"/>
      <c r="R177"/>
      <c r="S177"/>
      <c r="T177"/>
      <c r="U177"/>
      <c r="V177"/>
      <c r="W177"/>
      <c r="X177"/>
      <c r="Y177"/>
      <c r="Z177"/>
      <c r="AA177"/>
      <c r="AB177"/>
      <c r="AC177"/>
      <c r="AD177"/>
      <c r="AE177"/>
      <c r="AF177"/>
      <c r="AG177"/>
      <c r="AH177"/>
      <c r="AI177"/>
      <c r="AJ177"/>
      <c r="AK177"/>
    </row>
    <row r="178" spans="1:47" s="76" customFormat="1" ht="33" customHeight="1" thickBot="1" x14ac:dyDescent="0.3">
      <c r="A178" s="55"/>
      <c r="B178" s="55"/>
      <c r="C178" s="75" t="s">
        <v>190</v>
      </c>
      <c r="D178" s="120">
        <f>D177/$C$6</f>
        <v>0</v>
      </c>
      <c r="E178" s="400"/>
      <c r="F178" s="400"/>
      <c r="G178" s="400"/>
      <c r="H178" s="122">
        <f t="shared" ref="H178:I178" si="1">H177/$C$6</f>
        <v>0</v>
      </c>
      <c r="I178" s="122">
        <f t="shared" si="1"/>
        <v>0</v>
      </c>
      <c r="J178"/>
      <c r="K178"/>
      <c r="L178"/>
      <c r="M178"/>
      <c r="N178"/>
      <c r="O178"/>
      <c r="P178"/>
      <c r="Q178"/>
      <c r="R178"/>
      <c r="S178"/>
      <c r="T178"/>
      <c r="U178"/>
      <c r="V178"/>
      <c r="W178"/>
      <c r="X178"/>
      <c r="Y178"/>
      <c r="Z178"/>
      <c r="AA178"/>
      <c r="AB178"/>
      <c r="AC178"/>
      <c r="AD178"/>
      <c r="AE178"/>
      <c r="AF178"/>
      <c r="AG178"/>
      <c r="AH178"/>
      <c r="AI178"/>
      <c r="AJ178"/>
      <c r="AK178"/>
    </row>
    <row r="179" spans="1:47" s="76" customFormat="1" ht="27" customHeight="1" x14ac:dyDescent="0.25">
      <c r="A179" s="55"/>
      <c r="B179" s="55"/>
      <c r="C179" s="54"/>
      <c r="D179" s="54"/>
      <c r="E179" s="54"/>
      <c r="F179" s="54"/>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1:47" s="76" customFormat="1" ht="36" customHeight="1" x14ac:dyDescent="0.25">
      <c r="A180" s="405"/>
      <c r="B180" s="405"/>
      <c r="C180" s="405"/>
      <c r="D180" s="405"/>
      <c r="E180" s="405"/>
      <c r="F180" s="405"/>
      <c r="G180" s="405"/>
      <c r="H180" s="405"/>
      <c r="I180" s="405"/>
      <c r="J180" s="405"/>
      <c r="K180" s="405"/>
      <c r="L180" s="405"/>
      <c r="M180" s="405"/>
      <c r="N180" s="405"/>
      <c r="O180" s="405"/>
      <c r="P180" s="405"/>
      <c r="Q180" s="405"/>
      <c r="R180" s="405"/>
      <c r="S180" s="405"/>
      <c r="T180" s="405"/>
      <c r="U180"/>
      <c r="V180"/>
      <c r="W180"/>
      <c r="X180"/>
      <c r="Y180"/>
      <c r="Z180"/>
      <c r="AA180"/>
      <c r="AB180"/>
      <c r="AC180"/>
      <c r="AD180"/>
      <c r="AE180"/>
      <c r="AF180"/>
      <c r="AG180"/>
      <c r="AH180"/>
      <c r="AI180"/>
      <c r="AJ180"/>
      <c r="AK180"/>
      <c r="AL180"/>
      <c r="AM180"/>
      <c r="AN180"/>
      <c r="AO180"/>
      <c r="AP180"/>
      <c r="AQ180"/>
      <c r="AR180"/>
      <c r="AS180"/>
      <c r="AT180"/>
      <c r="AU180"/>
    </row>
    <row r="181" spans="1:47" ht="23.25" customHeight="1" x14ac:dyDescent="0.25">
      <c r="A181" s="309" t="s">
        <v>235</v>
      </c>
      <c r="B181" s="310"/>
      <c r="C181" s="315" t="s">
        <v>236</v>
      </c>
      <c r="D181" s="315" t="s">
        <v>193</v>
      </c>
      <c r="E181" s="257" t="s">
        <v>194</v>
      </c>
      <c r="F181" s="259"/>
      <c r="G181" s="258" t="s">
        <v>195</v>
      </c>
      <c r="H181" s="258"/>
      <c r="I181" s="258"/>
      <c r="J181" s="258"/>
      <c r="K181" s="258"/>
      <c r="L181" s="258"/>
      <c r="M181" s="258"/>
      <c r="N181" s="258"/>
      <c r="O181" s="257" t="s">
        <v>196</v>
      </c>
      <c r="P181" s="258"/>
      <c r="Q181" s="258"/>
      <c r="R181" s="259"/>
      <c r="S181" s="263" t="s">
        <v>197</v>
      </c>
      <c r="T181" s="259" t="s">
        <v>198</v>
      </c>
    </row>
    <row r="182" spans="1:47" ht="39.4" customHeight="1" x14ac:dyDescent="0.25">
      <c r="A182" s="406"/>
      <c r="B182" s="407"/>
      <c r="C182" s="328"/>
      <c r="D182" s="316"/>
      <c r="E182" s="260"/>
      <c r="F182" s="262"/>
      <c r="G182" s="261"/>
      <c r="H182" s="261"/>
      <c r="I182" s="261"/>
      <c r="J182" s="261"/>
      <c r="K182" s="261"/>
      <c r="L182" s="261"/>
      <c r="M182" s="261"/>
      <c r="N182" s="261"/>
      <c r="O182" s="260"/>
      <c r="P182" s="261"/>
      <c r="Q182" s="261"/>
      <c r="R182" s="262"/>
      <c r="S182" s="264"/>
      <c r="T182" s="262"/>
    </row>
    <row r="183" spans="1:47" ht="24.75" customHeight="1" x14ac:dyDescent="0.25">
      <c r="A183" s="408"/>
      <c r="B183" s="409"/>
      <c r="C183" s="329"/>
      <c r="D183" s="298" t="s">
        <v>199</v>
      </c>
      <c r="E183" s="299"/>
      <c r="F183" s="300"/>
      <c r="G183" s="298" t="s">
        <v>200</v>
      </c>
      <c r="H183" s="299"/>
      <c r="I183" s="299"/>
      <c r="J183" s="299"/>
      <c r="K183" s="299"/>
      <c r="L183" s="299"/>
      <c r="M183" s="299"/>
      <c r="N183" s="300"/>
      <c r="O183" s="298" t="s">
        <v>201</v>
      </c>
      <c r="P183" s="299"/>
      <c r="Q183" s="299"/>
      <c r="R183" s="300"/>
      <c r="S183" s="264"/>
      <c r="T183" s="259" t="s">
        <v>113</v>
      </c>
    </row>
    <row r="184" spans="1:47" ht="30" customHeight="1" x14ac:dyDescent="0.25">
      <c r="A184" s="77" t="s">
        <v>138</v>
      </c>
      <c r="B184" s="78"/>
      <c r="C184" s="79"/>
      <c r="D184" s="79" t="s">
        <v>202</v>
      </c>
      <c r="E184" s="79" t="s">
        <v>203</v>
      </c>
      <c r="F184" s="79" t="s">
        <v>204</v>
      </c>
      <c r="G184" s="79" t="s">
        <v>205</v>
      </c>
      <c r="H184" s="79" t="s">
        <v>206</v>
      </c>
      <c r="I184" s="79" t="s">
        <v>207</v>
      </c>
      <c r="J184" s="79" t="s">
        <v>208</v>
      </c>
      <c r="K184" s="79" t="s">
        <v>209</v>
      </c>
      <c r="L184" s="298" t="s">
        <v>210</v>
      </c>
      <c r="M184" s="300"/>
      <c r="N184" s="79" t="s">
        <v>211</v>
      </c>
      <c r="O184" s="79" t="s">
        <v>212</v>
      </c>
      <c r="P184" s="79" t="s">
        <v>213</v>
      </c>
      <c r="Q184" s="79" t="s">
        <v>214</v>
      </c>
      <c r="R184" s="79" t="s">
        <v>215</v>
      </c>
      <c r="S184" s="265"/>
      <c r="T184" s="262"/>
    </row>
    <row r="185" spans="1:47" ht="30" customHeight="1" x14ac:dyDescent="0.25">
      <c r="A185" s="80">
        <v>0.1</v>
      </c>
      <c r="B185" s="72" t="s">
        <v>156</v>
      </c>
      <c r="C185" s="321"/>
      <c r="D185" s="322"/>
      <c r="E185" s="322"/>
      <c r="F185" s="322"/>
      <c r="G185" s="322"/>
      <c r="H185" s="322"/>
      <c r="I185" s="322"/>
      <c r="J185" s="322"/>
      <c r="K185" s="322"/>
      <c r="L185" s="322"/>
      <c r="M185" s="322"/>
      <c r="N185" s="323"/>
      <c r="O185" s="28" t="s">
        <v>216</v>
      </c>
      <c r="P185" s="28"/>
      <c r="Q185" s="28"/>
      <c r="R185" s="28"/>
      <c r="S185" s="118">
        <f>SUM(C185:R185)</f>
        <v>0</v>
      </c>
      <c r="T185" s="25"/>
    </row>
    <row r="186" spans="1:47" ht="30" customHeight="1" x14ac:dyDescent="0.25">
      <c r="A186" s="71">
        <v>0.2</v>
      </c>
      <c r="B186" s="72" t="s">
        <v>158</v>
      </c>
      <c r="C186" s="324"/>
      <c r="D186" s="325"/>
      <c r="E186" s="325"/>
      <c r="F186" s="325"/>
      <c r="G186" s="325"/>
      <c r="H186" s="325"/>
      <c r="I186" s="325"/>
      <c r="J186" s="325"/>
      <c r="K186" s="325"/>
      <c r="L186" s="325"/>
      <c r="M186" s="325"/>
      <c r="N186" s="326"/>
      <c r="O186" s="28">
        <v>106980.6</v>
      </c>
      <c r="P186" s="28"/>
      <c r="Q186" s="28"/>
      <c r="R186" s="28"/>
      <c r="S186" s="118">
        <f t="shared" ref="S186:S200" si="2">SUM(C186:R186)</f>
        <v>106980.6</v>
      </c>
      <c r="T186" s="24"/>
    </row>
    <row r="187" spans="1:47" ht="30" customHeight="1" x14ac:dyDescent="0.25">
      <c r="A187" s="71">
        <v>0.3</v>
      </c>
      <c r="B187" s="72" t="s">
        <v>159</v>
      </c>
      <c r="C187" s="24"/>
      <c r="D187" s="24"/>
      <c r="E187" s="26"/>
      <c r="F187" s="27"/>
      <c r="G187" s="27"/>
      <c r="H187" s="28"/>
      <c r="I187" s="28"/>
      <c r="J187" s="28"/>
      <c r="K187" s="28"/>
      <c r="L187" s="386"/>
      <c r="M187" s="387"/>
      <c r="N187" s="388"/>
      <c r="O187" s="28" t="s">
        <v>216</v>
      </c>
      <c r="P187" s="28"/>
      <c r="Q187" s="28"/>
      <c r="R187" s="28"/>
      <c r="S187" s="118">
        <f t="shared" si="2"/>
        <v>0</v>
      </c>
      <c r="T187" s="24"/>
    </row>
    <row r="188" spans="1:47" ht="30" customHeight="1" x14ac:dyDescent="0.25">
      <c r="A188" s="71">
        <v>0.4</v>
      </c>
      <c r="B188" s="72" t="s">
        <v>160</v>
      </c>
      <c r="C188" s="24"/>
      <c r="D188" s="24"/>
      <c r="E188" s="26"/>
      <c r="F188" s="27"/>
      <c r="G188" s="29"/>
      <c r="H188" s="28"/>
      <c r="I188" s="28"/>
      <c r="J188" s="28"/>
      <c r="K188" s="28"/>
      <c r="L188" s="321"/>
      <c r="M188" s="322"/>
      <c r="N188" s="323"/>
      <c r="O188" s="28" t="s">
        <v>216</v>
      </c>
      <c r="P188" s="28"/>
      <c r="Q188" s="28"/>
      <c r="R188" s="28"/>
      <c r="S188" s="118">
        <f t="shared" si="2"/>
        <v>0</v>
      </c>
      <c r="T188" s="28"/>
    </row>
    <row r="189" spans="1:47" ht="30" customHeight="1" x14ac:dyDescent="0.25">
      <c r="A189" s="71">
        <v>0.5</v>
      </c>
      <c r="B189" s="72" t="s">
        <v>217</v>
      </c>
      <c r="C189" s="24"/>
      <c r="D189" s="24"/>
      <c r="E189" s="26"/>
      <c r="F189" s="27"/>
      <c r="G189" s="29"/>
      <c r="H189" s="28"/>
      <c r="I189" s="28"/>
      <c r="J189" s="28"/>
      <c r="K189" s="28"/>
      <c r="L189" s="321"/>
      <c r="M189" s="322"/>
      <c r="N189" s="323"/>
      <c r="O189" s="28" t="s">
        <v>216</v>
      </c>
      <c r="P189" s="28"/>
      <c r="Q189" s="28"/>
      <c r="R189" s="28"/>
      <c r="S189" s="118">
        <f t="shared" si="2"/>
        <v>0</v>
      </c>
      <c r="T189" s="28"/>
    </row>
    <row r="190" spans="1:47" ht="30" customHeight="1" x14ac:dyDescent="0.25">
      <c r="A190" s="71">
        <v>1</v>
      </c>
      <c r="B190" s="78" t="s">
        <v>161</v>
      </c>
      <c r="C190" s="24">
        <v>-225.88500000000002</v>
      </c>
      <c r="D190" s="24">
        <v>2009086.398</v>
      </c>
      <c r="E190" s="30">
        <v>714317.75800000003</v>
      </c>
      <c r="F190" s="24">
        <v>111044.45000000001</v>
      </c>
      <c r="G190" s="28">
        <v>0</v>
      </c>
      <c r="H190" s="28"/>
      <c r="I190" s="28">
        <v>0</v>
      </c>
      <c r="J190" s="28">
        <v>0</v>
      </c>
      <c r="K190" s="28">
        <v>0</v>
      </c>
      <c r="L190" s="321"/>
      <c r="M190" s="322"/>
      <c r="N190" s="323"/>
      <c r="O190" s="28" t="s">
        <v>216</v>
      </c>
      <c r="P190" s="28">
        <v>142404.64700000003</v>
      </c>
      <c r="Q190" s="28">
        <v>18703.971000000001</v>
      </c>
      <c r="R190" s="28">
        <v>0</v>
      </c>
      <c r="S190" s="118">
        <f t="shared" si="2"/>
        <v>2995331.3390000002</v>
      </c>
      <c r="T190" s="28">
        <v>-926568.30200000014</v>
      </c>
    </row>
    <row r="191" spans="1:47" ht="30" customHeight="1" x14ac:dyDescent="0.25">
      <c r="A191" s="71">
        <v>2.1</v>
      </c>
      <c r="B191" s="72" t="s">
        <v>162</v>
      </c>
      <c r="C191" s="24">
        <v>-30639.609</v>
      </c>
      <c r="D191" s="24">
        <v>6218531.5280000009</v>
      </c>
      <c r="E191" s="30">
        <v>549606.04600000009</v>
      </c>
      <c r="F191" s="24">
        <v>250890.024</v>
      </c>
      <c r="G191" s="28">
        <v>0</v>
      </c>
      <c r="H191" s="28"/>
      <c r="I191" s="28">
        <v>0</v>
      </c>
      <c r="J191" s="28">
        <v>336721.35200000001</v>
      </c>
      <c r="K191" s="28">
        <v>0</v>
      </c>
      <c r="L191" s="321"/>
      <c r="M191" s="322"/>
      <c r="N191" s="323"/>
      <c r="O191" s="28" t="s">
        <v>216</v>
      </c>
      <c r="P191" s="28">
        <v>150054.93800000002</v>
      </c>
      <c r="Q191" s="28">
        <v>41310.104000000007</v>
      </c>
      <c r="R191" s="28">
        <v>110.407</v>
      </c>
      <c r="S191" s="118">
        <f t="shared" si="2"/>
        <v>7516584.790000001</v>
      </c>
      <c r="T191" s="24">
        <v>-2270011.2710000002</v>
      </c>
    </row>
    <row r="192" spans="1:47" ht="30" customHeight="1" x14ac:dyDescent="0.25">
      <c r="A192" s="71">
        <v>2.2000000000000002</v>
      </c>
      <c r="B192" s="72" t="s">
        <v>163</v>
      </c>
      <c r="C192" s="24">
        <v>-12676.895000000002</v>
      </c>
      <c r="D192" s="24">
        <v>1631909.2790000003</v>
      </c>
      <c r="E192" s="30">
        <v>445072.32</v>
      </c>
      <c r="F192" s="24">
        <v>64698.94200000001</v>
      </c>
      <c r="G192" s="28">
        <v>0</v>
      </c>
      <c r="H192" s="28"/>
      <c r="I192" s="28">
        <v>0</v>
      </c>
      <c r="J192" s="28">
        <v>6435.5280000000002</v>
      </c>
      <c r="K192" s="28">
        <v>0</v>
      </c>
      <c r="L192" s="321"/>
      <c r="M192" s="322"/>
      <c r="N192" s="323"/>
      <c r="O192" s="28" t="s">
        <v>216</v>
      </c>
      <c r="P192" s="28">
        <v>63075.474000000002</v>
      </c>
      <c r="Q192" s="28">
        <v>20079.421999999999</v>
      </c>
      <c r="R192" s="28">
        <v>0</v>
      </c>
      <c r="S192" s="118">
        <f>SUM(C192:R192)</f>
        <v>2218594.0699999998</v>
      </c>
      <c r="T192" s="24">
        <v>-464302.44300000003</v>
      </c>
    </row>
    <row r="193" spans="1:20" ht="30" customHeight="1" x14ac:dyDescent="0.25">
      <c r="A193" s="71">
        <v>2.2999999999999998</v>
      </c>
      <c r="B193" s="72" t="s">
        <v>164</v>
      </c>
      <c r="C193" s="24">
        <v>0</v>
      </c>
      <c r="D193" s="24">
        <v>393502.054</v>
      </c>
      <c r="E193" s="30">
        <v>80792.85500000001</v>
      </c>
      <c r="F193" s="24">
        <v>18923.069000000003</v>
      </c>
      <c r="G193" s="28">
        <v>0</v>
      </c>
      <c r="H193" s="28"/>
      <c r="I193" s="28">
        <v>0</v>
      </c>
      <c r="J193" s="28">
        <v>131870.76100000003</v>
      </c>
      <c r="K193" s="28">
        <v>0</v>
      </c>
      <c r="L193" s="321"/>
      <c r="M193" s="322"/>
      <c r="N193" s="323"/>
      <c r="O193" s="28" t="s">
        <v>216</v>
      </c>
      <c r="P193" s="28">
        <v>9356.5450000000019</v>
      </c>
      <c r="Q193" s="28">
        <v>7778.4410000000007</v>
      </c>
      <c r="R193" s="28">
        <v>50.237000000000002</v>
      </c>
      <c r="S193" s="118">
        <f t="shared" si="2"/>
        <v>642273.96200000006</v>
      </c>
      <c r="T193" s="24">
        <v>-162162.88</v>
      </c>
    </row>
    <row r="194" spans="1:20" ht="30" customHeight="1" x14ac:dyDescent="0.25">
      <c r="A194" s="71">
        <v>2.4</v>
      </c>
      <c r="B194" s="72" t="s">
        <v>165</v>
      </c>
      <c r="C194" s="24">
        <v>-1320.1650000000002</v>
      </c>
      <c r="D194" s="24">
        <v>167026.40900000004</v>
      </c>
      <c r="E194" s="30">
        <v>37288.944000000003</v>
      </c>
      <c r="F194" s="24">
        <v>2007.4230000000002</v>
      </c>
      <c r="G194" s="28">
        <v>0</v>
      </c>
      <c r="H194" s="28"/>
      <c r="I194" s="28">
        <v>0</v>
      </c>
      <c r="J194" s="28">
        <v>15044.029</v>
      </c>
      <c r="K194" s="28">
        <v>0</v>
      </c>
      <c r="L194" s="321"/>
      <c r="M194" s="322"/>
      <c r="N194" s="323"/>
      <c r="O194" s="28" t="s">
        <v>216</v>
      </c>
      <c r="P194" s="28">
        <v>1861.057</v>
      </c>
      <c r="Q194" s="28">
        <v>2453.8690000000006</v>
      </c>
      <c r="R194" s="28">
        <v>0</v>
      </c>
      <c r="S194" s="118">
        <f t="shared" si="2"/>
        <v>224361.56600000005</v>
      </c>
      <c r="T194" s="24">
        <v>-41462.432000000008</v>
      </c>
    </row>
    <row r="195" spans="1:20" ht="30" customHeight="1" x14ac:dyDescent="0.25">
      <c r="A195" s="71">
        <v>2.5</v>
      </c>
      <c r="B195" s="72" t="s">
        <v>166</v>
      </c>
      <c r="C195" s="24">
        <v>-8140.5390000000007</v>
      </c>
      <c r="D195" s="24">
        <v>2360149.6490000002</v>
      </c>
      <c r="E195" s="30">
        <v>109316.361</v>
      </c>
      <c r="F195" s="24">
        <v>12734.975</v>
      </c>
      <c r="G195" s="28">
        <v>0</v>
      </c>
      <c r="H195" s="28"/>
      <c r="I195" s="28">
        <v>2866.0169999999998</v>
      </c>
      <c r="J195" s="28">
        <v>2324496.7130000005</v>
      </c>
      <c r="K195" s="28">
        <v>0</v>
      </c>
      <c r="L195" s="321"/>
      <c r="M195" s="322"/>
      <c r="N195" s="323"/>
      <c r="O195" s="28" t="s">
        <v>216</v>
      </c>
      <c r="P195" s="28">
        <v>28445.846000000001</v>
      </c>
      <c r="Q195" s="28">
        <v>8878.6280000000024</v>
      </c>
      <c r="R195" s="28">
        <v>23.980000000000004</v>
      </c>
      <c r="S195" s="118">
        <f t="shared" si="2"/>
        <v>4838771.6300000008</v>
      </c>
      <c r="T195" s="24">
        <v>-94303.60500000001</v>
      </c>
    </row>
    <row r="196" spans="1:20" ht="30" customHeight="1" x14ac:dyDescent="0.25">
      <c r="A196" s="71">
        <v>2.6</v>
      </c>
      <c r="B196" s="72" t="s">
        <v>167</v>
      </c>
      <c r="C196" s="24">
        <v>-8648.5959999999995</v>
      </c>
      <c r="D196" s="24">
        <v>154816.66200000001</v>
      </c>
      <c r="E196" s="30">
        <v>10751.070000000002</v>
      </c>
      <c r="F196" s="24">
        <v>294.10700000000003</v>
      </c>
      <c r="G196" s="28">
        <v>0</v>
      </c>
      <c r="H196" s="28"/>
      <c r="I196" s="28">
        <v>11990.561000000002</v>
      </c>
      <c r="J196" s="28">
        <v>156231.636</v>
      </c>
      <c r="K196" s="28">
        <v>0</v>
      </c>
      <c r="L196" s="321"/>
      <c r="M196" s="322"/>
      <c r="N196" s="323"/>
      <c r="O196" s="28" t="s">
        <v>216</v>
      </c>
      <c r="P196" s="28">
        <v>1384.3610000000001</v>
      </c>
      <c r="Q196" s="28">
        <v>8703.233000000002</v>
      </c>
      <c r="R196" s="28">
        <v>15.696999999999999</v>
      </c>
      <c r="S196" s="118">
        <f t="shared" si="2"/>
        <v>335538.73099999997</v>
      </c>
      <c r="T196" s="24">
        <v>-36388.363000000005</v>
      </c>
    </row>
    <row r="197" spans="1:20" ht="30" customHeight="1" x14ac:dyDescent="0.25">
      <c r="A197" s="71">
        <v>2.7</v>
      </c>
      <c r="B197" s="72" t="s">
        <v>168</v>
      </c>
      <c r="C197" s="24">
        <v>0</v>
      </c>
      <c r="D197" s="24">
        <v>286281.02799999999</v>
      </c>
      <c r="E197" s="30">
        <v>41364.345000000001</v>
      </c>
      <c r="F197" s="24">
        <v>21879.396000000004</v>
      </c>
      <c r="G197" s="28">
        <v>0</v>
      </c>
      <c r="H197" s="28"/>
      <c r="I197" s="28">
        <v>186690.405</v>
      </c>
      <c r="J197" s="28">
        <v>83794.205000000016</v>
      </c>
      <c r="K197" s="28">
        <v>0</v>
      </c>
      <c r="L197" s="321"/>
      <c r="M197" s="322"/>
      <c r="N197" s="323"/>
      <c r="O197" s="28" t="s">
        <v>216</v>
      </c>
      <c r="P197" s="28">
        <v>6379.4279999999999</v>
      </c>
      <c r="Q197" s="28">
        <v>445.83</v>
      </c>
      <c r="R197" s="28">
        <v>76.087000000000018</v>
      </c>
      <c r="S197" s="118">
        <f t="shared" si="2"/>
        <v>626910.72399999993</v>
      </c>
      <c r="T197" s="24">
        <v>-27008.498000000003</v>
      </c>
    </row>
    <row r="198" spans="1:20" ht="30" customHeight="1" x14ac:dyDescent="0.25">
      <c r="A198" s="71">
        <v>2.8</v>
      </c>
      <c r="B198" s="72" t="s">
        <v>169</v>
      </c>
      <c r="C198" s="24">
        <v>-44887.722000000002</v>
      </c>
      <c r="D198" s="24">
        <v>78108.40400000001</v>
      </c>
      <c r="E198" s="30">
        <v>9129.241</v>
      </c>
      <c r="F198" s="24">
        <v>0</v>
      </c>
      <c r="G198" s="28">
        <v>0</v>
      </c>
      <c r="H198" s="28"/>
      <c r="I198" s="28">
        <v>13243.461000000001</v>
      </c>
      <c r="J198" s="28">
        <v>87656.305000000008</v>
      </c>
      <c r="K198" s="28">
        <v>0</v>
      </c>
      <c r="L198" s="321"/>
      <c r="M198" s="322"/>
      <c r="N198" s="323"/>
      <c r="O198" s="28" t="s">
        <v>216</v>
      </c>
      <c r="P198" s="28">
        <v>109.53800000000001</v>
      </c>
      <c r="Q198" s="28">
        <v>45181.983000000007</v>
      </c>
      <c r="R198" s="28">
        <v>14.872000000000002</v>
      </c>
      <c r="S198" s="118">
        <f t="shared" si="2"/>
        <v>188556.08200000002</v>
      </c>
      <c r="T198" s="24">
        <v>0</v>
      </c>
    </row>
    <row r="199" spans="1:20" ht="30" customHeight="1" x14ac:dyDescent="0.25">
      <c r="A199" s="71">
        <v>3</v>
      </c>
      <c r="B199" s="78" t="s">
        <v>170</v>
      </c>
      <c r="C199" s="24">
        <v>-743470.47500000009</v>
      </c>
      <c r="D199" s="24">
        <v>908483.93900000013</v>
      </c>
      <c r="E199" s="24">
        <v>241053.91200000001</v>
      </c>
      <c r="F199" s="24">
        <v>73491.671000000002</v>
      </c>
      <c r="G199" s="28">
        <v>0</v>
      </c>
      <c r="H199" s="28"/>
      <c r="I199" s="28">
        <v>105843.14400000001</v>
      </c>
      <c r="J199" s="28">
        <v>1089853.699</v>
      </c>
      <c r="K199" s="28">
        <v>0</v>
      </c>
      <c r="L199" s="321"/>
      <c r="M199" s="322"/>
      <c r="N199" s="323"/>
      <c r="O199" s="28" t="s">
        <v>216</v>
      </c>
      <c r="P199" s="28">
        <v>30184.616000000002</v>
      </c>
      <c r="Q199" s="28">
        <v>776892.80900000024</v>
      </c>
      <c r="R199" s="28">
        <v>109.18599999999999</v>
      </c>
      <c r="S199" s="118">
        <f t="shared" ref="S199" si="3">SUM(C199:R199)</f>
        <v>2482442.5010000006</v>
      </c>
      <c r="T199" s="24">
        <v>-121507.001</v>
      </c>
    </row>
    <row r="200" spans="1:20" ht="30" customHeight="1" x14ac:dyDescent="0.25">
      <c r="A200" s="71">
        <v>4</v>
      </c>
      <c r="B200" s="78" t="s">
        <v>218</v>
      </c>
      <c r="C200" s="24">
        <v>-6787.5720000000001</v>
      </c>
      <c r="D200" s="24">
        <v>89330.560000000012</v>
      </c>
      <c r="E200" s="30">
        <v>4719.0990000000011</v>
      </c>
      <c r="F200" s="24">
        <v>3775.6840000000002</v>
      </c>
      <c r="G200" s="28">
        <v>0</v>
      </c>
      <c r="H200" s="28"/>
      <c r="I200" s="28">
        <v>0</v>
      </c>
      <c r="J200" s="28">
        <v>113447.60900000001</v>
      </c>
      <c r="K200" s="28">
        <v>0</v>
      </c>
      <c r="L200" s="324"/>
      <c r="M200" s="325"/>
      <c r="N200" s="326"/>
      <c r="O200" s="28" t="s">
        <v>216</v>
      </c>
      <c r="P200" s="28">
        <v>89.63900000000001</v>
      </c>
      <c r="Q200" s="28">
        <v>7028.3730000000005</v>
      </c>
      <c r="R200" s="28">
        <v>12.166000000000002</v>
      </c>
      <c r="S200" s="118">
        <f t="shared" si="2"/>
        <v>211615.55799999999</v>
      </c>
      <c r="T200" s="27">
        <v>0</v>
      </c>
    </row>
    <row r="201" spans="1:20" ht="30" customHeight="1" x14ac:dyDescent="0.25">
      <c r="A201" s="71">
        <v>5</v>
      </c>
      <c r="B201" s="78" t="s">
        <v>172</v>
      </c>
      <c r="C201" s="24">
        <v>0</v>
      </c>
      <c r="D201" s="24">
        <v>2963857.4129999997</v>
      </c>
      <c r="E201" s="30">
        <v>109939.94000000002</v>
      </c>
      <c r="F201" s="24">
        <v>21013.355000000003</v>
      </c>
      <c r="G201" s="28">
        <v>2195233.4250000003</v>
      </c>
      <c r="H201" s="28"/>
      <c r="I201" s="28">
        <v>27118.245000000003</v>
      </c>
      <c r="J201" s="28">
        <v>5648462.8420000002</v>
      </c>
      <c r="K201" s="28">
        <v>0</v>
      </c>
      <c r="L201" s="21">
        <v>8981277.8300000001</v>
      </c>
      <c r="M201" s="21">
        <v>8734394.8399999999</v>
      </c>
      <c r="N201" s="21">
        <v>77851.79800000001</v>
      </c>
      <c r="O201" s="28" t="s">
        <v>216</v>
      </c>
      <c r="P201" s="28">
        <v>19737.575000000001</v>
      </c>
      <c r="Q201" s="28">
        <v>1739.848</v>
      </c>
      <c r="R201" s="28">
        <v>456.48900000000003</v>
      </c>
      <c r="S201" s="118">
        <f t="shared" ref="S201:S204" si="4">SUM(C201:R201)</f>
        <v>28781083.599999998</v>
      </c>
      <c r="T201" s="27">
        <v>-2426088.9510000004</v>
      </c>
    </row>
    <row r="202" spans="1:20" ht="30" customHeight="1" x14ac:dyDescent="0.25">
      <c r="A202" s="71">
        <v>6</v>
      </c>
      <c r="B202" s="78" t="s">
        <v>173</v>
      </c>
      <c r="C202" s="24">
        <v>0</v>
      </c>
      <c r="D202" s="24">
        <v>0</v>
      </c>
      <c r="E202" s="30">
        <v>0</v>
      </c>
      <c r="F202" s="24">
        <v>0</v>
      </c>
      <c r="G202" s="28">
        <v>0</v>
      </c>
      <c r="H202" s="28">
        <v>0</v>
      </c>
      <c r="I202" s="28">
        <v>0</v>
      </c>
      <c r="J202" s="28">
        <v>0</v>
      </c>
      <c r="K202" s="28">
        <v>0</v>
      </c>
      <c r="L202" s="389"/>
      <c r="M202" s="390"/>
      <c r="N202" s="391"/>
      <c r="O202" s="28" t="s">
        <v>216</v>
      </c>
      <c r="P202" s="28">
        <v>0</v>
      </c>
      <c r="Q202" s="28">
        <v>0</v>
      </c>
      <c r="R202" s="28">
        <v>0</v>
      </c>
      <c r="S202" s="118">
        <f t="shared" si="4"/>
        <v>0</v>
      </c>
      <c r="T202" s="24">
        <v>0</v>
      </c>
    </row>
    <row r="203" spans="1:20" ht="30" customHeight="1" x14ac:dyDescent="0.25">
      <c r="A203" s="71">
        <v>7</v>
      </c>
      <c r="B203" s="78" t="s">
        <v>174</v>
      </c>
      <c r="C203" s="24">
        <v>0</v>
      </c>
      <c r="D203" s="24"/>
      <c r="E203" s="30"/>
      <c r="F203" s="24">
        <v>0</v>
      </c>
      <c r="G203" s="28"/>
      <c r="H203" s="28"/>
      <c r="I203" s="28"/>
      <c r="J203" s="28"/>
      <c r="K203" s="28"/>
      <c r="L203" s="392"/>
      <c r="M203" s="393"/>
      <c r="N203" s="394"/>
      <c r="O203" s="28" t="s">
        <v>216</v>
      </c>
      <c r="P203" s="28">
        <v>0</v>
      </c>
      <c r="Q203" s="28">
        <v>0</v>
      </c>
      <c r="R203" s="28">
        <v>0</v>
      </c>
      <c r="S203" s="118">
        <f t="shared" si="4"/>
        <v>0</v>
      </c>
      <c r="T203" s="24">
        <v>0</v>
      </c>
    </row>
    <row r="204" spans="1:20" ht="30" customHeight="1" x14ac:dyDescent="0.25">
      <c r="A204" s="71">
        <v>8</v>
      </c>
      <c r="B204" s="78" t="s">
        <v>175</v>
      </c>
      <c r="C204" s="24">
        <v>0</v>
      </c>
      <c r="D204" s="24">
        <v>95161.131999999998</v>
      </c>
      <c r="E204" s="30">
        <v>25258.332000000002</v>
      </c>
      <c r="F204" s="24">
        <v>4939.2640000000001</v>
      </c>
      <c r="G204" s="28"/>
      <c r="H204" s="28"/>
      <c r="I204" s="28">
        <v>2394.9970000000003</v>
      </c>
      <c r="J204" s="28">
        <v>0</v>
      </c>
      <c r="K204" s="28">
        <v>0</v>
      </c>
      <c r="L204" s="395"/>
      <c r="M204" s="396"/>
      <c r="N204" s="397"/>
      <c r="O204" s="28" t="s">
        <v>216</v>
      </c>
      <c r="P204" s="28">
        <v>1001.605</v>
      </c>
      <c r="Q204" s="28">
        <v>1298.3410000000001</v>
      </c>
      <c r="R204" s="28">
        <v>0</v>
      </c>
      <c r="S204" s="118">
        <f t="shared" si="4"/>
        <v>130053.671</v>
      </c>
      <c r="T204" s="24">
        <v>-3438.8860000000004</v>
      </c>
    </row>
    <row r="205" spans="1:20" ht="30" customHeight="1" x14ac:dyDescent="0.25">
      <c r="A205" s="307" t="s">
        <v>222</v>
      </c>
      <c r="B205" s="308"/>
      <c r="C205" s="304"/>
      <c r="D205" s="305"/>
      <c r="E205" s="306"/>
      <c r="F205" s="24">
        <v>2839200</v>
      </c>
      <c r="G205" s="278"/>
      <c r="H205" s="279"/>
      <c r="I205" s="279"/>
      <c r="J205" s="279"/>
      <c r="K205" s="279"/>
      <c r="L205" s="279"/>
      <c r="M205" s="279"/>
      <c r="N205" s="279"/>
      <c r="O205" s="279"/>
      <c r="P205" s="279"/>
      <c r="Q205" s="279"/>
      <c r="R205" s="280"/>
      <c r="S205" s="118">
        <f>F205</f>
        <v>2839200</v>
      </c>
      <c r="T205" s="136"/>
    </row>
    <row r="206" spans="1:20" ht="27" customHeight="1" x14ac:dyDescent="0.25">
      <c r="A206" s="354" t="s">
        <v>114</v>
      </c>
      <c r="B206" s="355"/>
      <c r="C206" s="114">
        <f>SUM(C187:C204)</f>
        <v>-856797.4580000001</v>
      </c>
      <c r="D206" s="114">
        <f t="shared" ref="D206:K206" si="5">SUM(D187:D204)</f>
        <v>17356244.455000002</v>
      </c>
      <c r="E206" s="115">
        <f t="shared" si="5"/>
        <v>2378610.2229999998</v>
      </c>
      <c r="F206" s="114">
        <f>SUM(F187:F205)</f>
        <v>3424892.3600000003</v>
      </c>
      <c r="G206" s="114">
        <f>SUM(G187:G204)</f>
        <v>2195233.4250000003</v>
      </c>
      <c r="H206" s="114">
        <f t="shared" si="5"/>
        <v>0</v>
      </c>
      <c r="I206" s="114">
        <f t="shared" si="5"/>
        <v>350146.83</v>
      </c>
      <c r="J206" s="114">
        <f t="shared" si="5"/>
        <v>9994014.6790000014</v>
      </c>
      <c r="K206" s="114">
        <f t="shared" si="5"/>
        <v>0</v>
      </c>
      <c r="L206" s="401">
        <f>L201+M201</f>
        <v>17715672.670000002</v>
      </c>
      <c r="M206" s="402"/>
      <c r="N206" s="114">
        <f>N201</f>
        <v>77851.79800000001</v>
      </c>
      <c r="O206" s="114">
        <f>SUM(O185:O204)</f>
        <v>106980.6</v>
      </c>
      <c r="P206" s="114">
        <f t="shared" ref="P206:R206" si="6">SUM(P185:P204)</f>
        <v>454085.26900000003</v>
      </c>
      <c r="Q206" s="114">
        <f t="shared" si="6"/>
        <v>940494.8520000003</v>
      </c>
      <c r="R206" s="114">
        <f t="shared" si="6"/>
        <v>869.12100000000009</v>
      </c>
      <c r="S206" s="114">
        <f>SUM(S185:S205)</f>
        <v>54138298.823999994</v>
      </c>
      <c r="T206" s="114">
        <f>SUM(T185:T204)</f>
        <v>-6573242.6320000011</v>
      </c>
    </row>
    <row r="207" spans="1:20" ht="27" customHeight="1" x14ac:dyDescent="0.25">
      <c r="A207" s="354" t="s">
        <v>237</v>
      </c>
      <c r="B207" s="355"/>
      <c r="C207" s="116">
        <f t="shared" ref="C207:K207" si="7">C206/$C$6</f>
        <v>-27.656470561652682</v>
      </c>
      <c r="D207" s="116">
        <f t="shared" si="7"/>
        <v>560.24029874112341</v>
      </c>
      <c r="E207" s="116">
        <f t="shared" si="7"/>
        <v>76.778896804389916</v>
      </c>
      <c r="F207" s="116">
        <f t="shared" si="7"/>
        <v>110.5517224015494</v>
      </c>
      <c r="G207" s="116">
        <f t="shared" si="7"/>
        <v>70.859697385409945</v>
      </c>
      <c r="H207" s="116">
        <f t="shared" si="7"/>
        <v>0</v>
      </c>
      <c r="I207" s="116">
        <f t="shared" si="7"/>
        <v>11.30235087153002</v>
      </c>
      <c r="J207" s="116">
        <f t="shared" si="7"/>
        <v>322.59569654615888</v>
      </c>
      <c r="K207" s="116">
        <f t="shared" si="7"/>
        <v>0</v>
      </c>
      <c r="L207" s="403">
        <f>L206/$C$6</f>
        <v>571.842242414461</v>
      </c>
      <c r="M207" s="404"/>
      <c r="N207" s="116">
        <f t="shared" ref="N207" si="8">N206/$C$6</f>
        <v>2.5129695932859915</v>
      </c>
      <c r="O207" s="116">
        <f t="shared" ref="O207" si="9">O206/$C$6</f>
        <v>3.4532149774047776</v>
      </c>
      <c r="P207" s="116">
        <f t="shared" ref="P207" si="10">P206/$C$6</f>
        <v>14.657368269851519</v>
      </c>
      <c r="Q207" s="116">
        <f t="shared" ref="Q207" si="11">Q206/$C$6</f>
        <v>30.358129502905111</v>
      </c>
      <c r="R207" s="116">
        <f t="shared" ref="R207" si="12">R206/$C$6</f>
        <v>2.805426081342802E-2</v>
      </c>
      <c r="S207" s="116">
        <f t="shared" ref="S207" si="13">S206/$C$6</f>
        <v>1747.5241712072302</v>
      </c>
      <c r="T207" s="116">
        <f t="shared" ref="T207" si="14">T206/$C$6</f>
        <v>-212.17697327307945</v>
      </c>
    </row>
    <row r="208" spans="1:20" ht="15.75" customHeight="1" x14ac:dyDescent="0.25">
      <c r="A208" s="384" t="s">
        <v>223</v>
      </c>
      <c r="B208" s="385"/>
      <c r="C208" s="385"/>
      <c r="D208" s="385"/>
      <c r="E208" s="385"/>
      <c r="F208" s="385"/>
      <c r="G208" s="385"/>
      <c r="H208" s="385"/>
      <c r="I208" s="385"/>
      <c r="J208" s="385"/>
      <c r="K208" s="385"/>
      <c r="L208" s="385"/>
      <c r="M208" s="385"/>
      <c r="N208" s="385"/>
      <c r="O208" s="385"/>
      <c r="P208" s="385"/>
      <c r="Q208" s="385"/>
      <c r="R208" s="385"/>
      <c r="S208" s="385"/>
      <c r="T208" s="385"/>
    </row>
    <row r="209" spans="1:47" ht="15" customHeight="1" x14ac:dyDescent="0.25">
      <c r="A209" s="81" t="s">
        <v>224</v>
      </c>
      <c r="B209" s="81"/>
      <c r="C209" s="81"/>
      <c r="D209" s="81"/>
      <c r="E209" s="81"/>
      <c r="F209" s="81"/>
      <c r="G209" s="81"/>
      <c r="H209" s="81"/>
      <c r="I209" s="81"/>
      <c r="J209" s="81"/>
      <c r="K209" s="81"/>
      <c r="L209" s="81"/>
      <c r="M209" s="81"/>
      <c r="N209" s="81"/>
      <c r="O209" s="81"/>
      <c r="P209" s="135"/>
      <c r="Q209" s="135"/>
      <c r="R209" s="135"/>
      <c r="S209" s="135"/>
      <c r="T209" s="135"/>
    </row>
    <row r="210" spans="1:47" s="85" customFormat="1" ht="37.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row>
    <row r="211" spans="1:47" ht="12.75"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row>
    <row r="212" spans="1:47" ht="65.25"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c r="U212" s="84"/>
    </row>
    <row r="213" spans="1:47" ht="12.75"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row>
    <row r="214" spans="1:47" ht="26.65"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c r="U214" s="84"/>
    </row>
    <row r="215" spans="1:47" ht="25.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row>
    <row r="216" spans="1:47" ht="29.65"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c r="U216" s="84"/>
    </row>
    <row r="217" spans="1:47" ht="29.2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row>
    <row r="218" spans="1:47" ht="33"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c r="U218" s="84"/>
    </row>
    <row r="219" spans="1:47" ht="33"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row>
    <row r="220" spans="1:47" ht="33.4"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c r="U220" s="84"/>
    </row>
    <row r="221" spans="1:47" ht="29.6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row>
    <row r="222" spans="1:47" ht="34.9"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c r="U222" s="84"/>
    </row>
    <row r="223" spans="1:47" ht="28.9"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row>
    <row r="224" spans="1:47" ht="31.9"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c r="U224" s="84"/>
    </row>
    <row r="225" spans="1:21" ht="33"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row>
    <row r="226" spans="1:21" ht="34.15"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c r="U226" s="84"/>
    </row>
    <row r="227" spans="1:21" ht="30.4"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row>
    <row r="228" spans="1:21" ht="32.6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c r="U228" s="84"/>
    </row>
    <row r="229" spans="1:21" ht="31.5"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row>
    <row r="230" spans="1:21" ht="38.25"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c r="U230" s="84"/>
    </row>
    <row r="231" spans="1:21" ht="24.75"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row>
    <row r="232" spans="1:21" ht="25.5"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c r="U232" s="84"/>
    </row>
    <row r="233" spans="1:21" ht="31.5"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row>
    <row r="234" spans="1:21" ht="25.9"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c r="U234" s="84"/>
    </row>
    <row r="235" spans="1:21" ht="33"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row>
    <row r="236" spans="1:21" ht="37.9"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c r="U236" s="84"/>
    </row>
    <row r="237" spans="1:21" ht="37.9"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row>
    <row r="238" spans="1:21" ht="23" x14ac:dyDescent="0.25">
      <c r="A238" s="135"/>
      <c r="B238" s="135"/>
      <c r="C238" s="135"/>
      <c r="D238" s="135"/>
      <c r="E238" s="135"/>
      <c r="F238" s="135"/>
      <c r="G238" s="135"/>
      <c r="H238" s="135"/>
      <c r="I238" s="135"/>
      <c r="J238" s="135"/>
      <c r="K238" s="135"/>
      <c r="L238" s="135"/>
      <c r="M238" s="135"/>
      <c r="N238" s="135"/>
      <c r="O238" s="135"/>
      <c r="P238" s="135"/>
      <c r="Q238" s="135"/>
      <c r="R238" s="135"/>
      <c r="S238" s="135"/>
      <c r="T238" s="135"/>
      <c r="U238" s="84"/>
    </row>
    <row r="239" spans="1:21" ht="12.7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row>
    <row r="240" spans="1:21" ht="23" x14ac:dyDescent="0.25">
      <c r="A240" s="135"/>
      <c r="B240" s="135"/>
      <c r="C240" s="135"/>
      <c r="D240" s="135"/>
      <c r="E240" s="135"/>
      <c r="F240" s="135"/>
      <c r="G240" s="135"/>
      <c r="H240" s="135"/>
      <c r="I240" s="135"/>
      <c r="J240" s="135"/>
      <c r="K240" s="135"/>
      <c r="L240" s="135"/>
      <c r="M240" s="135"/>
      <c r="N240" s="135"/>
      <c r="O240" s="135"/>
      <c r="P240" s="135"/>
      <c r="Q240" s="135"/>
      <c r="R240" s="135"/>
      <c r="S240" s="135"/>
      <c r="T240" s="135"/>
      <c r="U240" s="84"/>
    </row>
    <row r="241" spans="1:21" ht="23" x14ac:dyDescent="0.25">
      <c r="A241" s="135"/>
      <c r="B241" s="135"/>
      <c r="C241" s="135"/>
      <c r="D241" s="135"/>
      <c r="E241" s="135"/>
      <c r="F241" s="135"/>
      <c r="G241" s="135"/>
      <c r="H241" s="135"/>
      <c r="I241" s="135"/>
      <c r="J241" s="135"/>
      <c r="K241" s="135"/>
      <c r="L241" s="135"/>
      <c r="M241" s="135"/>
      <c r="N241" s="135"/>
      <c r="O241" s="135"/>
      <c r="P241" s="135"/>
      <c r="Q241" s="135"/>
      <c r="R241" s="135"/>
      <c r="S241" s="135"/>
      <c r="T241" s="135"/>
    </row>
    <row r="242" spans="1:21" ht="23" x14ac:dyDescent="0.25">
      <c r="A242" s="135"/>
      <c r="B242" s="135"/>
      <c r="C242" s="135"/>
      <c r="D242" s="135"/>
      <c r="E242" s="135"/>
      <c r="F242" s="135"/>
      <c r="G242" s="135"/>
      <c r="H242" s="135"/>
      <c r="I242" s="135"/>
      <c r="J242" s="135"/>
      <c r="K242" s="135"/>
      <c r="L242" s="135"/>
      <c r="M242" s="135"/>
      <c r="N242" s="135"/>
      <c r="O242" s="135"/>
      <c r="P242" s="135"/>
      <c r="Q242" s="135"/>
      <c r="R242" s="135"/>
      <c r="S242" s="135"/>
      <c r="T242" s="135"/>
      <c r="U242" s="84"/>
    </row>
    <row r="243" spans="1:21" ht="23" x14ac:dyDescent="0.25">
      <c r="A243" s="135"/>
      <c r="B243" s="135"/>
      <c r="C243" s="135"/>
      <c r="D243" s="135"/>
      <c r="E243" s="135"/>
      <c r="F243" s="135"/>
      <c r="G243" s="135"/>
      <c r="H243" s="135"/>
      <c r="I243" s="135"/>
      <c r="J243" s="135"/>
      <c r="K243" s="135"/>
      <c r="L243" s="135"/>
      <c r="M243" s="135"/>
      <c r="N243" s="135"/>
      <c r="O243" s="135"/>
      <c r="P243" s="135"/>
      <c r="Q243" s="135"/>
      <c r="R243" s="135"/>
      <c r="S243" s="135"/>
      <c r="T243" s="135"/>
    </row>
    <row r="244" spans="1:21" ht="23" x14ac:dyDescent="0.25">
      <c r="A244" s="135"/>
      <c r="B244" s="135"/>
      <c r="C244" s="135"/>
      <c r="D244" s="135"/>
      <c r="E244" s="135"/>
      <c r="F244" s="135"/>
      <c r="G244" s="135"/>
      <c r="H244" s="135"/>
      <c r="I244" s="135"/>
      <c r="J244" s="135"/>
      <c r="K244" s="135"/>
      <c r="L244" s="135"/>
      <c r="M244" s="135"/>
      <c r="N244" s="135"/>
      <c r="O244" s="135"/>
      <c r="P244" s="135"/>
      <c r="Q244" s="135"/>
      <c r="R244" s="135"/>
      <c r="S244" s="135"/>
      <c r="T244" s="135"/>
      <c r="U244" s="84"/>
    </row>
    <row r="245" spans="1:21" ht="23" x14ac:dyDescent="0.25">
      <c r="A245" s="135"/>
      <c r="B245" s="135"/>
      <c r="C245" s="135"/>
      <c r="D245" s="135"/>
      <c r="E245" s="135"/>
      <c r="F245" s="135"/>
      <c r="G245" s="135"/>
      <c r="H245" s="135"/>
      <c r="I245" s="135"/>
      <c r="J245" s="135"/>
      <c r="K245" s="135"/>
      <c r="L245" s="135"/>
      <c r="M245" s="135"/>
      <c r="N245" s="135"/>
      <c r="O245" s="135"/>
      <c r="P245" s="135"/>
      <c r="Q245" s="135"/>
      <c r="R245" s="135"/>
      <c r="S245" s="135"/>
      <c r="T245"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76:L176"/>
    <mergeCell ref="A173:B173"/>
    <mergeCell ref="H173:I173"/>
    <mergeCell ref="H174:I174"/>
    <mergeCell ref="H176:I176"/>
    <mergeCell ref="F172:G172"/>
    <mergeCell ref="F170:G170"/>
    <mergeCell ref="F169:G169"/>
    <mergeCell ref="F146:G146"/>
    <mergeCell ref="J96:L96"/>
    <mergeCell ref="J102:L102"/>
    <mergeCell ref="J107:L107"/>
    <mergeCell ref="J120:L120"/>
    <mergeCell ref="J122:L122"/>
    <mergeCell ref="J134:L134"/>
    <mergeCell ref="J173:L173"/>
    <mergeCell ref="J174:L174"/>
    <mergeCell ref="J175:L175"/>
    <mergeCell ref="J171:L171"/>
    <mergeCell ref="J172:L172"/>
    <mergeCell ref="J52:L52"/>
    <mergeCell ref="J53:L53"/>
    <mergeCell ref="J54:L54"/>
    <mergeCell ref="J55:L55"/>
    <mergeCell ref="J56:L56"/>
    <mergeCell ref="J63:L63"/>
    <mergeCell ref="J72:L72"/>
    <mergeCell ref="J80:L80"/>
    <mergeCell ref="J90:L90"/>
    <mergeCell ref="J169:L169"/>
    <mergeCell ref="J170:L170"/>
    <mergeCell ref="J146:L146"/>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A20:I20"/>
    <mergeCell ref="C27:I27"/>
    <mergeCell ref="A24:B24"/>
    <mergeCell ref="C24:E24"/>
    <mergeCell ref="F24:I26"/>
    <mergeCell ref="F107:G107"/>
    <mergeCell ref="F120:G120"/>
    <mergeCell ref="F122:G122"/>
    <mergeCell ref="F134:G134"/>
    <mergeCell ref="C41:E41"/>
    <mergeCell ref="C42:E42"/>
    <mergeCell ref="C43:E43"/>
    <mergeCell ref="C38:E38"/>
    <mergeCell ref="C34:E34"/>
    <mergeCell ref="C35:E35"/>
    <mergeCell ref="B45:F46"/>
    <mergeCell ref="F72:G72"/>
    <mergeCell ref="F80:G80"/>
    <mergeCell ref="A180:T180"/>
    <mergeCell ref="A181:B183"/>
    <mergeCell ref="C181:C183"/>
    <mergeCell ref="D181:D182"/>
    <mergeCell ref="E181:F182"/>
    <mergeCell ref="G181:N182"/>
    <mergeCell ref="O181:R182"/>
    <mergeCell ref="S181:S184"/>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6:G96"/>
    <mergeCell ref="F102:G102"/>
    <mergeCell ref="A206:B206"/>
    <mergeCell ref="L206:M206"/>
    <mergeCell ref="A207:B207"/>
    <mergeCell ref="L207:M207"/>
    <mergeCell ref="C205:E205"/>
    <mergeCell ref="T181:T182"/>
    <mergeCell ref="D183:F183"/>
    <mergeCell ref="G183:N183"/>
    <mergeCell ref="O183:R183"/>
    <mergeCell ref="T183:T184"/>
    <mergeCell ref="L184:M184"/>
    <mergeCell ref="A205:B205"/>
    <mergeCell ref="A208:T208"/>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05:R205"/>
    <mergeCell ref="C185:N186"/>
    <mergeCell ref="L187:N200"/>
    <mergeCell ref="L202:N204"/>
    <mergeCell ref="F56:G56"/>
    <mergeCell ref="F63:G63"/>
    <mergeCell ref="E177:G177"/>
    <mergeCell ref="E178:G178"/>
    <mergeCell ref="F90:G9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1073150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5" t="s">
        <v>36</v>
      </c>
      <c r="B1" s="465"/>
      <c r="C1" s="465"/>
      <c r="D1" s="465"/>
      <c r="E1" s="465"/>
      <c r="F1" s="465"/>
    </row>
    <row r="2" spans="1:11" ht="13" x14ac:dyDescent="0.3">
      <c r="A2" s="198" t="s">
        <v>37</v>
      </c>
      <c r="B2" s="198"/>
      <c r="C2" s="436"/>
      <c r="D2" s="436"/>
      <c r="E2" s="436"/>
      <c r="F2" s="436"/>
      <c r="H2" s="474" t="s">
        <v>86</v>
      </c>
      <c r="I2" s="475"/>
      <c r="J2" s="476"/>
    </row>
    <row r="3" spans="1:11" ht="13" x14ac:dyDescent="0.25">
      <c r="A3" s="199" t="s">
        <v>38</v>
      </c>
      <c r="B3" s="337"/>
      <c r="C3" s="436"/>
      <c r="D3" s="436"/>
      <c r="E3" s="436"/>
      <c r="F3" s="436"/>
      <c r="H3" s="126"/>
      <c r="I3" s="477" t="s">
        <v>87</v>
      </c>
      <c r="J3" s="478"/>
      <c r="K3" s="143"/>
    </row>
    <row r="4" spans="1:11" ht="13" x14ac:dyDescent="0.25">
      <c r="A4" s="198" t="s">
        <v>88</v>
      </c>
      <c r="B4" s="198"/>
      <c r="C4" s="436"/>
      <c r="D4" s="436"/>
      <c r="E4" s="436"/>
      <c r="F4" s="436"/>
      <c r="H4" s="144"/>
      <c r="I4" s="477" t="s">
        <v>89</v>
      </c>
      <c r="J4" s="478"/>
      <c r="K4" s="143"/>
    </row>
    <row r="5" spans="1:11" ht="22.5" customHeight="1" x14ac:dyDescent="0.25">
      <c r="A5" s="198" t="s">
        <v>40</v>
      </c>
      <c r="B5" s="198"/>
      <c r="C5" s="436"/>
      <c r="D5" s="436"/>
      <c r="E5" s="436"/>
      <c r="F5" s="436"/>
      <c r="H5" s="145"/>
      <c r="I5" s="490" t="s">
        <v>90</v>
      </c>
      <c r="J5" s="336"/>
    </row>
    <row r="6" spans="1:11" ht="14.5" x14ac:dyDescent="0.25">
      <c r="A6" s="198" t="s">
        <v>41</v>
      </c>
      <c r="B6" s="198"/>
      <c r="C6" s="436"/>
      <c r="D6" s="436"/>
      <c r="E6" s="436"/>
      <c r="F6" s="436"/>
    </row>
    <row r="7" spans="1:11" x14ac:dyDescent="0.25">
      <c r="A7"/>
      <c r="C7"/>
      <c r="D7"/>
      <c r="E7"/>
      <c r="F7"/>
    </row>
    <row r="8" spans="1:11" ht="21" customHeight="1" x14ac:dyDescent="0.25">
      <c r="A8" s="465" t="s">
        <v>91</v>
      </c>
      <c r="B8" s="465"/>
      <c r="C8" s="465"/>
      <c r="D8" s="465"/>
      <c r="E8" s="465"/>
      <c r="F8" s="465"/>
    </row>
    <row r="9" spans="1:11" s="43" customFormat="1" x14ac:dyDescent="0.25">
      <c r="A9" s="198" t="s">
        <v>42</v>
      </c>
      <c r="B9" s="198"/>
      <c r="C9" s="436"/>
      <c r="D9" s="436"/>
      <c r="E9" s="436"/>
      <c r="F9" s="436"/>
      <c r="G9" s="175"/>
      <c r="H9" s="175"/>
      <c r="I9" s="175"/>
      <c r="J9" s="175"/>
    </row>
    <row r="10" spans="1:11" s="43" customFormat="1" ht="13" x14ac:dyDescent="0.25">
      <c r="A10" s="198" t="s">
        <v>92</v>
      </c>
      <c r="B10" s="198"/>
      <c r="C10" s="466"/>
      <c r="D10" s="466"/>
      <c r="E10" s="466"/>
      <c r="F10" s="466"/>
      <c r="G10" s="176"/>
      <c r="H10" s="175"/>
      <c r="I10" s="175"/>
      <c r="J10" s="175"/>
    </row>
    <row r="11" spans="1:11" ht="13" x14ac:dyDescent="0.3">
      <c r="A11" s="104"/>
      <c r="B11" s="105" t="s">
        <v>93</v>
      </c>
      <c r="C11" s="471" t="s">
        <v>94</v>
      </c>
      <c r="D11" s="472"/>
      <c r="E11" s="472"/>
      <c r="F11" s="473"/>
      <c r="G11" s="169"/>
      <c r="H11" s="168"/>
      <c r="I11" s="168"/>
      <c r="J11" s="168"/>
    </row>
    <row r="12" spans="1:11" ht="64.5" customHeight="1" x14ac:dyDescent="0.3">
      <c r="A12" s="199" t="s">
        <v>95</v>
      </c>
      <c r="B12" s="337"/>
      <c r="C12" s="467" t="s">
        <v>96</v>
      </c>
      <c r="D12" s="468"/>
      <c r="E12" s="468"/>
      <c r="F12" s="469"/>
      <c r="G12" s="169"/>
      <c r="H12" s="168"/>
      <c r="I12" s="168"/>
      <c r="J12" s="168"/>
    </row>
    <row r="13" spans="1:11" ht="32.25" customHeight="1" x14ac:dyDescent="0.3">
      <c r="A13" s="198" t="s">
        <v>97</v>
      </c>
      <c r="B13" s="198"/>
      <c r="C13" s="437" t="s">
        <v>238</v>
      </c>
      <c r="D13" s="437"/>
      <c r="E13" s="437"/>
      <c r="F13" s="437"/>
      <c r="G13" s="170"/>
      <c r="H13" s="168"/>
      <c r="I13" s="168"/>
      <c r="J13" s="168"/>
    </row>
    <row r="14" spans="1:11" ht="32.25" customHeight="1" x14ac:dyDescent="0.3">
      <c r="A14" s="199" t="s">
        <v>98</v>
      </c>
      <c r="B14" s="337"/>
      <c r="C14" s="436" t="s">
        <v>99</v>
      </c>
      <c r="D14" s="436"/>
      <c r="E14" s="436"/>
      <c r="F14" s="436"/>
      <c r="G14" s="169"/>
      <c r="H14" s="169"/>
      <c r="I14" s="168"/>
      <c r="J14" s="168"/>
    </row>
    <row r="15" spans="1:11" ht="32.25" customHeight="1" x14ac:dyDescent="0.3">
      <c r="A15" s="277" t="s">
        <v>100</v>
      </c>
      <c r="B15" s="277"/>
      <c r="C15" s="437" t="s">
        <v>226</v>
      </c>
      <c r="D15" s="437"/>
      <c r="E15" s="437"/>
      <c r="F15" s="437"/>
      <c r="G15" s="170"/>
      <c r="H15" s="168"/>
      <c r="I15" s="168"/>
      <c r="J15" s="168"/>
    </row>
    <row r="16" spans="1:11" ht="37.15" customHeight="1" x14ac:dyDescent="0.3">
      <c r="A16" s="277" t="s">
        <v>227</v>
      </c>
      <c r="B16" s="277"/>
      <c r="C16" s="437"/>
      <c r="D16" s="437"/>
      <c r="E16" s="437"/>
      <c r="F16" s="437"/>
      <c r="G16" s="51"/>
    </row>
    <row r="17" spans="1:47" ht="37.15" customHeight="1" x14ac:dyDescent="0.3">
      <c r="A17" s="350" t="s">
        <v>103</v>
      </c>
      <c r="B17" s="351"/>
      <c r="C17" s="467" t="s">
        <v>104</v>
      </c>
      <c r="D17" s="468"/>
      <c r="E17" s="468"/>
      <c r="F17" s="469"/>
      <c r="G17" s="51"/>
    </row>
    <row r="18" spans="1:47" ht="37.15" customHeight="1" x14ac:dyDescent="0.3">
      <c r="A18" s="352"/>
      <c r="B18" s="353"/>
      <c r="C18" s="467" t="s">
        <v>105</v>
      </c>
      <c r="D18" s="468"/>
      <c r="E18" s="468"/>
      <c r="F18" s="469"/>
      <c r="G18" s="51"/>
    </row>
    <row r="19" spans="1:47" ht="37.15" customHeight="1" x14ac:dyDescent="0.3">
      <c r="A19" s="51"/>
      <c r="B19" s="51"/>
      <c r="C19" s="51"/>
      <c r="D19" s="51"/>
      <c r="E19" s="51"/>
      <c r="F19" s="51"/>
      <c r="G19" s="51"/>
    </row>
    <row r="20" spans="1:47" ht="29.25" customHeight="1" x14ac:dyDescent="0.3">
      <c r="A20" s="483" t="s">
        <v>239</v>
      </c>
      <c r="B20" s="441"/>
      <c r="C20" s="237" t="s">
        <v>240</v>
      </c>
      <c r="D20" s="237"/>
      <c r="E20" s="237"/>
      <c r="F20" s="58" t="s">
        <v>241</v>
      </c>
      <c r="G20" s="51"/>
    </row>
    <row r="21" spans="1:47" ht="37.15" customHeight="1" x14ac:dyDescent="0.3">
      <c r="A21" s="483"/>
      <c r="B21" s="441"/>
      <c r="C21" s="436" t="s">
        <v>242</v>
      </c>
      <c r="D21" s="436"/>
      <c r="E21" s="436"/>
      <c r="F21" s="41"/>
      <c r="G21" s="51"/>
    </row>
    <row r="22" spans="1:47" ht="37.15" customHeight="1" x14ac:dyDescent="0.3">
      <c r="A22" s="483"/>
      <c r="B22" s="441"/>
      <c r="C22" s="487"/>
      <c r="D22" s="487"/>
      <c r="E22" s="487"/>
      <c r="F22" s="41"/>
      <c r="G22" s="51"/>
    </row>
    <row r="23" spans="1:47" ht="37.15" customHeight="1" x14ac:dyDescent="0.3">
      <c r="A23" s="484"/>
      <c r="B23" s="443"/>
      <c r="C23" s="436"/>
      <c r="D23" s="436"/>
      <c r="E23" s="436"/>
      <c r="F23" s="41"/>
      <c r="G23" s="51"/>
    </row>
    <row r="24" spans="1:47" ht="32.25" customHeight="1" x14ac:dyDescent="0.3">
      <c r="A24" s="51"/>
      <c r="B24" s="51"/>
      <c r="C24" s="51"/>
      <c r="D24" s="51"/>
      <c r="E24" s="51"/>
      <c r="F24" s="51"/>
      <c r="G24" s="51"/>
    </row>
    <row r="25" spans="1:47" ht="32.25" customHeight="1" x14ac:dyDescent="0.3">
      <c r="A25" s="494" t="s">
        <v>243</v>
      </c>
      <c r="B25" s="494"/>
      <c r="C25" s="465"/>
      <c r="D25" s="465"/>
      <c r="E25" s="465"/>
      <c r="F25" s="465"/>
      <c r="G25" s="51"/>
    </row>
    <row r="26" spans="1:47" ht="32.25" customHeight="1" x14ac:dyDescent="0.3">
      <c r="A26" s="277" t="s">
        <v>244</v>
      </c>
      <c r="B26" s="277"/>
      <c r="C26" s="437" t="s">
        <v>226</v>
      </c>
      <c r="D26" s="437"/>
      <c r="E26" s="437"/>
      <c r="F26" s="437"/>
      <c r="G26" s="51"/>
    </row>
    <row r="27" spans="1:47" ht="32.25" customHeight="1" x14ac:dyDescent="0.3">
      <c r="A27" s="277" t="s">
        <v>245</v>
      </c>
      <c r="B27" s="277"/>
      <c r="C27" s="437" t="s">
        <v>226</v>
      </c>
      <c r="D27" s="437"/>
      <c r="E27" s="437"/>
      <c r="F27" s="437"/>
      <c r="G27" s="51"/>
    </row>
    <row r="28" spans="1:47" ht="32.25" customHeight="1" x14ac:dyDescent="0.3">
      <c r="A28" s="277" t="s">
        <v>246</v>
      </c>
      <c r="B28" s="277"/>
      <c r="C28" s="437" t="s">
        <v>226</v>
      </c>
      <c r="D28" s="437"/>
      <c r="E28" s="437"/>
      <c r="F28" s="437"/>
      <c r="G28" s="51"/>
    </row>
    <row r="29" spans="1:47" ht="32.25" customHeight="1" x14ac:dyDescent="0.3">
      <c r="A29" s="277" t="s">
        <v>247</v>
      </c>
      <c r="B29" s="277"/>
      <c r="C29" s="437" t="s">
        <v>226</v>
      </c>
      <c r="D29" s="437"/>
      <c r="E29" s="437"/>
      <c r="F29" s="437"/>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9"/>
      <c r="B31" s="449"/>
      <c r="C31" s="450"/>
      <c r="D31" s="450"/>
      <c r="E31" s="450"/>
      <c r="F31" s="450"/>
      <c r="G31" s="51"/>
    </row>
    <row r="32" spans="1:47" ht="40.15" customHeight="1" x14ac:dyDescent="0.25">
      <c r="A32" s="440" t="s">
        <v>248</v>
      </c>
      <c r="B32" s="483"/>
      <c r="C32" s="483"/>
      <c r="D32" s="483"/>
      <c r="E32" s="483"/>
      <c r="F32" s="483"/>
      <c r="G32" s="483"/>
      <c r="H32" s="483"/>
      <c r="I32" s="483"/>
    </row>
    <row r="33" spans="1:47" s="46" customFormat="1" ht="33.75" customHeight="1" x14ac:dyDescent="0.25">
      <c r="A33" s="358"/>
      <c r="B33" s="359"/>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4" t="s">
        <v>114</v>
      </c>
      <c r="B34" s="355"/>
      <c r="C34" s="112">
        <f>'Detailed planning stage'!C22</f>
        <v>23159747.038000003</v>
      </c>
      <c r="D34" s="112">
        <f>'Detailed planning stage'!D22</f>
        <v>14041824.776000001</v>
      </c>
      <c r="E34" s="112">
        <f>'Detailed planning stage'!E22</f>
        <v>36344774.355999999</v>
      </c>
      <c r="F34" s="112">
        <f>'Detailed planning stage'!F22</f>
        <v>12539394.934000002</v>
      </c>
      <c r="G34" s="112">
        <f>'Detailed planning stage'!G22</f>
        <v>17793524.468000002</v>
      </c>
      <c r="H34" s="112">
        <f>'Detailed planning stage'!H22</f>
        <v>1502429.8420000004</v>
      </c>
      <c r="I34" s="112">
        <f>'Detailed planning stage'!I22</f>
        <v>-6573242.6320000011</v>
      </c>
      <c r="J34"/>
      <c r="K34"/>
      <c r="L34"/>
      <c r="M34"/>
      <c r="N34"/>
      <c r="O34"/>
      <c r="P34"/>
    </row>
    <row r="35" spans="1:47" ht="33.75" customHeight="1" x14ac:dyDescent="0.25">
      <c r="A35" s="354" t="s">
        <v>115</v>
      </c>
      <c r="B35" s="355"/>
      <c r="C35" s="113">
        <f>'Detailed planning stage'!C23</f>
        <v>747.57091794706275</v>
      </c>
      <c r="D35" s="113">
        <f>'Detailed planning stage'!D23</f>
        <v>453.25451181407362</v>
      </c>
      <c r="E35" s="113">
        <f>'Detailed planning stage'!E23</f>
        <v>1173.1689591994834</v>
      </c>
      <c r="F35" s="113">
        <f>'Detailed planning stage'!F23</f>
        <v>404.75774480309883</v>
      </c>
      <c r="G35" s="113">
        <f>'Detailed planning stage'!G23</f>
        <v>574.35521200774701</v>
      </c>
      <c r="H35" s="113">
        <f>'Detailed planning stage'!H23</f>
        <v>48.496767010974835</v>
      </c>
      <c r="I35" s="113">
        <f>'Detailed planning stage'!I23</f>
        <v>-212.17697327307945</v>
      </c>
      <c r="Q35" s="57"/>
    </row>
    <row r="36" spans="1:47" s="52" customFormat="1" ht="13" x14ac:dyDescent="0.3">
      <c r="A36" s="449"/>
      <c r="B36" s="449"/>
      <c r="C36" s="450"/>
      <c r="D36" s="450"/>
      <c r="E36" s="450"/>
      <c r="F36" s="45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2" t="s">
        <v>250</v>
      </c>
      <c r="B38" s="484"/>
      <c r="C38" s="484"/>
      <c r="D38" s="484"/>
      <c r="E38" s="484"/>
      <c r="F38" s="484"/>
      <c r="G38" s="484"/>
      <c r="H38" s="484"/>
      <c r="I38" s="484"/>
      <c r="Q38" s="57"/>
    </row>
    <row r="39" spans="1:47" ht="33.75" customHeight="1" x14ac:dyDescent="0.25">
      <c r="A39" s="481"/>
      <c r="B39" s="482"/>
      <c r="C39" s="53" t="s">
        <v>251</v>
      </c>
      <c r="D39" s="137" t="s">
        <v>108</v>
      </c>
      <c r="E39" s="137" t="s">
        <v>249</v>
      </c>
      <c r="F39" s="53" t="s">
        <v>110</v>
      </c>
      <c r="G39" s="53" t="s">
        <v>111</v>
      </c>
      <c r="H39" s="53" t="s">
        <v>112</v>
      </c>
      <c r="I39" s="53" t="s">
        <v>113</v>
      </c>
      <c r="Q39" s="57"/>
    </row>
    <row r="40" spans="1:47" ht="35.65" customHeight="1" x14ac:dyDescent="0.25">
      <c r="A40" s="354" t="s">
        <v>114</v>
      </c>
      <c r="B40" s="3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4" t="s">
        <v>115</v>
      </c>
      <c r="B41" s="3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4" t="s">
        <v>116</v>
      </c>
      <c r="B42" s="355"/>
      <c r="C42" s="446"/>
      <c r="D42" s="447"/>
      <c r="E42" s="448"/>
      <c r="F42" s="418"/>
      <c r="G42" s="419"/>
      <c r="H42" s="419"/>
      <c r="I42" s="420"/>
      <c r="Q42" s="57"/>
    </row>
    <row r="43" spans="1:47" ht="37.9" customHeight="1" x14ac:dyDescent="0.25">
      <c r="A43" s="354" t="s">
        <v>230</v>
      </c>
      <c r="B43" s="355"/>
      <c r="C43" s="138" t="e">
        <f>VLOOKUP($C$42,'WLC benchmarks'!$B$10:$E$13,2, TRUE)</f>
        <v>#N/A</v>
      </c>
      <c r="D43" s="138" t="e">
        <f>VLOOKUP($C$42,'WLC benchmarks'!$B$10:$E$13,3, TRUE)</f>
        <v>#N/A</v>
      </c>
      <c r="E43" s="138" t="e">
        <f>VLOOKUP($C$42,'WLC benchmarks'!$B$10:$E$13,4, TRUE)</f>
        <v>#N/A</v>
      </c>
      <c r="F43" s="421"/>
      <c r="G43" s="422"/>
      <c r="H43" s="422"/>
      <c r="I43" s="423"/>
      <c r="Q43" s="57"/>
    </row>
    <row r="44" spans="1:47" ht="37.9" customHeight="1" x14ac:dyDescent="0.25">
      <c r="A44" s="354" t="s">
        <v>252</v>
      </c>
      <c r="B44" s="355"/>
      <c r="C44" s="139" t="e">
        <f>VLOOKUP($C$42,'WLC benchmarks'!$B$16:$E$19,2, TRUE)</f>
        <v>#N/A</v>
      </c>
      <c r="D44" s="139" t="e">
        <f>VLOOKUP($C$42,'WLC benchmarks'!$B$16:$E$19,3, TRUE)</f>
        <v>#N/A</v>
      </c>
      <c r="E44" s="139" t="e">
        <f>VLOOKUP($C$42,'WLC benchmarks'!$B$16:$E$19,4, TRUE)</f>
        <v>#N/A</v>
      </c>
      <c r="F44" s="424"/>
      <c r="G44" s="425"/>
      <c r="H44" s="425"/>
      <c r="I44" s="426"/>
      <c r="Q44" s="57"/>
    </row>
    <row r="45" spans="1:47" ht="47.25" customHeight="1" x14ac:dyDescent="0.25">
      <c r="A45" s="354" t="s">
        <v>253</v>
      </c>
      <c r="B45" s="355"/>
      <c r="C45" s="437" t="s">
        <v>254</v>
      </c>
      <c r="D45" s="437"/>
      <c r="E45" s="437"/>
      <c r="F45" s="437"/>
      <c r="G45" s="437"/>
      <c r="H45" s="437"/>
      <c r="I45" s="437"/>
      <c r="Q45" s="57"/>
    </row>
    <row r="46" spans="1:47" ht="84" customHeight="1" x14ac:dyDescent="0.25">
      <c r="A46" s="354" t="s">
        <v>255</v>
      </c>
      <c r="B46" s="355"/>
      <c r="C46" s="436" t="s">
        <v>121</v>
      </c>
      <c r="D46" s="436"/>
      <c r="E46" s="436"/>
      <c r="F46" s="436"/>
      <c r="G46" s="436"/>
      <c r="H46" s="436"/>
      <c r="I46" s="436"/>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1" t="s">
        <v>122</v>
      </c>
      <c r="B48" s="492"/>
      <c r="C48" s="492"/>
      <c r="D48" s="492"/>
      <c r="E48" s="492"/>
      <c r="F48" s="493"/>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7" t="s">
        <v>256</v>
      </c>
      <c r="B49" s="277"/>
      <c r="C49" s="437"/>
      <c r="D49" s="437"/>
      <c r="E49" s="437"/>
      <c r="F49" s="437"/>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7" t="s">
        <v>257</v>
      </c>
      <c r="B50" s="277"/>
      <c r="C50" s="436"/>
      <c r="D50" s="436"/>
      <c r="E50" s="436"/>
      <c r="F50" s="436"/>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7" t="s">
        <v>258</v>
      </c>
      <c r="B51" s="277"/>
      <c r="C51" s="436" t="s">
        <v>55</v>
      </c>
      <c r="D51" s="436"/>
      <c r="E51" s="436"/>
      <c r="F51" s="436"/>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3" t="s">
        <v>259</v>
      </c>
      <c r="B53" s="441"/>
      <c r="C53" s="237" t="s">
        <v>260</v>
      </c>
      <c r="D53" s="237"/>
      <c r="E53" s="237"/>
      <c r="F53" s="58" t="s">
        <v>261</v>
      </c>
      <c r="G53" s="51"/>
      <c r="H53" s="56"/>
      <c r="I53" s="56"/>
      <c r="J53" s="59"/>
      <c r="K53" s="59"/>
      <c r="L53" s="59"/>
      <c r="M53" s="59"/>
      <c r="N53" s="57"/>
      <c r="O53" s="57"/>
      <c r="P53" s="57"/>
      <c r="Q53" s="57"/>
    </row>
    <row r="54" spans="1:49" s="63" customFormat="1" ht="13" x14ac:dyDescent="0.3">
      <c r="A54" s="483"/>
      <c r="B54" s="441"/>
      <c r="C54" s="436" t="s">
        <v>128</v>
      </c>
      <c r="D54" s="436"/>
      <c r="E54" s="436"/>
      <c r="F54" s="41"/>
      <c r="G54" s="51"/>
    </row>
    <row r="55" spans="1:49" s="46" customFormat="1" ht="13" x14ac:dyDescent="0.3">
      <c r="A55" s="483"/>
      <c r="B55" s="441"/>
      <c r="C55" s="487"/>
      <c r="D55" s="487"/>
      <c r="E55" s="487"/>
      <c r="F55" s="41"/>
      <c r="G55" s="51"/>
    </row>
    <row r="56" spans="1:49" s="46" customFormat="1" ht="12.75" customHeight="1" x14ac:dyDescent="0.3">
      <c r="A56" s="484"/>
      <c r="B56" s="443"/>
      <c r="C56" s="436"/>
      <c r="D56" s="436"/>
      <c r="E56" s="436"/>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8" t="s">
        <v>262</v>
      </c>
      <c r="B58" s="439"/>
      <c r="C58" s="433" t="s">
        <v>263</v>
      </c>
      <c r="D58" s="434"/>
      <c r="E58" s="434"/>
      <c r="F58" s="43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0"/>
      <c r="B59" s="441"/>
      <c r="C59" s="433" t="s">
        <v>264</v>
      </c>
      <c r="D59" s="434"/>
      <c r="E59" s="434"/>
      <c r="F59" s="43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0"/>
      <c r="B60" s="441"/>
      <c r="C60" s="433"/>
      <c r="D60" s="434"/>
      <c r="E60" s="434"/>
      <c r="F60" s="43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2"/>
      <c r="B61" s="443"/>
      <c r="C61" s="433"/>
      <c r="D61" s="434"/>
      <c r="E61" s="434"/>
      <c r="F61" s="43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5" t="s">
        <v>133</v>
      </c>
      <c r="B63" s="486"/>
      <c r="C63" s="241" t="s">
        <v>134</v>
      </c>
      <c r="D63" s="242"/>
      <c r="E63" s="375" t="s">
        <v>135</v>
      </c>
      <c r="F63" s="253" t="s">
        <v>136</v>
      </c>
      <c r="G63" s="254"/>
      <c r="H63" s="241" t="s">
        <v>137</v>
      </c>
      <c r="I63" s="37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9" t="s">
        <v>138</v>
      </c>
      <c r="B64" s="480"/>
      <c r="C64" s="64" t="s">
        <v>139</v>
      </c>
      <c r="D64" s="64" t="s">
        <v>140</v>
      </c>
      <c r="E64" s="376"/>
      <c r="F64" s="255"/>
      <c r="G64" s="25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3" t="s">
        <v>143</v>
      </c>
      <c r="B65" s="454"/>
      <c r="C65" s="65" t="s">
        <v>144</v>
      </c>
      <c r="D65" s="88" t="s">
        <v>145</v>
      </c>
      <c r="E65" s="250" t="s">
        <v>146</v>
      </c>
      <c r="F65" s="227" t="s">
        <v>147</v>
      </c>
      <c r="G65" s="22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5"/>
      <c r="B66" s="456"/>
      <c r="C66" s="67" t="s">
        <v>150</v>
      </c>
      <c r="D66" s="88" t="s">
        <v>151</v>
      </c>
      <c r="E66" s="251"/>
      <c r="F66" s="229"/>
      <c r="G66" s="23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5"/>
      <c r="B67" s="456"/>
      <c r="C67" s="67" t="s">
        <v>154</v>
      </c>
      <c r="D67" s="89" t="s">
        <v>155</v>
      </c>
      <c r="E67" s="252"/>
      <c r="F67" s="231"/>
      <c r="G67" s="23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7"/>
      <c r="F68" s="444"/>
      <c r="G68" s="445"/>
      <c r="H68" s="17"/>
      <c r="I68" s="17"/>
      <c r="J68" s="229" t="s">
        <v>157</v>
      </c>
      <c r="K68" s="301"/>
      <c r="L68" s="30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8"/>
      <c r="F69" s="444"/>
      <c r="G69" s="445"/>
      <c r="H69" s="17"/>
      <c r="I69" s="17"/>
      <c r="J69" s="229"/>
      <c r="K69" s="301"/>
      <c r="L69" s="30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8"/>
      <c r="F70" s="444"/>
      <c r="G70" s="445"/>
      <c r="H70" s="17"/>
      <c r="I70" s="17"/>
      <c r="J70" s="229"/>
      <c r="K70" s="301"/>
      <c r="L70" s="30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9"/>
      <c r="F71" s="444"/>
      <c r="G71" s="445"/>
      <c r="H71" s="17"/>
      <c r="I71" s="17"/>
      <c r="J71" s="229"/>
      <c r="K71" s="301"/>
      <c r="L71" s="30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4"/>
      <c r="G72" s="445"/>
      <c r="H72" s="17"/>
      <c r="I72" s="17"/>
      <c r="J72" s="229"/>
      <c r="K72" s="301"/>
      <c r="L72" s="30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4"/>
      <c r="G73" s="445"/>
      <c r="H73" s="17"/>
      <c r="I73" s="17"/>
      <c r="J73" s="229"/>
      <c r="K73" s="301"/>
      <c r="L73" s="30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4"/>
      <c r="G74" s="445"/>
      <c r="H74" s="17"/>
      <c r="I74" s="17"/>
      <c r="J74" s="229"/>
      <c r="K74" s="301"/>
      <c r="L74" s="30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4"/>
      <c r="G75" s="445"/>
      <c r="H75" s="17"/>
      <c r="I75" s="17"/>
      <c r="J75" s="229"/>
      <c r="K75" s="301"/>
      <c r="L75" s="30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4"/>
      <c r="G76" s="445"/>
      <c r="H76" s="17"/>
      <c r="I76" s="17"/>
      <c r="J76" s="229"/>
      <c r="K76" s="301"/>
      <c r="L76" s="30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4"/>
      <c r="G77" s="445"/>
      <c r="H77" s="17"/>
      <c r="I77" s="17"/>
      <c r="J77" s="229"/>
      <c r="K77" s="301"/>
      <c r="L77" s="30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4"/>
      <c r="G78" s="445"/>
      <c r="H78" s="17"/>
      <c r="I78" s="17"/>
      <c r="J78" s="229"/>
      <c r="K78" s="301"/>
      <c r="L78" s="30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4"/>
      <c r="G79" s="445"/>
      <c r="H79" s="17"/>
      <c r="I79" s="17"/>
      <c r="J79" s="229"/>
      <c r="K79" s="301"/>
      <c r="L79" s="30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4"/>
      <c r="G80" s="445"/>
      <c r="H80" s="17"/>
      <c r="I80" s="17"/>
      <c r="J80" s="229"/>
      <c r="K80" s="301"/>
      <c r="L80" s="30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4"/>
      <c r="G81" s="445"/>
      <c r="H81" s="17"/>
      <c r="I81" s="17"/>
      <c r="J81" s="229"/>
      <c r="K81" s="301"/>
      <c r="L81" s="30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4"/>
      <c r="G82" s="445"/>
      <c r="H82" s="17"/>
      <c r="I82" s="17"/>
      <c r="J82" s="229"/>
      <c r="K82" s="301"/>
      <c r="L82" s="30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4"/>
      <c r="G83" s="445"/>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4"/>
      <c r="G84" s="445"/>
      <c r="H84" s="17"/>
      <c r="I84" s="17"/>
      <c r="J84" s="229"/>
      <c r="K84" s="301"/>
      <c r="L84" s="30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4"/>
      <c r="G85" s="445"/>
      <c r="H85" s="17"/>
      <c r="I85" s="17"/>
      <c r="J85" s="229"/>
      <c r="K85" s="301"/>
      <c r="L85" s="30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4"/>
      <c r="G86" s="445"/>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1"/>
      <c r="G87" s="452"/>
      <c r="H87" s="18"/>
      <c r="I87" s="18"/>
      <c r="J87" s="229"/>
      <c r="K87" s="301"/>
      <c r="L87" s="301"/>
      <c r="M87"/>
      <c r="N87"/>
      <c r="O87"/>
      <c r="P87"/>
      <c r="Q87"/>
      <c r="R87"/>
      <c r="S87"/>
      <c r="T87"/>
      <c r="U87"/>
      <c r="V87"/>
      <c r="W87"/>
      <c r="X87"/>
      <c r="Y87"/>
      <c r="Z87"/>
      <c r="AA87"/>
      <c r="AB87"/>
      <c r="AC87"/>
      <c r="AD87"/>
      <c r="AE87"/>
      <c r="AF87"/>
      <c r="AG87"/>
      <c r="AH87"/>
      <c r="AI87"/>
      <c r="AJ87"/>
    </row>
    <row r="88" spans="1:47" s="76" customFormat="1" ht="31.5" customHeight="1" x14ac:dyDescent="0.25">
      <c r="A88" s="479" t="s">
        <v>176</v>
      </c>
      <c r="B88" s="480"/>
      <c r="C88" s="64" t="s">
        <v>177</v>
      </c>
      <c r="D88" s="64" t="s">
        <v>233</v>
      </c>
      <c r="E88" s="161" t="s">
        <v>234</v>
      </c>
      <c r="F88" s="179" t="s">
        <v>180</v>
      </c>
      <c r="G88" s="180" t="s">
        <v>181</v>
      </c>
      <c r="H88" s="470"/>
      <c r="I88" s="470"/>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0"/>
      <c r="I89" s="470"/>
      <c r="J89" s="320" t="s">
        <v>184</v>
      </c>
      <c r="K89" s="320"/>
      <c r="L89" s="32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88"/>
      <c r="I90" s="489"/>
      <c r="J90" s="301"/>
      <c r="K90" s="301"/>
      <c r="L90" s="30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0"/>
      <c r="I91" s="470"/>
      <c r="J91" s="301"/>
      <c r="K91" s="301"/>
      <c r="L91" s="30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399"/>
      <c r="F92" s="399"/>
      <c r="G92" s="399"/>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00"/>
      <c r="F93" s="400"/>
      <c r="G93" s="400"/>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7" t="s">
        <v>265</v>
      </c>
      <c r="B96" s="458"/>
      <c r="C96" s="315" t="s">
        <v>236</v>
      </c>
      <c r="D96" s="315" t="s">
        <v>193</v>
      </c>
      <c r="E96" s="257" t="s">
        <v>194</v>
      </c>
      <c r="F96" s="259"/>
      <c r="G96" s="258" t="s">
        <v>195</v>
      </c>
      <c r="H96" s="258"/>
      <c r="I96" s="258"/>
      <c r="J96" s="258"/>
      <c r="K96" s="258"/>
      <c r="L96" s="258"/>
      <c r="M96" s="258"/>
      <c r="N96" s="259"/>
      <c r="O96" s="257" t="s">
        <v>196</v>
      </c>
      <c r="P96" s="258"/>
      <c r="Q96" s="258"/>
      <c r="R96" s="259"/>
      <c r="S96" s="263" t="s">
        <v>197</v>
      </c>
      <c r="T96" s="315" t="s">
        <v>198</v>
      </c>
    </row>
    <row r="97" spans="1:20" ht="27" customHeight="1" x14ac:dyDescent="0.25">
      <c r="A97" s="459"/>
      <c r="B97" s="460"/>
      <c r="C97" s="464"/>
      <c r="D97" s="316"/>
      <c r="E97" s="260"/>
      <c r="F97" s="262"/>
      <c r="G97" s="261"/>
      <c r="H97" s="261"/>
      <c r="I97" s="261"/>
      <c r="J97" s="261"/>
      <c r="K97" s="261"/>
      <c r="L97" s="261"/>
      <c r="M97" s="261"/>
      <c r="N97" s="262"/>
      <c r="O97" s="260"/>
      <c r="P97" s="261"/>
      <c r="Q97" s="261"/>
      <c r="R97" s="262"/>
      <c r="S97" s="264"/>
      <c r="T97" s="316"/>
    </row>
    <row r="98" spans="1:20" ht="27" customHeight="1" x14ac:dyDescent="0.25">
      <c r="A98" s="461"/>
      <c r="B98" s="462"/>
      <c r="C98" s="464"/>
      <c r="D98" s="298" t="s">
        <v>199</v>
      </c>
      <c r="E98" s="299"/>
      <c r="F98" s="300"/>
      <c r="G98" s="298" t="s">
        <v>200</v>
      </c>
      <c r="H98" s="299"/>
      <c r="I98" s="299"/>
      <c r="J98" s="299"/>
      <c r="K98" s="299"/>
      <c r="L98" s="299"/>
      <c r="M98" s="299"/>
      <c r="N98" s="300"/>
      <c r="O98" s="298" t="s">
        <v>201</v>
      </c>
      <c r="P98" s="299"/>
      <c r="Q98" s="299"/>
      <c r="R98" s="300"/>
      <c r="S98" s="264"/>
      <c r="T98" s="315" t="s">
        <v>113</v>
      </c>
    </row>
    <row r="99" spans="1:20" ht="27" customHeight="1" x14ac:dyDescent="0.25">
      <c r="A99" s="77" t="s">
        <v>138</v>
      </c>
      <c r="B99" s="78"/>
      <c r="C99" s="316"/>
      <c r="D99" s="79" t="s">
        <v>202</v>
      </c>
      <c r="E99" s="79" t="s">
        <v>203</v>
      </c>
      <c r="F99" s="79" t="s">
        <v>204</v>
      </c>
      <c r="G99" s="79" t="s">
        <v>205</v>
      </c>
      <c r="H99" s="79" t="s">
        <v>206</v>
      </c>
      <c r="I99" s="79" t="s">
        <v>207</v>
      </c>
      <c r="J99" s="79" t="s">
        <v>208</v>
      </c>
      <c r="K99" s="79" t="s">
        <v>209</v>
      </c>
      <c r="L99" s="298" t="s">
        <v>210</v>
      </c>
      <c r="M99" s="300"/>
      <c r="N99" s="79" t="s">
        <v>211</v>
      </c>
      <c r="O99" s="79" t="s">
        <v>212</v>
      </c>
      <c r="P99" s="79" t="s">
        <v>213</v>
      </c>
      <c r="Q99" s="79" t="s">
        <v>214</v>
      </c>
      <c r="R99" s="79" t="s">
        <v>215</v>
      </c>
      <c r="S99" s="265"/>
      <c r="T99" s="316"/>
    </row>
    <row r="100" spans="1:20" ht="30" customHeight="1" x14ac:dyDescent="0.25">
      <c r="A100" s="80">
        <v>0.1</v>
      </c>
      <c r="B100" s="72" t="s">
        <v>156</v>
      </c>
      <c r="C100" s="386"/>
      <c r="D100" s="387"/>
      <c r="E100" s="387"/>
      <c r="F100" s="387"/>
      <c r="G100" s="387"/>
      <c r="H100" s="387"/>
      <c r="I100" s="387"/>
      <c r="J100" s="387"/>
      <c r="K100" s="387"/>
      <c r="L100" s="387"/>
      <c r="M100" s="387"/>
      <c r="N100" s="388"/>
      <c r="O100" s="34" t="s">
        <v>216</v>
      </c>
      <c r="P100" s="34"/>
      <c r="Q100" s="34"/>
      <c r="R100" s="34"/>
      <c r="S100" s="118">
        <f>SUM(C100:R100)</f>
        <v>0</v>
      </c>
      <c r="T100" s="37"/>
    </row>
    <row r="101" spans="1:20" ht="30" customHeight="1" x14ac:dyDescent="0.25">
      <c r="A101" s="71">
        <v>0.2</v>
      </c>
      <c r="B101" s="72" t="s">
        <v>158</v>
      </c>
      <c r="C101" s="324"/>
      <c r="D101" s="325"/>
      <c r="E101" s="325"/>
      <c r="F101" s="325"/>
      <c r="G101" s="325"/>
      <c r="H101" s="325"/>
      <c r="I101" s="325"/>
      <c r="J101" s="325"/>
      <c r="K101" s="325"/>
      <c r="L101" s="325"/>
      <c r="M101" s="325"/>
      <c r="N101" s="326"/>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6"/>
      <c r="M102" s="387"/>
      <c r="N102" s="388"/>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1"/>
      <c r="M103" s="322"/>
      <c r="N103" s="323"/>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1"/>
      <c r="M104" s="322"/>
      <c r="N104" s="323"/>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1"/>
      <c r="M105" s="322"/>
      <c r="N105" s="323"/>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1"/>
      <c r="M106" s="322"/>
      <c r="N106" s="323"/>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1"/>
      <c r="M107" s="322"/>
      <c r="N107" s="323"/>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1"/>
      <c r="M108" s="322"/>
      <c r="N108" s="323"/>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1"/>
      <c r="M109" s="322"/>
      <c r="N109" s="323"/>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1"/>
      <c r="M110" s="322"/>
      <c r="N110" s="323"/>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1"/>
      <c r="M111" s="322"/>
      <c r="N111" s="323"/>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1"/>
      <c r="M112" s="322"/>
      <c r="N112" s="323"/>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1"/>
      <c r="M113" s="322"/>
      <c r="N113" s="323"/>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1"/>
      <c r="M114" s="322"/>
      <c r="N114" s="323"/>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4"/>
      <c r="M115" s="325"/>
      <c r="N115" s="326"/>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6"/>
      <c r="M117" s="387"/>
      <c r="N117" s="388"/>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1"/>
      <c r="M118" s="322"/>
      <c r="N118" s="323"/>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4"/>
      <c r="M119" s="325"/>
      <c r="N119" s="326"/>
      <c r="O119" s="34" t="s">
        <v>216</v>
      </c>
      <c r="P119" s="34"/>
      <c r="Q119" s="34"/>
      <c r="R119" s="34"/>
      <c r="S119" s="118">
        <f t="shared" si="1"/>
        <v>0</v>
      </c>
      <c r="T119" s="31"/>
    </row>
    <row r="120" spans="1:20" ht="30" customHeight="1" x14ac:dyDescent="0.25">
      <c r="A120" s="307" t="s">
        <v>222</v>
      </c>
      <c r="B120" s="308"/>
      <c r="C120" s="304"/>
      <c r="D120" s="305"/>
      <c r="E120" s="306"/>
      <c r="F120" s="33"/>
      <c r="G120" s="278"/>
      <c r="H120" s="279"/>
      <c r="I120" s="279"/>
      <c r="J120" s="279"/>
      <c r="K120" s="279"/>
      <c r="L120" s="279"/>
      <c r="M120" s="279"/>
      <c r="N120" s="279"/>
      <c r="O120" s="279"/>
      <c r="P120" s="279"/>
      <c r="Q120" s="279"/>
      <c r="R120" s="280"/>
      <c r="S120" s="118">
        <f>F120</f>
        <v>0</v>
      </c>
      <c r="T120" s="136"/>
    </row>
    <row r="121" spans="1:20" ht="18" customHeight="1" x14ac:dyDescent="0.25">
      <c r="A121" s="354" t="s">
        <v>114</v>
      </c>
      <c r="B121" s="3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1" t="e">
        <f>L116+M116</f>
        <v>#VALUE!</v>
      </c>
      <c r="M121" s="402"/>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4" t="s">
        <v>237</v>
      </c>
      <c r="B122" s="3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3" t="e">
        <f>L121/$C$6</f>
        <v>#VALUE!</v>
      </c>
      <c r="M122" s="404"/>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3"/>
      <c r="R124" s="463"/>
      <c r="S124" s="463"/>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6" ma:contentTypeDescription="Create a new document." ma:contentTypeScope="" ma:versionID="8ef36a864eb656b62ff91f768fc0b02b">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3749d6e96715d64e695433064a514d31"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2FC4BF6E-C1D1-4535-B59B-8AFC2BA87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68fdd-96bd-4a28-8290-8d3253531191"/>
    <ds:schemaRef ds:uri="d87ce8df-b167-4bf0-a9f3-8dfc9129c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cp:lastModifiedBy>
  <cp:revision/>
  <dcterms:created xsi:type="dcterms:W3CDTF">2019-12-17T10:05:05Z</dcterms:created>
  <dcterms:modified xsi:type="dcterms:W3CDTF">2023-06-29T08:54:24Z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