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caldwellconsulting.sharepoint.com/BPP/Report Collection/B0992- Drury Works London/01 Planning/"/>
    </mc:Choice>
  </mc:AlternateContent>
  <xr:revisionPtr revIDLastSave="169" documentId="8_{8E5FFE42-4D76-4961-AECD-89892387E2B6}" xr6:coauthVersionLast="47" xr6:coauthVersionMax="47" xr10:uidLastSave="{9FBCF7A0-6A3C-450D-97D6-4BBEAB150469}"/>
  <bookViews>
    <workbookView xWindow="38290" yWindow="-110" windowWidth="38620" windowHeight="21220" firstSheet="2" activeTab="2"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0" i="9" l="1"/>
  <c r="D76" i="11" l="1"/>
  <c r="E26" i="11"/>
  <c r="E25" i="11"/>
  <c r="D26" i="11"/>
  <c r="D25" i="11"/>
  <c r="C26" i="11"/>
  <c r="C25" i="11"/>
  <c r="E44" i="9"/>
  <c r="E43" i="9"/>
  <c r="D44" i="9"/>
  <c r="D43" i="9"/>
  <c r="C44" i="9"/>
  <c r="C43" i="9"/>
  <c r="D26" i="10"/>
  <c r="C26" i="10"/>
  <c r="E26" i="10"/>
  <c r="E25" i="10"/>
  <c r="D25" i="10"/>
  <c r="C25" i="10"/>
  <c r="S83" i="10"/>
  <c r="N121" i="9" l="1"/>
  <c r="O121" i="9"/>
  <c r="F105" i="11" l="1"/>
  <c r="I104" i="10"/>
  <c r="F104" i="10"/>
  <c r="S91" i="11"/>
  <c r="F121" i="9" l="1"/>
  <c r="S103" i="10"/>
  <c r="S120" i="9"/>
  <c r="T105" i="11"/>
  <c r="S104" i="11"/>
  <c r="O105" i="11"/>
  <c r="G105" i="11"/>
  <c r="D76" i="10" l="1"/>
  <c r="I76" i="10"/>
  <c r="H76" i="10"/>
  <c r="I76" i="11"/>
  <c r="H76" i="11"/>
  <c r="I92" i="9"/>
  <c r="H92" i="9"/>
  <c r="D92" i="9"/>
  <c r="S100" i="11" l="1"/>
  <c r="S103" i="11"/>
  <c r="S102" i="11"/>
  <c r="S101" i="11"/>
  <c r="S98" i="11"/>
  <c r="L121" i="9" l="1"/>
  <c r="S101" i="9" l="1"/>
  <c r="S102" i="9"/>
  <c r="S103" i="9"/>
  <c r="S104" i="9"/>
  <c r="S105" i="9"/>
  <c r="S106" i="9"/>
  <c r="S107" i="9"/>
  <c r="S108" i="9"/>
  <c r="S109" i="9"/>
  <c r="S110" i="9"/>
  <c r="S111" i="9"/>
  <c r="S112" i="9"/>
  <c r="S113" i="9"/>
  <c r="S114" i="9"/>
  <c r="S115" i="9"/>
  <c r="S116" i="9"/>
  <c r="S117" i="9"/>
  <c r="S118" i="9"/>
  <c r="S119" i="9"/>
  <c r="I93" i="9"/>
  <c r="H93" i="9"/>
  <c r="D93" i="9"/>
  <c r="I77" i="11"/>
  <c r="H77" i="11"/>
  <c r="D77"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85" i="11"/>
  <c r="S86" i="11"/>
  <c r="S87" i="11"/>
  <c r="S88" i="11"/>
  <c r="S90" i="11"/>
  <c r="S92" i="11"/>
  <c r="S93" i="11"/>
  <c r="S94" i="11"/>
  <c r="S95" i="11"/>
  <c r="S96" i="11"/>
  <c r="S97" i="11"/>
  <c r="S99" i="11"/>
  <c r="S84" i="11"/>
  <c r="P105" i="11"/>
  <c r="Q105" i="11"/>
  <c r="Q106" i="11" s="1"/>
  <c r="R105" i="11"/>
  <c r="R106" i="11" s="1"/>
  <c r="N105" i="11"/>
  <c r="N106" i="11" s="1"/>
  <c r="L105" i="11"/>
  <c r="J105" i="11"/>
  <c r="J106" i="11" s="1"/>
  <c r="I105" i="11"/>
  <c r="I106" i="11" s="1"/>
  <c r="H105" i="11"/>
  <c r="F106" i="11"/>
  <c r="E105" i="11"/>
  <c r="E106" i="11" s="1"/>
  <c r="D40" i="9" l="1"/>
  <c r="D41" i="9" s="1"/>
  <c r="E22" i="10"/>
  <c r="E23" i="10" s="1"/>
  <c r="D105" i="10"/>
  <c r="C23" i="10"/>
  <c r="D22" i="10"/>
  <c r="D23" i="10" s="1"/>
  <c r="D122" i="9"/>
  <c r="C40" i="9"/>
  <c r="C41" i="9" s="1"/>
  <c r="E40" i="9"/>
  <c r="E41" i="9" s="1"/>
  <c r="P106" i="11"/>
  <c r="H22" i="11"/>
  <c r="H34" i="9" s="1"/>
  <c r="H106" i="11"/>
  <c r="S104" i="10"/>
  <c r="S105" i="10" s="1"/>
  <c r="S121" i="9"/>
  <c r="S122" i="9" s="1"/>
  <c r="O122" i="9"/>
  <c r="H40" i="9"/>
  <c r="H41" i="9" s="1"/>
  <c r="G122" i="9"/>
  <c r="F40" i="9"/>
  <c r="F41" i="9" s="1"/>
  <c r="T122" i="9"/>
  <c r="I40" i="9"/>
  <c r="I41" i="9" s="1"/>
  <c r="G22" i="11"/>
  <c r="G34" i="9" s="1"/>
  <c r="G106" i="11"/>
  <c r="T106" i="11"/>
  <c r="I22" i="11"/>
  <c r="I34" i="9" s="1"/>
  <c r="O105" i="10"/>
  <c r="G105" i="10"/>
  <c r="F22" i="10"/>
  <c r="F23" i="10" s="1"/>
  <c r="T105" i="10"/>
  <c r="C105" i="10"/>
  <c r="K105" i="10"/>
  <c r="L105" i="10"/>
  <c r="G23" i="10"/>
  <c r="O106" i="11"/>
  <c r="L106" i="11"/>
  <c r="C122" i="9"/>
  <c r="N122" i="9"/>
  <c r="J122" i="9"/>
  <c r="I23" i="10"/>
  <c r="H22" i="10"/>
  <c r="H23" i="10" s="1"/>
  <c r="I23" i="11" l="1"/>
  <c r="I35" i="9" s="1"/>
  <c r="H23" i="11"/>
  <c r="H35" i="9" s="1"/>
  <c r="G23" i="11"/>
  <c r="G35" i="9" s="1"/>
  <c r="I77" i="10"/>
  <c r="H77" i="10"/>
  <c r="D77" i="10"/>
  <c r="D105" i="11" l="1"/>
  <c r="C22" i="11" s="1"/>
  <c r="C105" i="11"/>
  <c r="C34" i="9" l="1"/>
  <c r="C106" i="11"/>
  <c r="D106" i="11"/>
  <c r="C23" i="11" l="1"/>
  <c r="C35" i="9" s="1"/>
  <c r="K105" i="11"/>
  <c r="D22" i="11" s="1"/>
  <c r="S89" i="11"/>
  <c r="S105" i="11" s="1"/>
  <c r="D23" i="11" l="1"/>
  <c r="D35" i="9" s="1"/>
  <c r="D34" i="9"/>
  <c r="F22" i="11"/>
  <c r="E22" i="11"/>
  <c r="E34" i="9" s="1"/>
  <c r="K106" i="11"/>
  <c r="S106" i="11"/>
  <c r="F23" i="11" l="1"/>
  <c r="F35" i="9" s="1"/>
  <c r="F34" i="9"/>
  <c r="E23" i="11"/>
  <c r="E35" i="9" s="1"/>
</calcChain>
</file>

<file path=xl/sharedStrings.xml><?xml version="1.0" encoding="utf-8"?>
<sst xmlns="http://schemas.openxmlformats.org/spreadsheetml/2006/main" count="773" uniqueCount="341">
  <si>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</si>
  <si>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</si>
  <si>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</si>
  <si>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</si>
  <si>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</si>
  <si>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</si>
  <si>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</si>
  <si>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</si>
  <si>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</si>
  <si>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</si>
  <si>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</si>
  <si>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</si>
  <si>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</si>
  <si>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</si>
  <si>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</si>
  <si>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</si>
  <si>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</si>
  <si>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</si>
  <si>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</si>
  <si>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</si>
  <si>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</si>
  <si>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</si>
  <si>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</si>
  <si>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</si>
  <si>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</si>
  <si>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</si>
  <si>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</si>
  <si>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</si>
  <si>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</si>
  <si>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</si>
  <si>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</si>
  <si>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</si>
  <si>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</si>
  <si>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</si>
  <si>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</si>
  <si>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</si>
  <si>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</si>
  <si>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</si>
  <si>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</si>
  <si>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</si>
  <si>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</si>
  <si>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</si>
  <si>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</si>
  <si>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</si>
  <si>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</si>
  <si>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</si>
  <si>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</si>
  <si>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</si>
  <si>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</si>
  <si>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</si>
  <si>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</si>
  <si>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</si>
  <si>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</si>
  <si>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</si>
  <si>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</si>
  <si>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</si>
  <si>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</si>
  <si>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</si>
  <si>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</si>
  <si>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</si>
  <si>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</si>
  <si>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</si>
  <si>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</si>
  <si>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</si>
  <si>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</si>
  <si>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</si>
  <si>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</si>
  <si>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</si>
  <si>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</si>
  <si>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</si>
  <si>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</si>
  <si>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</si>
  <si>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</si>
  <si>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</si>
  <si>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</si>
  <si>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</si>
  <si>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</si>
  <si>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</si>
  <si>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</si>
  <si>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</si>
  <si>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</si>
  <si>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</si>
  <si>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</si>
  <si>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</si>
  <si>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</si>
  <si>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</si>
  <si>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</si>
  <si>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</si>
  <si>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</si>
  <si>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</si>
  <si>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</si>
  <si>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</si>
  <si>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</si>
  <si>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</si>
  <si>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</si>
  <si>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</si>
  <si>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</si>
  <si>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</si>
  <si>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</si>
  <si>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</si>
  <si>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</si>
  <si>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</si>
  <si>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</si>
  <si>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</si>
  <si>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</si>
  <si>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</si>
  <si>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</si>
  <si>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</si>
  <si>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</si>
  <si>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</si>
  <si>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</si>
  <si>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</si>
  <si>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</si>
  <si>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</si>
  <si>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</si>
  <si>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</si>
  <si>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</si>
  <si>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</si>
  <si>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</si>
  <si>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</si>
  <si>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</si>
  <si>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</si>
  <si>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</si>
  <si>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</si>
  <si>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</si>
  <si>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</si>
  <si>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</si>
  <si>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</si>
  <si>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</si>
  <si>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</si>
  <si>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</si>
  <si>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</si>
  <si>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</si>
  <si>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</si>
  <si>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</si>
  <si>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</si>
  <si>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</si>
  <si>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</si>
  <si>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</si>
  <si>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</si>
  <si>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</si>
  <si>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</si>
  <si>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</si>
  <si>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</si>
  <si>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</si>
  <si>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</si>
  <si>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</si>
  <si>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</si>
  <si>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</si>
  <si>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</si>
  <si>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</si>
  <si>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</si>
  <si>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</si>
  <si>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</si>
  <si>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</si>
  <si>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</si>
  <si>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</si>
  <si>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</si>
  <si>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</si>
  <si>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</si>
  <si>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</si>
  <si>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</si>
  <si>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</si>
  <si>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</si>
  <si>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</si>
  <si>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</si>
  <si>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</si>
  <si>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</si>
  <si>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</si>
  <si>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</si>
  <si>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</si>
  <si>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</si>
  <si>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</si>
  <si>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</si>
  <si>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</si>
  <si>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</si>
  <si>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</si>
  <si>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</si>
  <si>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</si>
  <si>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</si>
  <si>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</si>
  <si>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</si>
  <si>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</si>
  <si>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</si>
  <si>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</si>
  <si>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</si>
  <si>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</si>
  <si>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</si>
  <si>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</si>
  <si>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</si>
  <si>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</si>
  <si>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</si>
  <si>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</si>
  <si>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</si>
  <si>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</si>
  <si>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</si>
  <si>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</si>
  <si>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</si>
  <si>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</si>
  <si>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</si>
  <si>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</si>
  <si>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</si>
  <si>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</si>
  <si>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</si>
  <si>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</si>
  <si>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</si>
  <si>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</si>
  <si>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</si>
  <si>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</si>
  <si>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</si>
  <si>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</si>
  <si>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</si>
  <si>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</si>
  <si>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</si>
  <si>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</si>
  <si>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</si>
  <si>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</si>
  <si>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</si>
  <si>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</si>
  <si>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</si>
  <si>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</si>
  <si>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</si>
  <si>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</si>
  <si>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</si>
  <si>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</si>
  <si>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</si>
  <si>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</si>
  <si>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</si>
  <si>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</si>
  <si>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</si>
  <si>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</si>
  <si>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</si>
  <si>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</si>
  <si>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</si>
  <si>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</si>
  <si>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</si>
  <si>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</si>
  <si>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</si>
  <si>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</si>
  <si>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</si>
  <si>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</si>
  <si>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</si>
  <si>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</si>
  <si>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</si>
  <si>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</si>
  <si>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</si>
  <si>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</si>
  <si>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</si>
  <si>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</si>
  <si>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</si>
  <si>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</si>
  <si>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</si>
  <si>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</si>
  <si>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</si>
  <si>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</si>
  <si>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</si>
  <si>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</si>
  <si>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</si>
  <si>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</si>
  <si>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</si>
  <si>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</si>
  <si>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</si>
  <si>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</si>
  <si>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</si>
  <si>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</si>
  <si>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</si>
  <si>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</si>
  <si>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</si>
  <si>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</si>
  <si>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</si>
  <si>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</si>
  <si>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</si>
  <si>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</si>
  <si>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</si>
  <si>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</si>
  <si>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</si>
  <si>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</si>
  <si>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</si>
  <si>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</si>
  <si>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</si>
  <si>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</si>
  <si>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</si>
  <si>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</si>
  <si>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</si>
  <si>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</si>
  <si>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</si>
  <si>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</si>
  <si>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</si>
  <si>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</si>
  <si>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</si>
  <si>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</si>
  <si>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</si>
  <si>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</si>
  <si>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</si>
  <si>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</si>
  <si>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</si>
  <si>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</si>
  <si>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B0992 Drurys Lane</t>
  </si>
  <si>
    <t>Class E - Office with retail space</t>
  </si>
  <si>
    <t xml:space="preserve">Existing building with a refurbishment - an additonal storey added to make up five storeys with a new roof and new glazing. The services of the building have been replaced to make the building more energy efficient and levels 4 and 5 have new external facade. </t>
  </si>
  <si>
    <t xml:space="preserve">A large majority of the building is being retained which reduces the amount of demolition and construction waste. From basement to level 3 the existing structures and façade is remaining, with some internal changes. Levels 4 and 5 have a new façade and all glazing will be replaced. </t>
  </si>
  <si>
    <t>78175 (assumed 50kg/m2)</t>
  </si>
  <si>
    <t xml:space="preserve">100% substructure is being retained and 70% of external walls is being retained. 100% glazing is new. 70% of internal walls are being retained and, and 100% of the roof is new. </t>
  </si>
  <si>
    <t>According to the Builidng circularity 79% of materials are being reused, 5% are recyled materials, 3% are renewable and 13% are virgin.</t>
  </si>
  <si>
    <t>Replacing the glazing shows an 18% reduction in energy demand alone.</t>
  </si>
  <si>
    <t>Discussion with the design team has been had which has encouraged the use of design for dissambly where possible.</t>
  </si>
  <si>
    <t xml:space="preserve">As building is existing it is not feasible to alter the shape or form. </t>
  </si>
  <si>
    <t>E</t>
  </si>
  <si>
    <t>One Click LCA Tool</t>
  </si>
  <si>
    <t>Building Performance Prediction Ltd</t>
  </si>
  <si>
    <t>One Click LCA Database</t>
  </si>
  <si>
    <t>Yes</t>
  </si>
  <si>
    <t>A meeting was held with the project manager, architects, structural engineers and other relevant professionals to discuss the project materials and design. The One Click LCA constructions were used to build up the design.</t>
  </si>
  <si>
    <t/>
  </si>
  <si>
    <t xml:space="preserve">Concrete </t>
  </si>
  <si>
    <t>Concrete with reinforced steel</t>
  </si>
  <si>
    <t>Concrere with reinforced steel and steal roof assembly. Metal-concrete composite decking</t>
  </si>
  <si>
    <t>Concrere with reinforced steel and self levelling mortar. Steel sheets. EPS Insulation.</t>
  </si>
  <si>
    <t xml:space="preserve">Steel sheets with plastic vapour control layer.Wool insulation and reinforced steel. </t>
  </si>
  <si>
    <t xml:space="preserve">Bricks, Masonry mortar and rockwool insulation panels. Concrete block and gypsum plaster board. Natural stone rainscreen. </t>
  </si>
  <si>
    <t>Aluminium frame and glass.</t>
  </si>
  <si>
    <t>Wooden doors.</t>
  </si>
  <si>
    <t xml:space="preserve">Structural steel with gypsum plaster board. Concrete masonry wall with mortar and gypsum board. </t>
  </si>
  <si>
    <t xml:space="preserve">Water borne interior paint. Raised access flooring and vinyl floor covering. </t>
  </si>
  <si>
    <t xml:space="preserve">General office furniture including desks, chairs and storage cabinets. </t>
  </si>
  <si>
    <t xml:space="preserve">Electricity distribution system. Ventilation system for offices. Fres water distribution. VRF system for eating and cooling. Commerical lighting and power. Elevators. </t>
  </si>
  <si>
    <t>R140a (assumed)</t>
  </si>
  <si>
    <t xml:space="preserve">79% of building has been retained. </t>
  </si>
  <si>
    <t xml:space="preserve">Retaining as much of the existing building as possible. </t>
  </si>
  <si>
    <t>Levels 4 upwards have utilised lightweight steel based materials for the new façade, floor and roof.</t>
  </si>
  <si>
    <t>Replacing systems with more energy efficent systems</t>
  </si>
  <si>
    <t>Upgrading fabric - Glazing and roof</t>
  </si>
  <si>
    <t>Energy Statement and Part L results</t>
  </si>
  <si>
    <t>Track material uage during construction stage</t>
  </si>
  <si>
    <t>Target product choice with those with verified EPD's</t>
  </si>
  <si>
    <t>Examine material transport and secondary transport to lower emissions</t>
  </si>
  <si>
    <t>The existing services of the building have been replaced to improve energy efficency</t>
  </si>
  <si>
    <t>This development will adhere to the GLA Be Seen policy.</t>
  </si>
  <si>
    <t>Refubishment of the existing building has extended the life expectancy.</t>
  </si>
  <si>
    <t>This development has been predicted to achieve the BREEAM waste credits.</t>
  </si>
  <si>
    <t>The reuse of the existing building adheres to the circular economy principle.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</si>
</sst>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4">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17" fillId="9" borderId="3" xfId="0" applyFont="1" applyFill="1" applyBorder="1" applyAlignment="1" applyProtection="1">
      <alignment horizontal="left"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wrapText="1"/>
      <protection locked="0"/>
    </xf>
    <xf numFmtId="0" fontId="0" fillId="7" borderId="41" xfId="0" applyFill="1" applyBorder="1" applyAlignment="1" applyProtection="1">
      <alignment horizontal="center" vertical="center" wrapText="1"/>
      <protection locked="0"/>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876300</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3" t="s">
        <v>1</v>
      </c>
      <c r="C5" s="184" t="s">
        <v>2</v>
      </c>
    </row>
    <row r="6" spans="2:3" ht="25" x14ac:dyDescent="0.25">
      <c r="B6" s="187" t="s">
        <v>3</v>
      </c>
      <c r="C6" s="185" t="s">
        <v>4</v>
      </c>
    </row>
    <row r="7" spans="2:3" x14ac:dyDescent="0.25">
      <c r="B7" s="188"/>
      <c r="C7" s="181" t="s">
        <v>5</v>
      </c>
    </row>
    <row r="8" spans="2:3" x14ac:dyDescent="0.25">
      <c r="B8" s="189" t="s">
        <v>6</v>
      </c>
      <c r="C8" s="181" t="s">
        <v>7</v>
      </c>
    </row>
    <row r="9" spans="2:3" ht="25" x14ac:dyDescent="0.25">
      <c r="B9" s="189"/>
      <c r="C9" s="181" t="s">
        <v>8</v>
      </c>
    </row>
    <row r="10" spans="2:3" x14ac:dyDescent="0.25">
      <c r="B10" s="189"/>
      <c r="C10" s="181" t="s">
        <v>9</v>
      </c>
    </row>
    <row r="11" spans="2:3" ht="25" x14ac:dyDescent="0.25">
      <c r="B11" s="189"/>
      <c r="C11" s="181" t="s">
        <v>10</v>
      </c>
    </row>
    <row r="12" spans="2:3" x14ac:dyDescent="0.25">
      <c r="B12" s="189"/>
      <c r="C12" s="181" t="s">
        <v>11</v>
      </c>
    </row>
    <row r="13" spans="2:3" x14ac:dyDescent="0.25">
      <c r="B13" s="189"/>
      <c r="C13" s="181" t="s">
        <v>12</v>
      </c>
    </row>
    <row r="14" spans="2:3" x14ac:dyDescent="0.25">
      <c r="B14" s="189"/>
      <c r="C14" s="181" t="s">
        <v>13</v>
      </c>
    </row>
    <row r="15" spans="2:3" ht="25" x14ac:dyDescent="0.25">
      <c r="B15" s="189"/>
      <c r="C15" s="181" t="s">
        <v>14</v>
      </c>
    </row>
    <row r="16" spans="2:3" ht="25" x14ac:dyDescent="0.25">
      <c r="B16" s="189"/>
      <c r="C16" s="181" t="s">
        <v>15</v>
      </c>
    </row>
    <row r="17" spans="2:3" ht="25" x14ac:dyDescent="0.25">
      <c r="B17" s="189"/>
      <c r="C17" s="181" t="s">
        <v>16</v>
      </c>
    </row>
    <row r="18" spans="2:3" x14ac:dyDescent="0.25">
      <c r="B18" s="189"/>
      <c r="C18" s="181" t="s">
        <v>17</v>
      </c>
    </row>
    <row r="19" spans="2:3" ht="27.75" customHeight="1" x14ac:dyDescent="0.25">
      <c r="B19" s="190"/>
      <c r="C19" s="182" t="s">
        <v>18</v>
      </c>
    </row>
    <row r="20" spans="2:3" ht="19.5" customHeight="1" x14ac:dyDescent="0.25">
      <c r="B20" s="188" t="s">
        <v>19</v>
      </c>
      <c r="C20" s="181" t="s">
        <v>20</v>
      </c>
    </row>
    <row r="21" spans="2:3" ht="26.25" customHeight="1" x14ac:dyDescent="0.25">
      <c r="B21" s="188"/>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1" t="s">
        <v>24</v>
      </c>
      <c r="B5" s="191"/>
      <c r="C5" s="191"/>
      <c r="D5" s="191"/>
      <c r="E5" s="191"/>
      <c r="F5" s="191"/>
      <c r="G5" s="191"/>
      <c r="H5" s="191"/>
      <c r="I5" s="191"/>
      <c r="J5" s="191"/>
      <c r="K5" s="191"/>
      <c r="L5" s="191"/>
    </row>
    <row r="6" spans="1:12" ht="12.75" customHeight="1" x14ac:dyDescent="0.25">
      <c r="A6" s="191"/>
      <c r="B6" s="191"/>
      <c r="C6" s="191"/>
      <c r="D6" s="191"/>
      <c r="E6" s="191"/>
      <c r="F6" s="191"/>
      <c r="G6" s="191"/>
      <c r="H6" s="191"/>
      <c r="I6" s="191"/>
      <c r="J6" s="191"/>
      <c r="K6" s="191"/>
      <c r="L6" s="191"/>
    </row>
    <row r="7" spans="1:12" ht="12.75" customHeight="1" x14ac:dyDescent="0.25">
      <c r="A7" s="191"/>
      <c r="B7" s="191"/>
      <c r="C7" s="191"/>
      <c r="D7" s="191"/>
      <c r="E7" s="191"/>
      <c r="F7" s="191"/>
      <c r="G7" s="191"/>
      <c r="H7" s="191"/>
      <c r="I7" s="191"/>
      <c r="J7" s="191"/>
      <c r="K7" s="191"/>
      <c r="L7" s="191"/>
    </row>
    <row r="8" spans="1:12" ht="34.5" customHeight="1" x14ac:dyDescent="0.25">
      <c r="A8" s="193" t="s">
        <v>25</v>
      </c>
      <c r="B8" s="193"/>
      <c r="C8" s="193"/>
      <c r="D8" s="193"/>
      <c r="E8" s="193"/>
      <c r="F8" s="193"/>
      <c r="G8" s="193"/>
      <c r="H8" s="193"/>
      <c r="I8" s="193"/>
      <c r="J8" s="193"/>
      <c r="K8" s="193"/>
      <c r="L8" s="193"/>
    </row>
    <row r="9" spans="1:12" ht="15" customHeight="1" x14ac:dyDescent="0.25">
      <c r="A9" s="191" t="s">
        <v>26</v>
      </c>
      <c r="B9" s="191"/>
      <c r="C9" s="191"/>
      <c r="D9" s="191"/>
      <c r="E9" s="191"/>
      <c r="F9" s="191"/>
      <c r="G9" s="191"/>
      <c r="H9" s="191"/>
      <c r="I9" s="191"/>
      <c r="J9" s="191"/>
      <c r="K9" s="191"/>
      <c r="L9" s="191"/>
    </row>
    <row r="10" spans="1:12" ht="33" customHeight="1" x14ac:dyDescent="0.25">
      <c r="A10" s="191"/>
      <c r="B10" s="191"/>
      <c r="C10" s="191"/>
      <c r="D10" s="191"/>
      <c r="E10" s="191"/>
      <c r="F10" s="191"/>
      <c r="G10" s="191"/>
      <c r="H10" s="191"/>
      <c r="I10" s="191"/>
      <c r="J10" s="191"/>
      <c r="K10" s="191"/>
      <c r="L10" s="191"/>
    </row>
    <row r="11" spans="1:12" ht="15" customHeight="1" x14ac:dyDescent="0.25">
      <c r="A11" s="102" t="s">
        <v>27</v>
      </c>
      <c r="B11" s="101"/>
      <c r="C11" s="101"/>
      <c r="D11" s="99"/>
      <c r="E11" s="99"/>
      <c r="F11" s="99"/>
      <c r="G11" s="99"/>
      <c r="H11" s="99"/>
      <c r="I11" s="99"/>
      <c r="J11" s="99"/>
      <c r="K11" s="99"/>
      <c r="L11" s="99"/>
    </row>
    <row r="12" spans="1:12" x14ac:dyDescent="0.25">
      <c r="A12" s="191" t="s">
        <v>28</v>
      </c>
      <c r="B12" s="191"/>
      <c r="C12" s="191"/>
      <c r="D12" s="191"/>
      <c r="E12" s="191"/>
      <c r="F12" s="191"/>
      <c r="G12" s="191"/>
      <c r="H12" s="191"/>
      <c r="I12" s="191"/>
      <c r="J12" s="191"/>
      <c r="K12" s="191"/>
      <c r="L12" s="191"/>
    </row>
    <row r="13" spans="1:12" ht="35.25" customHeight="1" x14ac:dyDescent="0.25">
      <c r="A13" s="191"/>
      <c r="B13" s="191"/>
      <c r="C13" s="191"/>
      <c r="D13" s="191"/>
      <c r="E13" s="191"/>
      <c r="F13" s="191"/>
      <c r="G13" s="191"/>
      <c r="H13" s="191"/>
      <c r="I13" s="191"/>
      <c r="J13" s="191"/>
      <c r="K13" s="191"/>
      <c r="L13" s="191"/>
    </row>
    <row r="14" spans="1:12" ht="13" x14ac:dyDescent="0.25">
      <c r="A14" s="102" t="s">
        <v>29</v>
      </c>
      <c r="B14" s="99"/>
      <c r="C14" s="99"/>
      <c r="D14" s="99"/>
      <c r="E14" s="99"/>
      <c r="F14" s="99"/>
      <c r="G14" s="99"/>
      <c r="H14" s="99"/>
      <c r="I14" s="99"/>
      <c r="J14" s="99"/>
      <c r="K14" s="99"/>
      <c r="L14" s="99"/>
    </row>
    <row r="15" spans="1:12" x14ac:dyDescent="0.25">
      <c r="A15" s="191" t="s">
        <v>30</v>
      </c>
      <c r="B15" s="191"/>
      <c r="C15" s="191"/>
      <c r="D15" s="191"/>
      <c r="E15" s="191"/>
      <c r="F15" s="191"/>
      <c r="G15" s="191"/>
      <c r="H15" s="191"/>
      <c r="I15" s="191"/>
      <c r="J15" s="191"/>
      <c r="K15" s="191"/>
      <c r="L15" s="191"/>
    </row>
    <row r="16" spans="1:12" ht="35.25" customHeight="1" x14ac:dyDescent="0.25">
      <c r="A16" s="191"/>
      <c r="B16" s="191"/>
      <c r="C16" s="191"/>
      <c r="D16" s="191"/>
      <c r="E16" s="191"/>
      <c r="F16" s="191"/>
      <c r="G16" s="191"/>
      <c r="H16" s="191"/>
      <c r="I16" s="191"/>
      <c r="J16" s="191"/>
      <c r="K16" s="191"/>
      <c r="L16" s="191"/>
    </row>
    <row r="17" spans="1:12" ht="13" x14ac:dyDescent="0.25">
      <c r="A17" s="102" t="s">
        <v>31</v>
      </c>
      <c r="B17" s="99"/>
      <c r="C17" s="99"/>
      <c r="D17" s="99"/>
      <c r="E17" s="99"/>
      <c r="F17" s="99"/>
      <c r="G17" s="99"/>
      <c r="H17" s="99"/>
      <c r="I17" s="99"/>
      <c r="J17" s="99"/>
      <c r="K17" s="99"/>
      <c r="L17" s="99"/>
    </row>
    <row r="18" spans="1:12" x14ac:dyDescent="0.25">
      <c r="A18" s="191" t="s">
        <v>32</v>
      </c>
      <c r="B18" s="191"/>
      <c r="C18" s="191"/>
      <c r="D18" s="191"/>
      <c r="E18" s="191"/>
      <c r="F18" s="191"/>
      <c r="G18" s="191"/>
      <c r="H18" s="191"/>
      <c r="I18" s="191"/>
      <c r="J18" s="191"/>
      <c r="K18" s="191"/>
      <c r="L18" s="191"/>
    </row>
    <row r="19" spans="1:12" ht="20.25" customHeight="1" x14ac:dyDescent="0.25">
      <c r="A19" s="191"/>
      <c r="B19" s="191"/>
      <c r="C19" s="191"/>
      <c r="D19" s="191"/>
      <c r="E19" s="191"/>
      <c r="F19" s="191"/>
      <c r="G19" s="191"/>
      <c r="H19" s="191"/>
      <c r="I19" s="191"/>
      <c r="J19" s="191"/>
      <c r="K19" s="191"/>
      <c r="L19" s="191"/>
    </row>
    <row r="20" spans="1:12" ht="16.5" customHeight="1" x14ac:dyDescent="0.25">
      <c r="A20" s="191"/>
      <c r="B20" s="191"/>
      <c r="C20" s="191"/>
      <c r="D20" s="191"/>
      <c r="E20" s="191"/>
      <c r="F20" s="191"/>
      <c r="G20" s="191"/>
      <c r="H20" s="191"/>
      <c r="I20" s="191"/>
      <c r="J20" s="191"/>
      <c r="K20" s="191"/>
      <c r="L20" s="191"/>
    </row>
    <row r="21" spans="1:12" ht="14.25" customHeight="1" x14ac:dyDescent="0.25">
      <c r="A21" s="192" t="s">
        <v>33</v>
      </c>
      <c r="B21" s="192"/>
      <c r="C21" s="192"/>
      <c r="D21" s="192"/>
      <c r="E21" s="192"/>
      <c r="F21" s="192"/>
      <c r="G21" s="192"/>
      <c r="H21" s="192"/>
      <c r="I21" s="192"/>
      <c r="J21" s="192"/>
      <c r="K21" s="192"/>
      <c r="L21" s="192"/>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1" t="s">
        <v>35</v>
      </c>
      <c r="B25" s="191"/>
      <c r="C25" s="191"/>
      <c r="D25" s="191"/>
      <c r="E25" s="191"/>
      <c r="F25" s="191"/>
      <c r="G25" s="191"/>
      <c r="H25" s="191"/>
      <c r="I25" s="191"/>
      <c r="J25" s="191"/>
      <c r="K25" s="191"/>
      <c r="L25" s="191"/>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tabSelected="1" topLeftCell="A17" zoomScaleNormal="100" workbookViewId="0">
      <selection activeCell="E28" sqref="E28:F28"/>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13" t="s">
        <v>36</v>
      </c>
      <c r="B1" s="214"/>
      <c r="C1" s="224"/>
      <c r="D1" s="224"/>
      <c r="E1" s="224"/>
      <c r="F1" s="224"/>
    </row>
    <row r="2" spans="1:8" ht="15.75" customHeight="1" x14ac:dyDescent="0.25">
      <c r="A2" s="211" t="s">
        <v>37</v>
      </c>
      <c r="B2" s="212"/>
      <c r="C2" s="200" t="s">
        <v>297</v>
      </c>
      <c r="D2" s="200"/>
      <c r="E2" s="200"/>
      <c r="F2" s="200"/>
    </row>
    <row r="3" spans="1:8" ht="15.75" customHeight="1" x14ac:dyDescent="0.25">
      <c r="A3" s="212" t="s">
        <v>38</v>
      </c>
      <c r="B3" s="215"/>
      <c r="C3" s="200"/>
      <c r="D3" s="200"/>
      <c r="E3" s="200"/>
      <c r="F3" s="200"/>
    </row>
    <row r="4" spans="1:8" x14ac:dyDescent="0.25">
      <c r="A4" s="211" t="s">
        <v>39</v>
      </c>
      <c r="B4" s="212"/>
      <c r="C4" s="200" t="s">
        <v>298</v>
      </c>
      <c r="D4" s="200"/>
      <c r="E4" s="200"/>
      <c r="F4" s="200"/>
    </row>
    <row r="5" spans="1:8" ht="26.25" customHeight="1" x14ac:dyDescent="0.25">
      <c r="A5" s="211" t="s">
        <v>40</v>
      </c>
      <c r="B5" s="212"/>
      <c r="C5" s="199" t="s">
        <v>299</v>
      </c>
      <c r="D5" s="199"/>
      <c r="E5" s="199"/>
      <c r="F5" s="199"/>
    </row>
    <row r="6" spans="1:8" ht="15.75" customHeight="1" x14ac:dyDescent="0.25">
      <c r="A6" s="211" t="s">
        <v>41</v>
      </c>
      <c r="B6" s="212"/>
      <c r="C6" s="200">
        <v>1563.5</v>
      </c>
      <c r="D6" s="200"/>
      <c r="E6" s="200"/>
      <c r="F6" s="200"/>
    </row>
    <row r="7" spans="1:8" s="43" customFormat="1" ht="15.75" customHeight="1" x14ac:dyDescent="0.25">
      <c r="A7" s="211" t="s">
        <v>42</v>
      </c>
      <c r="B7" s="212"/>
      <c r="C7" s="200" t="s">
        <v>309</v>
      </c>
      <c r="D7" s="200"/>
      <c r="E7" s="200"/>
      <c r="F7" s="200"/>
    </row>
    <row r="8" spans="1:8" s="43" customFormat="1" ht="15.75" customHeight="1" x14ac:dyDescent="0.25">
      <c r="A8" s="211" t="s">
        <v>43</v>
      </c>
      <c r="B8" s="212"/>
      <c r="C8" s="201">
        <v>45050</v>
      </c>
      <c r="D8" s="201"/>
      <c r="E8" s="201"/>
      <c r="F8" s="201"/>
      <c r="G8" s="44"/>
    </row>
    <row r="9" spans="1:8" s="43" customFormat="1" ht="15.75" customHeight="1" x14ac:dyDescent="0.25">
      <c r="A9" s="44"/>
      <c r="B9" s="44"/>
      <c r="C9" s="44"/>
      <c r="D9" s="44"/>
      <c r="E9" s="44"/>
      <c r="F9" s="44"/>
      <c r="G9" s="44"/>
    </row>
    <row r="10" spans="1:8" s="46" customFormat="1" ht="42.75" customHeight="1" x14ac:dyDescent="0.25">
      <c r="A10" s="202" t="s">
        <v>44</v>
      </c>
      <c r="B10" s="202" t="s">
        <v>45</v>
      </c>
      <c r="C10" s="203" t="s">
        <v>46</v>
      </c>
      <c r="D10" s="204"/>
      <c r="E10" s="196" t="s">
        <v>47</v>
      </c>
      <c r="F10" s="197"/>
      <c r="G10"/>
    </row>
    <row r="11" spans="1:8" ht="55.5" customHeight="1" x14ac:dyDescent="0.25">
      <c r="A11" s="218">
        <v>1</v>
      </c>
      <c r="B11" s="216" t="s">
        <v>48</v>
      </c>
      <c r="C11" s="220" t="s">
        <v>49</v>
      </c>
      <c r="D11" s="221"/>
      <c r="E11" s="162" t="s">
        <v>50</v>
      </c>
      <c r="F11" s="164" t="s">
        <v>300</v>
      </c>
      <c r="H11" s="165"/>
    </row>
    <row r="12" spans="1:8" ht="44.25" customHeight="1" x14ac:dyDescent="0.25">
      <c r="A12" s="219"/>
      <c r="B12" s="217"/>
      <c r="C12" s="222"/>
      <c r="D12" s="223"/>
      <c r="E12" s="162" t="s">
        <v>51</v>
      </c>
      <c r="F12" s="164" t="s">
        <v>301</v>
      </c>
      <c r="H12" s="165"/>
    </row>
    <row r="13" spans="1:8" ht="54" customHeight="1" x14ac:dyDescent="0.25">
      <c r="A13" s="219"/>
      <c r="B13" s="217"/>
      <c r="C13" s="222"/>
      <c r="D13" s="223"/>
      <c r="E13" s="163" t="s">
        <v>53</v>
      </c>
      <c r="F13" s="166" t="s">
        <v>302</v>
      </c>
      <c r="H13" s="165"/>
    </row>
    <row r="14" spans="1:8" ht="38.25" customHeight="1" x14ac:dyDescent="0.25">
      <c r="A14" s="42">
        <v>2</v>
      </c>
      <c r="B14" s="47" t="s">
        <v>55</v>
      </c>
      <c r="C14" s="206" t="s">
        <v>56</v>
      </c>
      <c r="D14" s="207"/>
      <c r="E14" s="198" t="s">
        <v>303</v>
      </c>
      <c r="F14" s="198"/>
    </row>
    <row r="15" spans="1:8" ht="68.25" customHeight="1" x14ac:dyDescent="0.25">
      <c r="A15" s="42">
        <v>3</v>
      </c>
      <c r="B15" s="47" t="s">
        <v>57</v>
      </c>
      <c r="C15" s="206" t="s">
        <v>58</v>
      </c>
      <c r="D15" s="207"/>
      <c r="E15" s="194"/>
      <c r="F15" s="194"/>
    </row>
    <row r="16" spans="1:8" ht="39.75" customHeight="1" x14ac:dyDescent="0.25">
      <c r="A16" s="42">
        <v>4</v>
      </c>
      <c r="B16" s="47" t="s">
        <v>59</v>
      </c>
      <c r="C16" s="206" t="s">
        <v>60</v>
      </c>
      <c r="D16" s="207"/>
      <c r="E16" s="194" t="s">
        <v>304</v>
      </c>
      <c r="F16" s="194"/>
    </row>
    <row r="17" spans="1:6" ht="54" customHeight="1" x14ac:dyDescent="0.25">
      <c r="A17" s="42">
        <v>5</v>
      </c>
      <c r="B17" s="47" t="s">
        <v>61</v>
      </c>
      <c r="C17" s="206" t="s">
        <v>62</v>
      </c>
      <c r="D17" s="207"/>
      <c r="E17" s="194"/>
      <c r="F17" s="194"/>
    </row>
    <row r="18" spans="1:6" ht="51" customHeight="1" x14ac:dyDescent="0.25">
      <c r="A18" s="42">
        <v>6</v>
      </c>
      <c r="B18" s="47" t="s">
        <v>63</v>
      </c>
      <c r="C18" s="206" t="s">
        <v>64</v>
      </c>
      <c r="D18" s="207"/>
      <c r="E18" s="198" t="s">
        <v>305</v>
      </c>
      <c r="F18" s="198"/>
    </row>
    <row r="19" spans="1:6" ht="67.5" customHeight="1" x14ac:dyDescent="0.25">
      <c r="A19" s="42">
        <v>7</v>
      </c>
      <c r="B19" s="47" t="s">
        <v>65</v>
      </c>
      <c r="C19" s="206" t="s">
        <v>66</v>
      </c>
      <c r="D19" s="207"/>
      <c r="E19" s="194" t="s">
        <v>306</v>
      </c>
      <c r="F19" s="194"/>
    </row>
    <row r="20" spans="1:6" ht="63" customHeight="1" x14ac:dyDescent="0.25">
      <c r="A20" s="42">
        <v>8</v>
      </c>
      <c r="B20" s="47" t="s">
        <v>67</v>
      </c>
      <c r="C20" s="206" t="s">
        <v>68</v>
      </c>
      <c r="D20" s="207"/>
      <c r="E20" s="194"/>
      <c r="F20" s="194"/>
    </row>
    <row r="21" spans="1:6" ht="85.5" customHeight="1" x14ac:dyDescent="0.25">
      <c r="A21" s="42">
        <v>9</v>
      </c>
      <c r="B21" s="47" t="s">
        <v>69</v>
      </c>
      <c r="C21" s="206" t="s">
        <v>70</v>
      </c>
      <c r="D21" s="207"/>
      <c r="E21" s="194" t="s">
        <v>336</v>
      </c>
      <c r="F21" s="194"/>
    </row>
    <row r="22" spans="1:6" ht="49.5" customHeight="1" x14ac:dyDescent="0.25">
      <c r="A22" s="42">
        <v>10</v>
      </c>
      <c r="B22" s="47" t="s">
        <v>71</v>
      </c>
      <c r="C22" s="206" t="s">
        <v>72</v>
      </c>
      <c r="D22" s="207"/>
      <c r="E22" s="194" t="s">
        <v>337</v>
      </c>
      <c r="F22" s="194"/>
    </row>
    <row r="23" spans="1:6" ht="85.5" customHeight="1" x14ac:dyDescent="0.25">
      <c r="A23" s="42">
        <v>11</v>
      </c>
      <c r="B23" s="47" t="s">
        <v>73</v>
      </c>
      <c r="C23" s="206" t="s">
        <v>74</v>
      </c>
      <c r="D23" s="207"/>
      <c r="E23" s="194" t="s">
        <v>338</v>
      </c>
      <c r="F23" s="194"/>
    </row>
    <row r="24" spans="1:6" ht="54.75" customHeight="1" x14ac:dyDescent="0.25">
      <c r="A24" s="42">
        <v>12</v>
      </c>
      <c r="B24" s="47" t="s">
        <v>75</v>
      </c>
      <c r="C24" s="206" t="s">
        <v>76</v>
      </c>
      <c r="D24" s="207"/>
      <c r="E24" s="194"/>
      <c r="F24" s="194"/>
    </row>
    <row r="25" spans="1:6" ht="78" customHeight="1" x14ac:dyDescent="0.25">
      <c r="A25" s="42">
        <v>13</v>
      </c>
      <c r="B25" s="47" t="s">
        <v>77</v>
      </c>
      <c r="C25" s="206" t="s">
        <v>78</v>
      </c>
      <c r="D25" s="207"/>
      <c r="E25" s="194" t="s">
        <v>339</v>
      </c>
      <c r="F25" s="194"/>
    </row>
    <row r="26" spans="1:6" ht="81" customHeight="1" x14ac:dyDescent="0.25">
      <c r="A26" s="42">
        <v>14</v>
      </c>
      <c r="B26" s="47" t="s">
        <v>79</v>
      </c>
      <c r="C26" s="206" t="s">
        <v>80</v>
      </c>
      <c r="D26" s="207"/>
      <c r="E26" s="194"/>
      <c r="F26" s="194"/>
    </row>
    <row r="27" spans="1:6" ht="81" customHeight="1" x14ac:dyDescent="0.25">
      <c r="A27" s="42">
        <v>15</v>
      </c>
      <c r="B27" s="47" t="s">
        <v>81</v>
      </c>
      <c r="C27" s="207" t="s">
        <v>82</v>
      </c>
      <c r="D27" s="210"/>
      <c r="E27" s="195" t="s">
        <v>329</v>
      </c>
      <c r="F27" s="195"/>
    </row>
    <row r="28" spans="1:6" ht="70.5" customHeight="1" x14ac:dyDescent="0.25">
      <c r="A28" s="42">
        <v>16</v>
      </c>
      <c r="B28" s="167" t="s">
        <v>83</v>
      </c>
      <c r="C28" s="208" t="s">
        <v>84</v>
      </c>
      <c r="D28" s="209"/>
      <c r="E28" s="194" t="s">
        <v>340</v>
      </c>
      <c r="F28" s="194"/>
    </row>
    <row r="29" spans="1:6" ht="13" x14ac:dyDescent="0.3">
      <c r="B29" s="205"/>
      <c r="C29" s="205"/>
      <c r="D29" s="205"/>
      <c r="E29" s="205"/>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N84"/>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276" t="s">
        <v>36</v>
      </c>
      <c r="B1" s="277"/>
      <c r="C1" s="278"/>
      <c r="D1" s="278"/>
      <c r="E1" s="278"/>
      <c r="F1" s="279"/>
      <c r="G1" s="168"/>
    </row>
    <row r="2" spans="1:19" ht="13" x14ac:dyDescent="0.3">
      <c r="A2" s="211" t="s">
        <v>37</v>
      </c>
      <c r="B2" s="211"/>
      <c r="C2" s="256"/>
      <c r="D2" s="256"/>
      <c r="E2" s="256"/>
      <c r="F2" s="256"/>
      <c r="G2" s="168"/>
      <c r="H2" s="242" t="s">
        <v>85</v>
      </c>
      <c r="I2" s="243"/>
      <c r="J2" s="244"/>
      <c r="K2" s="50"/>
    </row>
    <row r="3" spans="1:19" ht="13" x14ac:dyDescent="0.25">
      <c r="A3" s="212" t="s">
        <v>38</v>
      </c>
      <c r="B3" s="261"/>
      <c r="C3" s="256"/>
      <c r="D3" s="256"/>
      <c r="E3" s="256"/>
      <c r="F3" s="256"/>
      <c r="G3" s="168"/>
      <c r="H3" s="126"/>
      <c r="I3" s="240" t="s">
        <v>86</v>
      </c>
      <c r="J3" s="241"/>
      <c r="K3" s="46"/>
    </row>
    <row r="4" spans="1:19" ht="13" x14ac:dyDescent="0.25">
      <c r="A4" s="211" t="s">
        <v>87</v>
      </c>
      <c r="B4" s="211"/>
      <c r="C4" s="256"/>
      <c r="D4" s="256"/>
      <c r="E4" s="256"/>
      <c r="F4" s="256"/>
      <c r="G4" s="168"/>
      <c r="H4" s="39"/>
      <c r="I4" s="240" t="s">
        <v>88</v>
      </c>
      <c r="J4" s="241"/>
      <c r="K4" s="46"/>
    </row>
    <row r="5" spans="1:19" ht="21" customHeight="1" x14ac:dyDescent="0.25">
      <c r="A5" s="211" t="s">
        <v>40</v>
      </c>
      <c r="B5" s="211"/>
      <c r="C5" s="253"/>
      <c r="D5" s="256"/>
      <c r="E5" s="256"/>
      <c r="F5" s="256"/>
      <c r="G5" s="168"/>
      <c r="H5" s="145"/>
      <c r="I5" s="240" t="s">
        <v>89</v>
      </c>
      <c r="J5" s="241"/>
    </row>
    <row r="6" spans="1:19" ht="14.5" x14ac:dyDescent="0.25">
      <c r="A6" s="211" t="s">
        <v>41</v>
      </c>
      <c r="B6" s="211"/>
      <c r="C6" s="256"/>
      <c r="D6" s="256"/>
      <c r="E6" s="256"/>
      <c r="F6" s="256"/>
      <c r="G6" s="168"/>
    </row>
    <row r="7" spans="1:19" x14ac:dyDescent="0.25">
      <c r="A7"/>
      <c r="C7"/>
      <c r="D7"/>
      <c r="E7"/>
      <c r="F7"/>
      <c r="G7" s="168"/>
    </row>
    <row r="8" spans="1:19" ht="15" customHeight="1" x14ac:dyDescent="0.3">
      <c r="A8" s="276" t="s">
        <v>90</v>
      </c>
      <c r="B8" s="277"/>
      <c r="C8" s="278"/>
      <c r="D8" s="278"/>
      <c r="E8" s="278"/>
      <c r="F8" s="279"/>
      <c r="G8" s="168"/>
      <c r="H8" s="168"/>
    </row>
    <row r="9" spans="1:19" s="43" customFormat="1" x14ac:dyDescent="0.25">
      <c r="A9" s="211" t="s">
        <v>42</v>
      </c>
      <c r="B9" s="211"/>
      <c r="C9" s="256"/>
      <c r="D9" s="256"/>
      <c r="E9" s="256"/>
      <c r="F9" s="256"/>
      <c r="O9" s="49"/>
      <c r="P9" s="49"/>
      <c r="Q9" s="49"/>
      <c r="R9" s="49"/>
    </row>
    <row r="10" spans="1:19" s="43" customFormat="1" ht="13" x14ac:dyDescent="0.25">
      <c r="A10" s="211" t="s">
        <v>91</v>
      </c>
      <c r="B10" s="211"/>
      <c r="C10" s="260"/>
      <c r="D10" s="256"/>
      <c r="E10" s="256"/>
      <c r="F10" s="256"/>
      <c r="G10" s="44"/>
      <c r="O10" s="49"/>
      <c r="P10" s="49"/>
      <c r="Q10" s="49"/>
      <c r="R10" s="49"/>
    </row>
    <row r="11" spans="1:19" ht="13" x14ac:dyDescent="0.3">
      <c r="A11" s="104"/>
      <c r="B11" s="105" t="s">
        <v>92</v>
      </c>
      <c r="C11" s="106" t="s">
        <v>93</v>
      </c>
      <c r="D11" s="107"/>
      <c r="E11" s="107"/>
      <c r="F11" s="108"/>
      <c r="G11" s="50"/>
    </row>
    <row r="12" spans="1:19" ht="64.5" customHeight="1" x14ac:dyDescent="0.3">
      <c r="A12" s="212" t="s">
        <v>94</v>
      </c>
      <c r="B12" s="261"/>
      <c r="C12" s="249" t="s">
        <v>95</v>
      </c>
      <c r="D12" s="250"/>
      <c r="E12" s="250"/>
      <c r="F12" s="251"/>
      <c r="G12" s="169"/>
      <c r="H12" s="168"/>
      <c r="I12" s="168"/>
    </row>
    <row r="13" spans="1:19" ht="39" customHeight="1" x14ac:dyDescent="0.3">
      <c r="A13" s="211" t="s">
        <v>96</v>
      </c>
      <c r="B13" s="211"/>
      <c r="C13" s="253"/>
      <c r="D13" s="253"/>
      <c r="E13" s="253"/>
      <c r="F13" s="253"/>
      <c r="G13" s="170"/>
      <c r="H13" s="168"/>
      <c r="I13" s="168"/>
    </row>
    <row r="14" spans="1:19" ht="20.25" customHeight="1" x14ac:dyDescent="0.3">
      <c r="A14" s="212" t="s">
        <v>97</v>
      </c>
      <c r="B14" s="261"/>
      <c r="C14" s="282" t="s">
        <v>98</v>
      </c>
      <c r="D14" s="283"/>
      <c r="E14" s="283"/>
      <c r="F14" s="284"/>
      <c r="G14" s="169"/>
      <c r="H14" s="168"/>
      <c r="I14" s="168"/>
    </row>
    <row r="15" spans="1:19" ht="35.25" customHeight="1" x14ac:dyDescent="0.3">
      <c r="A15" s="252" t="s">
        <v>99</v>
      </c>
      <c r="B15" s="252"/>
      <c r="C15" s="253" t="s">
        <v>100</v>
      </c>
      <c r="D15" s="253"/>
      <c r="E15" s="253"/>
      <c r="F15" s="253"/>
      <c r="G15" s="169"/>
      <c r="H15" s="169"/>
      <c r="I15" s="169"/>
      <c r="J15" s="169"/>
      <c r="K15" s="169"/>
      <c r="L15" s="169"/>
      <c r="M15" s="168"/>
      <c r="N15" s="168"/>
      <c r="O15" s="171"/>
      <c r="P15" s="171"/>
      <c r="Q15" s="171"/>
      <c r="R15" s="171"/>
      <c r="S15" s="168"/>
    </row>
    <row r="16" spans="1:19" ht="27.75" customHeight="1" x14ac:dyDescent="0.3">
      <c r="A16" s="252" t="s">
        <v>101</v>
      </c>
      <c r="B16" s="252"/>
      <c r="C16" s="253"/>
      <c r="D16" s="253"/>
      <c r="E16" s="253"/>
      <c r="F16" s="253"/>
      <c r="G16" s="169"/>
      <c r="H16" s="169"/>
      <c r="I16" s="168"/>
      <c r="J16" s="168"/>
      <c r="K16" s="168"/>
      <c r="L16" s="168"/>
      <c r="M16" s="168"/>
      <c r="N16" s="168"/>
      <c r="O16" s="171"/>
      <c r="P16" s="171"/>
      <c r="Q16" s="171"/>
      <c r="R16" s="171"/>
      <c r="S16" s="168"/>
    </row>
    <row r="17" spans="1:19" ht="27.75" customHeight="1" x14ac:dyDescent="0.3">
      <c r="A17" s="245" t="s">
        <v>102</v>
      </c>
      <c r="B17" s="246"/>
      <c r="C17" s="249" t="s">
        <v>103</v>
      </c>
      <c r="D17" s="250"/>
      <c r="E17" s="250"/>
      <c r="F17" s="251"/>
      <c r="G17" s="169"/>
      <c r="H17" s="169"/>
      <c r="I17" s="168"/>
      <c r="J17" s="168"/>
      <c r="K17" s="168"/>
      <c r="L17" s="168"/>
      <c r="M17" s="168"/>
      <c r="N17" s="168"/>
      <c r="O17" s="171"/>
      <c r="P17" s="171"/>
      <c r="Q17" s="171"/>
      <c r="R17" s="171"/>
      <c r="S17" s="168"/>
    </row>
    <row r="18" spans="1:19" ht="27.75" customHeight="1" x14ac:dyDescent="0.3">
      <c r="A18" s="247"/>
      <c r="B18" s="248"/>
      <c r="C18" s="249" t="s">
        <v>104</v>
      </c>
      <c r="D18" s="250"/>
      <c r="E18" s="250"/>
      <c r="F18" s="251"/>
      <c r="G18" s="169"/>
      <c r="H18" s="169"/>
      <c r="I18" s="168"/>
    </row>
    <row r="19" spans="1:19" ht="13" x14ac:dyDescent="0.3">
      <c r="A19" s="51"/>
      <c r="B19" s="51"/>
      <c r="C19" s="51"/>
      <c r="D19" s="51"/>
      <c r="E19" s="51"/>
      <c r="F19" s="51"/>
      <c r="G19" s="51"/>
    </row>
    <row r="20" spans="1:19" ht="52.5" customHeight="1" x14ac:dyDescent="0.25">
      <c r="A20" s="285" t="s">
        <v>105</v>
      </c>
      <c r="B20" s="286"/>
      <c r="C20" s="286"/>
      <c r="D20" s="286"/>
      <c r="E20" s="286"/>
      <c r="F20" s="286"/>
      <c r="G20" s="286"/>
      <c r="H20" s="286"/>
      <c r="I20" s="286"/>
    </row>
    <row r="21" spans="1:19" s="46" customFormat="1" ht="33.75" customHeight="1" x14ac:dyDescent="0.25">
      <c r="A21" s="262"/>
      <c r="B21" s="263"/>
      <c r="C21" s="177" t="s">
        <v>106</v>
      </c>
      <c r="D21" s="137" t="s">
        <v>107</v>
      </c>
      <c r="E21" s="137" t="s">
        <v>108</v>
      </c>
      <c r="F21" s="53" t="s">
        <v>109</v>
      </c>
      <c r="G21" s="53" t="s">
        <v>110</v>
      </c>
      <c r="H21" s="53" t="s">
        <v>111</v>
      </c>
      <c r="I21" s="53" t="s">
        <v>112</v>
      </c>
      <c r="J21"/>
      <c r="K21"/>
      <c r="L21"/>
      <c r="M21"/>
      <c r="N21"/>
      <c r="O21" s="45"/>
      <c r="P21" s="45"/>
      <c r="Q21" s="45"/>
      <c r="R21" s="48"/>
    </row>
    <row r="22" spans="1:19" s="46" customFormat="1" ht="33.75" customHeight="1" x14ac:dyDescent="0.25">
      <c r="A22" s="257" t="s">
        <v>113</v>
      </c>
      <c r="B22" s="258"/>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80" t="s">
        <v>114</v>
      </c>
      <c r="B23" s="281"/>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257" t="s">
        <v>115</v>
      </c>
      <c r="B24" s="258"/>
      <c r="C24" s="264" t="s">
        <v>116</v>
      </c>
      <c r="D24" s="265"/>
      <c r="E24" s="266"/>
      <c r="F24" s="267"/>
      <c r="G24" s="268"/>
      <c r="H24" s="268"/>
      <c r="I24" s="269"/>
    </row>
    <row r="25" spans="1:19" ht="33.75" customHeight="1" x14ac:dyDescent="0.3">
      <c r="A25" s="257" t="s">
        <v>117</v>
      </c>
      <c r="B25" s="258"/>
      <c r="C25" s="138" t="str">
        <f>VLOOKUP($C$24,'WLC benchmarks'!$B$10:$E$13,2, TRUE)</f>
        <v>&lt;850</v>
      </c>
      <c r="D25" s="138" t="str">
        <f>VLOOKUP($C$24,'WLC benchmarks'!$B$10:$E$13,3, TRUE)</f>
        <v>&lt;350</v>
      </c>
      <c r="E25" s="138" t="str">
        <f>VLOOKUP($C$24,'WLC benchmarks'!$B$10:$E$13,4, TRUE)</f>
        <v>&lt;1200</v>
      </c>
      <c r="F25" s="270"/>
      <c r="G25" s="271"/>
      <c r="H25" s="271"/>
      <c r="I25" s="272"/>
      <c r="J25" s="168"/>
      <c r="K25" s="169"/>
    </row>
    <row r="26" spans="1:19" ht="33.75" customHeight="1" x14ac:dyDescent="0.25">
      <c r="A26" s="257" t="s">
        <v>118</v>
      </c>
      <c r="B26" s="258"/>
      <c r="C26" s="138" t="str">
        <f>VLOOKUP($C$24,'WLC benchmarks'!$B$16:$E$19,2, TRUE)</f>
        <v>&lt;500</v>
      </c>
      <c r="D26" s="138" t="str">
        <f>VLOOKUP($C$24,'WLC benchmarks'!$B$16:$E$19,3, TRUE)</f>
        <v>&lt;300</v>
      </c>
      <c r="E26" s="138" t="str">
        <f>VLOOKUP($C$24,'WLC benchmarks'!$B$16:$E$19,4, TRUE)</f>
        <v>&lt;800</v>
      </c>
      <c r="F26" s="273"/>
      <c r="G26" s="274"/>
      <c r="H26" s="274"/>
      <c r="I26" s="275"/>
    </row>
    <row r="27" spans="1:19" ht="69" customHeight="1" x14ac:dyDescent="0.25">
      <c r="A27" s="257" t="s">
        <v>119</v>
      </c>
      <c r="B27" s="258"/>
      <c r="C27" s="253" t="s">
        <v>120</v>
      </c>
      <c r="D27" s="253"/>
      <c r="E27" s="253"/>
      <c r="F27" s="253"/>
      <c r="G27" s="253"/>
      <c r="H27" s="253"/>
      <c r="I27" s="253"/>
    </row>
    <row r="28" spans="1:19" ht="15.75" customHeight="1" x14ac:dyDescent="0.3">
      <c r="A28" s="55"/>
      <c r="B28" s="55"/>
      <c r="C28" s="45"/>
      <c r="D28" s="45"/>
      <c r="E28" s="45"/>
      <c r="F28" s="45"/>
      <c r="G28" s="51"/>
    </row>
    <row r="29" spans="1:19" ht="15.75" customHeight="1" x14ac:dyDescent="0.25">
      <c r="A29" s="259" t="s">
        <v>121</v>
      </c>
      <c r="B29" s="259"/>
      <c r="C29" s="259"/>
      <c r="D29" s="259"/>
      <c r="E29" s="259"/>
      <c r="F29" s="259"/>
      <c r="G29" s="168"/>
    </row>
    <row r="30" spans="1:19" ht="27.75" customHeight="1" x14ac:dyDescent="0.3">
      <c r="A30" s="332" t="s">
        <v>50</v>
      </c>
      <c r="B30" s="332"/>
      <c r="C30" s="333" t="s">
        <v>122</v>
      </c>
      <c r="D30" s="334"/>
      <c r="E30" s="334"/>
      <c r="F30" s="335"/>
      <c r="G30" s="51"/>
    </row>
    <row r="31" spans="1:19" ht="27" customHeight="1" x14ac:dyDescent="0.3">
      <c r="A31" s="252" t="s">
        <v>123</v>
      </c>
      <c r="B31" s="252"/>
      <c r="C31" s="256" t="s">
        <v>52</v>
      </c>
      <c r="D31" s="256"/>
      <c r="E31" s="256"/>
      <c r="F31" s="256"/>
      <c r="G31" s="51"/>
    </row>
    <row r="32" spans="1:19" ht="27" customHeight="1" x14ac:dyDescent="0.3">
      <c r="A32" s="252" t="s">
        <v>53</v>
      </c>
      <c r="B32" s="252"/>
      <c r="C32" s="256" t="s">
        <v>54</v>
      </c>
      <c r="D32" s="256"/>
      <c r="E32" s="256"/>
      <c r="F32" s="256"/>
      <c r="G32" s="51"/>
    </row>
    <row r="33" spans="1:48" ht="15.75" customHeight="1" x14ac:dyDescent="0.3">
      <c r="A33" s="55"/>
      <c r="B33" s="55"/>
      <c r="C33" s="45"/>
      <c r="D33" s="45"/>
      <c r="E33" s="45"/>
      <c r="F33" s="45"/>
      <c r="G33" s="51"/>
    </row>
    <row r="34" spans="1:48" ht="33" customHeight="1" x14ac:dyDescent="0.3">
      <c r="A34" s="286" t="s">
        <v>124</v>
      </c>
      <c r="B34" s="330"/>
      <c r="C34" s="255" t="s">
        <v>125</v>
      </c>
      <c r="D34" s="255"/>
      <c r="E34" s="255"/>
      <c r="F34" s="58" t="s">
        <v>126</v>
      </c>
      <c r="G34" s="51"/>
      <c r="H34" s="56"/>
      <c r="I34" s="56"/>
      <c r="J34" s="54"/>
      <c r="K34" s="54"/>
      <c r="L34" s="54"/>
      <c r="M34" s="54"/>
      <c r="N34" s="57"/>
      <c r="O34" s="54"/>
      <c r="P34" s="54"/>
      <c r="Q34" s="54"/>
    </row>
    <row r="35" spans="1:48" ht="24.75" customHeight="1" x14ac:dyDescent="0.3">
      <c r="A35" s="286"/>
      <c r="B35" s="330"/>
      <c r="C35" s="253" t="s">
        <v>127</v>
      </c>
      <c r="D35" s="253"/>
      <c r="E35" s="253"/>
      <c r="F35" s="39"/>
      <c r="G35" s="51"/>
      <c r="H35" s="56"/>
      <c r="I35" s="56"/>
      <c r="J35" s="59"/>
      <c r="K35" s="59"/>
      <c r="L35" s="59"/>
      <c r="M35" s="59"/>
      <c r="N35" s="57"/>
      <c r="O35" s="54"/>
      <c r="P35" s="54"/>
      <c r="Q35" s="54"/>
    </row>
    <row r="36" spans="1:48" ht="12.75" customHeight="1" x14ac:dyDescent="0.3">
      <c r="A36" s="286"/>
      <c r="B36" s="330"/>
      <c r="C36" s="254"/>
      <c r="D36" s="254"/>
      <c r="E36" s="254"/>
      <c r="F36" s="39"/>
      <c r="G36" s="51"/>
      <c r="H36" s="56"/>
      <c r="I36" s="56"/>
      <c r="J36" s="54"/>
      <c r="K36" s="54"/>
      <c r="L36" s="54"/>
      <c r="M36" s="54"/>
      <c r="N36" s="57"/>
      <c r="O36" s="54"/>
      <c r="P36" s="54"/>
      <c r="Q36" s="54"/>
    </row>
    <row r="37" spans="1:48" ht="12.75" customHeight="1" x14ac:dyDescent="0.3">
      <c r="A37" s="286"/>
      <c r="B37" s="330"/>
      <c r="C37" s="254"/>
      <c r="D37" s="254"/>
      <c r="E37" s="254"/>
      <c r="F37" s="39"/>
      <c r="G37" s="51"/>
      <c r="H37" s="56"/>
      <c r="I37" s="56"/>
      <c r="J37" s="54"/>
      <c r="K37" s="54"/>
      <c r="L37" s="54"/>
      <c r="M37" s="54"/>
      <c r="N37" s="57"/>
      <c r="O37" s="54"/>
      <c r="P37" s="54"/>
      <c r="Q37" s="54"/>
    </row>
    <row r="38" spans="1:48" s="46" customFormat="1" ht="13" x14ac:dyDescent="0.3">
      <c r="A38" s="363"/>
      <c r="B38" s="364"/>
      <c r="C38" s="256"/>
      <c r="D38" s="256"/>
      <c r="E38" s="256"/>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86" t="s">
        <v>128</v>
      </c>
      <c r="B40" s="330"/>
      <c r="C40" s="255" t="s">
        <v>129</v>
      </c>
      <c r="D40" s="255"/>
      <c r="E40" s="255"/>
      <c r="F40" s="58" t="s">
        <v>130</v>
      </c>
      <c r="G40" s="51"/>
      <c r="O40" s="48"/>
      <c r="P40" s="48"/>
      <c r="Q40" s="48"/>
      <c r="R40" s="48"/>
    </row>
    <row r="41" spans="1:48" s="46" customFormat="1" ht="12.75" customHeight="1" x14ac:dyDescent="0.3">
      <c r="A41" s="286"/>
      <c r="B41" s="330"/>
      <c r="C41" s="256" t="s">
        <v>131</v>
      </c>
      <c r="D41" s="256"/>
      <c r="E41" s="256"/>
      <c r="F41" s="12"/>
      <c r="G41" s="51"/>
      <c r="O41" s="48"/>
      <c r="P41" s="48"/>
      <c r="Q41" s="48"/>
      <c r="R41" s="48"/>
    </row>
    <row r="42" spans="1:48" x14ac:dyDescent="0.25">
      <c r="A42" s="286"/>
      <c r="B42" s="330"/>
      <c r="C42" s="254"/>
      <c r="D42" s="254"/>
      <c r="E42" s="254"/>
      <c r="F42" s="12"/>
    </row>
    <row r="43" spans="1:48" x14ac:dyDescent="0.25">
      <c r="A43" s="286"/>
      <c r="B43" s="330"/>
      <c r="C43" s="366"/>
      <c r="D43" s="367"/>
      <c r="E43" s="368"/>
      <c r="F43" s="12"/>
      <c r="J43" s="46"/>
      <c r="K43" s="46"/>
      <c r="L43" s="46"/>
    </row>
    <row r="44" spans="1:48" x14ac:dyDescent="0.25">
      <c r="A44" s="286"/>
      <c r="B44" s="330"/>
      <c r="C44" s="366"/>
      <c r="D44" s="367"/>
      <c r="E44" s="368"/>
      <c r="F44" s="12"/>
      <c r="J44" s="46"/>
      <c r="K44" s="46"/>
      <c r="L44" s="46"/>
    </row>
    <row r="45" spans="1:48" x14ac:dyDescent="0.25">
      <c r="B45" s="356"/>
      <c r="C45" s="356"/>
      <c r="D45" s="356"/>
      <c r="E45" s="356"/>
      <c r="F45" s="356"/>
    </row>
    <row r="46" spans="1:48" s="52" customFormat="1" ht="13" x14ac:dyDescent="0.25">
      <c r="A46"/>
      <c r="B46" s="205"/>
      <c r="C46" s="205"/>
      <c r="D46" s="205"/>
      <c r="E46" s="205"/>
      <c r="F46" s="205"/>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357" t="s">
        <v>132</v>
      </c>
      <c r="B47" s="357"/>
      <c r="C47" s="225" t="s">
        <v>133</v>
      </c>
      <c r="D47" s="365"/>
      <c r="E47" s="229" t="s">
        <v>134</v>
      </c>
      <c r="F47" s="376" t="s">
        <v>135</v>
      </c>
      <c r="G47" s="377"/>
      <c r="H47" s="225" t="s">
        <v>136</v>
      </c>
      <c r="I47" s="226"/>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227" t="s">
        <v>137</v>
      </c>
      <c r="B48" s="228"/>
      <c r="C48" s="64" t="s">
        <v>138</v>
      </c>
      <c r="D48" s="64" t="s">
        <v>139</v>
      </c>
      <c r="E48" s="230"/>
      <c r="F48" s="378"/>
      <c r="G48" s="379"/>
      <c r="H48" s="64" t="s">
        <v>140</v>
      </c>
      <c r="I48" s="64" t="s">
        <v>141</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369" t="s">
        <v>142</v>
      </c>
      <c r="B49" s="370"/>
      <c r="C49" s="65" t="s">
        <v>143</v>
      </c>
      <c r="D49" s="66" t="s">
        <v>144</v>
      </c>
      <c r="E49" s="373" t="s">
        <v>145</v>
      </c>
      <c r="F49" s="358" t="s">
        <v>146</v>
      </c>
      <c r="G49" s="359"/>
      <c r="H49" s="66" t="s">
        <v>147</v>
      </c>
      <c r="I49" s="66" t="s">
        <v>148</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371"/>
      <c r="B50" s="372"/>
      <c r="C50" s="67" t="s">
        <v>149</v>
      </c>
      <c r="D50" s="66" t="s">
        <v>150</v>
      </c>
      <c r="E50" s="374"/>
      <c r="F50" s="231"/>
      <c r="G50" s="360"/>
      <c r="H50" s="66" t="s">
        <v>151</v>
      </c>
      <c r="I50" s="66" t="s">
        <v>152</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371"/>
      <c r="B51" s="372"/>
      <c r="C51" s="67" t="s">
        <v>153</v>
      </c>
      <c r="D51" s="68" t="s">
        <v>154</v>
      </c>
      <c r="E51" s="375"/>
      <c r="F51" s="361"/>
      <c r="G51" s="362"/>
      <c r="H51" s="68" t="s">
        <v>147</v>
      </c>
      <c r="I51" s="68" t="s">
        <v>147</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155</v>
      </c>
      <c r="C52" s="10"/>
      <c r="D52" s="10"/>
      <c r="E52" s="237"/>
      <c r="F52" s="235"/>
      <c r="G52" s="236"/>
      <c r="H52" s="11"/>
      <c r="I52" s="11"/>
      <c r="J52" s="233" t="s">
        <v>156</v>
      </c>
      <c r="K52" s="234"/>
      <c r="L52" s="234"/>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157</v>
      </c>
      <c r="C53" s="10"/>
      <c r="D53" s="10"/>
      <c r="E53" s="238"/>
      <c r="F53" s="235"/>
      <c r="G53" s="236"/>
      <c r="H53" s="11"/>
      <c r="I53" s="11"/>
      <c r="J53" s="231"/>
      <c r="K53" s="232"/>
      <c r="L53" s="232"/>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158</v>
      </c>
      <c r="C54" s="10"/>
      <c r="D54" s="10"/>
      <c r="E54" s="238"/>
      <c r="F54" s="235"/>
      <c r="G54" s="236"/>
      <c r="H54" s="11"/>
      <c r="I54" s="11"/>
      <c r="J54" s="231"/>
      <c r="K54" s="232"/>
      <c r="L54" s="232"/>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159</v>
      </c>
      <c r="C55" s="10"/>
      <c r="D55" s="10"/>
      <c r="E55" s="239"/>
      <c r="F55" s="235"/>
      <c r="G55" s="236"/>
      <c r="H55" s="11"/>
      <c r="I55" s="11"/>
      <c r="J55" s="231"/>
      <c r="K55" s="232"/>
      <c r="L55" s="232"/>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160</v>
      </c>
      <c r="C56" s="10"/>
      <c r="D56" s="10"/>
      <c r="E56" s="9"/>
      <c r="F56" s="235"/>
      <c r="G56" s="236"/>
      <c r="H56" s="11"/>
      <c r="I56" s="11"/>
      <c r="J56" s="231"/>
      <c r="K56" s="232"/>
      <c r="L56" s="232"/>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161</v>
      </c>
      <c r="C57" s="10"/>
      <c r="D57" s="10"/>
      <c r="E57" s="9"/>
      <c r="F57" s="235"/>
      <c r="G57" s="236"/>
      <c r="H57" s="11"/>
      <c r="I57" s="11"/>
      <c r="J57" s="231"/>
      <c r="K57" s="232"/>
      <c r="L57" s="232"/>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162</v>
      </c>
      <c r="C58" s="10"/>
      <c r="D58" s="10"/>
      <c r="E58" s="9"/>
      <c r="F58" s="235"/>
      <c r="G58" s="236"/>
      <c r="H58" s="11"/>
      <c r="I58" s="11"/>
      <c r="J58" s="231"/>
      <c r="K58" s="232"/>
      <c r="L58" s="232"/>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163</v>
      </c>
      <c r="C59" s="10"/>
      <c r="D59" s="10"/>
      <c r="E59" s="9"/>
      <c r="F59" s="235"/>
      <c r="G59" s="236"/>
      <c r="H59" s="11"/>
      <c r="I59" s="11"/>
      <c r="J59" s="231"/>
      <c r="K59" s="232"/>
      <c r="L59" s="232"/>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164</v>
      </c>
      <c r="C60" s="10"/>
      <c r="D60" s="10"/>
      <c r="E60" s="9"/>
      <c r="F60" s="235"/>
      <c r="G60" s="236"/>
      <c r="H60" s="11"/>
      <c r="I60" s="11"/>
      <c r="J60" s="231"/>
      <c r="K60" s="232"/>
      <c r="L60" s="232"/>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165</v>
      </c>
      <c r="C61" s="10"/>
      <c r="D61" s="10"/>
      <c r="E61" s="9"/>
      <c r="F61" s="235"/>
      <c r="G61" s="236"/>
      <c r="H61" s="11"/>
      <c r="I61" s="11"/>
      <c r="J61" s="231"/>
      <c r="K61" s="232"/>
      <c r="L61" s="232"/>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166</v>
      </c>
      <c r="C62" s="10"/>
      <c r="D62" s="10"/>
      <c r="E62" s="9"/>
      <c r="F62" s="235"/>
      <c r="G62" s="236"/>
      <c r="H62" s="11"/>
      <c r="I62" s="11"/>
      <c r="J62" s="231"/>
      <c r="K62" s="232"/>
      <c r="L62" s="232"/>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167</v>
      </c>
      <c r="C63" s="10"/>
      <c r="D63" s="10"/>
      <c r="E63" s="9"/>
      <c r="F63" s="235"/>
      <c r="G63" s="236"/>
      <c r="H63" s="11"/>
      <c r="I63" s="11"/>
      <c r="J63" s="231"/>
      <c r="K63" s="232"/>
      <c r="L63" s="232"/>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168</v>
      </c>
      <c r="C64" s="10"/>
      <c r="D64" s="10"/>
      <c r="E64" s="9"/>
      <c r="F64" s="235"/>
      <c r="G64" s="236"/>
      <c r="H64" s="11"/>
      <c r="I64" s="11"/>
      <c r="J64" s="231"/>
      <c r="K64" s="232"/>
      <c r="L64" s="232"/>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169</v>
      </c>
      <c r="C65" s="10"/>
      <c r="D65" s="10"/>
      <c r="E65" s="9"/>
      <c r="F65" s="109"/>
      <c r="G65" s="110"/>
      <c r="H65" s="11"/>
      <c r="I65" s="11"/>
      <c r="J65" s="231"/>
      <c r="K65" s="232"/>
      <c r="L65" s="232"/>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170</v>
      </c>
      <c r="C66" s="10"/>
      <c r="D66" s="10"/>
      <c r="E66" s="9"/>
      <c r="F66" s="109"/>
      <c r="G66" s="110"/>
      <c r="H66" s="11"/>
      <c r="I66" s="11"/>
      <c r="J66" s="231"/>
      <c r="K66" s="232"/>
      <c r="L66" s="232"/>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171</v>
      </c>
      <c r="C67" s="10"/>
      <c r="D67" s="10"/>
      <c r="E67" s="9"/>
      <c r="F67" s="109"/>
      <c r="G67" s="110"/>
      <c r="H67" s="11"/>
      <c r="I67" s="11"/>
      <c r="J67" s="231"/>
      <c r="K67" s="232"/>
      <c r="L67" s="232"/>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172</v>
      </c>
      <c r="C68" s="10"/>
      <c r="D68" s="10"/>
      <c r="E68" s="9"/>
      <c r="F68" s="109"/>
      <c r="G68" s="110"/>
      <c r="H68" s="11"/>
      <c r="I68" s="11"/>
      <c r="J68" s="231"/>
      <c r="K68" s="232"/>
      <c r="L68" s="232"/>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173</v>
      </c>
      <c r="C69" s="10"/>
      <c r="D69" s="10"/>
      <c r="E69" s="9"/>
      <c r="F69" s="109"/>
      <c r="G69" s="110"/>
      <c r="H69" s="11"/>
      <c r="I69" s="11"/>
      <c r="J69" s="231"/>
      <c r="K69" s="232"/>
      <c r="L69" s="232"/>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174</v>
      </c>
      <c r="C70" s="10"/>
      <c r="D70" s="10"/>
      <c r="E70" s="9"/>
      <c r="F70" s="109"/>
      <c r="G70" s="110"/>
      <c r="H70" s="11"/>
      <c r="I70" s="11"/>
      <c r="J70" s="231"/>
      <c r="K70" s="232"/>
      <c r="L70" s="232"/>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06"/>
      <c r="G71" s="307"/>
      <c r="H71" s="11"/>
      <c r="I71" s="11"/>
      <c r="J71" s="231"/>
      <c r="K71" s="232"/>
      <c r="L71" s="232"/>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26" t="s">
        <v>175</v>
      </c>
      <c r="B72" s="327"/>
      <c r="C72" s="64" t="s">
        <v>176</v>
      </c>
      <c r="D72" s="64" t="s">
        <v>177</v>
      </c>
      <c r="E72" s="161" t="s">
        <v>178</v>
      </c>
      <c r="F72" s="178" t="s">
        <v>179</v>
      </c>
      <c r="G72" s="178" t="s">
        <v>180</v>
      </c>
      <c r="H72" s="328"/>
      <c r="I72" s="328"/>
      <c r="J72" s="231"/>
      <c r="K72" s="232"/>
      <c r="L72" s="232"/>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181</v>
      </c>
      <c r="B73" s="72" t="s">
        <v>182</v>
      </c>
      <c r="C73" s="9"/>
      <c r="D73" s="9"/>
      <c r="E73" s="9"/>
      <c r="F73" s="158"/>
      <c r="G73" s="158"/>
      <c r="H73" s="348"/>
      <c r="I73" s="349"/>
      <c r="J73" s="233" t="s">
        <v>183</v>
      </c>
      <c r="K73" s="234"/>
      <c r="L73" s="234"/>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184</v>
      </c>
      <c r="B74" s="72" t="s">
        <v>185</v>
      </c>
      <c r="C74" s="9"/>
      <c r="D74" s="9"/>
      <c r="E74" s="9"/>
      <c r="F74" s="158"/>
      <c r="G74" s="158"/>
      <c r="H74" s="159"/>
      <c r="I74" s="134"/>
      <c r="J74" s="231"/>
      <c r="K74" s="232"/>
      <c r="L74" s="232"/>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186</v>
      </c>
      <c r="B75" s="72" t="s">
        <v>187</v>
      </c>
      <c r="C75" s="150"/>
      <c r="D75" s="150"/>
      <c r="E75" s="150"/>
      <c r="F75" s="158"/>
      <c r="G75" s="158"/>
      <c r="H75" s="354"/>
      <c r="I75" s="355"/>
      <c r="J75" s="231"/>
      <c r="K75" s="232"/>
      <c r="L75" s="232"/>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188</v>
      </c>
      <c r="D76" s="152">
        <f>SUM(D52:D71)+SUM(D73:D75)</f>
        <v>0</v>
      </c>
      <c r="E76" s="331"/>
      <c r="F76" s="353"/>
      <c r="G76" s="353"/>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189</v>
      </c>
      <c r="D77" s="155" t="e">
        <f>D76/$C$6</f>
        <v>#DIV/0!</v>
      </c>
      <c r="E77" s="331"/>
      <c r="F77" s="331"/>
      <c r="G77" s="331"/>
      <c r="H77" s="156" t="e">
        <f t="shared" ref="H77:I77" si="1">H76/$C$6</f>
        <v>#DIV/0!</v>
      </c>
      <c r="I77" s="156" t="e">
        <f t="shared" si="1"/>
        <v>#DIV/0!</v>
      </c>
      <c r="J77" s="323"/>
      <c r="K77" s="323"/>
      <c r="L77" s="323"/>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292" t="s">
        <v>190</v>
      </c>
      <c r="B79" s="293"/>
      <c r="C79" s="298" t="s">
        <v>191</v>
      </c>
      <c r="D79" s="298" t="s">
        <v>192</v>
      </c>
      <c r="E79" s="300" t="s">
        <v>193</v>
      </c>
      <c r="F79" s="301"/>
      <c r="G79" s="304" t="s">
        <v>194</v>
      </c>
      <c r="H79" s="304"/>
      <c r="I79" s="304"/>
      <c r="J79" s="304"/>
      <c r="K79" s="304"/>
      <c r="L79" s="304"/>
      <c r="M79" s="304"/>
      <c r="N79" s="304"/>
      <c r="O79" s="300" t="s">
        <v>195</v>
      </c>
      <c r="P79" s="304"/>
      <c r="Q79" s="304"/>
      <c r="R79" s="301"/>
      <c r="S79" s="350" t="s">
        <v>196</v>
      </c>
      <c r="T79" s="301" t="s">
        <v>197</v>
      </c>
    </row>
    <row r="80" spans="1:48" ht="39.4" customHeight="1" x14ac:dyDescent="0.25">
      <c r="A80" s="294"/>
      <c r="B80" s="295"/>
      <c r="C80" s="324"/>
      <c r="D80" s="299"/>
      <c r="E80" s="302"/>
      <c r="F80" s="303"/>
      <c r="G80" s="305"/>
      <c r="H80" s="305"/>
      <c r="I80" s="305"/>
      <c r="J80" s="305"/>
      <c r="K80" s="305"/>
      <c r="L80" s="305"/>
      <c r="M80" s="305"/>
      <c r="N80" s="305"/>
      <c r="O80" s="302"/>
      <c r="P80" s="305"/>
      <c r="Q80" s="305"/>
      <c r="R80" s="303"/>
      <c r="S80" s="351"/>
      <c r="T80" s="303"/>
    </row>
    <row r="81" spans="1:20" ht="24.75" customHeight="1" x14ac:dyDescent="0.25">
      <c r="A81" s="296"/>
      <c r="B81" s="297"/>
      <c r="C81" s="324"/>
      <c r="D81" s="345" t="s">
        <v>198</v>
      </c>
      <c r="E81" s="346"/>
      <c r="F81" s="347"/>
      <c r="G81" s="345" t="s">
        <v>199</v>
      </c>
      <c r="H81" s="346"/>
      <c r="I81" s="346"/>
      <c r="J81" s="346"/>
      <c r="K81" s="346"/>
      <c r="L81" s="346"/>
      <c r="M81" s="346"/>
      <c r="N81" s="347"/>
      <c r="O81" s="345" t="s">
        <v>200</v>
      </c>
      <c r="P81" s="346"/>
      <c r="Q81" s="346"/>
      <c r="R81" s="347"/>
      <c r="S81" s="351"/>
      <c r="T81" s="301" t="s">
        <v>112</v>
      </c>
    </row>
    <row r="82" spans="1:20" ht="27" customHeight="1" x14ac:dyDescent="0.25">
      <c r="A82" s="77" t="s">
        <v>137</v>
      </c>
      <c r="B82" s="78"/>
      <c r="C82" s="325"/>
      <c r="D82" s="79" t="s">
        <v>201</v>
      </c>
      <c r="E82" s="79" t="s">
        <v>202</v>
      </c>
      <c r="F82" s="79" t="s">
        <v>203</v>
      </c>
      <c r="G82" s="79" t="s">
        <v>204</v>
      </c>
      <c r="H82" s="79" t="s">
        <v>205</v>
      </c>
      <c r="I82" s="79" t="s">
        <v>206</v>
      </c>
      <c r="J82" s="79" t="s">
        <v>207</v>
      </c>
      <c r="K82" s="79" t="s">
        <v>208</v>
      </c>
      <c r="L82" s="345" t="s">
        <v>209</v>
      </c>
      <c r="M82" s="347"/>
      <c r="N82" s="79" t="s">
        <v>210</v>
      </c>
      <c r="O82" s="79" t="s">
        <v>211</v>
      </c>
      <c r="P82" s="79" t="s">
        <v>212</v>
      </c>
      <c r="Q82" s="79" t="s">
        <v>213</v>
      </c>
      <c r="R82" s="79" t="s">
        <v>214</v>
      </c>
      <c r="S82" s="352"/>
      <c r="T82" s="303"/>
    </row>
    <row r="83" spans="1:20" ht="30" customHeight="1" x14ac:dyDescent="0.25">
      <c r="A83" s="80">
        <v>0.1</v>
      </c>
      <c r="B83" s="72" t="s">
        <v>155</v>
      </c>
      <c r="C83" s="308"/>
      <c r="D83" s="309"/>
      <c r="E83" s="309"/>
      <c r="F83" s="309"/>
      <c r="G83" s="309"/>
      <c r="H83" s="309"/>
      <c r="I83" s="309"/>
      <c r="J83" s="309"/>
      <c r="K83" s="309"/>
      <c r="L83" s="309"/>
      <c r="M83" s="309"/>
      <c r="N83" s="310"/>
      <c r="O83" s="21" t="s">
        <v>215</v>
      </c>
      <c r="P83" s="21"/>
      <c r="Q83" s="21"/>
      <c r="R83" s="21"/>
      <c r="S83" s="124">
        <f>SUM(C83:R83)</f>
        <v>0</v>
      </c>
      <c r="T83" s="23"/>
    </row>
    <row r="84" spans="1:20" ht="30" customHeight="1" x14ac:dyDescent="0.25">
      <c r="A84" s="71">
        <v>0.2</v>
      </c>
      <c r="B84" s="72" t="s">
        <v>157</v>
      </c>
      <c r="C84" s="311"/>
      <c r="D84" s="312"/>
      <c r="E84" s="312"/>
      <c r="F84" s="312"/>
      <c r="G84" s="312"/>
      <c r="H84" s="312"/>
      <c r="I84" s="312"/>
      <c r="J84" s="312"/>
      <c r="K84" s="312"/>
      <c r="L84" s="312"/>
      <c r="M84" s="312"/>
      <c r="N84" s="313"/>
      <c r="O84" s="21" t="s">
        <v>215</v>
      </c>
      <c r="P84" s="21"/>
      <c r="Q84" s="21"/>
      <c r="R84" s="21"/>
      <c r="S84" s="124">
        <f t="shared" ref="S84:S101" si="2">SUM(C84:R84)</f>
        <v>0</v>
      </c>
      <c r="T84" s="23"/>
    </row>
    <row r="85" spans="1:20" ht="30" customHeight="1" x14ac:dyDescent="0.25">
      <c r="A85" s="71">
        <v>0.3</v>
      </c>
      <c r="B85" s="72" t="s">
        <v>158</v>
      </c>
      <c r="C85" s="21"/>
      <c r="D85" s="21"/>
      <c r="E85" s="22"/>
      <c r="F85" s="21"/>
      <c r="G85" s="21"/>
      <c r="H85" s="21"/>
      <c r="I85" s="21"/>
      <c r="J85" s="21"/>
      <c r="K85" s="21"/>
      <c r="L85" s="314"/>
      <c r="M85" s="315"/>
      <c r="N85" s="316"/>
      <c r="O85" s="21" t="s">
        <v>215</v>
      </c>
      <c r="P85" s="21"/>
      <c r="Q85" s="21"/>
      <c r="R85" s="21"/>
      <c r="S85" s="124">
        <f t="shared" si="2"/>
        <v>0</v>
      </c>
      <c r="T85" s="23"/>
    </row>
    <row r="86" spans="1:20" ht="30" customHeight="1" x14ac:dyDescent="0.25">
      <c r="A86" s="71">
        <v>0.4</v>
      </c>
      <c r="B86" s="72" t="s">
        <v>159</v>
      </c>
      <c r="C86" s="21"/>
      <c r="D86" s="21"/>
      <c r="E86" s="22"/>
      <c r="F86" s="21"/>
      <c r="G86" s="21"/>
      <c r="H86" s="21"/>
      <c r="I86" s="21"/>
      <c r="J86" s="21"/>
      <c r="K86" s="21"/>
      <c r="L86" s="317"/>
      <c r="M86" s="318"/>
      <c r="N86" s="319"/>
      <c r="O86" s="21" t="s">
        <v>215</v>
      </c>
      <c r="P86" s="21"/>
      <c r="Q86" s="21"/>
      <c r="R86" s="21"/>
      <c r="S86" s="124">
        <f t="shared" si="2"/>
        <v>0</v>
      </c>
      <c r="T86" s="23"/>
    </row>
    <row r="87" spans="1:20" ht="30" customHeight="1" x14ac:dyDescent="0.25">
      <c r="A87" s="71">
        <v>0.5</v>
      </c>
      <c r="B87" s="72" t="s">
        <v>216</v>
      </c>
      <c r="C87" s="21"/>
      <c r="D87" s="21"/>
      <c r="E87" s="22"/>
      <c r="F87" s="21"/>
      <c r="G87" s="21"/>
      <c r="H87" s="21"/>
      <c r="I87" s="21"/>
      <c r="J87" s="21"/>
      <c r="K87" s="21"/>
      <c r="L87" s="317"/>
      <c r="M87" s="318"/>
      <c r="N87" s="319"/>
      <c r="O87" s="21" t="s">
        <v>215</v>
      </c>
      <c r="P87" s="21"/>
      <c r="Q87" s="21"/>
      <c r="R87" s="21"/>
      <c r="S87" s="124">
        <f t="shared" si="2"/>
        <v>0</v>
      </c>
      <c r="T87" s="23"/>
    </row>
    <row r="88" spans="1:20" ht="30" customHeight="1" x14ac:dyDescent="0.25">
      <c r="A88" s="71">
        <v>1</v>
      </c>
      <c r="B88" s="78" t="s">
        <v>160</v>
      </c>
      <c r="C88" s="21"/>
      <c r="D88" s="21"/>
      <c r="E88" s="22"/>
      <c r="F88" s="21"/>
      <c r="G88" s="21"/>
      <c r="H88" s="21"/>
      <c r="I88" s="21"/>
      <c r="J88" s="21"/>
      <c r="K88" s="21"/>
      <c r="L88" s="317"/>
      <c r="M88" s="318"/>
      <c r="N88" s="319"/>
      <c r="O88" s="21" t="s">
        <v>215</v>
      </c>
      <c r="P88" s="21"/>
      <c r="Q88" s="21"/>
      <c r="R88" s="21"/>
      <c r="S88" s="124">
        <f t="shared" si="2"/>
        <v>0</v>
      </c>
      <c r="T88" s="23"/>
    </row>
    <row r="89" spans="1:20" ht="30" customHeight="1" x14ac:dyDescent="0.25">
      <c r="A89" s="71">
        <v>2.1</v>
      </c>
      <c r="B89" s="72" t="s">
        <v>161</v>
      </c>
      <c r="C89" s="21"/>
      <c r="D89" s="21"/>
      <c r="E89" s="21"/>
      <c r="F89" s="21"/>
      <c r="G89" s="21"/>
      <c r="H89" s="21"/>
      <c r="I89" s="21"/>
      <c r="J89" s="21"/>
      <c r="K89" s="21"/>
      <c r="L89" s="317"/>
      <c r="M89" s="318"/>
      <c r="N89" s="319"/>
      <c r="O89" s="21" t="s">
        <v>215</v>
      </c>
      <c r="P89" s="21"/>
      <c r="Q89" s="21"/>
      <c r="R89" s="21"/>
      <c r="S89" s="124">
        <f t="shared" si="2"/>
        <v>0</v>
      </c>
      <c r="T89" s="23"/>
    </row>
    <row r="90" spans="1:20" ht="30" customHeight="1" x14ac:dyDescent="0.25">
      <c r="A90" s="71">
        <v>2.2000000000000002</v>
      </c>
      <c r="B90" s="72" t="s">
        <v>162</v>
      </c>
      <c r="C90" s="21"/>
      <c r="D90" s="21"/>
      <c r="E90" s="22"/>
      <c r="F90" s="21"/>
      <c r="G90" s="21"/>
      <c r="H90" s="21"/>
      <c r="I90" s="21"/>
      <c r="J90" s="21"/>
      <c r="K90" s="21"/>
      <c r="L90" s="317"/>
      <c r="M90" s="318"/>
      <c r="N90" s="319"/>
      <c r="O90" s="21" t="s">
        <v>215</v>
      </c>
      <c r="P90" s="21"/>
      <c r="Q90" s="21"/>
      <c r="R90" s="21"/>
      <c r="S90" s="124">
        <f t="shared" si="2"/>
        <v>0</v>
      </c>
      <c r="T90" s="23"/>
    </row>
    <row r="91" spans="1:20" ht="30" customHeight="1" x14ac:dyDescent="0.25">
      <c r="A91" s="71">
        <v>2.2999999999999998</v>
      </c>
      <c r="B91" s="72" t="s">
        <v>163</v>
      </c>
      <c r="C91" s="21"/>
      <c r="D91" s="21"/>
      <c r="E91" s="22"/>
      <c r="F91" s="21"/>
      <c r="G91" s="21"/>
      <c r="H91" s="21"/>
      <c r="I91" s="21"/>
      <c r="J91" s="21"/>
      <c r="K91" s="21"/>
      <c r="L91" s="317"/>
      <c r="M91" s="318"/>
      <c r="N91" s="319"/>
      <c r="O91" s="21" t="s">
        <v>215</v>
      </c>
      <c r="P91" s="21"/>
      <c r="Q91" s="21"/>
      <c r="R91" s="21"/>
      <c r="S91" s="124">
        <f t="shared" si="2"/>
        <v>0</v>
      </c>
      <c r="T91" s="23"/>
    </row>
    <row r="92" spans="1:20" ht="30" customHeight="1" x14ac:dyDescent="0.25">
      <c r="A92" s="71">
        <v>2.4</v>
      </c>
      <c r="B92" s="72" t="s">
        <v>164</v>
      </c>
      <c r="C92" s="21"/>
      <c r="D92" s="21"/>
      <c r="E92" s="22"/>
      <c r="F92" s="21"/>
      <c r="G92" s="21"/>
      <c r="H92" s="21"/>
      <c r="I92" s="21"/>
      <c r="J92" s="21"/>
      <c r="K92" s="21"/>
      <c r="L92" s="317"/>
      <c r="M92" s="318"/>
      <c r="N92" s="319"/>
      <c r="O92" s="21" t="s">
        <v>215</v>
      </c>
      <c r="P92" s="21"/>
      <c r="Q92" s="21"/>
      <c r="R92" s="21"/>
      <c r="S92" s="124">
        <f t="shared" si="2"/>
        <v>0</v>
      </c>
      <c r="T92" s="23"/>
    </row>
    <row r="93" spans="1:20" ht="30" customHeight="1" x14ac:dyDescent="0.25">
      <c r="A93" s="71">
        <v>2.5</v>
      </c>
      <c r="B93" s="72" t="s">
        <v>165</v>
      </c>
      <c r="C93" s="21"/>
      <c r="D93" s="21"/>
      <c r="E93" s="22"/>
      <c r="F93" s="21"/>
      <c r="G93" s="21"/>
      <c r="H93" s="21"/>
      <c r="I93" s="21"/>
      <c r="J93" s="21"/>
      <c r="K93" s="21"/>
      <c r="L93" s="317"/>
      <c r="M93" s="318"/>
      <c r="N93" s="319"/>
      <c r="O93" s="21" t="s">
        <v>215</v>
      </c>
      <c r="P93" s="21"/>
      <c r="Q93" s="21"/>
      <c r="R93" s="21"/>
      <c r="S93" s="124">
        <f t="shared" si="2"/>
        <v>0</v>
      </c>
      <c r="T93" s="23"/>
    </row>
    <row r="94" spans="1:20" ht="30" customHeight="1" x14ac:dyDescent="0.25">
      <c r="A94" s="71">
        <v>2.6</v>
      </c>
      <c r="B94" s="72" t="s">
        <v>166</v>
      </c>
      <c r="C94" s="21"/>
      <c r="D94" s="21"/>
      <c r="E94" s="22"/>
      <c r="F94" s="21"/>
      <c r="G94" s="21"/>
      <c r="H94" s="21"/>
      <c r="I94" s="21"/>
      <c r="J94" s="21"/>
      <c r="K94" s="21"/>
      <c r="L94" s="317"/>
      <c r="M94" s="318"/>
      <c r="N94" s="319"/>
      <c r="O94" s="21" t="s">
        <v>215</v>
      </c>
      <c r="P94" s="21"/>
      <c r="Q94" s="21"/>
      <c r="R94" s="21"/>
      <c r="S94" s="124">
        <f t="shared" si="2"/>
        <v>0</v>
      </c>
      <c r="T94" s="23"/>
    </row>
    <row r="95" spans="1:20" ht="30" customHeight="1" x14ac:dyDescent="0.25">
      <c r="A95" s="71">
        <v>2.7</v>
      </c>
      <c r="B95" s="72" t="s">
        <v>167</v>
      </c>
      <c r="C95" s="21"/>
      <c r="D95" s="21"/>
      <c r="E95" s="22"/>
      <c r="F95" s="21"/>
      <c r="G95" s="21"/>
      <c r="H95" s="21"/>
      <c r="I95" s="21"/>
      <c r="J95" s="21"/>
      <c r="K95" s="21"/>
      <c r="L95" s="317"/>
      <c r="M95" s="318"/>
      <c r="N95" s="319"/>
      <c r="O95" s="21" t="s">
        <v>215</v>
      </c>
      <c r="P95" s="21"/>
      <c r="Q95" s="21"/>
      <c r="R95" s="21"/>
      <c r="S95" s="124">
        <f t="shared" si="2"/>
        <v>0</v>
      </c>
      <c r="T95" s="23"/>
    </row>
    <row r="96" spans="1:20" ht="30" customHeight="1" x14ac:dyDescent="0.25">
      <c r="A96" s="71">
        <v>2.8</v>
      </c>
      <c r="B96" s="72" t="s">
        <v>168</v>
      </c>
      <c r="C96" s="21"/>
      <c r="D96" s="21"/>
      <c r="E96" s="22"/>
      <c r="F96" s="21"/>
      <c r="G96" s="21"/>
      <c r="H96" s="21"/>
      <c r="I96" s="21"/>
      <c r="J96" s="21"/>
      <c r="K96" s="21"/>
      <c r="L96" s="317"/>
      <c r="M96" s="318"/>
      <c r="N96" s="319"/>
      <c r="O96" s="21" t="s">
        <v>215</v>
      </c>
      <c r="P96" s="21"/>
      <c r="Q96" s="21"/>
      <c r="R96" s="21"/>
      <c r="S96" s="124">
        <f t="shared" si="2"/>
        <v>0</v>
      </c>
      <c r="T96" s="23"/>
    </row>
    <row r="97" spans="1:47" ht="30" customHeight="1" x14ac:dyDescent="0.25">
      <c r="A97" s="71">
        <v>3</v>
      </c>
      <c r="B97" s="72" t="s">
        <v>169</v>
      </c>
      <c r="C97" s="21"/>
      <c r="D97" s="21"/>
      <c r="E97" s="22"/>
      <c r="F97" s="21"/>
      <c r="G97" s="21"/>
      <c r="H97" s="21"/>
      <c r="I97" s="21"/>
      <c r="J97" s="21"/>
      <c r="K97" s="21"/>
      <c r="L97" s="317"/>
      <c r="M97" s="318"/>
      <c r="N97" s="319"/>
      <c r="O97" s="21" t="s">
        <v>215</v>
      </c>
      <c r="P97" s="21"/>
      <c r="Q97" s="21"/>
      <c r="R97" s="21"/>
      <c r="S97" s="124">
        <f t="shared" si="2"/>
        <v>0</v>
      </c>
      <c r="T97" s="23"/>
    </row>
    <row r="98" spans="1:47" ht="30" customHeight="1" x14ac:dyDescent="0.25">
      <c r="A98" s="71">
        <v>4</v>
      </c>
      <c r="B98" s="72" t="s">
        <v>217</v>
      </c>
      <c r="C98" s="21"/>
      <c r="D98" s="21"/>
      <c r="E98" s="22"/>
      <c r="F98" s="21"/>
      <c r="G98" s="21"/>
      <c r="H98" s="21"/>
      <c r="I98" s="21"/>
      <c r="J98" s="21"/>
      <c r="K98" s="21"/>
      <c r="L98" s="320"/>
      <c r="M98" s="321"/>
      <c r="N98" s="322"/>
      <c r="O98" s="21" t="s">
        <v>215</v>
      </c>
      <c r="P98" s="21"/>
      <c r="Q98" s="21"/>
      <c r="R98" s="21"/>
      <c r="S98" s="124">
        <f t="shared" si="2"/>
        <v>0</v>
      </c>
      <c r="T98" s="23"/>
    </row>
    <row r="99" spans="1:47" ht="30" customHeight="1" x14ac:dyDescent="0.25">
      <c r="A99" s="71">
        <v>5</v>
      </c>
      <c r="B99" s="72" t="s">
        <v>171</v>
      </c>
      <c r="C99" s="21"/>
      <c r="D99" s="21"/>
      <c r="E99" s="22"/>
      <c r="F99" s="21"/>
      <c r="G99" s="21"/>
      <c r="H99" s="21"/>
      <c r="I99" s="21"/>
      <c r="J99" s="21"/>
      <c r="K99" s="21"/>
      <c r="L99" s="21" t="s">
        <v>218</v>
      </c>
      <c r="M99" s="21" t="s">
        <v>219</v>
      </c>
      <c r="N99" s="21" t="s">
        <v>220</v>
      </c>
      <c r="O99" s="21" t="s">
        <v>215</v>
      </c>
      <c r="P99" s="21"/>
      <c r="Q99" s="21"/>
      <c r="R99" s="21"/>
      <c r="S99" s="124">
        <f>SUM(C99:R99)</f>
        <v>0</v>
      </c>
      <c r="T99" s="23"/>
    </row>
    <row r="100" spans="1:47" ht="30" customHeight="1" x14ac:dyDescent="0.25">
      <c r="A100" s="71">
        <v>6</v>
      </c>
      <c r="B100" s="72" t="s">
        <v>172</v>
      </c>
      <c r="C100" s="21"/>
      <c r="D100" s="21"/>
      <c r="E100" s="22"/>
      <c r="F100" s="21"/>
      <c r="G100" s="21"/>
      <c r="H100" s="21"/>
      <c r="I100" s="21"/>
      <c r="J100" s="21"/>
      <c r="K100" s="21"/>
      <c r="L100" s="314"/>
      <c r="M100" s="315"/>
      <c r="N100" s="316"/>
      <c r="O100" s="21" t="s">
        <v>215</v>
      </c>
      <c r="P100" s="21"/>
      <c r="Q100" s="21"/>
      <c r="R100" s="21"/>
      <c r="S100" s="124">
        <f t="shared" si="2"/>
        <v>0</v>
      </c>
      <c r="T100" s="23"/>
    </row>
    <row r="101" spans="1:47" ht="30" customHeight="1" x14ac:dyDescent="0.25">
      <c r="A101" s="71">
        <v>7</v>
      </c>
      <c r="B101" s="72" t="s">
        <v>173</v>
      </c>
      <c r="C101" s="21"/>
      <c r="D101" s="21"/>
      <c r="E101" s="22"/>
      <c r="F101" s="21"/>
      <c r="G101" s="21"/>
      <c r="H101" s="21"/>
      <c r="I101" s="21"/>
      <c r="J101" s="21"/>
      <c r="K101" s="21"/>
      <c r="L101" s="317"/>
      <c r="M101" s="318"/>
      <c r="N101" s="319"/>
      <c r="O101" s="21" t="s">
        <v>215</v>
      </c>
      <c r="P101" s="21"/>
      <c r="Q101" s="21"/>
      <c r="R101" s="21"/>
      <c r="S101" s="124">
        <f t="shared" si="2"/>
        <v>0</v>
      </c>
      <c r="T101" s="23"/>
    </row>
    <row r="102" spans="1:47" ht="30" customHeight="1" x14ac:dyDescent="0.25">
      <c r="A102" s="71">
        <v>8</v>
      </c>
      <c r="B102" s="72" t="s">
        <v>174</v>
      </c>
      <c r="C102" s="21"/>
      <c r="D102" s="21"/>
      <c r="E102" s="22"/>
      <c r="F102" s="21"/>
      <c r="G102" s="21"/>
      <c r="H102" s="21"/>
      <c r="I102" s="21"/>
      <c r="J102" s="21"/>
      <c r="K102" s="21"/>
      <c r="L102" s="320"/>
      <c r="M102" s="321"/>
      <c r="N102" s="322"/>
      <c r="O102" s="21" t="s">
        <v>215</v>
      </c>
      <c r="P102" s="21"/>
      <c r="Q102" s="21"/>
      <c r="R102" s="21"/>
      <c r="S102" s="124">
        <f>SUM(C102:R102)</f>
        <v>0</v>
      </c>
      <c r="T102" s="23"/>
    </row>
    <row r="103" spans="1:47" ht="30" customHeight="1" x14ac:dyDescent="0.25">
      <c r="A103" s="290" t="s">
        <v>221</v>
      </c>
      <c r="B103" s="291"/>
      <c r="C103" s="287"/>
      <c r="D103" s="288"/>
      <c r="E103" s="289"/>
      <c r="F103" s="24"/>
      <c r="G103" s="336"/>
      <c r="H103" s="337"/>
      <c r="I103" s="337"/>
      <c r="J103" s="337"/>
      <c r="K103" s="337"/>
      <c r="L103" s="337"/>
      <c r="M103" s="337"/>
      <c r="N103" s="337"/>
      <c r="O103" s="337"/>
      <c r="P103" s="337"/>
      <c r="Q103" s="337"/>
      <c r="R103" s="338"/>
      <c r="S103" s="118">
        <f>F103</f>
        <v>0</v>
      </c>
      <c r="T103" s="136"/>
    </row>
    <row r="104" spans="1:47" ht="27" customHeight="1" x14ac:dyDescent="0.25">
      <c r="A104" s="280" t="s">
        <v>113</v>
      </c>
      <c r="B104" s="281"/>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339" t="e">
        <f>L99+M99</f>
        <v>#VALUE!</v>
      </c>
      <c r="M104" s="340"/>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341" t="s">
        <v>114</v>
      </c>
      <c r="B105" s="342"/>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343" t="e">
        <f>L104/$C$6</f>
        <v>#VALUE!</v>
      </c>
      <c r="M105" s="344"/>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ht="13" x14ac:dyDescent="0.25">
      <c r="A106" s="329" t="s">
        <v>222</v>
      </c>
      <c r="B106" s="329"/>
      <c r="C106" s="329"/>
      <c r="D106" s="329"/>
      <c r="E106" s="329"/>
      <c r="F106" s="329"/>
      <c r="G106" s="329"/>
      <c r="H106" s="329"/>
      <c r="I106" s="329"/>
      <c r="J106" s="329"/>
      <c r="K106" s="329"/>
      <c r="L106" s="329"/>
      <c r="M106" s="329"/>
      <c r="N106" s="329"/>
      <c r="O106" s="329"/>
      <c r="P106" s="329"/>
      <c r="Q106" s="329"/>
      <c r="R106" s="329"/>
      <c r="S106" s="329"/>
      <c r="T106" s="329"/>
    </row>
    <row r="107" spans="1:47" x14ac:dyDescent="0.25">
      <c r="A107" s="81" t="s">
        <v>223</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144"/>
  <sheetViews>
    <sheetView showGridLines="0" topLeftCell="A20" zoomScale="85" zoomScaleNormal="85" workbookViewId="0">
      <selection activeCell="C43" sqref="C43:E43"/>
    </sheetView>
  </sheetViews>
  <sheetFormatPr defaultColWidth="9.1796875" defaultRowHeight="12.5" x14ac:dyDescent="0.25"/>
  <cols>
    <col min="1" max="1" width="14.26953125" style="45" customWidth="1"/>
    <col min="2" max="2" width="68.453125" customWidth="1"/>
    <col min="3" max="3" width="44.7265625" style="48"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19.7265625" customWidth="1"/>
    <col min="17" max="17" width="19" customWidth="1"/>
    <col min="18" max="18" width="19.26953125" customWidth="1"/>
    <col min="19" max="19" width="23.81640625" customWidth="1"/>
    <col min="20" max="20" width="26.453125" customWidth="1"/>
    <col min="26" max="26" width="46" bestFit="1" customWidth="1"/>
    <col min="27" max="27" width="126.453125" customWidth="1"/>
  </cols>
  <sheetData>
    <row r="1" spans="1:11" ht="13" x14ac:dyDescent="0.3">
      <c r="A1" s="405" t="s">
        <v>36</v>
      </c>
      <c r="B1" s="405"/>
      <c r="C1" s="406"/>
      <c r="D1" s="406"/>
      <c r="E1" s="406"/>
      <c r="F1" s="406"/>
    </row>
    <row r="2" spans="1:11" ht="13" x14ac:dyDescent="0.3">
      <c r="A2" s="211" t="s">
        <v>37</v>
      </c>
      <c r="B2" s="211"/>
      <c r="C2" s="256" t="s">
        <v>297</v>
      </c>
      <c r="D2" s="256"/>
      <c r="E2" s="256"/>
      <c r="F2" s="256"/>
      <c r="H2" s="384" t="s">
        <v>85</v>
      </c>
      <c r="I2" s="384"/>
      <c r="J2" s="384"/>
      <c r="K2" s="50"/>
    </row>
    <row r="3" spans="1:11" ht="13" x14ac:dyDescent="0.25">
      <c r="A3" s="212" t="s">
        <v>38</v>
      </c>
      <c r="B3" s="261"/>
      <c r="C3" s="256"/>
      <c r="D3" s="256"/>
      <c r="E3" s="256"/>
      <c r="F3" s="256"/>
      <c r="H3" s="126"/>
      <c r="I3" s="240" t="s">
        <v>86</v>
      </c>
      <c r="J3" s="241"/>
      <c r="K3" s="46"/>
    </row>
    <row r="4" spans="1:11" ht="13" x14ac:dyDescent="0.25">
      <c r="A4" s="211" t="s">
        <v>87</v>
      </c>
      <c r="B4" s="211"/>
      <c r="C4" s="256" t="s">
        <v>307</v>
      </c>
      <c r="D4" s="256"/>
      <c r="E4" s="256"/>
      <c r="F4" s="256"/>
      <c r="H4" s="157"/>
      <c r="I4" s="382" t="s">
        <v>88</v>
      </c>
      <c r="J4" s="383"/>
      <c r="K4" s="46"/>
    </row>
    <row r="5" spans="1:11" ht="35.25" customHeight="1" x14ac:dyDescent="0.3">
      <c r="A5" s="211" t="s">
        <v>40</v>
      </c>
      <c r="B5" s="211"/>
      <c r="C5" s="256" t="s">
        <v>299</v>
      </c>
      <c r="D5" s="256"/>
      <c r="E5" s="256"/>
      <c r="F5" s="256"/>
      <c r="H5" s="145"/>
      <c r="I5" s="380" t="s">
        <v>89</v>
      </c>
      <c r="J5" s="381"/>
    </row>
    <row r="6" spans="1:11" ht="14.5" x14ac:dyDescent="0.25">
      <c r="A6" s="211" t="s">
        <v>41</v>
      </c>
      <c r="B6" s="211"/>
      <c r="C6" s="256">
        <v>1563.5</v>
      </c>
      <c r="D6" s="256"/>
      <c r="E6" s="256"/>
      <c r="F6" s="256"/>
    </row>
    <row r="7" spans="1:11" x14ac:dyDescent="0.25">
      <c r="A7"/>
      <c r="C7"/>
      <c r="D7"/>
      <c r="E7"/>
      <c r="F7"/>
    </row>
    <row r="8" spans="1:11" ht="22.5" customHeight="1" x14ac:dyDescent="0.25">
      <c r="A8" s="429" t="s">
        <v>90</v>
      </c>
      <c r="B8" s="430"/>
      <c r="C8" s="430"/>
      <c r="D8" s="430"/>
      <c r="E8" s="430"/>
      <c r="F8" s="431"/>
    </row>
    <row r="9" spans="1:11" s="43" customFormat="1" x14ac:dyDescent="0.25">
      <c r="A9" s="211" t="s">
        <v>42</v>
      </c>
      <c r="B9" s="211"/>
      <c r="C9" s="256" t="s">
        <v>309</v>
      </c>
      <c r="D9" s="256"/>
      <c r="E9" s="256"/>
      <c r="F9" s="256"/>
    </row>
    <row r="10" spans="1:11" s="43" customFormat="1" ht="13" x14ac:dyDescent="0.25">
      <c r="A10" s="211" t="s">
        <v>91</v>
      </c>
      <c r="B10" s="211"/>
      <c r="C10" s="407">
        <v>45050</v>
      </c>
      <c r="D10" s="407"/>
      <c r="E10" s="407"/>
      <c r="F10" s="407"/>
      <c r="G10" s="44"/>
    </row>
    <row r="11" spans="1:11" ht="13" x14ac:dyDescent="0.3">
      <c r="A11" s="104"/>
      <c r="B11" s="105" t="s">
        <v>92</v>
      </c>
      <c r="C11" s="186" t="s">
        <v>332</v>
      </c>
      <c r="D11" s="107"/>
      <c r="E11" s="107"/>
      <c r="F11" s="108"/>
      <c r="G11" s="50"/>
    </row>
    <row r="12" spans="1:11" ht="64.5" customHeight="1" x14ac:dyDescent="0.3">
      <c r="A12" s="212" t="s">
        <v>94</v>
      </c>
      <c r="B12" s="261"/>
      <c r="C12" s="249" t="s">
        <v>95</v>
      </c>
      <c r="D12" s="250"/>
      <c r="E12" s="250"/>
      <c r="F12" s="251"/>
      <c r="G12" s="50"/>
    </row>
    <row r="13" spans="1:11" ht="39" customHeight="1" x14ac:dyDescent="0.3">
      <c r="A13" s="211" t="s">
        <v>96</v>
      </c>
      <c r="B13" s="211"/>
      <c r="C13" s="253" t="s">
        <v>308</v>
      </c>
      <c r="D13" s="253"/>
      <c r="E13" s="253"/>
      <c r="F13" s="253"/>
      <c r="G13" s="51"/>
    </row>
    <row r="14" spans="1:11" ht="39.75" customHeight="1" x14ac:dyDescent="0.3">
      <c r="A14" s="212" t="s">
        <v>224</v>
      </c>
      <c r="B14" s="261"/>
      <c r="C14" s="282" t="s">
        <v>310</v>
      </c>
      <c r="D14" s="283"/>
      <c r="E14" s="283"/>
      <c r="F14" s="284"/>
      <c r="G14" s="51"/>
    </row>
    <row r="15" spans="1:11" ht="39.75" customHeight="1" x14ac:dyDescent="0.3">
      <c r="A15" s="252" t="s">
        <v>99</v>
      </c>
      <c r="B15" s="252"/>
      <c r="C15" s="253" t="s">
        <v>311</v>
      </c>
      <c r="D15" s="253"/>
      <c r="E15" s="253"/>
      <c r="F15" s="253"/>
      <c r="G15" s="51"/>
    </row>
    <row r="16" spans="1:11" ht="39.75" customHeight="1" x14ac:dyDescent="0.3">
      <c r="A16" s="252" t="s">
        <v>226</v>
      </c>
      <c r="B16" s="252"/>
      <c r="C16" s="253" t="s">
        <v>312</v>
      </c>
      <c r="D16" s="253"/>
      <c r="E16" s="253"/>
      <c r="F16" s="253"/>
      <c r="G16" s="51"/>
    </row>
    <row r="17" spans="1:17" ht="39.75" customHeight="1" x14ac:dyDescent="0.3">
      <c r="A17" s="245" t="s">
        <v>102</v>
      </c>
      <c r="B17" s="246"/>
      <c r="C17" s="249" t="s">
        <v>103</v>
      </c>
      <c r="D17" s="250"/>
      <c r="E17" s="250"/>
      <c r="F17" s="251"/>
      <c r="G17" s="51"/>
    </row>
    <row r="18" spans="1:17" ht="39.75" customHeight="1" x14ac:dyDescent="0.3">
      <c r="A18" s="247"/>
      <c r="B18" s="248"/>
      <c r="C18" s="249" t="s">
        <v>104</v>
      </c>
      <c r="D18" s="250"/>
      <c r="E18" s="250"/>
      <c r="F18" s="251"/>
      <c r="G18" s="51"/>
    </row>
    <row r="19" spans="1:17" ht="16.149999999999999" customHeight="1" x14ac:dyDescent="0.3">
      <c r="A19" s="51"/>
      <c r="B19" s="51"/>
      <c r="C19" s="51"/>
      <c r="D19" s="51"/>
      <c r="E19" s="51"/>
      <c r="F19" s="51"/>
      <c r="G19" s="51"/>
    </row>
    <row r="20" spans="1:17" ht="40.15" customHeight="1" x14ac:dyDescent="0.25">
      <c r="A20" s="285" t="s">
        <v>227</v>
      </c>
      <c r="B20" s="286"/>
      <c r="C20" s="286"/>
      <c r="D20" s="286"/>
      <c r="E20" s="286"/>
      <c r="F20" s="286"/>
      <c r="G20" s="286"/>
      <c r="H20" s="286"/>
      <c r="I20" s="286"/>
    </row>
    <row r="21" spans="1:17" s="46" customFormat="1" ht="33.75" customHeight="1" x14ac:dyDescent="0.25">
      <c r="A21" s="262"/>
      <c r="B21" s="263"/>
      <c r="C21" s="137" t="s">
        <v>106</v>
      </c>
      <c r="D21" s="137" t="s">
        <v>107</v>
      </c>
      <c r="E21" s="137" t="s">
        <v>228</v>
      </c>
      <c r="F21" s="86" t="s">
        <v>109</v>
      </c>
      <c r="G21" s="86" t="s">
        <v>110</v>
      </c>
      <c r="H21" s="86" t="s">
        <v>111</v>
      </c>
      <c r="I21" s="86" t="s">
        <v>112</v>
      </c>
      <c r="K21"/>
      <c r="L21"/>
      <c r="M21"/>
      <c r="N21"/>
      <c r="O21"/>
      <c r="P21"/>
      <c r="Q21"/>
    </row>
    <row r="22" spans="1:17" s="46" customFormat="1" ht="33.75" customHeight="1" x14ac:dyDescent="0.25">
      <c r="A22" s="257" t="s">
        <v>113</v>
      </c>
      <c r="B22" s="258"/>
      <c r="C22" s="112">
        <f>D105+E105+F105</f>
        <v>398765.49</v>
      </c>
      <c r="D22" s="112">
        <f>G105+H105+I105+J105+K105+O105+P105+Q105+R105</f>
        <v>1017795.0800000002</v>
      </c>
      <c r="E22" s="112">
        <f>C105+D105+E105+F105+G105+H105+I105+J105+K105+O105+P105+Q105+R105</f>
        <v>1416560.5699999998</v>
      </c>
      <c r="F22" s="112">
        <f>G105+H105+I105+J105+K105</f>
        <v>695016.46000000008</v>
      </c>
      <c r="G22" s="112" t="e">
        <f>L105+N105</f>
        <v>#VALUE!</v>
      </c>
      <c r="H22" s="112">
        <f>O105+P105+Q105+R105</f>
        <v>322778.62000000005</v>
      </c>
      <c r="I22" s="112">
        <f>T105</f>
        <v>-485226.31</v>
      </c>
      <c r="K22"/>
      <c r="L22"/>
      <c r="M22"/>
      <c r="N22"/>
      <c r="O22"/>
      <c r="P22"/>
      <c r="Q22"/>
    </row>
    <row r="23" spans="1:17" s="46" customFormat="1" ht="33.75" customHeight="1" x14ac:dyDescent="0.25">
      <c r="A23" s="280" t="s">
        <v>114</v>
      </c>
      <c r="B23" s="281"/>
      <c r="C23" s="113">
        <f t="shared" ref="C23:I23" si="0">C22/$C$6</f>
        <v>255.04668372241764</v>
      </c>
      <c r="D23" s="113">
        <f t="shared" si="0"/>
        <v>650.97222897345716</v>
      </c>
      <c r="E23" s="113">
        <f t="shared" si="0"/>
        <v>906.01891269587452</v>
      </c>
      <c r="F23" s="113">
        <f t="shared" si="0"/>
        <v>444.52603773584912</v>
      </c>
      <c r="G23" s="113" t="e">
        <f t="shared" si="0"/>
        <v>#VALUE!</v>
      </c>
      <c r="H23" s="113">
        <f t="shared" si="0"/>
        <v>206.44619123760796</v>
      </c>
      <c r="I23" s="113">
        <f t="shared" si="0"/>
        <v>-310.34621682123441</v>
      </c>
      <c r="K23"/>
      <c r="L23"/>
      <c r="M23"/>
      <c r="N23"/>
      <c r="O23"/>
      <c r="P23"/>
      <c r="Q23"/>
    </row>
    <row r="24" spans="1:17" s="46" customFormat="1" ht="33.75" customHeight="1" x14ac:dyDescent="0.25">
      <c r="A24" s="257" t="s">
        <v>115</v>
      </c>
      <c r="B24" s="258"/>
      <c r="C24" s="388" t="s">
        <v>267</v>
      </c>
      <c r="D24" s="389"/>
      <c r="E24" s="390"/>
      <c r="F24" s="391"/>
      <c r="G24" s="392"/>
      <c r="H24" s="392"/>
      <c r="I24" s="393"/>
      <c r="K24"/>
      <c r="L24"/>
      <c r="M24"/>
      <c r="N24"/>
      <c r="O24"/>
      <c r="P24"/>
      <c r="Q24"/>
    </row>
    <row r="25" spans="1:17" s="46" customFormat="1" ht="33.75" customHeight="1" x14ac:dyDescent="0.25">
      <c r="A25" s="257" t="s">
        <v>229</v>
      </c>
      <c r="B25" s="258"/>
      <c r="C25" s="138" t="str">
        <f>VLOOKUP($C$24,'WLC benchmarks'!$B$10:$E$13,2, TRUE)</f>
        <v>&lt;950</v>
      </c>
      <c r="D25" s="138" t="str">
        <f>VLOOKUP($C$24,'WLC benchmarks'!$B$10:$E$13,3, TRUE)</f>
        <v>&lt;450</v>
      </c>
      <c r="E25" s="138" t="str">
        <f>VLOOKUP($C$24,'WLC benchmarks'!$B$10:$E$13,4, TRUE)</f>
        <v>&lt;1400</v>
      </c>
      <c r="F25" s="394"/>
      <c r="G25" s="395"/>
      <c r="H25" s="395"/>
      <c r="I25" s="396"/>
      <c r="K25"/>
      <c r="L25"/>
      <c r="M25"/>
      <c r="N25"/>
      <c r="O25"/>
      <c r="P25"/>
      <c r="Q25"/>
    </row>
    <row r="26" spans="1:17" s="46" customFormat="1" ht="33.75" customHeight="1" x14ac:dyDescent="0.25">
      <c r="A26" s="257" t="s">
        <v>118</v>
      </c>
      <c r="B26" s="258"/>
      <c r="C26" s="138" t="str">
        <f>VLOOKUP($C$24,'WLC benchmarks'!$B$16:$E$19,2, TRUE)</f>
        <v>&lt;600</v>
      </c>
      <c r="D26" s="138" t="str">
        <f>VLOOKUP($C$24,'WLC benchmarks'!$B$16:$E$19,3, TRUE)</f>
        <v>&lt;370</v>
      </c>
      <c r="E26" s="138" t="str">
        <f>VLOOKUP($C$24,'WLC benchmarks'!$B$16:$E$19,4, TRUE)</f>
        <v>&lt;970</v>
      </c>
      <c r="F26" s="397"/>
      <c r="G26" s="398"/>
      <c r="H26" s="398"/>
      <c r="I26" s="399"/>
      <c r="K26"/>
      <c r="L26"/>
      <c r="M26"/>
      <c r="N26"/>
      <c r="O26"/>
      <c r="P26"/>
      <c r="Q26"/>
    </row>
    <row r="27" spans="1:17" ht="57.75" customHeight="1" x14ac:dyDescent="0.25">
      <c r="A27" s="257" t="s">
        <v>119</v>
      </c>
      <c r="B27" s="258"/>
      <c r="C27" s="253" t="s">
        <v>120</v>
      </c>
      <c r="D27" s="253"/>
      <c r="E27" s="253"/>
      <c r="F27" s="253"/>
      <c r="G27" s="253"/>
      <c r="H27" s="253"/>
      <c r="I27" s="253"/>
    </row>
    <row r="28" spans="1:17" ht="15.75" customHeight="1" x14ac:dyDescent="0.3">
      <c r="A28" s="55"/>
      <c r="B28" s="55"/>
      <c r="C28" s="45"/>
      <c r="D28" s="45"/>
      <c r="E28" s="45"/>
      <c r="F28" s="45"/>
      <c r="G28" s="51"/>
      <c r="H28" s="56"/>
    </row>
    <row r="29" spans="1:17" ht="15.75" customHeight="1" x14ac:dyDescent="0.3">
      <c r="A29" s="285" t="s">
        <v>121</v>
      </c>
      <c r="B29" s="286"/>
      <c r="C29" s="286"/>
      <c r="D29" s="286"/>
      <c r="E29" s="286"/>
      <c r="F29" s="286"/>
      <c r="G29" s="51"/>
      <c r="H29" s="56"/>
    </row>
    <row r="30" spans="1:17" ht="39" customHeight="1" x14ac:dyDescent="0.3">
      <c r="A30" s="252" t="s">
        <v>50</v>
      </c>
      <c r="B30" s="252"/>
      <c r="C30" s="253" t="s">
        <v>327</v>
      </c>
      <c r="D30" s="253"/>
      <c r="E30" s="253"/>
      <c r="F30" s="253"/>
      <c r="G30" s="51"/>
      <c r="H30" s="56"/>
    </row>
    <row r="31" spans="1:17" ht="42" customHeight="1" x14ac:dyDescent="0.3">
      <c r="A31" s="252" t="s">
        <v>51</v>
      </c>
      <c r="B31" s="252"/>
      <c r="C31" s="256" t="s">
        <v>301</v>
      </c>
      <c r="D31" s="256" t="s">
        <v>301</v>
      </c>
      <c r="E31" s="256" t="s">
        <v>301</v>
      </c>
      <c r="F31" s="256" t="s">
        <v>301</v>
      </c>
      <c r="G31" s="51"/>
      <c r="H31" s="56"/>
    </row>
    <row r="32" spans="1:17" ht="39" customHeight="1" x14ac:dyDescent="0.3">
      <c r="A32" s="252" t="s">
        <v>53</v>
      </c>
      <c r="B32" s="252"/>
      <c r="C32" s="256" t="s">
        <v>302</v>
      </c>
      <c r="D32" s="256"/>
      <c r="E32" s="256"/>
      <c r="F32" s="256"/>
      <c r="G32" s="51"/>
      <c r="H32" s="56"/>
    </row>
    <row r="33" spans="1:47" ht="15.75" customHeight="1" x14ac:dyDescent="0.3">
      <c r="A33" s="55"/>
      <c r="B33" s="55"/>
      <c r="C33" s="45"/>
      <c r="D33" s="45"/>
      <c r="E33" s="45"/>
      <c r="F33" s="45"/>
      <c r="G33" s="51"/>
      <c r="H33" s="56"/>
    </row>
    <row r="34" spans="1:47" ht="40.5" customHeight="1" x14ac:dyDescent="0.3">
      <c r="A34" s="286" t="s">
        <v>124</v>
      </c>
      <c r="B34" s="330"/>
      <c r="C34" s="255" t="s">
        <v>125</v>
      </c>
      <c r="D34" s="255"/>
      <c r="E34" s="255"/>
      <c r="F34" s="58" t="s">
        <v>230</v>
      </c>
      <c r="G34" s="51"/>
      <c r="H34" s="56"/>
      <c r="I34" s="56"/>
      <c r="J34" s="54"/>
      <c r="K34" s="54"/>
      <c r="L34" s="54"/>
      <c r="M34" s="54"/>
      <c r="N34" s="57"/>
      <c r="O34" s="57"/>
      <c r="P34" s="57"/>
      <c r="Q34" s="57"/>
    </row>
    <row r="35" spans="1:47" ht="12.75" customHeight="1" x14ac:dyDescent="0.3">
      <c r="A35" s="286"/>
      <c r="B35" s="330"/>
      <c r="C35" s="253" t="s">
        <v>328</v>
      </c>
      <c r="D35" s="253"/>
      <c r="E35" s="253"/>
      <c r="F35" s="39">
        <v>145.5</v>
      </c>
      <c r="G35" s="51"/>
      <c r="H35" s="56"/>
      <c r="I35" s="56"/>
      <c r="J35" s="59"/>
      <c r="K35" s="59"/>
      <c r="L35" s="59"/>
      <c r="M35" s="59"/>
      <c r="N35" s="57"/>
      <c r="O35" s="57"/>
      <c r="P35" s="57"/>
      <c r="Q35" s="57"/>
    </row>
    <row r="36" spans="1:47" ht="12.75" customHeight="1" x14ac:dyDescent="0.3">
      <c r="A36" s="286"/>
      <c r="B36" s="330"/>
      <c r="C36" s="256" t="s">
        <v>330</v>
      </c>
      <c r="D36" s="256"/>
      <c r="E36" s="256"/>
      <c r="F36" s="39"/>
      <c r="G36" s="51"/>
      <c r="H36" s="56"/>
      <c r="I36" s="56"/>
      <c r="J36" s="54"/>
      <c r="K36" s="54"/>
      <c r="L36" s="54"/>
      <c r="M36" s="54"/>
      <c r="N36" s="57"/>
      <c r="O36" s="57"/>
      <c r="P36" s="57"/>
      <c r="Q36" s="57"/>
    </row>
    <row r="37" spans="1:47" s="46" customFormat="1" ht="13" x14ac:dyDescent="0.25">
      <c r="A37" s="286"/>
      <c r="B37" s="330"/>
      <c r="C37" s="256" t="s">
        <v>331</v>
      </c>
      <c r="D37" s="256"/>
      <c r="E37" s="256"/>
      <c r="F37" s="39"/>
      <c r="H37" s="56"/>
      <c r="I37" s="56"/>
      <c r="J37" s="59"/>
      <c r="K37" s="59"/>
      <c r="L37" s="59"/>
      <c r="M37" s="59"/>
      <c r="N37" s="57"/>
      <c r="O37" s="57"/>
      <c r="P37" s="57"/>
      <c r="Q37" s="57"/>
    </row>
    <row r="38" spans="1:47" s="46" customFormat="1" ht="13" x14ac:dyDescent="0.3">
      <c r="A38" s="363"/>
      <c r="B38" s="364"/>
      <c r="C38" s="256"/>
      <c r="D38" s="256"/>
      <c r="E38" s="256"/>
      <c r="F38" s="39"/>
      <c r="G38" s="51"/>
      <c r="H38" s="56"/>
      <c r="I38" s="56"/>
      <c r="J38" s="59"/>
      <c r="K38" s="59"/>
      <c r="L38" s="59"/>
      <c r="M38" s="59"/>
      <c r="N38" s="57"/>
      <c r="O38" s="57"/>
      <c r="P38" s="57"/>
      <c r="Q38" s="57"/>
    </row>
    <row r="39" spans="1:47" s="46" customFormat="1" ht="13" x14ac:dyDescent="0.3">
      <c r="A39" s="51"/>
      <c r="B39" s="51"/>
      <c r="C39" s="51"/>
      <c r="D39" s="51"/>
      <c r="E39" s="51"/>
      <c r="F39" s="87"/>
      <c r="G39" s="51"/>
      <c r="H39" s="56"/>
      <c r="I39" s="56"/>
      <c r="J39" s="59"/>
      <c r="K39" s="59"/>
      <c r="L39" s="59"/>
      <c r="M39" s="59"/>
      <c r="N39" s="57"/>
      <c r="O39" s="57"/>
      <c r="P39" s="57"/>
      <c r="Q39" s="57"/>
    </row>
    <row r="40" spans="1:47" s="46" customFormat="1" ht="27.75" customHeight="1" x14ac:dyDescent="0.3">
      <c r="A40" s="286" t="s">
        <v>128</v>
      </c>
      <c r="B40" s="330"/>
      <c r="C40" s="255" t="s">
        <v>129</v>
      </c>
      <c r="D40" s="255"/>
      <c r="E40" s="255"/>
      <c r="F40" s="58" t="s">
        <v>130</v>
      </c>
      <c r="G40" s="51"/>
      <c r="H40" s="56"/>
      <c r="I40" s="56"/>
      <c r="J40" s="59"/>
      <c r="K40" s="59"/>
      <c r="L40" s="59"/>
      <c r="M40" s="59"/>
      <c r="N40" s="57"/>
      <c r="O40" s="57"/>
      <c r="P40" s="57"/>
      <c r="Q40" s="57"/>
    </row>
    <row r="41" spans="1:47" s="46" customFormat="1" ht="13" x14ac:dyDescent="0.3">
      <c r="A41" s="286"/>
      <c r="B41" s="330"/>
      <c r="C41" s="256" t="s">
        <v>333</v>
      </c>
      <c r="D41" s="256"/>
      <c r="E41" s="256"/>
      <c r="F41" s="125"/>
      <c r="G41" s="51"/>
      <c r="H41" s="56"/>
      <c r="I41" s="56"/>
      <c r="J41" s="59"/>
      <c r="K41" s="59"/>
      <c r="L41" s="59"/>
      <c r="M41" s="59"/>
      <c r="N41" s="57"/>
      <c r="O41" s="57"/>
      <c r="P41" s="57"/>
      <c r="Q41" s="57"/>
    </row>
    <row r="42" spans="1:47" s="46" customFormat="1" ht="13" x14ac:dyDescent="0.3">
      <c r="A42" s="286"/>
      <c r="B42" s="330"/>
      <c r="C42" s="256" t="s">
        <v>334</v>
      </c>
      <c r="D42" s="256"/>
      <c r="E42" s="256"/>
      <c r="F42" s="125"/>
      <c r="G42" s="51"/>
      <c r="H42" s="56"/>
      <c r="I42" s="56"/>
      <c r="J42" s="59"/>
      <c r="K42" s="59"/>
      <c r="L42" s="59"/>
      <c r="M42" s="59"/>
      <c r="N42" s="57"/>
      <c r="O42" s="57"/>
      <c r="P42" s="57"/>
      <c r="Q42" s="57"/>
    </row>
    <row r="43" spans="1:47" s="46" customFormat="1" ht="13" x14ac:dyDescent="0.3">
      <c r="A43" s="286"/>
      <c r="B43" s="330"/>
      <c r="C43" s="282" t="s">
        <v>335</v>
      </c>
      <c r="D43" s="386"/>
      <c r="E43" s="387"/>
      <c r="F43" s="125"/>
      <c r="G43" s="51"/>
      <c r="H43" s="56"/>
      <c r="I43" s="56"/>
      <c r="J43" s="59"/>
      <c r="K43" s="59"/>
      <c r="L43" s="59"/>
      <c r="M43" s="59"/>
      <c r="N43" s="57"/>
      <c r="O43" s="57"/>
      <c r="P43" s="57"/>
      <c r="Q43" s="57"/>
    </row>
    <row r="44" spans="1:47" s="46" customFormat="1" ht="13" x14ac:dyDescent="0.3">
      <c r="A44" s="286"/>
      <c r="B44" s="330"/>
      <c r="C44" s="282"/>
      <c r="D44" s="386"/>
      <c r="E44" s="387"/>
      <c r="F44" s="125"/>
      <c r="G44" s="51"/>
      <c r="H44" s="56"/>
      <c r="I44" s="56"/>
      <c r="J44" s="59"/>
      <c r="K44" s="59"/>
      <c r="L44" s="59"/>
      <c r="M44" s="59"/>
      <c r="N44" s="57"/>
      <c r="O44" s="57"/>
      <c r="P44" s="57"/>
      <c r="Q44" s="57"/>
    </row>
    <row r="45" spans="1:47" x14ac:dyDescent="0.25">
      <c r="B45" s="356"/>
      <c r="C45" s="356"/>
      <c r="D45" s="356"/>
      <c r="E45" s="356"/>
      <c r="F45" s="356"/>
    </row>
    <row r="46" spans="1:47" s="52" customFormat="1" ht="12.75" customHeight="1" x14ac:dyDescent="0.25">
      <c r="A46"/>
      <c r="B46" s="205"/>
      <c r="C46" s="205"/>
      <c r="D46" s="205"/>
      <c r="E46" s="205"/>
      <c r="F46" s="205"/>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357" t="s">
        <v>132</v>
      </c>
      <c r="B47" s="357"/>
      <c r="C47" s="225" t="s">
        <v>133</v>
      </c>
      <c r="D47" s="365"/>
      <c r="E47" s="229" t="s">
        <v>231</v>
      </c>
      <c r="F47" s="376" t="s">
        <v>135</v>
      </c>
      <c r="G47" s="377"/>
      <c r="H47" s="225" t="s">
        <v>136</v>
      </c>
      <c r="I47" s="226"/>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227" t="s">
        <v>137</v>
      </c>
      <c r="B48" s="228"/>
      <c r="C48" s="64" t="s">
        <v>138</v>
      </c>
      <c r="D48" s="64" t="s">
        <v>139</v>
      </c>
      <c r="E48" s="230"/>
      <c r="F48" s="378"/>
      <c r="G48" s="379"/>
      <c r="H48" s="64" t="s">
        <v>140</v>
      </c>
      <c r="I48" s="64" t="s">
        <v>141</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369" t="s">
        <v>142</v>
      </c>
      <c r="B49" s="370"/>
      <c r="C49" s="65" t="s">
        <v>143</v>
      </c>
      <c r="D49" s="88" t="s">
        <v>144</v>
      </c>
      <c r="E49" s="373" t="s">
        <v>145</v>
      </c>
      <c r="F49" s="358" t="s">
        <v>146</v>
      </c>
      <c r="G49" s="359"/>
      <c r="H49" s="88" t="s">
        <v>147</v>
      </c>
      <c r="I49" s="88" t="s">
        <v>148</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5">
      <c r="A50" s="371"/>
      <c r="B50" s="372"/>
      <c r="C50" s="67" t="s">
        <v>149</v>
      </c>
      <c r="D50" s="88" t="s">
        <v>150</v>
      </c>
      <c r="E50" s="374"/>
      <c r="F50" s="231"/>
      <c r="G50" s="360"/>
      <c r="H50" s="88" t="s">
        <v>151</v>
      </c>
      <c r="I50" s="88" t="s">
        <v>152</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371"/>
      <c r="B51" s="372"/>
      <c r="C51" s="67" t="s">
        <v>153</v>
      </c>
      <c r="D51" s="89" t="s">
        <v>154</v>
      </c>
      <c r="E51" s="375"/>
      <c r="F51" s="361"/>
      <c r="G51" s="362"/>
      <c r="H51" s="89" t="s">
        <v>147</v>
      </c>
      <c r="I51" s="89" t="s">
        <v>147</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155</v>
      </c>
      <c r="C52" s="9"/>
      <c r="D52" s="9"/>
      <c r="E52" s="237"/>
      <c r="F52" s="235"/>
      <c r="G52" s="236"/>
      <c r="H52" s="11"/>
      <c r="I52" s="11"/>
      <c r="J52" s="233" t="s">
        <v>156</v>
      </c>
      <c r="K52" s="234"/>
      <c r="L52" s="234"/>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157</v>
      </c>
      <c r="C53" s="9"/>
      <c r="D53" s="9"/>
      <c r="E53" s="238"/>
      <c r="F53" s="235"/>
      <c r="G53" s="236"/>
      <c r="H53" s="11"/>
      <c r="I53" s="11"/>
      <c r="J53" s="231"/>
      <c r="K53" s="232"/>
      <c r="L53" s="232"/>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158</v>
      </c>
      <c r="C54" s="9"/>
      <c r="D54" s="9"/>
      <c r="E54" s="238"/>
      <c r="F54" s="235"/>
      <c r="G54" s="236"/>
      <c r="H54" s="11"/>
      <c r="I54" s="11"/>
      <c r="J54" s="231"/>
      <c r="K54" s="232"/>
      <c r="L54" s="232"/>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159</v>
      </c>
      <c r="C55" s="9"/>
      <c r="D55" s="9"/>
      <c r="E55" s="239"/>
      <c r="F55" s="235"/>
      <c r="G55" s="236"/>
      <c r="H55" s="11"/>
      <c r="I55" s="11"/>
      <c r="J55" s="231"/>
      <c r="K55" s="232"/>
      <c r="L55" s="232"/>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160</v>
      </c>
      <c r="C56" s="9" t="s">
        <v>315</v>
      </c>
      <c r="D56" s="9">
        <v>2171.1</v>
      </c>
      <c r="E56" s="9"/>
      <c r="F56" s="235"/>
      <c r="G56" s="236"/>
      <c r="H56" s="11"/>
      <c r="I56" s="11">
        <v>1.39</v>
      </c>
      <c r="J56" s="231"/>
      <c r="K56" s="232"/>
      <c r="L56" s="232"/>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v>2.1</v>
      </c>
      <c r="B57" s="72" t="s">
        <v>161</v>
      </c>
      <c r="C57" s="109" t="s">
        <v>316</v>
      </c>
      <c r="D57" s="9">
        <v>273864.44</v>
      </c>
      <c r="E57" s="9"/>
      <c r="F57" s="235"/>
      <c r="G57" s="236"/>
      <c r="H57" s="11"/>
      <c r="I57" s="11">
        <v>175.16</v>
      </c>
      <c r="J57" s="231"/>
      <c r="K57" s="232"/>
      <c r="L57" s="232"/>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v>2.2000000000000002</v>
      </c>
      <c r="B58" s="72" t="s">
        <v>162</v>
      </c>
      <c r="C58" s="109" t="s">
        <v>317</v>
      </c>
      <c r="D58" s="9">
        <v>177433.5</v>
      </c>
      <c r="E58" s="9"/>
      <c r="F58" s="235"/>
      <c r="G58" s="236"/>
      <c r="H58" s="11"/>
      <c r="I58" s="11">
        <v>35.090000000000003</v>
      </c>
      <c r="J58" s="231"/>
      <c r="K58" s="232"/>
      <c r="L58" s="232"/>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v>2.2999999999999998</v>
      </c>
      <c r="B59" s="72" t="s">
        <v>163</v>
      </c>
      <c r="C59" s="109" t="s">
        <v>318</v>
      </c>
      <c r="D59" s="9">
        <v>2843.01</v>
      </c>
      <c r="E59" s="9"/>
      <c r="F59" s="235"/>
      <c r="G59" s="236"/>
      <c r="H59" s="11"/>
      <c r="I59" s="11">
        <v>0.2</v>
      </c>
      <c r="J59" s="231"/>
      <c r="K59" s="232"/>
      <c r="L59" s="232"/>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v>2.4</v>
      </c>
      <c r="B60" s="72" t="s">
        <v>164</v>
      </c>
      <c r="C60" s="9" t="s">
        <v>314</v>
      </c>
      <c r="D60" s="9">
        <v>1110.3599999999999</v>
      </c>
      <c r="E60" s="9"/>
      <c r="F60" s="235"/>
      <c r="G60" s="236"/>
      <c r="H60" s="11"/>
      <c r="I60" s="11">
        <v>0.71</v>
      </c>
      <c r="J60" s="231"/>
      <c r="K60" s="232"/>
      <c r="L60" s="232"/>
      <c r="M60"/>
      <c r="N60"/>
      <c r="O60"/>
      <c r="P60"/>
      <c r="Q60"/>
      <c r="R60"/>
      <c r="S60"/>
      <c r="T60"/>
      <c r="U60"/>
      <c r="V60"/>
      <c r="W60"/>
      <c r="X60"/>
      <c r="Y60"/>
      <c r="Z60"/>
      <c r="AA60"/>
      <c r="AB60"/>
      <c r="AC60"/>
      <c r="AD60"/>
      <c r="AE60"/>
      <c r="AF60"/>
      <c r="AG60"/>
      <c r="AH60"/>
      <c r="AI60"/>
      <c r="AJ60"/>
      <c r="AK60"/>
      <c r="AL60"/>
      <c r="AM60"/>
    </row>
    <row r="61" spans="1:39" s="52" customFormat="1" ht="44.25" customHeight="1" x14ac:dyDescent="0.25">
      <c r="A61" s="71">
        <v>2.5</v>
      </c>
      <c r="B61" s="72" t="s">
        <v>165</v>
      </c>
      <c r="C61" s="109" t="s">
        <v>319</v>
      </c>
      <c r="D61" s="9">
        <v>774968</v>
      </c>
      <c r="E61" s="9"/>
      <c r="F61" s="235"/>
      <c r="G61" s="236"/>
      <c r="H61" s="11"/>
      <c r="I61" s="11">
        <v>490.13</v>
      </c>
      <c r="J61" s="231"/>
      <c r="K61" s="232"/>
      <c r="L61" s="232"/>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v>2.6</v>
      </c>
      <c r="B62" s="72" t="s">
        <v>166</v>
      </c>
      <c r="C62" s="9" t="s">
        <v>320</v>
      </c>
      <c r="D62" s="9">
        <v>13637.66</v>
      </c>
      <c r="E62" s="9"/>
      <c r="F62" s="235"/>
      <c r="G62" s="236"/>
      <c r="H62" s="11"/>
      <c r="I62" s="11">
        <v>8.7200000000000006</v>
      </c>
      <c r="J62" s="231"/>
      <c r="K62" s="232"/>
      <c r="L62" s="232"/>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v>2.7</v>
      </c>
      <c r="B63" s="72" t="s">
        <v>167</v>
      </c>
      <c r="C63" s="109" t="s">
        <v>322</v>
      </c>
      <c r="D63" s="9">
        <v>52007.99</v>
      </c>
      <c r="E63" s="9"/>
      <c r="F63" s="235"/>
      <c r="G63" s="236"/>
      <c r="H63" s="11"/>
      <c r="I63" s="11">
        <v>32.6</v>
      </c>
      <c r="J63" s="231"/>
      <c r="K63" s="232"/>
      <c r="L63" s="232"/>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v>2.8</v>
      </c>
      <c r="B64" s="72" t="s">
        <v>168</v>
      </c>
      <c r="C64" s="9" t="s">
        <v>321</v>
      </c>
      <c r="D64" s="9">
        <v>3545.67</v>
      </c>
      <c r="E64" s="9"/>
      <c r="F64" s="235"/>
      <c r="G64" s="236"/>
      <c r="H64" s="11"/>
      <c r="I64" s="11" t="s">
        <v>313</v>
      </c>
      <c r="J64" s="231"/>
      <c r="K64" s="232"/>
      <c r="L64" s="232"/>
      <c r="M64"/>
      <c r="N64"/>
      <c r="O64"/>
      <c r="P64"/>
      <c r="Q64"/>
      <c r="R64"/>
      <c r="S64"/>
      <c r="T64"/>
      <c r="U64"/>
      <c r="V64"/>
      <c r="W64"/>
      <c r="X64"/>
      <c r="Y64"/>
      <c r="Z64"/>
      <c r="AA64"/>
      <c r="AB64"/>
      <c r="AC64"/>
      <c r="AD64"/>
      <c r="AE64"/>
      <c r="AF64"/>
      <c r="AG64"/>
      <c r="AH64"/>
      <c r="AI64"/>
      <c r="AJ64"/>
      <c r="AK64"/>
      <c r="AL64"/>
      <c r="AM64"/>
    </row>
    <row r="65" spans="1:47" s="52" customFormat="1" ht="30" customHeight="1" x14ac:dyDescent="0.25">
      <c r="A65" s="71">
        <v>3</v>
      </c>
      <c r="B65" s="72" t="s">
        <v>169</v>
      </c>
      <c r="C65" s="109" t="s">
        <v>323</v>
      </c>
      <c r="D65" s="9">
        <v>57482.48</v>
      </c>
      <c r="E65" s="9"/>
      <c r="F65" s="235"/>
      <c r="G65" s="236"/>
      <c r="H65" s="11"/>
      <c r="I65" s="11">
        <v>34.19</v>
      </c>
      <c r="J65" s="231"/>
      <c r="K65" s="232"/>
      <c r="L65" s="232"/>
      <c r="M65"/>
      <c r="N65"/>
      <c r="O65"/>
      <c r="P65"/>
      <c r="Q65"/>
      <c r="R65"/>
      <c r="S65"/>
      <c r="T65"/>
      <c r="U65"/>
      <c r="V65"/>
      <c r="W65"/>
      <c r="X65"/>
      <c r="Y65"/>
      <c r="Z65"/>
      <c r="AA65"/>
      <c r="AB65"/>
      <c r="AC65"/>
      <c r="AD65"/>
      <c r="AE65"/>
      <c r="AF65"/>
      <c r="AG65"/>
      <c r="AH65"/>
      <c r="AI65"/>
      <c r="AJ65"/>
      <c r="AK65"/>
      <c r="AL65"/>
      <c r="AM65"/>
    </row>
    <row r="66" spans="1:47" s="52" customFormat="1" ht="30" customHeight="1" x14ac:dyDescent="0.25">
      <c r="A66" s="71">
        <v>4</v>
      </c>
      <c r="B66" s="72" t="s">
        <v>170</v>
      </c>
      <c r="C66" s="109" t="s">
        <v>324</v>
      </c>
      <c r="D66" s="9">
        <v>10010</v>
      </c>
      <c r="E66" s="9"/>
      <c r="F66" s="235"/>
      <c r="G66" s="236"/>
      <c r="H66" s="11"/>
      <c r="I66" s="11" t="s">
        <v>313</v>
      </c>
      <c r="J66" s="231"/>
      <c r="K66" s="232"/>
      <c r="L66" s="232"/>
      <c r="M66"/>
      <c r="N66"/>
      <c r="O66"/>
      <c r="P66"/>
      <c r="Q66"/>
      <c r="R66"/>
      <c r="S66"/>
      <c r="T66"/>
      <c r="U66"/>
      <c r="V66"/>
      <c r="W66"/>
      <c r="X66"/>
      <c r="Y66"/>
      <c r="Z66"/>
      <c r="AA66"/>
      <c r="AB66"/>
      <c r="AC66"/>
      <c r="AD66"/>
      <c r="AE66"/>
      <c r="AF66"/>
      <c r="AG66"/>
      <c r="AH66"/>
      <c r="AI66"/>
      <c r="AJ66"/>
      <c r="AK66"/>
      <c r="AL66"/>
      <c r="AM66"/>
    </row>
    <row r="67" spans="1:47" s="52" customFormat="1" ht="52.5" customHeight="1" x14ac:dyDescent="0.25">
      <c r="A67" s="71">
        <v>5</v>
      </c>
      <c r="B67" s="72" t="s">
        <v>171</v>
      </c>
      <c r="C67" s="109" t="s">
        <v>325</v>
      </c>
      <c r="D67" s="9">
        <v>23235.08</v>
      </c>
      <c r="E67" s="9"/>
      <c r="F67" s="235"/>
      <c r="G67" s="236"/>
      <c r="H67" s="11"/>
      <c r="I67" s="11">
        <v>12.06</v>
      </c>
      <c r="J67" s="231"/>
      <c r="K67" s="232"/>
      <c r="L67" s="232"/>
      <c r="M67"/>
      <c r="N67"/>
      <c r="O67"/>
      <c r="P67"/>
      <c r="Q67"/>
      <c r="R67"/>
      <c r="S67"/>
      <c r="T67"/>
      <c r="U67"/>
      <c r="V67"/>
      <c r="W67"/>
      <c r="X67"/>
      <c r="Y67"/>
      <c r="Z67"/>
      <c r="AA67"/>
      <c r="AB67"/>
      <c r="AC67"/>
      <c r="AD67"/>
      <c r="AE67"/>
      <c r="AF67"/>
      <c r="AG67"/>
      <c r="AH67"/>
      <c r="AI67"/>
      <c r="AJ67"/>
      <c r="AK67"/>
      <c r="AL67"/>
      <c r="AM67"/>
    </row>
    <row r="68" spans="1:47" s="52" customFormat="1" ht="30" customHeight="1" x14ac:dyDescent="0.25">
      <c r="A68" s="71">
        <v>6</v>
      </c>
      <c r="B68" s="72" t="s">
        <v>172</v>
      </c>
      <c r="C68" s="9"/>
      <c r="D68" s="9"/>
      <c r="E68" s="9"/>
      <c r="F68" s="235"/>
      <c r="G68" s="236"/>
      <c r="H68" s="11"/>
      <c r="I68" s="11"/>
      <c r="J68" s="231"/>
      <c r="K68" s="232"/>
      <c r="L68" s="232"/>
      <c r="M68"/>
      <c r="N68"/>
      <c r="O68"/>
      <c r="P68"/>
      <c r="Q68"/>
      <c r="R68"/>
      <c r="S68"/>
      <c r="T68"/>
      <c r="U68"/>
      <c r="V68"/>
      <c r="W68"/>
      <c r="X68"/>
      <c r="Y68"/>
      <c r="Z68"/>
      <c r="AA68"/>
      <c r="AB68"/>
      <c r="AC68"/>
      <c r="AD68"/>
      <c r="AE68"/>
      <c r="AF68"/>
      <c r="AG68"/>
      <c r="AH68"/>
      <c r="AI68"/>
      <c r="AJ68"/>
      <c r="AK68"/>
      <c r="AL68"/>
      <c r="AM68"/>
    </row>
    <row r="69" spans="1:47" s="52" customFormat="1" ht="30" customHeight="1" x14ac:dyDescent="0.25">
      <c r="A69" s="71">
        <v>7</v>
      </c>
      <c r="B69" s="72" t="s">
        <v>173</v>
      </c>
      <c r="C69" s="9"/>
      <c r="D69" s="9"/>
      <c r="E69" s="9"/>
      <c r="F69" s="235"/>
      <c r="G69" s="236"/>
      <c r="H69" s="11"/>
      <c r="I69" s="11"/>
      <c r="J69" s="231"/>
      <c r="K69" s="232"/>
      <c r="L69" s="232"/>
      <c r="M69"/>
      <c r="N69"/>
      <c r="O69"/>
      <c r="P69"/>
      <c r="Q69"/>
      <c r="R69"/>
      <c r="S69"/>
      <c r="T69"/>
      <c r="U69"/>
      <c r="V69"/>
      <c r="W69"/>
      <c r="X69"/>
      <c r="Y69"/>
      <c r="Z69"/>
      <c r="AA69"/>
      <c r="AB69"/>
      <c r="AC69"/>
      <c r="AD69"/>
      <c r="AE69"/>
      <c r="AF69"/>
      <c r="AG69"/>
      <c r="AH69"/>
      <c r="AI69"/>
      <c r="AJ69"/>
      <c r="AK69"/>
      <c r="AL69"/>
      <c r="AM69"/>
    </row>
    <row r="70" spans="1:47" s="52" customFormat="1" ht="30" customHeight="1" x14ac:dyDescent="0.25">
      <c r="A70" s="71">
        <v>8</v>
      </c>
      <c r="B70" s="72" t="s">
        <v>174</v>
      </c>
      <c r="C70" s="9"/>
      <c r="D70" s="9"/>
      <c r="E70" s="9"/>
      <c r="F70" s="109"/>
      <c r="G70" s="110"/>
      <c r="H70" s="11"/>
      <c r="I70" s="11"/>
      <c r="J70" s="231"/>
      <c r="K70" s="232"/>
      <c r="L70" s="232"/>
      <c r="M70"/>
      <c r="N70"/>
      <c r="O70"/>
      <c r="P70"/>
      <c r="Q70"/>
      <c r="R70"/>
      <c r="S70"/>
      <c r="T70"/>
      <c r="U70"/>
      <c r="V70"/>
      <c r="W70"/>
      <c r="X70"/>
      <c r="Y70"/>
      <c r="Z70"/>
      <c r="AA70"/>
      <c r="AB70"/>
      <c r="AC70"/>
      <c r="AD70"/>
      <c r="AE70"/>
      <c r="AF70"/>
      <c r="AG70"/>
      <c r="AH70"/>
      <c r="AI70"/>
      <c r="AJ70"/>
      <c r="AK70"/>
      <c r="AL70"/>
      <c r="AM70"/>
    </row>
    <row r="71" spans="1:47" s="52" customFormat="1" ht="30" customHeight="1" x14ac:dyDescent="0.25">
      <c r="A71" s="71"/>
      <c r="B71" s="72"/>
      <c r="C71" s="9"/>
      <c r="D71" s="9"/>
      <c r="E71" s="9"/>
      <c r="F71" s="235"/>
      <c r="G71" s="236"/>
      <c r="H71" s="11"/>
      <c r="I71" s="11"/>
      <c r="J71" s="231"/>
      <c r="K71" s="232"/>
      <c r="L71" s="232"/>
      <c r="M71"/>
      <c r="N71"/>
      <c r="O71"/>
      <c r="P71"/>
      <c r="Q71"/>
      <c r="R71"/>
      <c r="S71"/>
      <c r="T71"/>
      <c r="U71"/>
      <c r="V71"/>
      <c r="W71"/>
      <c r="X71"/>
      <c r="Y71"/>
      <c r="Z71"/>
      <c r="AA71"/>
      <c r="AB71"/>
      <c r="AC71"/>
      <c r="AD71"/>
      <c r="AE71"/>
      <c r="AF71"/>
      <c r="AG71"/>
      <c r="AH71"/>
      <c r="AI71"/>
      <c r="AJ71"/>
      <c r="AK71"/>
      <c r="AL71"/>
      <c r="AM71"/>
    </row>
    <row r="72" spans="1:47" s="52" customFormat="1" ht="30" customHeight="1" x14ac:dyDescent="0.25">
      <c r="A72" s="326" t="s">
        <v>175</v>
      </c>
      <c r="B72" s="327"/>
      <c r="C72" s="64" t="s">
        <v>176</v>
      </c>
      <c r="D72" s="64" t="s">
        <v>232</v>
      </c>
      <c r="E72" s="129" t="s">
        <v>233</v>
      </c>
      <c r="F72" s="178" t="s">
        <v>179</v>
      </c>
      <c r="G72" s="178" t="s">
        <v>180</v>
      </c>
      <c r="H72" s="385"/>
      <c r="I72" s="349"/>
      <c r="J72" s="231"/>
      <c r="K72" s="232"/>
      <c r="L72" s="232"/>
      <c r="M72"/>
      <c r="N72"/>
      <c r="O72"/>
      <c r="P72"/>
      <c r="Q72"/>
      <c r="R72"/>
      <c r="S72"/>
      <c r="T72"/>
      <c r="U72"/>
      <c r="V72"/>
      <c r="W72"/>
      <c r="X72"/>
      <c r="Y72"/>
      <c r="Z72"/>
      <c r="AA72"/>
      <c r="AB72"/>
      <c r="AC72"/>
      <c r="AD72"/>
      <c r="AE72"/>
      <c r="AF72"/>
      <c r="AG72"/>
      <c r="AH72"/>
      <c r="AI72"/>
      <c r="AJ72"/>
      <c r="AK72"/>
      <c r="AL72"/>
      <c r="AM72"/>
    </row>
    <row r="73" spans="1:47" s="52" customFormat="1" ht="30" customHeight="1" x14ac:dyDescent="0.25">
      <c r="A73" s="71" t="s">
        <v>181</v>
      </c>
      <c r="B73" s="72" t="s">
        <v>182</v>
      </c>
      <c r="C73" s="9" t="s">
        <v>326</v>
      </c>
      <c r="D73" s="9">
        <v>558</v>
      </c>
      <c r="E73" s="9">
        <v>1</v>
      </c>
      <c r="F73" s="158">
        <v>146</v>
      </c>
      <c r="G73" s="158">
        <v>3</v>
      </c>
      <c r="H73" s="348"/>
      <c r="I73" s="349"/>
      <c r="J73" s="233" t="s">
        <v>183</v>
      </c>
      <c r="K73" s="234"/>
      <c r="L73" s="234"/>
      <c r="M73"/>
      <c r="N73"/>
      <c r="O73"/>
      <c r="P73"/>
      <c r="Q73"/>
      <c r="R73"/>
      <c r="S73"/>
      <c r="T73"/>
      <c r="U73"/>
      <c r="V73"/>
      <c r="W73"/>
      <c r="X73"/>
      <c r="Y73"/>
      <c r="Z73"/>
      <c r="AA73"/>
      <c r="AB73"/>
      <c r="AC73"/>
      <c r="AD73"/>
      <c r="AE73"/>
      <c r="AF73"/>
      <c r="AG73"/>
      <c r="AH73"/>
      <c r="AI73"/>
      <c r="AJ73"/>
      <c r="AK73"/>
      <c r="AL73"/>
      <c r="AM73"/>
    </row>
    <row r="74" spans="1:47" s="52" customFormat="1" ht="30" customHeight="1" x14ac:dyDescent="0.25">
      <c r="A74" s="71" t="s">
        <v>184</v>
      </c>
      <c r="B74" s="72" t="s">
        <v>185</v>
      </c>
      <c r="C74" s="9"/>
      <c r="D74" s="9"/>
      <c r="E74" s="9"/>
      <c r="F74" s="158"/>
      <c r="G74" s="158"/>
      <c r="H74" s="159"/>
      <c r="I74" s="134"/>
      <c r="J74" s="231"/>
      <c r="K74" s="232"/>
      <c r="L74" s="232"/>
      <c r="M74"/>
      <c r="N74"/>
      <c r="O74"/>
      <c r="P74"/>
      <c r="Q74"/>
      <c r="R74"/>
      <c r="S74"/>
      <c r="T74"/>
      <c r="U74"/>
      <c r="V74"/>
      <c r="W74"/>
      <c r="X74"/>
      <c r="Y74"/>
      <c r="Z74"/>
      <c r="AA74"/>
      <c r="AB74"/>
      <c r="AC74"/>
      <c r="AD74"/>
      <c r="AE74"/>
      <c r="AF74"/>
      <c r="AG74"/>
      <c r="AH74"/>
      <c r="AI74"/>
      <c r="AJ74"/>
      <c r="AK74"/>
      <c r="AL74"/>
      <c r="AM74"/>
    </row>
    <row r="75" spans="1:47" s="52" customFormat="1" ht="30" customHeight="1" x14ac:dyDescent="0.25">
      <c r="A75" s="71" t="s">
        <v>186</v>
      </c>
      <c r="B75" s="72" t="s">
        <v>187</v>
      </c>
      <c r="C75" s="9"/>
      <c r="D75" s="9"/>
      <c r="E75" s="9"/>
      <c r="F75" s="158"/>
      <c r="G75" s="158"/>
      <c r="H75" s="348"/>
      <c r="I75" s="349"/>
      <c r="J75" s="231"/>
      <c r="K75" s="232"/>
      <c r="L75" s="232"/>
      <c r="M75"/>
      <c r="N75"/>
      <c r="O75"/>
      <c r="P75"/>
      <c r="Q75"/>
      <c r="R75"/>
      <c r="S75"/>
      <c r="T75"/>
      <c r="U75"/>
      <c r="V75"/>
      <c r="W75"/>
      <c r="X75"/>
      <c r="Y75"/>
      <c r="Z75"/>
      <c r="AA75"/>
      <c r="AB75"/>
      <c r="AC75"/>
      <c r="AD75"/>
      <c r="AE75"/>
      <c r="AF75"/>
      <c r="AG75"/>
      <c r="AH75"/>
      <c r="AI75"/>
      <c r="AJ75"/>
      <c r="AK75"/>
      <c r="AL75"/>
      <c r="AM75"/>
    </row>
    <row r="76" spans="1:47" s="76" customFormat="1" ht="33" customHeight="1" x14ac:dyDescent="0.25">
      <c r="A76" s="52"/>
      <c r="B76" s="52"/>
      <c r="C76" s="74" t="s">
        <v>188</v>
      </c>
      <c r="D76" s="119">
        <f>SUM(D52:D71)+SUM(D73:D75)</f>
        <v>1392867.2899999998</v>
      </c>
      <c r="E76" s="426"/>
      <c r="F76" s="427"/>
      <c r="G76" s="427"/>
      <c r="H76" s="121">
        <f>SUM(H52:H71)</f>
        <v>0</v>
      </c>
      <c r="I76" s="121">
        <f>SUM(I52:I71)</f>
        <v>790.25</v>
      </c>
      <c r="J76"/>
      <c r="K76"/>
      <c r="L76"/>
      <c r="M76"/>
      <c r="N76"/>
      <c r="O76"/>
      <c r="P76"/>
      <c r="Q76"/>
      <c r="R76"/>
      <c r="S76"/>
      <c r="T76"/>
      <c r="U76"/>
      <c r="V76"/>
      <c r="W76"/>
      <c r="X76"/>
      <c r="Y76"/>
      <c r="Z76"/>
      <c r="AA76"/>
      <c r="AB76"/>
      <c r="AC76"/>
      <c r="AD76"/>
      <c r="AE76"/>
      <c r="AF76"/>
      <c r="AG76"/>
      <c r="AH76"/>
      <c r="AI76"/>
      <c r="AJ76"/>
      <c r="AK76"/>
    </row>
    <row r="77" spans="1:47" s="76" customFormat="1" ht="33" customHeight="1" thickBot="1" x14ac:dyDescent="0.3">
      <c r="A77" s="55"/>
      <c r="B77" s="55"/>
      <c r="C77" s="75" t="s">
        <v>189</v>
      </c>
      <c r="D77" s="120">
        <f>D76/$C$6</f>
        <v>890.86491205628386</v>
      </c>
      <c r="E77" s="428"/>
      <c r="F77" s="428"/>
      <c r="G77" s="428"/>
      <c r="H77" s="122">
        <f t="shared" ref="H77:I77" si="1">H76/$C$6</f>
        <v>0</v>
      </c>
      <c r="I77" s="122">
        <f t="shared" si="1"/>
        <v>0.50543652062679889</v>
      </c>
      <c r="J77"/>
      <c r="K77"/>
      <c r="L77"/>
      <c r="M77"/>
      <c r="N77"/>
      <c r="O77"/>
      <c r="P77"/>
      <c r="Q77"/>
      <c r="R77"/>
      <c r="S77"/>
      <c r="T77"/>
      <c r="U77"/>
      <c r="V77"/>
      <c r="W77"/>
      <c r="X77"/>
      <c r="Y77"/>
      <c r="Z77"/>
      <c r="AA77"/>
      <c r="AB77"/>
      <c r="AC77"/>
      <c r="AD77"/>
      <c r="AE77"/>
      <c r="AF77"/>
      <c r="AG77"/>
      <c r="AH77"/>
      <c r="AI77"/>
      <c r="AJ77"/>
      <c r="AK77"/>
    </row>
    <row r="78" spans="1:47" s="76" customFormat="1" ht="27" customHeight="1" x14ac:dyDescent="0.25">
      <c r="A78" s="55"/>
      <c r="B78" s="55"/>
      <c r="C78" s="54"/>
      <c r="D78" s="54"/>
      <c r="E78" s="54"/>
      <c r="F78" s="54"/>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row>
    <row r="79" spans="1:47" s="76" customFormat="1" ht="36" customHeight="1" x14ac:dyDescent="0.25">
      <c r="A79" s="400"/>
      <c r="B79" s="400"/>
      <c r="C79" s="400"/>
      <c r="D79" s="400"/>
      <c r="E79" s="400"/>
      <c r="F79" s="400"/>
      <c r="G79" s="400"/>
      <c r="H79" s="400"/>
      <c r="I79" s="400"/>
      <c r="J79" s="400"/>
      <c r="K79" s="400"/>
      <c r="L79" s="400"/>
      <c r="M79" s="400"/>
      <c r="N79" s="400"/>
      <c r="O79" s="400"/>
      <c r="P79" s="400"/>
      <c r="Q79" s="400"/>
      <c r="R79" s="400"/>
      <c r="S79" s="400"/>
      <c r="T79" s="400"/>
      <c r="U79"/>
      <c r="V79"/>
      <c r="W79"/>
      <c r="X79"/>
      <c r="Y79"/>
      <c r="Z79"/>
      <c r="AA79"/>
      <c r="AB79"/>
      <c r="AC79"/>
      <c r="AD79"/>
      <c r="AE79"/>
      <c r="AF79"/>
      <c r="AG79"/>
      <c r="AH79"/>
      <c r="AI79"/>
      <c r="AJ79"/>
      <c r="AK79"/>
      <c r="AL79"/>
      <c r="AM79"/>
      <c r="AN79"/>
      <c r="AO79"/>
      <c r="AP79"/>
      <c r="AQ79"/>
      <c r="AR79"/>
      <c r="AS79"/>
      <c r="AT79"/>
      <c r="AU79"/>
    </row>
    <row r="80" spans="1:47" ht="23.25" customHeight="1" x14ac:dyDescent="0.25">
      <c r="A80" s="292" t="s">
        <v>234</v>
      </c>
      <c r="B80" s="293"/>
      <c r="C80" s="298" t="s">
        <v>235</v>
      </c>
      <c r="D80" s="298" t="s">
        <v>192</v>
      </c>
      <c r="E80" s="300" t="s">
        <v>193</v>
      </c>
      <c r="F80" s="301"/>
      <c r="G80" s="304" t="s">
        <v>194</v>
      </c>
      <c r="H80" s="304"/>
      <c r="I80" s="304"/>
      <c r="J80" s="304"/>
      <c r="K80" s="304"/>
      <c r="L80" s="304"/>
      <c r="M80" s="304"/>
      <c r="N80" s="304"/>
      <c r="O80" s="300" t="s">
        <v>195</v>
      </c>
      <c r="P80" s="304"/>
      <c r="Q80" s="304"/>
      <c r="R80" s="301"/>
      <c r="S80" s="350" t="s">
        <v>196</v>
      </c>
      <c r="T80" s="301" t="s">
        <v>197</v>
      </c>
    </row>
    <row r="81" spans="1:20" ht="39.4" customHeight="1" x14ac:dyDescent="0.25">
      <c r="A81" s="401"/>
      <c r="B81" s="402"/>
      <c r="C81" s="324"/>
      <c r="D81" s="299"/>
      <c r="E81" s="302"/>
      <c r="F81" s="303"/>
      <c r="G81" s="305"/>
      <c r="H81" s="305"/>
      <c r="I81" s="305"/>
      <c r="J81" s="305"/>
      <c r="K81" s="305"/>
      <c r="L81" s="305"/>
      <c r="M81" s="305"/>
      <c r="N81" s="305"/>
      <c r="O81" s="302"/>
      <c r="P81" s="305"/>
      <c r="Q81" s="305"/>
      <c r="R81" s="303"/>
      <c r="S81" s="351"/>
      <c r="T81" s="303"/>
    </row>
    <row r="82" spans="1:20" ht="24.75" customHeight="1" x14ac:dyDescent="0.25">
      <c r="A82" s="403"/>
      <c r="B82" s="404"/>
      <c r="C82" s="325"/>
      <c r="D82" s="345" t="s">
        <v>198</v>
      </c>
      <c r="E82" s="346"/>
      <c r="F82" s="347"/>
      <c r="G82" s="345" t="s">
        <v>199</v>
      </c>
      <c r="H82" s="346"/>
      <c r="I82" s="346"/>
      <c r="J82" s="346"/>
      <c r="K82" s="346"/>
      <c r="L82" s="346"/>
      <c r="M82" s="346"/>
      <c r="N82" s="347"/>
      <c r="O82" s="345" t="s">
        <v>200</v>
      </c>
      <c r="P82" s="346"/>
      <c r="Q82" s="346"/>
      <c r="R82" s="347"/>
      <c r="S82" s="351"/>
      <c r="T82" s="301" t="s">
        <v>112</v>
      </c>
    </row>
    <row r="83" spans="1:20" ht="30" customHeight="1" x14ac:dyDescent="0.25">
      <c r="A83" s="77" t="s">
        <v>137</v>
      </c>
      <c r="B83" s="78"/>
      <c r="C83" s="79"/>
      <c r="D83" s="79" t="s">
        <v>201</v>
      </c>
      <c r="E83" s="79" t="s">
        <v>202</v>
      </c>
      <c r="F83" s="79" t="s">
        <v>203</v>
      </c>
      <c r="G83" s="79" t="s">
        <v>204</v>
      </c>
      <c r="H83" s="79" t="s">
        <v>205</v>
      </c>
      <c r="I83" s="79" t="s">
        <v>206</v>
      </c>
      <c r="J83" s="79" t="s">
        <v>207</v>
      </c>
      <c r="K83" s="79" t="s">
        <v>208</v>
      </c>
      <c r="L83" s="345" t="s">
        <v>209</v>
      </c>
      <c r="M83" s="347"/>
      <c r="N83" s="79" t="s">
        <v>210</v>
      </c>
      <c r="O83" s="79" t="s">
        <v>211</v>
      </c>
      <c r="P83" s="79" t="s">
        <v>212</v>
      </c>
      <c r="Q83" s="79" t="s">
        <v>213</v>
      </c>
      <c r="R83" s="79" t="s">
        <v>214</v>
      </c>
      <c r="S83" s="352"/>
      <c r="T83" s="303"/>
    </row>
    <row r="84" spans="1:20" ht="30" customHeight="1" x14ac:dyDescent="0.25">
      <c r="A84" s="80">
        <v>0.1</v>
      </c>
      <c r="B84" s="72" t="s">
        <v>155</v>
      </c>
      <c r="C84" s="308"/>
      <c r="D84" s="309"/>
      <c r="E84" s="309"/>
      <c r="F84" s="309"/>
      <c r="G84" s="309"/>
      <c r="H84" s="309"/>
      <c r="I84" s="309"/>
      <c r="J84" s="309"/>
      <c r="K84" s="309"/>
      <c r="L84" s="309"/>
      <c r="M84" s="309"/>
      <c r="N84" s="310"/>
      <c r="O84" s="28" t="s">
        <v>215</v>
      </c>
      <c r="P84" s="28"/>
      <c r="Q84" s="28"/>
      <c r="R84" s="28"/>
      <c r="S84" s="118">
        <f>SUM(C84:R84)</f>
        <v>0</v>
      </c>
      <c r="T84" s="25"/>
    </row>
    <row r="85" spans="1:20" ht="30" customHeight="1" x14ac:dyDescent="0.25">
      <c r="A85" s="71">
        <v>0.2</v>
      </c>
      <c r="B85" s="72" t="s">
        <v>157</v>
      </c>
      <c r="C85" s="311"/>
      <c r="D85" s="312"/>
      <c r="E85" s="312"/>
      <c r="F85" s="312"/>
      <c r="G85" s="312"/>
      <c r="H85" s="312"/>
      <c r="I85" s="312"/>
      <c r="J85" s="312"/>
      <c r="K85" s="312"/>
      <c r="L85" s="312"/>
      <c r="M85" s="312"/>
      <c r="N85" s="313"/>
      <c r="O85" s="28" t="s">
        <v>215</v>
      </c>
      <c r="P85" s="28"/>
      <c r="Q85" s="28"/>
      <c r="R85" s="28"/>
      <c r="S85" s="118">
        <f t="shared" ref="S85:S99" si="2">SUM(C85:R85)</f>
        <v>0</v>
      </c>
      <c r="T85" s="24"/>
    </row>
    <row r="86" spans="1:20" ht="30" customHeight="1" x14ac:dyDescent="0.25">
      <c r="A86" s="71">
        <v>0.3</v>
      </c>
      <c r="B86" s="72" t="s">
        <v>158</v>
      </c>
      <c r="C86" s="24"/>
      <c r="D86" s="24"/>
      <c r="E86" s="26"/>
      <c r="F86" s="27"/>
      <c r="G86" s="27"/>
      <c r="H86" s="28"/>
      <c r="I86" s="28"/>
      <c r="J86" s="28"/>
      <c r="K86" s="28"/>
      <c r="L86" s="414"/>
      <c r="M86" s="415"/>
      <c r="N86" s="416"/>
      <c r="O86" s="28" t="s">
        <v>215</v>
      </c>
      <c r="P86" s="28"/>
      <c r="Q86" s="28"/>
      <c r="R86" s="28"/>
      <c r="S86" s="118">
        <f t="shared" si="2"/>
        <v>0</v>
      </c>
      <c r="T86" s="24"/>
    </row>
    <row r="87" spans="1:20" ht="30" customHeight="1" x14ac:dyDescent="0.25">
      <c r="A87" s="71">
        <v>0.4</v>
      </c>
      <c r="B87" s="72" t="s">
        <v>159</v>
      </c>
      <c r="C87" s="24"/>
      <c r="D87" s="24"/>
      <c r="E87" s="26"/>
      <c r="F87" s="27"/>
      <c r="G87" s="29"/>
      <c r="H87" s="28"/>
      <c r="I87" s="28"/>
      <c r="J87" s="28"/>
      <c r="K87" s="28"/>
      <c r="L87" s="308"/>
      <c r="M87" s="309"/>
      <c r="N87" s="310"/>
      <c r="O87" s="28" t="s">
        <v>215</v>
      </c>
      <c r="P87" s="28"/>
      <c r="Q87" s="28"/>
      <c r="R87" s="28"/>
      <c r="S87" s="118">
        <f t="shared" si="2"/>
        <v>0</v>
      </c>
      <c r="T87" s="28"/>
    </row>
    <row r="88" spans="1:20" ht="30" customHeight="1" x14ac:dyDescent="0.25">
      <c r="A88" s="71">
        <v>0.5</v>
      </c>
      <c r="B88" s="72" t="s">
        <v>216</v>
      </c>
      <c r="C88" s="24"/>
      <c r="D88" s="24"/>
      <c r="E88" s="26"/>
      <c r="F88" s="27"/>
      <c r="G88" s="29"/>
      <c r="H88" s="28"/>
      <c r="I88" s="28"/>
      <c r="J88" s="28"/>
      <c r="K88" s="28"/>
      <c r="L88" s="308"/>
      <c r="M88" s="309"/>
      <c r="N88" s="310"/>
      <c r="O88" s="28" t="s">
        <v>215</v>
      </c>
      <c r="P88" s="28"/>
      <c r="Q88" s="28"/>
      <c r="R88" s="28"/>
      <c r="S88" s="118">
        <f t="shared" si="2"/>
        <v>0</v>
      </c>
      <c r="T88" s="28"/>
    </row>
    <row r="89" spans="1:20" ht="30" customHeight="1" x14ac:dyDescent="0.25">
      <c r="A89" s="71">
        <v>1</v>
      </c>
      <c r="B89" s="78" t="s">
        <v>160</v>
      </c>
      <c r="C89" s="24"/>
      <c r="D89" s="24"/>
      <c r="E89" s="30">
        <v>8.7200000000000006</v>
      </c>
      <c r="F89" s="24"/>
      <c r="G89" s="28"/>
      <c r="H89" s="28"/>
      <c r="I89" s="28"/>
      <c r="J89" s="28"/>
      <c r="K89" s="28"/>
      <c r="L89" s="308"/>
      <c r="M89" s="309"/>
      <c r="N89" s="310"/>
      <c r="O89" s="28" t="s">
        <v>215</v>
      </c>
      <c r="P89" s="28">
        <v>79.290000000000006</v>
      </c>
      <c r="Q89" s="28">
        <v>4.5</v>
      </c>
      <c r="R89" s="28"/>
      <c r="S89" s="118">
        <f t="shared" si="2"/>
        <v>92.51</v>
      </c>
      <c r="T89" s="28">
        <v>-613.19000000000005</v>
      </c>
    </row>
    <row r="90" spans="1:20" ht="30" customHeight="1" x14ac:dyDescent="0.25">
      <c r="A90" s="71">
        <v>2.1</v>
      </c>
      <c r="B90" s="72" t="s">
        <v>161</v>
      </c>
      <c r="C90" s="24"/>
      <c r="D90" s="24">
        <v>35278.06</v>
      </c>
      <c r="E90" s="30">
        <v>1932.57</v>
      </c>
      <c r="F90" s="24">
        <v>1190.33</v>
      </c>
      <c r="G90" s="28"/>
      <c r="H90" s="28"/>
      <c r="I90" s="28"/>
      <c r="J90" s="28"/>
      <c r="K90" s="28"/>
      <c r="L90" s="308"/>
      <c r="M90" s="309"/>
      <c r="N90" s="310"/>
      <c r="O90" s="28" t="s">
        <v>215</v>
      </c>
      <c r="P90" s="28">
        <v>1966.43</v>
      </c>
      <c r="Q90" s="28">
        <v>152.94999999999999</v>
      </c>
      <c r="R90" s="28"/>
      <c r="S90" s="118">
        <f t="shared" si="2"/>
        <v>40520.339999999997</v>
      </c>
      <c r="T90" s="24">
        <v>-24882</v>
      </c>
    </row>
    <row r="91" spans="1:20" ht="30" customHeight="1" x14ac:dyDescent="0.25">
      <c r="A91" s="71">
        <v>2.2000000000000002</v>
      </c>
      <c r="B91" s="72" t="s">
        <v>162</v>
      </c>
      <c r="C91" s="24"/>
      <c r="D91" s="24">
        <v>1283.7</v>
      </c>
      <c r="E91" s="30">
        <v>692.09</v>
      </c>
      <c r="F91" s="24">
        <v>65.34</v>
      </c>
      <c r="G91" s="28"/>
      <c r="H91" s="28"/>
      <c r="I91" s="28"/>
      <c r="J91" s="28"/>
      <c r="K91" s="28"/>
      <c r="L91" s="308"/>
      <c r="M91" s="309"/>
      <c r="N91" s="310"/>
      <c r="O91" s="28" t="s">
        <v>215</v>
      </c>
      <c r="P91" s="28">
        <v>897.31</v>
      </c>
      <c r="Q91" s="28">
        <v>1970.67</v>
      </c>
      <c r="R91" s="28"/>
      <c r="S91" s="118">
        <f>SUM(C91:R91)</f>
        <v>4909.1099999999997</v>
      </c>
      <c r="T91" s="24">
        <v>-6719.47</v>
      </c>
    </row>
    <row r="92" spans="1:20" ht="30" customHeight="1" x14ac:dyDescent="0.25">
      <c r="A92" s="71">
        <v>2.2999999999999998</v>
      </c>
      <c r="B92" s="72" t="s">
        <v>163</v>
      </c>
      <c r="C92" s="24"/>
      <c r="D92" s="24">
        <v>2824.88</v>
      </c>
      <c r="E92" s="30">
        <v>6.69</v>
      </c>
      <c r="F92" s="24">
        <v>236.29</v>
      </c>
      <c r="G92" s="28"/>
      <c r="H92" s="28"/>
      <c r="I92" s="28"/>
      <c r="J92" s="28">
        <v>258.41000000000003</v>
      </c>
      <c r="K92" s="28"/>
      <c r="L92" s="308"/>
      <c r="M92" s="309"/>
      <c r="N92" s="310"/>
      <c r="O92" s="28" t="s">
        <v>215</v>
      </c>
      <c r="P92" s="28">
        <v>18.53</v>
      </c>
      <c r="Q92" s="28">
        <v>116.82</v>
      </c>
      <c r="R92" s="28">
        <v>5.93</v>
      </c>
      <c r="S92" s="118">
        <f t="shared" si="2"/>
        <v>3467.55</v>
      </c>
      <c r="T92" s="24">
        <v>-246.94</v>
      </c>
    </row>
    <row r="93" spans="1:20" ht="30" customHeight="1" x14ac:dyDescent="0.25">
      <c r="A93" s="71">
        <v>2.4</v>
      </c>
      <c r="B93" s="72" t="s">
        <v>164</v>
      </c>
      <c r="C93" s="24"/>
      <c r="D93" s="24">
        <v>694.07</v>
      </c>
      <c r="E93" s="30">
        <v>4.46</v>
      </c>
      <c r="F93" s="24">
        <v>35.96</v>
      </c>
      <c r="G93" s="28"/>
      <c r="H93" s="28"/>
      <c r="I93" s="28"/>
      <c r="J93" s="28" t="s">
        <v>313</v>
      </c>
      <c r="K93" s="28"/>
      <c r="L93" s="308"/>
      <c r="M93" s="309"/>
      <c r="N93" s="310"/>
      <c r="O93" s="28" t="s">
        <v>215</v>
      </c>
      <c r="P93" s="28">
        <v>40.549999999999997</v>
      </c>
      <c r="Q93" s="28">
        <v>2.2999999999999998</v>
      </c>
      <c r="R93" s="28" t="s">
        <v>313</v>
      </c>
      <c r="S93" s="118">
        <f t="shared" si="2"/>
        <v>777.34</v>
      </c>
      <c r="T93" s="24">
        <v>-244.8</v>
      </c>
    </row>
    <row r="94" spans="1:20" ht="30" customHeight="1" x14ac:dyDescent="0.25">
      <c r="A94" s="71">
        <v>2.5</v>
      </c>
      <c r="B94" s="72" t="s">
        <v>165</v>
      </c>
      <c r="C94" s="24"/>
      <c r="D94" s="24">
        <v>29511.09</v>
      </c>
      <c r="E94" s="30">
        <v>4823.51</v>
      </c>
      <c r="F94" s="24">
        <v>2057.7600000000002</v>
      </c>
      <c r="G94" s="28"/>
      <c r="H94" s="28"/>
      <c r="I94" s="28"/>
      <c r="J94" s="28">
        <v>373.52</v>
      </c>
      <c r="K94" s="28"/>
      <c r="L94" s="308"/>
      <c r="M94" s="309"/>
      <c r="N94" s="310"/>
      <c r="O94" s="28" t="s">
        <v>215</v>
      </c>
      <c r="P94" s="28">
        <v>2320.6</v>
      </c>
      <c r="Q94" s="28">
        <v>255.64</v>
      </c>
      <c r="R94" s="28">
        <v>20.5</v>
      </c>
      <c r="S94" s="118">
        <f t="shared" si="2"/>
        <v>39362.619999999995</v>
      </c>
      <c r="T94" s="24">
        <v>-15926.49</v>
      </c>
    </row>
    <row r="95" spans="1:20" ht="30" customHeight="1" x14ac:dyDescent="0.25">
      <c r="A95" s="71">
        <v>2.6</v>
      </c>
      <c r="B95" s="72" t="s">
        <v>166</v>
      </c>
      <c r="C95" s="24"/>
      <c r="D95" s="24">
        <v>42770.34</v>
      </c>
      <c r="E95" s="30">
        <v>32.44</v>
      </c>
      <c r="F95" s="24">
        <v>0</v>
      </c>
      <c r="G95" s="28"/>
      <c r="H95" s="28"/>
      <c r="I95" s="28"/>
      <c r="J95" s="28">
        <v>1616.42</v>
      </c>
      <c r="K95" s="28"/>
      <c r="L95" s="308"/>
      <c r="M95" s="309"/>
      <c r="N95" s="310"/>
      <c r="O95" s="28" t="s">
        <v>215</v>
      </c>
      <c r="P95" s="28">
        <v>522.22</v>
      </c>
      <c r="Q95" s="28">
        <v>4.0999999999999996</v>
      </c>
      <c r="R95" s="28">
        <v>0.21</v>
      </c>
      <c r="S95" s="118">
        <f t="shared" si="2"/>
        <v>44945.729999999996</v>
      </c>
      <c r="T95" s="24">
        <v>-521.03</v>
      </c>
    </row>
    <row r="96" spans="1:20" ht="30" customHeight="1" x14ac:dyDescent="0.25">
      <c r="A96" s="71">
        <v>2.7</v>
      </c>
      <c r="B96" s="72" t="s">
        <v>167</v>
      </c>
      <c r="C96" s="24"/>
      <c r="D96" s="24">
        <v>6363.34</v>
      </c>
      <c r="E96" s="30">
        <v>107.94</v>
      </c>
      <c r="F96" s="24">
        <v>812.29</v>
      </c>
      <c r="G96" s="28"/>
      <c r="H96" s="28"/>
      <c r="I96" s="28"/>
      <c r="J96" s="28">
        <v>1629.46</v>
      </c>
      <c r="K96" s="28"/>
      <c r="L96" s="308"/>
      <c r="M96" s="309"/>
      <c r="N96" s="310"/>
      <c r="O96" s="28" t="s">
        <v>215</v>
      </c>
      <c r="P96" s="28">
        <v>593.63</v>
      </c>
      <c r="Q96" s="28">
        <v>24.37</v>
      </c>
      <c r="R96" s="28">
        <v>2.48</v>
      </c>
      <c r="S96" s="118">
        <f t="shared" si="2"/>
        <v>9533.5099999999984</v>
      </c>
      <c r="T96" s="24">
        <v>-389.8</v>
      </c>
    </row>
    <row r="97" spans="1:47" ht="30" customHeight="1" x14ac:dyDescent="0.25">
      <c r="A97" s="71">
        <v>2.8</v>
      </c>
      <c r="B97" s="72" t="s">
        <v>168</v>
      </c>
      <c r="C97" s="24"/>
      <c r="D97" s="24">
        <v>5389.25</v>
      </c>
      <c r="E97" s="30">
        <v>17.649999999999999</v>
      </c>
      <c r="F97" s="24">
        <v>0</v>
      </c>
      <c r="G97" s="28"/>
      <c r="H97" s="28"/>
      <c r="I97" s="28"/>
      <c r="J97" s="28">
        <v>5458.8</v>
      </c>
      <c r="K97" s="28"/>
      <c r="L97" s="308"/>
      <c r="M97" s="309"/>
      <c r="N97" s="310"/>
      <c r="O97" s="28" t="s">
        <v>215</v>
      </c>
      <c r="P97" s="28">
        <v>13.58</v>
      </c>
      <c r="Q97" s="28">
        <v>5797.28</v>
      </c>
      <c r="R97" s="28">
        <v>1.84</v>
      </c>
      <c r="S97" s="118">
        <f t="shared" si="2"/>
        <v>16678.400000000001</v>
      </c>
      <c r="T97" s="24">
        <v>0</v>
      </c>
    </row>
    <row r="98" spans="1:47" ht="30" customHeight="1" x14ac:dyDescent="0.25">
      <c r="A98" s="71">
        <v>3</v>
      </c>
      <c r="B98" s="78" t="s">
        <v>169</v>
      </c>
      <c r="C98" s="24"/>
      <c r="D98" s="24">
        <v>55605.38</v>
      </c>
      <c r="E98" s="24">
        <v>240.28</v>
      </c>
      <c r="F98" s="24">
        <v>4047.56</v>
      </c>
      <c r="G98" s="28"/>
      <c r="H98" s="28"/>
      <c r="I98" s="28"/>
      <c r="J98" s="28">
        <v>184890.2</v>
      </c>
      <c r="K98" s="28"/>
      <c r="L98" s="308"/>
      <c r="M98" s="309"/>
      <c r="N98" s="310"/>
      <c r="O98" s="28" t="s">
        <v>215</v>
      </c>
      <c r="P98" s="28">
        <v>1962.34</v>
      </c>
      <c r="Q98" s="28">
        <v>34904.75</v>
      </c>
      <c r="R98" s="28">
        <v>2.8</v>
      </c>
      <c r="S98" s="118">
        <f t="shared" ref="S98" si="3">SUM(C98:R98)</f>
        <v>281653.31</v>
      </c>
      <c r="T98" s="24">
        <v>-350420.52</v>
      </c>
    </row>
    <row r="99" spans="1:47" ht="30" customHeight="1" x14ac:dyDescent="0.25">
      <c r="A99" s="71">
        <v>4</v>
      </c>
      <c r="B99" s="78" t="s">
        <v>217</v>
      </c>
      <c r="C99" s="24"/>
      <c r="D99" s="24">
        <v>26806.75</v>
      </c>
      <c r="E99" s="30">
        <v>89.28</v>
      </c>
      <c r="F99" s="24">
        <v>1081.48</v>
      </c>
      <c r="G99" s="28"/>
      <c r="H99" s="28"/>
      <c r="I99" s="28"/>
      <c r="J99" s="28">
        <v>108147.56</v>
      </c>
      <c r="K99" s="28"/>
      <c r="L99" s="311"/>
      <c r="M99" s="312"/>
      <c r="N99" s="313"/>
      <c r="O99" s="28" t="s">
        <v>215</v>
      </c>
      <c r="P99" s="28">
        <v>36.86</v>
      </c>
      <c r="Q99" s="28">
        <v>270263.28000000003</v>
      </c>
      <c r="R99" s="28">
        <v>5.01</v>
      </c>
      <c r="S99" s="118">
        <f t="shared" si="2"/>
        <v>406430.22000000003</v>
      </c>
      <c r="T99" s="27">
        <v>0</v>
      </c>
    </row>
    <row r="100" spans="1:47" ht="30" customHeight="1" x14ac:dyDescent="0.25">
      <c r="A100" s="71">
        <v>5</v>
      </c>
      <c r="B100" s="78" t="s">
        <v>171</v>
      </c>
      <c r="C100" s="24"/>
      <c r="D100" s="24">
        <v>173675.69</v>
      </c>
      <c r="E100" s="30">
        <v>194.09</v>
      </c>
      <c r="F100" s="24">
        <v>886.21</v>
      </c>
      <c r="G100" s="28">
        <v>56212.92</v>
      </c>
      <c r="H100" s="28"/>
      <c r="I100" s="28"/>
      <c r="J100" s="28">
        <v>336429.17</v>
      </c>
      <c r="K100" s="28"/>
      <c r="L100" s="21">
        <v>-156427.01</v>
      </c>
      <c r="M100" s="21" t="s">
        <v>219</v>
      </c>
      <c r="N100" s="21" t="s">
        <v>220</v>
      </c>
      <c r="O100" s="28" t="s">
        <v>215</v>
      </c>
      <c r="P100" s="28">
        <v>695.06</v>
      </c>
      <c r="Q100" s="28">
        <v>84.93</v>
      </c>
      <c r="R100" s="28">
        <v>11.86</v>
      </c>
      <c r="S100" s="118">
        <f t="shared" ref="S100:S103" si="4">SUM(C100:R100)</f>
        <v>411762.91999999993</v>
      </c>
      <c r="T100" s="27">
        <v>-85262.07</v>
      </c>
    </row>
    <row r="101" spans="1:47" ht="30" customHeight="1" x14ac:dyDescent="0.25">
      <c r="A101" s="71">
        <v>6</v>
      </c>
      <c r="B101" s="78" t="s">
        <v>172</v>
      </c>
      <c r="C101" s="24"/>
      <c r="D101" s="24"/>
      <c r="E101" s="30"/>
      <c r="F101" s="24"/>
      <c r="G101" s="28"/>
      <c r="H101" s="28"/>
      <c r="I101" s="28"/>
      <c r="J101" s="28"/>
      <c r="K101" s="28"/>
      <c r="L101" s="417"/>
      <c r="M101" s="418"/>
      <c r="N101" s="419"/>
      <c r="O101" s="28" t="s">
        <v>215</v>
      </c>
      <c r="P101" s="28"/>
      <c r="Q101" s="28"/>
      <c r="R101" s="28"/>
      <c r="S101" s="118">
        <f t="shared" si="4"/>
        <v>0</v>
      </c>
      <c r="T101" s="24"/>
    </row>
    <row r="102" spans="1:47" ht="30" customHeight="1" x14ac:dyDescent="0.25">
      <c r="A102" s="71">
        <v>7</v>
      </c>
      <c r="B102" s="78" t="s">
        <v>173</v>
      </c>
      <c r="C102" s="24"/>
      <c r="D102" s="24"/>
      <c r="E102" s="30"/>
      <c r="F102" s="24"/>
      <c r="G102" s="28"/>
      <c r="H102" s="28"/>
      <c r="I102" s="28"/>
      <c r="J102" s="28"/>
      <c r="K102" s="28"/>
      <c r="L102" s="420"/>
      <c r="M102" s="421"/>
      <c r="N102" s="422"/>
      <c r="O102" s="28" t="s">
        <v>215</v>
      </c>
      <c r="P102" s="28"/>
      <c r="Q102" s="28"/>
      <c r="R102" s="28"/>
      <c r="S102" s="118">
        <f t="shared" si="4"/>
        <v>0</v>
      </c>
      <c r="T102" s="24"/>
    </row>
    <row r="103" spans="1:47" ht="30" customHeight="1" x14ac:dyDescent="0.25">
      <c r="A103" s="71">
        <v>8</v>
      </c>
      <c r="B103" s="78" t="s">
        <v>174</v>
      </c>
      <c r="C103" s="24"/>
      <c r="D103" s="24"/>
      <c r="E103" s="30"/>
      <c r="F103" s="24"/>
      <c r="G103" s="28"/>
      <c r="H103" s="28"/>
      <c r="I103" s="28"/>
      <c r="J103" s="28"/>
      <c r="K103" s="28"/>
      <c r="L103" s="423"/>
      <c r="M103" s="424"/>
      <c r="N103" s="425"/>
      <c r="O103" s="28" t="s">
        <v>215</v>
      </c>
      <c r="P103" s="28"/>
      <c r="Q103" s="28"/>
      <c r="R103" s="28"/>
      <c r="S103" s="118">
        <f t="shared" si="4"/>
        <v>0</v>
      </c>
      <c r="T103" s="24"/>
    </row>
    <row r="104" spans="1:47" ht="30" customHeight="1" x14ac:dyDescent="0.25">
      <c r="A104" s="290" t="s">
        <v>221</v>
      </c>
      <c r="B104" s="291"/>
      <c r="C104" s="287"/>
      <c r="D104" s="288"/>
      <c r="E104" s="289"/>
      <c r="F104" s="24"/>
      <c r="G104" s="336"/>
      <c r="H104" s="337"/>
      <c r="I104" s="337"/>
      <c r="J104" s="337"/>
      <c r="K104" s="337"/>
      <c r="L104" s="337"/>
      <c r="M104" s="337"/>
      <c r="N104" s="337"/>
      <c r="O104" s="337"/>
      <c r="P104" s="337"/>
      <c r="Q104" s="337"/>
      <c r="R104" s="338"/>
      <c r="S104" s="118">
        <f>F104</f>
        <v>0</v>
      </c>
      <c r="T104" s="136"/>
    </row>
    <row r="105" spans="1:47" ht="27" customHeight="1" x14ac:dyDescent="0.25">
      <c r="A105" s="257" t="s">
        <v>113</v>
      </c>
      <c r="B105" s="258"/>
      <c r="C105" s="114">
        <f>SUM(C86:C103)</f>
        <v>0</v>
      </c>
      <c r="D105" s="114">
        <f t="shared" ref="D105:K105" si="5">SUM(D86:D103)</f>
        <v>380202.55</v>
      </c>
      <c r="E105" s="115">
        <f t="shared" si="5"/>
        <v>8149.7199999999993</v>
      </c>
      <c r="F105" s="114">
        <f>SUM(F86:F104)</f>
        <v>10413.220000000001</v>
      </c>
      <c r="G105" s="114">
        <f>SUM(G86:G103)</f>
        <v>56212.92</v>
      </c>
      <c r="H105" s="114">
        <f t="shared" si="5"/>
        <v>0</v>
      </c>
      <c r="I105" s="114">
        <f t="shared" si="5"/>
        <v>0</v>
      </c>
      <c r="J105" s="114">
        <f t="shared" si="5"/>
        <v>638803.54</v>
      </c>
      <c r="K105" s="114">
        <f t="shared" si="5"/>
        <v>0</v>
      </c>
      <c r="L105" s="408" t="e">
        <f>L100+M100</f>
        <v>#VALUE!</v>
      </c>
      <c r="M105" s="409"/>
      <c r="N105" s="114" t="str">
        <f>N100</f>
        <v>Operational Water</v>
      </c>
      <c r="O105" s="114">
        <f>SUM(O84:O103)</f>
        <v>0</v>
      </c>
      <c r="P105" s="114">
        <f t="shared" ref="P105:R105" si="6">SUM(P84:P103)</f>
        <v>9146.4</v>
      </c>
      <c r="Q105" s="114">
        <f t="shared" si="6"/>
        <v>313581.59000000003</v>
      </c>
      <c r="R105" s="114">
        <f t="shared" si="6"/>
        <v>50.629999999999995</v>
      </c>
      <c r="S105" s="114">
        <f>SUM(S84:S104)</f>
        <v>1260133.56</v>
      </c>
      <c r="T105" s="114">
        <f>SUM(T84:T103)</f>
        <v>-485226.31</v>
      </c>
    </row>
    <row r="106" spans="1:47" ht="27" customHeight="1" x14ac:dyDescent="0.25">
      <c r="A106" s="257" t="s">
        <v>236</v>
      </c>
      <c r="B106" s="258"/>
      <c r="C106" s="116">
        <f t="shared" ref="C106:K106" si="7">C105/$C$6</f>
        <v>0</v>
      </c>
      <c r="D106" s="116">
        <f t="shared" si="7"/>
        <v>243.17400063959064</v>
      </c>
      <c r="E106" s="116">
        <f t="shared" si="7"/>
        <v>5.2124848097217775</v>
      </c>
      <c r="F106" s="116">
        <f t="shared" si="7"/>
        <v>6.6601982731052134</v>
      </c>
      <c r="G106" s="116">
        <f t="shared" si="7"/>
        <v>35.953258714422766</v>
      </c>
      <c r="H106" s="116">
        <f t="shared" si="7"/>
        <v>0</v>
      </c>
      <c r="I106" s="116">
        <f t="shared" si="7"/>
        <v>0</v>
      </c>
      <c r="J106" s="116">
        <f t="shared" si="7"/>
        <v>408.5727790214263</v>
      </c>
      <c r="K106" s="116">
        <f t="shared" si="7"/>
        <v>0</v>
      </c>
      <c r="L106" s="410" t="e">
        <f>L105/$C$6</f>
        <v>#VALUE!</v>
      </c>
      <c r="M106" s="411"/>
      <c r="N106" s="116" t="e">
        <f t="shared" ref="N106" si="8">N105/$C$6</f>
        <v>#VALUE!</v>
      </c>
      <c r="O106" s="116">
        <f t="shared" ref="O106" si="9">O105/$C$6</f>
        <v>0</v>
      </c>
      <c r="P106" s="116">
        <f t="shared" ref="P106" si="10">P105/$C$6</f>
        <v>5.8499520307003516</v>
      </c>
      <c r="Q106" s="116">
        <f t="shared" ref="Q106" si="11">Q105/$C$6</f>
        <v>200.56385673169174</v>
      </c>
      <c r="R106" s="116">
        <f t="shared" ref="R106" si="12">R105/$C$6</f>
        <v>3.2382475215861843E-2</v>
      </c>
      <c r="S106" s="116">
        <f t="shared" ref="S106" si="13">S105/$C$6</f>
        <v>805.96965781899587</v>
      </c>
      <c r="T106" s="116">
        <f t="shared" ref="T106" si="14">T105/$C$6</f>
        <v>-310.34621682123441</v>
      </c>
    </row>
    <row r="107" spans="1:47" ht="15.75" customHeight="1" x14ac:dyDescent="0.25">
      <c r="A107" s="412" t="s">
        <v>222</v>
      </c>
      <c r="B107" s="413"/>
      <c r="C107" s="413"/>
      <c r="D107" s="413"/>
      <c r="E107" s="413"/>
      <c r="F107" s="413"/>
      <c r="G107" s="413"/>
      <c r="H107" s="413"/>
      <c r="I107" s="413"/>
      <c r="J107" s="413"/>
      <c r="K107" s="413"/>
      <c r="L107" s="413"/>
      <c r="M107" s="413"/>
      <c r="N107" s="413"/>
      <c r="O107" s="413"/>
      <c r="P107" s="413"/>
      <c r="Q107" s="413"/>
      <c r="R107" s="413"/>
      <c r="S107" s="413"/>
      <c r="T107" s="413"/>
    </row>
    <row r="108" spans="1:47" ht="15" customHeight="1" x14ac:dyDescent="0.25">
      <c r="A108" s="81" t="s">
        <v>223</v>
      </c>
      <c r="B108" s="81"/>
      <c r="C108" s="81"/>
      <c r="D108" s="81"/>
      <c r="E108" s="81"/>
      <c r="F108" s="81"/>
      <c r="G108" s="81"/>
      <c r="H108" s="81"/>
      <c r="I108" s="81"/>
      <c r="J108" s="81"/>
      <c r="K108" s="81"/>
      <c r="L108" s="81"/>
      <c r="M108" s="81"/>
      <c r="N108" s="81"/>
      <c r="O108" s="81"/>
      <c r="P108" s="135"/>
      <c r="Q108" s="135"/>
      <c r="R108" s="135"/>
      <c r="S108" s="135"/>
      <c r="T108" s="135"/>
    </row>
    <row r="109" spans="1:47" s="85" customFormat="1" ht="37.5" customHeight="1" x14ac:dyDescent="0.25">
      <c r="A109" s="135"/>
      <c r="B109" s="135"/>
      <c r="C109" s="135"/>
      <c r="D109" s="135"/>
      <c r="E109" s="135"/>
      <c r="F109" s="135"/>
      <c r="G109" s="135"/>
      <c r="H109" s="135"/>
      <c r="I109" s="135"/>
      <c r="J109" s="135"/>
      <c r="K109" s="135"/>
      <c r="L109" s="135"/>
      <c r="M109" s="135"/>
      <c r="N109" s="135"/>
      <c r="O109" s="135"/>
      <c r="P109" s="135"/>
      <c r="Q109" s="135"/>
      <c r="R109" s="135"/>
      <c r="S109" s="135"/>
      <c r="T109" s="135"/>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row>
    <row r="110" spans="1:47" ht="12.75" customHeight="1" x14ac:dyDescent="0.25">
      <c r="A110" s="135"/>
      <c r="B110" s="135"/>
      <c r="C110" s="135"/>
      <c r="D110" s="135"/>
      <c r="E110" s="135"/>
      <c r="F110" s="135"/>
      <c r="G110" s="135"/>
      <c r="H110" s="135"/>
      <c r="I110" s="135"/>
      <c r="J110" s="135"/>
      <c r="K110" s="135"/>
      <c r="L110" s="135"/>
      <c r="M110" s="135"/>
      <c r="N110" s="135"/>
      <c r="O110" s="135"/>
      <c r="P110" s="135"/>
      <c r="Q110" s="135"/>
      <c r="R110" s="135"/>
      <c r="S110" s="135"/>
      <c r="T110" s="135"/>
    </row>
    <row r="111" spans="1:47" ht="65.2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row>
    <row r="112" spans="1:47" ht="12.7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row>
    <row r="113" spans="1:21" ht="26.6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row>
    <row r="114" spans="1:21" ht="25.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row>
    <row r="115" spans="1:21" ht="29.6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row>
    <row r="116" spans="1:21" ht="29.25"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row>
    <row r="117" spans="1:21"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row>
    <row r="118" spans="1:21" ht="33"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row>
    <row r="119" spans="1:21" ht="33.4"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row>
    <row r="120" spans="1:21" ht="29.65"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row>
    <row r="121" spans="1:21" ht="34.9"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row>
    <row r="122" spans="1:21" ht="28.9"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row>
    <row r="123" spans="1:21" ht="31.9"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row>
    <row r="124" spans="1:21" ht="33"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row>
    <row r="125" spans="1:21" ht="34.15"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row>
    <row r="126" spans="1:21" ht="30.4"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row>
    <row r="127" spans="1:21" ht="32.6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row>
    <row r="128" spans="1:21" ht="31.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row>
    <row r="129" spans="1:21" ht="38.2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row>
    <row r="130" spans="1:21" ht="24.75" customHeight="1" x14ac:dyDescent="0.25">
      <c r="A130" s="135"/>
      <c r="B130" s="135"/>
      <c r="C130" s="135"/>
      <c r="D130" s="135"/>
      <c r="E130" s="135"/>
      <c r="F130" s="135"/>
      <c r="G130" s="135"/>
      <c r="H130" s="135"/>
      <c r="I130" s="135"/>
      <c r="J130" s="135"/>
      <c r="K130" s="135"/>
      <c r="L130" s="135"/>
      <c r="M130" s="135"/>
      <c r="N130" s="135"/>
      <c r="O130" s="135"/>
      <c r="P130" s="135"/>
      <c r="Q130" s="135"/>
      <c r="R130" s="135"/>
      <c r="S130" s="135"/>
      <c r="T130" s="135"/>
    </row>
    <row r="131" spans="1:21" ht="25.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row>
    <row r="132" spans="1:21" ht="31.5"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row>
    <row r="133" spans="1:21" ht="25.9"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row>
    <row r="134" spans="1:21" ht="33"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row>
    <row r="135" spans="1:21" ht="37.9"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row>
    <row r="136" spans="1:21" ht="37.9" customHeight="1" x14ac:dyDescent="0.25">
      <c r="A136" s="135"/>
      <c r="B136" s="135"/>
      <c r="C136" s="135"/>
      <c r="D136" s="135"/>
      <c r="E136" s="135"/>
      <c r="F136" s="135"/>
      <c r="G136" s="135"/>
      <c r="H136" s="135"/>
      <c r="I136" s="135"/>
      <c r="J136" s="135"/>
      <c r="K136" s="135"/>
      <c r="L136" s="135"/>
      <c r="M136" s="135"/>
      <c r="N136" s="135"/>
      <c r="O136" s="135"/>
      <c r="P136" s="135"/>
      <c r="Q136" s="135"/>
      <c r="R136" s="135"/>
      <c r="S136" s="135"/>
      <c r="T136" s="135"/>
    </row>
    <row r="137" spans="1:21" ht="23"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row>
    <row r="138" spans="1:21" ht="12.75" customHeight="1" x14ac:dyDescent="0.25">
      <c r="A138" s="135"/>
      <c r="B138" s="135"/>
      <c r="C138" s="135"/>
      <c r="D138" s="135"/>
      <c r="E138" s="135"/>
      <c r="F138" s="135"/>
      <c r="G138" s="135"/>
      <c r="H138" s="135"/>
      <c r="I138" s="135"/>
      <c r="J138" s="135"/>
      <c r="K138" s="135"/>
      <c r="L138" s="135"/>
      <c r="M138" s="135"/>
      <c r="N138" s="135"/>
      <c r="O138" s="135"/>
      <c r="P138" s="135"/>
      <c r="Q138" s="135"/>
      <c r="R138" s="135"/>
      <c r="S138" s="135"/>
      <c r="T138" s="135"/>
    </row>
    <row r="139" spans="1:21"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row>
    <row r="140" spans="1:21"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row>
    <row r="141" spans="1:21"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row>
    <row r="142" spans="1:21" ht="23" x14ac:dyDescent="0.25">
      <c r="A142" s="135"/>
      <c r="B142" s="135"/>
      <c r="C142" s="135"/>
      <c r="D142" s="135"/>
      <c r="E142" s="135"/>
      <c r="F142" s="135"/>
      <c r="G142" s="135"/>
      <c r="H142" s="135"/>
      <c r="I142" s="135"/>
      <c r="J142" s="135"/>
      <c r="K142" s="135"/>
      <c r="L142" s="135"/>
      <c r="M142" s="135"/>
      <c r="N142" s="135"/>
      <c r="O142" s="135"/>
      <c r="P142" s="135"/>
      <c r="Q142" s="135"/>
      <c r="R142" s="135"/>
      <c r="S142" s="135"/>
      <c r="T142" s="135"/>
    </row>
    <row r="143" spans="1:21" ht="23" x14ac:dyDescent="0.25">
      <c r="A143" s="135"/>
      <c r="B143" s="135"/>
      <c r="C143" s="135"/>
      <c r="D143" s="135"/>
      <c r="E143" s="135"/>
      <c r="F143" s="135"/>
      <c r="G143" s="135"/>
      <c r="H143" s="135"/>
      <c r="I143" s="135"/>
      <c r="J143" s="135"/>
      <c r="K143" s="135"/>
      <c r="L143" s="135"/>
      <c r="M143" s="135"/>
      <c r="N143" s="135"/>
      <c r="O143" s="135"/>
      <c r="P143" s="135"/>
      <c r="Q143" s="135"/>
      <c r="R143" s="135"/>
      <c r="S143" s="135"/>
      <c r="T143" s="135"/>
      <c r="U143" s="84"/>
    </row>
    <row r="144" spans="1:21" ht="23" x14ac:dyDescent="0.25">
      <c r="A144" s="135"/>
      <c r="B144" s="135"/>
      <c r="C144" s="135"/>
      <c r="D144" s="135"/>
      <c r="E144" s="135"/>
      <c r="F144" s="135"/>
      <c r="G144" s="135"/>
      <c r="H144" s="135"/>
      <c r="I144" s="135"/>
      <c r="J144" s="135"/>
      <c r="K144" s="135"/>
      <c r="L144" s="135"/>
      <c r="M144" s="135"/>
      <c r="N144" s="135"/>
      <c r="O144" s="135"/>
      <c r="P144" s="135"/>
      <c r="Q144" s="135"/>
      <c r="R144" s="135"/>
      <c r="S144" s="135"/>
      <c r="T144"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107:T107"/>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04:R104"/>
    <mergeCell ref="C84:N85"/>
    <mergeCell ref="L86:N99"/>
    <mergeCell ref="L101:N103"/>
    <mergeCell ref="F56:G56"/>
    <mergeCell ref="F57:G57"/>
    <mergeCell ref="E76:G76"/>
    <mergeCell ref="E77:G77"/>
    <mergeCell ref="F60:G60"/>
    <mergeCell ref="A105:B105"/>
    <mergeCell ref="L105:M105"/>
    <mergeCell ref="A106:B106"/>
    <mergeCell ref="L106:M106"/>
    <mergeCell ref="C104:E104"/>
    <mergeCell ref="T80:T81"/>
    <mergeCell ref="D82:F82"/>
    <mergeCell ref="G82:N82"/>
    <mergeCell ref="O82:R82"/>
    <mergeCell ref="T82:T83"/>
    <mergeCell ref="L83:M83"/>
    <mergeCell ref="A104:B104"/>
    <mergeCell ref="A79:T79"/>
    <mergeCell ref="A80:B82"/>
    <mergeCell ref="C80:C82"/>
    <mergeCell ref="D80:D81"/>
    <mergeCell ref="E80:F81"/>
    <mergeCell ref="G80:N81"/>
    <mergeCell ref="O80:R81"/>
    <mergeCell ref="S80:S83"/>
    <mergeCell ref="A1:B1"/>
    <mergeCell ref="C1:F1"/>
    <mergeCell ref="A2:B2"/>
    <mergeCell ref="C2:F2"/>
    <mergeCell ref="C3:F3"/>
    <mergeCell ref="A4:B4"/>
    <mergeCell ref="C4:F4"/>
    <mergeCell ref="A13:B13"/>
    <mergeCell ref="C13:F13"/>
    <mergeCell ref="A10:B10"/>
    <mergeCell ref="C10:F10"/>
    <mergeCell ref="A12:B12"/>
    <mergeCell ref="C12:F12"/>
    <mergeCell ref="A5:B5"/>
    <mergeCell ref="F61:G61"/>
    <mergeCell ref="F62:G62"/>
    <mergeCell ref="F63:G63"/>
    <mergeCell ref="F64:G64"/>
    <mergeCell ref="F65:G65"/>
    <mergeCell ref="F66:G66"/>
    <mergeCell ref="C41:E41"/>
    <mergeCell ref="C42:E42"/>
    <mergeCell ref="C43:E43"/>
    <mergeCell ref="C38:E38"/>
    <mergeCell ref="C34:E34"/>
    <mergeCell ref="C35:E35"/>
    <mergeCell ref="B45:F46"/>
    <mergeCell ref="F58:G58"/>
    <mergeCell ref="F59:G59"/>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74:L74"/>
    <mergeCell ref="J70:L70"/>
    <mergeCell ref="J71:L71"/>
    <mergeCell ref="J52:L52"/>
    <mergeCell ref="J53:L53"/>
    <mergeCell ref="J54:L54"/>
    <mergeCell ref="J55:L55"/>
    <mergeCell ref="J56:L56"/>
    <mergeCell ref="J57:L57"/>
    <mergeCell ref="J58:L58"/>
    <mergeCell ref="J59:L59"/>
    <mergeCell ref="J60:L60"/>
    <mergeCell ref="J68:L68"/>
    <mergeCell ref="J69:L69"/>
    <mergeCell ref="J67:L67"/>
    <mergeCell ref="I5:J5"/>
    <mergeCell ref="A29:F29"/>
    <mergeCell ref="A17:B18"/>
    <mergeCell ref="C17:F17"/>
    <mergeCell ref="I4:J4"/>
    <mergeCell ref="I3:J3"/>
    <mergeCell ref="H2:J2"/>
    <mergeCell ref="J75:L75"/>
    <mergeCell ref="A72:B72"/>
    <mergeCell ref="H72:I72"/>
    <mergeCell ref="H73:I73"/>
    <mergeCell ref="H75:I75"/>
    <mergeCell ref="F71:G71"/>
    <mergeCell ref="F69:G69"/>
    <mergeCell ref="F68:G68"/>
    <mergeCell ref="F67:G67"/>
    <mergeCell ref="J61:L61"/>
    <mergeCell ref="J62:L62"/>
    <mergeCell ref="J63:L63"/>
    <mergeCell ref="J64:L64"/>
    <mergeCell ref="J65:L65"/>
    <mergeCell ref="J66:L66"/>
    <mergeCell ref="J72:L72"/>
    <mergeCell ref="J73:L73"/>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51" t="s">
        <v>36</v>
      </c>
      <c r="B1" s="451"/>
      <c r="C1" s="451"/>
      <c r="D1" s="451"/>
      <c r="E1" s="451"/>
      <c r="F1" s="451"/>
    </row>
    <row r="2" spans="1:11" ht="13" x14ac:dyDescent="0.3">
      <c r="A2" s="211" t="s">
        <v>37</v>
      </c>
      <c r="B2" s="211"/>
      <c r="C2" s="439"/>
      <c r="D2" s="439"/>
      <c r="E2" s="439"/>
      <c r="F2" s="439"/>
      <c r="H2" s="452" t="s">
        <v>85</v>
      </c>
      <c r="I2" s="453"/>
      <c r="J2" s="454"/>
    </row>
    <row r="3" spans="1:11" ht="13" x14ac:dyDescent="0.25">
      <c r="A3" s="212" t="s">
        <v>38</v>
      </c>
      <c r="B3" s="261"/>
      <c r="C3" s="439"/>
      <c r="D3" s="439"/>
      <c r="E3" s="439"/>
      <c r="F3" s="439"/>
      <c r="H3" s="126"/>
      <c r="I3" s="455" t="s">
        <v>86</v>
      </c>
      <c r="J3" s="456"/>
      <c r="K3" s="143"/>
    </row>
    <row r="4" spans="1:11" ht="13" x14ac:dyDescent="0.25">
      <c r="A4" s="211" t="s">
        <v>87</v>
      </c>
      <c r="B4" s="211"/>
      <c r="C4" s="439"/>
      <c r="D4" s="439"/>
      <c r="E4" s="439"/>
      <c r="F4" s="439"/>
      <c r="H4" s="144"/>
      <c r="I4" s="455" t="s">
        <v>88</v>
      </c>
      <c r="J4" s="456"/>
      <c r="K4" s="143"/>
    </row>
    <row r="5" spans="1:11" ht="22.5" customHeight="1" x14ac:dyDescent="0.25">
      <c r="A5" s="211" t="s">
        <v>40</v>
      </c>
      <c r="B5" s="211"/>
      <c r="C5" s="439"/>
      <c r="D5" s="439"/>
      <c r="E5" s="439"/>
      <c r="F5" s="439"/>
      <c r="H5" s="145"/>
      <c r="I5" s="434" t="s">
        <v>89</v>
      </c>
      <c r="J5" s="279"/>
    </row>
    <row r="6" spans="1:11" ht="14.5" x14ac:dyDescent="0.25">
      <c r="A6" s="211" t="s">
        <v>41</v>
      </c>
      <c r="B6" s="211"/>
      <c r="C6" s="439"/>
      <c r="D6" s="439"/>
      <c r="E6" s="439"/>
      <c r="F6" s="439"/>
    </row>
    <row r="7" spans="1:11" x14ac:dyDescent="0.25">
      <c r="A7"/>
      <c r="C7"/>
      <c r="D7"/>
      <c r="E7"/>
      <c r="F7"/>
    </row>
    <row r="8" spans="1:11" ht="21" customHeight="1" x14ac:dyDescent="0.25">
      <c r="A8" s="451" t="s">
        <v>90</v>
      </c>
      <c r="B8" s="451"/>
      <c r="C8" s="451"/>
      <c r="D8" s="451"/>
      <c r="E8" s="451"/>
      <c r="F8" s="451"/>
    </row>
    <row r="9" spans="1:11" s="43" customFormat="1" x14ac:dyDescent="0.25">
      <c r="A9" s="211" t="s">
        <v>42</v>
      </c>
      <c r="B9" s="211"/>
      <c r="C9" s="439"/>
      <c r="D9" s="439"/>
      <c r="E9" s="439"/>
      <c r="F9" s="439"/>
      <c r="G9" s="175"/>
      <c r="H9" s="175"/>
      <c r="I9" s="175"/>
      <c r="J9" s="175"/>
    </row>
    <row r="10" spans="1:11" s="43" customFormat="1" ht="13" x14ac:dyDescent="0.25">
      <c r="A10" s="211" t="s">
        <v>91</v>
      </c>
      <c r="B10" s="211"/>
      <c r="C10" s="471"/>
      <c r="D10" s="471"/>
      <c r="E10" s="471"/>
      <c r="F10" s="471"/>
      <c r="G10" s="176"/>
      <c r="H10" s="175"/>
      <c r="I10" s="175"/>
      <c r="J10" s="175"/>
    </row>
    <row r="11" spans="1:11" ht="13" x14ac:dyDescent="0.3">
      <c r="A11" s="104"/>
      <c r="B11" s="105" t="s">
        <v>92</v>
      </c>
      <c r="C11" s="467" t="s">
        <v>93</v>
      </c>
      <c r="D11" s="468"/>
      <c r="E11" s="468"/>
      <c r="F11" s="469"/>
      <c r="G11" s="169"/>
      <c r="H11" s="168"/>
      <c r="I11" s="168"/>
      <c r="J11" s="168"/>
    </row>
    <row r="12" spans="1:11" ht="64.5" customHeight="1" x14ac:dyDescent="0.3">
      <c r="A12" s="212" t="s">
        <v>94</v>
      </c>
      <c r="B12" s="261"/>
      <c r="C12" s="440" t="s">
        <v>95</v>
      </c>
      <c r="D12" s="441"/>
      <c r="E12" s="441"/>
      <c r="F12" s="442"/>
      <c r="G12" s="169"/>
      <c r="H12" s="168"/>
      <c r="I12" s="168"/>
      <c r="J12" s="168"/>
    </row>
    <row r="13" spans="1:11" ht="32.25" customHeight="1" x14ac:dyDescent="0.3">
      <c r="A13" s="211" t="s">
        <v>96</v>
      </c>
      <c r="B13" s="211"/>
      <c r="C13" s="438" t="s">
        <v>237</v>
      </c>
      <c r="D13" s="438"/>
      <c r="E13" s="438"/>
      <c r="F13" s="438"/>
      <c r="G13" s="170"/>
      <c r="H13" s="168"/>
      <c r="I13" s="168"/>
      <c r="J13" s="168"/>
    </row>
    <row r="14" spans="1:11" ht="32.25" customHeight="1" x14ac:dyDescent="0.3">
      <c r="A14" s="212" t="s">
        <v>97</v>
      </c>
      <c r="B14" s="261"/>
      <c r="C14" s="439" t="s">
        <v>98</v>
      </c>
      <c r="D14" s="439"/>
      <c r="E14" s="439"/>
      <c r="F14" s="439"/>
      <c r="G14" s="169"/>
      <c r="H14" s="169"/>
      <c r="I14" s="168"/>
      <c r="J14" s="168"/>
    </row>
    <row r="15" spans="1:11" ht="32.25" customHeight="1" x14ac:dyDescent="0.3">
      <c r="A15" s="252" t="s">
        <v>99</v>
      </c>
      <c r="B15" s="252"/>
      <c r="C15" s="438" t="s">
        <v>225</v>
      </c>
      <c r="D15" s="438"/>
      <c r="E15" s="438"/>
      <c r="F15" s="438"/>
      <c r="G15" s="170"/>
      <c r="H15" s="168"/>
      <c r="I15" s="168"/>
      <c r="J15" s="168"/>
    </row>
    <row r="16" spans="1:11" ht="37.15" customHeight="1" x14ac:dyDescent="0.3">
      <c r="A16" s="252" t="s">
        <v>226</v>
      </c>
      <c r="B16" s="252"/>
      <c r="C16" s="438"/>
      <c r="D16" s="438"/>
      <c r="E16" s="438"/>
      <c r="F16" s="438"/>
      <c r="G16" s="51"/>
    </row>
    <row r="17" spans="1:47" ht="37.15" customHeight="1" x14ac:dyDescent="0.3">
      <c r="A17" s="245" t="s">
        <v>102</v>
      </c>
      <c r="B17" s="246"/>
      <c r="C17" s="440" t="s">
        <v>103</v>
      </c>
      <c r="D17" s="441"/>
      <c r="E17" s="441"/>
      <c r="F17" s="442"/>
      <c r="G17" s="51"/>
    </row>
    <row r="18" spans="1:47" ht="37.15" customHeight="1" x14ac:dyDescent="0.3">
      <c r="A18" s="247"/>
      <c r="B18" s="248"/>
      <c r="C18" s="440" t="s">
        <v>104</v>
      </c>
      <c r="D18" s="441"/>
      <c r="E18" s="441"/>
      <c r="F18" s="442"/>
      <c r="G18" s="51"/>
    </row>
    <row r="19" spans="1:47" ht="37.15" customHeight="1" x14ac:dyDescent="0.3">
      <c r="A19" s="51"/>
      <c r="B19" s="51"/>
      <c r="C19" s="51"/>
      <c r="D19" s="51"/>
      <c r="E19" s="51"/>
      <c r="F19" s="51"/>
      <c r="G19" s="51"/>
    </row>
    <row r="20" spans="1:47" ht="29.25" customHeight="1" x14ac:dyDescent="0.3">
      <c r="A20" s="443" t="s">
        <v>238</v>
      </c>
      <c r="B20" s="444"/>
      <c r="C20" s="255" t="s">
        <v>239</v>
      </c>
      <c r="D20" s="255"/>
      <c r="E20" s="255"/>
      <c r="F20" s="58" t="s">
        <v>240</v>
      </c>
      <c r="G20" s="51"/>
    </row>
    <row r="21" spans="1:47" ht="37.15" customHeight="1" x14ac:dyDescent="0.3">
      <c r="A21" s="443"/>
      <c r="B21" s="444"/>
      <c r="C21" s="439" t="s">
        <v>241</v>
      </c>
      <c r="D21" s="439"/>
      <c r="E21" s="439"/>
      <c r="F21" s="41"/>
      <c r="G21" s="51"/>
    </row>
    <row r="22" spans="1:47" ht="37.15" customHeight="1" x14ac:dyDescent="0.3">
      <c r="A22" s="443"/>
      <c r="B22" s="444"/>
      <c r="C22" s="447"/>
      <c r="D22" s="447"/>
      <c r="E22" s="447"/>
      <c r="F22" s="41"/>
      <c r="G22" s="51"/>
    </row>
    <row r="23" spans="1:47" ht="37.15" customHeight="1" x14ac:dyDescent="0.3">
      <c r="A23" s="445"/>
      <c r="B23" s="446"/>
      <c r="C23" s="439"/>
      <c r="D23" s="439"/>
      <c r="E23" s="439"/>
      <c r="F23" s="41"/>
      <c r="G23" s="51"/>
    </row>
    <row r="24" spans="1:47" ht="32.25" customHeight="1" x14ac:dyDescent="0.3">
      <c r="A24" s="51"/>
      <c r="B24" s="51"/>
      <c r="C24" s="51"/>
      <c r="D24" s="51"/>
      <c r="E24" s="51"/>
      <c r="F24" s="51"/>
      <c r="G24" s="51"/>
    </row>
    <row r="25" spans="1:47" ht="32.25" customHeight="1" x14ac:dyDescent="0.3">
      <c r="A25" s="450" t="s">
        <v>242</v>
      </c>
      <c r="B25" s="450"/>
      <c r="C25" s="451"/>
      <c r="D25" s="451"/>
      <c r="E25" s="451"/>
      <c r="F25" s="451"/>
      <c r="G25" s="51"/>
    </row>
    <row r="26" spans="1:47" ht="32.25" customHeight="1" x14ac:dyDescent="0.3">
      <c r="A26" s="252" t="s">
        <v>243</v>
      </c>
      <c r="B26" s="252"/>
      <c r="C26" s="438" t="s">
        <v>225</v>
      </c>
      <c r="D26" s="438"/>
      <c r="E26" s="438"/>
      <c r="F26" s="438"/>
      <c r="G26" s="51"/>
    </row>
    <row r="27" spans="1:47" ht="32.25" customHeight="1" x14ac:dyDescent="0.3">
      <c r="A27" s="252" t="s">
        <v>244</v>
      </c>
      <c r="B27" s="252"/>
      <c r="C27" s="438" t="s">
        <v>225</v>
      </c>
      <c r="D27" s="438"/>
      <c r="E27" s="438"/>
      <c r="F27" s="438"/>
      <c r="G27" s="51"/>
    </row>
    <row r="28" spans="1:47" ht="32.25" customHeight="1" x14ac:dyDescent="0.3">
      <c r="A28" s="252" t="s">
        <v>245</v>
      </c>
      <c r="B28" s="252"/>
      <c r="C28" s="438" t="s">
        <v>225</v>
      </c>
      <c r="D28" s="438"/>
      <c r="E28" s="438"/>
      <c r="F28" s="438"/>
      <c r="G28" s="51"/>
    </row>
    <row r="29" spans="1:47" ht="32.25" customHeight="1" x14ac:dyDescent="0.3">
      <c r="A29" s="252" t="s">
        <v>246</v>
      </c>
      <c r="B29" s="252"/>
      <c r="C29" s="438" t="s">
        <v>225</v>
      </c>
      <c r="D29" s="438"/>
      <c r="E29" s="438"/>
      <c r="F29" s="438"/>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60"/>
      <c r="B31" s="460"/>
      <c r="C31" s="470"/>
      <c r="D31" s="470"/>
      <c r="E31" s="470"/>
      <c r="F31" s="470"/>
      <c r="G31" s="51"/>
    </row>
    <row r="32" spans="1:47" ht="40.15" customHeight="1" x14ac:dyDescent="0.25">
      <c r="A32" s="448" t="s">
        <v>247</v>
      </c>
      <c r="B32" s="443"/>
      <c r="C32" s="443"/>
      <c r="D32" s="443"/>
      <c r="E32" s="443"/>
      <c r="F32" s="443"/>
      <c r="G32" s="443"/>
      <c r="H32" s="443"/>
      <c r="I32" s="443"/>
    </row>
    <row r="33" spans="1:47" s="46" customFormat="1" ht="33.75" customHeight="1" x14ac:dyDescent="0.25">
      <c r="A33" s="262"/>
      <c r="B33" s="263"/>
      <c r="C33" s="137" t="s">
        <v>106</v>
      </c>
      <c r="D33" s="137" t="s">
        <v>107</v>
      </c>
      <c r="E33" s="137" t="s">
        <v>248</v>
      </c>
      <c r="F33" s="86" t="s">
        <v>109</v>
      </c>
      <c r="G33" s="86" t="s">
        <v>110</v>
      </c>
      <c r="H33" s="86" t="s">
        <v>111</v>
      </c>
      <c r="I33" s="86" t="s">
        <v>112</v>
      </c>
      <c r="J33"/>
      <c r="K33"/>
      <c r="L33"/>
      <c r="M33"/>
      <c r="N33"/>
      <c r="O33"/>
      <c r="P33"/>
    </row>
    <row r="34" spans="1:47" s="46" customFormat="1" ht="33.75" customHeight="1" x14ac:dyDescent="0.25">
      <c r="A34" s="257" t="s">
        <v>113</v>
      </c>
      <c r="B34" s="258"/>
      <c r="C34" s="112">
        <f>'Detailed planning stage'!C22</f>
        <v>398765.49</v>
      </c>
      <c r="D34" s="112">
        <f>'Detailed planning stage'!D22</f>
        <v>1017795.0800000002</v>
      </c>
      <c r="E34" s="112">
        <f>'Detailed planning stage'!E22</f>
        <v>1416560.5699999998</v>
      </c>
      <c r="F34" s="112">
        <f>'Detailed planning stage'!F22</f>
        <v>695016.46000000008</v>
      </c>
      <c r="G34" s="112" t="e">
        <f>'Detailed planning stage'!G22</f>
        <v>#VALUE!</v>
      </c>
      <c r="H34" s="112">
        <f>'Detailed planning stage'!H22</f>
        <v>322778.62000000005</v>
      </c>
      <c r="I34" s="112">
        <f>'Detailed planning stage'!I22</f>
        <v>-485226.31</v>
      </c>
      <c r="J34"/>
      <c r="K34"/>
      <c r="L34"/>
      <c r="M34"/>
      <c r="N34"/>
      <c r="O34"/>
      <c r="P34"/>
    </row>
    <row r="35" spans="1:47" ht="33.75" customHeight="1" x14ac:dyDescent="0.25">
      <c r="A35" s="257" t="s">
        <v>114</v>
      </c>
      <c r="B35" s="258"/>
      <c r="C35" s="113">
        <f>'Detailed planning stage'!C23</f>
        <v>255.04668372241764</v>
      </c>
      <c r="D35" s="113">
        <f>'Detailed planning stage'!D23</f>
        <v>650.97222897345716</v>
      </c>
      <c r="E35" s="113">
        <f>'Detailed planning stage'!E23</f>
        <v>906.01891269587452</v>
      </c>
      <c r="F35" s="113">
        <f>'Detailed planning stage'!F23</f>
        <v>444.52603773584912</v>
      </c>
      <c r="G35" s="113" t="e">
        <f>'Detailed planning stage'!G23</f>
        <v>#VALUE!</v>
      </c>
      <c r="H35" s="113">
        <f>'Detailed planning stage'!H23</f>
        <v>206.44619123760796</v>
      </c>
      <c r="I35" s="113">
        <f>'Detailed planning stage'!I23</f>
        <v>-310.34621682123441</v>
      </c>
      <c r="Q35" s="57"/>
    </row>
    <row r="36" spans="1:47" s="52" customFormat="1" ht="13" x14ac:dyDescent="0.3">
      <c r="A36" s="460"/>
      <c r="B36" s="460"/>
      <c r="C36" s="470"/>
      <c r="D36" s="470"/>
      <c r="E36" s="470"/>
      <c r="F36" s="470"/>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9" t="s">
        <v>249</v>
      </c>
      <c r="B38" s="445"/>
      <c r="C38" s="445"/>
      <c r="D38" s="445"/>
      <c r="E38" s="445"/>
      <c r="F38" s="445"/>
      <c r="G38" s="445"/>
      <c r="H38" s="445"/>
      <c r="I38" s="445"/>
      <c r="Q38" s="57"/>
    </row>
    <row r="39" spans="1:47" ht="33.75" customHeight="1" x14ac:dyDescent="0.25">
      <c r="A39" s="461"/>
      <c r="B39" s="462"/>
      <c r="C39" s="53" t="s">
        <v>250</v>
      </c>
      <c r="D39" s="137" t="s">
        <v>107</v>
      </c>
      <c r="E39" s="137" t="s">
        <v>248</v>
      </c>
      <c r="F39" s="53" t="s">
        <v>109</v>
      </c>
      <c r="G39" s="53" t="s">
        <v>110</v>
      </c>
      <c r="H39" s="53" t="s">
        <v>111</v>
      </c>
      <c r="I39" s="53" t="s">
        <v>112</v>
      </c>
      <c r="Q39" s="57"/>
    </row>
    <row r="40" spans="1:47" ht="35.65" customHeight="1" x14ac:dyDescent="0.25">
      <c r="A40" s="257" t="s">
        <v>113</v>
      </c>
      <c r="B40" s="258"/>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5">
      <c r="A41" s="257" t="s">
        <v>114</v>
      </c>
      <c r="B41" s="258"/>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5">
      <c r="A42" s="257" t="s">
        <v>115</v>
      </c>
      <c r="B42" s="258"/>
      <c r="C42" s="491"/>
      <c r="D42" s="492"/>
      <c r="E42" s="493"/>
      <c r="F42" s="391"/>
      <c r="G42" s="392"/>
      <c r="H42" s="392"/>
      <c r="I42" s="393"/>
      <c r="Q42" s="57"/>
    </row>
    <row r="43" spans="1:47" ht="37.9" customHeight="1" x14ac:dyDescent="0.25">
      <c r="A43" s="257" t="s">
        <v>229</v>
      </c>
      <c r="B43" s="258"/>
      <c r="C43" s="138" t="e">
        <f>VLOOKUP($C$42,'WLC benchmarks'!$B$10:$E$13,2, TRUE)</f>
        <v>#N/A</v>
      </c>
      <c r="D43" s="138" t="e">
        <f>VLOOKUP($C$42,'WLC benchmarks'!$B$10:$E$13,3, TRUE)</f>
        <v>#N/A</v>
      </c>
      <c r="E43" s="138" t="e">
        <f>VLOOKUP($C$42,'WLC benchmarks'!$B$10:$E$13,4, TRUE)</f>
        <v>#N/A</v>
      </c>
      <c r="F43" s="394"/>
      <c r="G43" s="395"/>
      <c r="H43" s="395"/>
      <c r="I43" s="396"/>
      <c r="Q43" s="57"/>
    </row>
    <row r="44" spans="1:47" ht="37.9" customHeight="1" x14ac:dyDescent="0.25">
      <c r="A44" s="257" t="s">
        <v>251</v>
      </c>
      <c r="B44" s="258"/>
      <c r="C44" s="139" t="e">
        <f>VLOOKUP($C$42,'WLC benchmarks'!$B$16:$E$19,2, TRUE)</f>
        <v>#N/A</v>
      </c>
      <c r="D44" s="139" t="e">
        <f>VLOOKUP($C$42,'WLC benchmarks'!$B$16:$E$19,3, TRUE)</f>
        <v>#N/A</v>
      </c>
      <c r="E44" s="139" t="e">
        <f>VLOOKUP($C$42,'WLC benchmarks'!$B$16:$E$19,4, TRUE)</f>
        <v>#N/A</v>
      </c>
      <c r="F44" s="397"/>
      <c r="G44" s="398"/>
      <c r="H44" s="398"/>
      <c r="I44" s="399"/>
      <c r="Q44" s="57"/>
    </row>
    <row r="45" spans="1:47" ht="47.25" customHeight="1" x14ac:dyDescent="0.25">
      <c r="A45" s="257" t="s">
        <v>252</v>
      </c>
      <c r="B45" s="258"/>
      <c r="C45" s="438" t="s">
        <v>253</v>
      </c>
      <c r="D45" s="438"/>
      <c r="E45" s="438"/>
      <c r="F45" s="438"/>
      <c r="G45" s="438"/>
      <c r="H45" s="438"/>
      <c r="I45" s="438"/>
      <c r="Q45" s="57"/>
    </row>
    <row r="46" spans="1:47" ht="84" customHeight="1" x14ac:dyDescent="0.25">
      <c r="A46" s="257" t="s">
        <v>254</v>
      </c>
      <c r="B46" s="258"/>
      <c r="C46" s="439" t="s">
        <v>120</v>
      </c>
      <c r="D46" s="439"/>
      <c r="E46" s="439"/>
      <c r="F46" s="439"/>
      <c r="G46" s="439"/>
      <c r="H46" s="439"/>
      <c r="I46" s="439"/>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35" t="s">
        <v>121</v>
      </c>
      <c r="B48" s="436"/>
      <c r="C48" s="436"/>
      <c r="D48" s="436"/>
      <c r="E48" s="436"/>
      <c r="F48" s="437"/>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52" t="s">
        <v>255</v>
      </c>
      <c r="B49" s="252"/>
      <c r="C49" s="438"/>
      <c r="D49" s="438"/>
      <c r="E49" s="438"/>
      <c r="F49" s="438"/>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52" t="s">
        <v>256</v>
      </c>
      <c r="B50" s="252"/>
      <c r="C50" s="439"/>
      <c r="D50" s="439"/>
      <c r="E50" s="439"/>
      <c r="F50" s="439"/>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52" t="s">
        <v>257</v>
      </c>
      <c r="B51" s="252"/>
      <c r="C51" s="439" t="s">
        <v>54</v>
      </c>
      <c r="D51" s="439"/>
      <c r="E51" s="439"/>
      <c r="F51" s="439"/>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43" t="s">
        <v>258</v>
      </c>
      <c r="B53" s="444"/>
      <c r="C53" s="255" t="s">
        <v>259</v>
      </c>
      <c r="D53" s="255"/>
      <c r="E53" s="255"/>
      <c r="F53" s="58" t="s">
        <v>260</v>
      </c>
      <c r="G53" s="51"/>
      <c r="H53" s="56"/>
      <c r="I53" s="56"/>
      <c r="J53" s="59"/>
      <c r="K53" s="59"/>
      <c r="L53" s="59"/>
      <c r="M53" s="59"/>
      <c r="N53" s="57"/>
      <c r="O53" s="57"/>
      <c r="P53" s="57"/>
      <c r="Q53" s="57"/>
    </row>
    <row r="54" spans="1:49" s="63" customFormat="1" ht="13" x14ac:dyDescent="0.3">
      <c r="A54" s="443"/>
      <c r="B54" s="444"/>
      <c r="C54" s="439" t="s">
        <v>127</v>
      </c>
      <c r="D54" s="439"/>
      <c r="E54" s="439"/>
      <c r="F54" s="41"/>
      <c r="G54" s="51"/>
    </row>
    <row r="55" spans="1:49" s="46" customFormat="1" ht="13" x14ac:dyDescent="0.3">
      <c r="A55" s="443"/>
      <c r="B55" s="444"/>
      <c r="C55" s="447"/>
      <c r="D55" s="447"/>
      <c r="E55" s="447"/>
      <c r="F55" s="41"/>
      <c r="G55" s="51"/>
    </row>
    <row r="56" spans="1:49" s="46" customFormat="1" ht="12.75" customHeight="1" x14ac:dyDescent="0.3">
      <c r="A56" s="445"/>
      <c r="B56" s="446"/>
      <c r="C56" s="439"/>
      <c r="D56" s="439"/>
      <c r="E56" s="439"/>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89" t="s">
        <v>261</v>
      </c>
      <c r="B58" s="490"/>
      <c r="C58" s="486" t="s">
        <v>262</v>
      </c>
      <c r="D58" s="487"/>
      <c r="E58" s="487"/>
      <c r="F58" s="48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48"/>
      <c r="B59" s="444"/>
      <c r="C59" s="486" t="s">
        <v>263</v>
      </c>
      <c r="D59" s="487"/>
      <c r="E59" s="487"/>
      <c r="F59" s="488"/>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48"/>
      <c r="B60" s="444"/>
      <c r="C60" s="486"/>
      <c r="D60" s="487"/>
      <c r="E60" s="487"/>
      <c r="F60" s="488"/>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49"/>
      <c r="B61" s="446"/>
      <c r="C61" s="486"/>
      <c r="D61" s="487"/>
      <c r="E61" s="487"/>
      <c r="F61" s="488"/>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65" t="s">
        <v>132</v>
      </c>
      <c r="B63" s="466"/>
      <c r="C63" s="225" t="s">
        <v>133</v>
      </c>
      <c r="D63" s="365"/>
      <c r="E63" s="229" t="s">
        <v>134</v>
      </c>
      <c r="F63" s="376" t="s">
        <v>135</v>
      </c>
      <c r="G63" s="377"/>
      <c r="H63" s="225" t="s">
        <v>136</v>
      </c>
      <c r="I63" s="226"/>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58" t="s">
        <v>137</v>
      </c>
      <c r="B64" s="459"/>
      <c r="C64" s="64" t="s">
        <v>138</v>
      </c>
      <c r="D64" s="64" t="s">
        <v>139</v>
      </c>
      <c r="E64" s="230"/>
      <c r="F64" s="378"/>
      <c r="G64" s="379"/>
      <c r="H64" s="64" t="s">
        <v>140</v>
      </c>
      <c r="I64" s="64" t="s">
        <v>141</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76" t="s">
        <v>142</v>
      </c>
      <c r="B65" s="477"/>
      <c r="C65" s="65" t="s">
        <v>143</v>
      </c>
      <c r="D65" s="88" t="s">
        <v>144</v>
      </c>
      <c r="E65" s="373" t="s">
        <v>145</v>
      </c>
      <c r="F65" s="358" t="s">
        <v>146</v>
      </c>
      <c r="G65" s="359"/>
      <c r="H65" s="88" t="s">
        <v>147</v>
      </c>
      <c r="I65" s="88" t="s">
        <v>148</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78"/>
      <c r="B66" s="479"/>
      <c r="C66" s="67" t="s">
        <v>149</v>
      </c>
      <c r="D66" s="88" t="s">
        <v>150</v>
      </c>
      <c r="E66" s="374"/>
      <c r="F66" s="231"/>
      <c r="G66" s="360"/>
      <c r="H66" s="88" t="s">
        <v>151</v>
      </c>
      <c r="I66" s="88" t="s">
        <v>152</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78"/>
      <c r="B67" s="479"/>
      <c r="C67" s="67" t="s">
        <v>153</v>
      </c>
      <c r="D67" s="89" t="s">
        <v>154</v>
      </c>
      <c r="E67" s="375"/>
      <c r="F67" s="361"/>
      <c r="G67" s="362"/>
      <c r="H67" s="89" t="s">
        <v>147</v>
      </c>
      <c r="I67" s="89" t="s">
        <v>147</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155</v>
      </c>
      <c r="C68" s="40"/>
      <c r="D68" s="13"/>
      <c r="E68" s="237"/>
      <c r="F68" s="463"/>
      <c r="G68" s="464"/>
      <c r="H68" s="17"/>
      <c r="I68" s="17"/>
      <c r="J68" s="231" t="s">
        <v>156</v>
      </c>
      <c r="K68" s="232"/>
      <c r="L68" s="232"/>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157</v>
      </c>
      <c r="C69" s="14"/>
      <c r="D69" s="15"/>
      <c r="E69" s="238"/>
      <c r="F69" s="463"/>
      <c r="G69" s="464"/>
      <c r="H69" s="17"/>
      <c r="I69" s="17"/>
      <c r="J69" s="231"/>
      <c r="K69" s="232"/>
      <c r="L69" s="232"/>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158</v>
      </c>
      <c r="C70" s="14"/>
      <c r="D70" s="15"/>
      <c r="E70" s="238"/>
      <c r="F70" s="463"/>
      <c r="G70" s="464"/>
      <c r="H70" s="17"/>
      <c r="I70" s="17"/>
      <c r="J70" s="231"/>
      <c r="K70" s="232"/>
      <c r="L70" s="232"/>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159</v>
      </c>
      <c r="C71" s="14"/>
      <c r="D71" s="15"/>
      <c r="E71" s="239"/>
      <c r="F71" s="463"/>
      <c r="G71" s="464"/>
      <c r="H71" s="17"/>
      <c r="I71" s="17"/>
      <c r="J71" s="231"/>
      <c r="K71" s="232"/>
      <c r="L71" s="232"/>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160</v>
      </c>
      <c r="C72" s="14"/>
      <c r="D72" s="15"/>
      <c r="E72" s="19"/>
      <c r="F72" s="463"/>
      <c r="G72" s="464"/>
      <c r="H72" s="17"/>
      <c r="I72" s="17"/>
      <c r="J72" s="231"/>
      <c r="K72" s="232"/>
      <c r="L72" s="232"/>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161</v>
      </c>
      <c r="C73" s="14"/>
      <c r="D73" s="15"/>
      <c r="E73" s="19"/>
      <c r="F73" s="463"/>
      <c r="G73" s="464"/>
      <c r="H73" s="17"/>
      <c r="I73" s="17"/>
      <c r="J73" s="231"/>
      <c r="K73" s="232"/>
      <c r="L73" s="232"/>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162</v>
      </c>
      <c r="C74" s="14"/>
      <c r="D74" s="15"/>
      <c r="E74" s="19"/>
      <c r="F74" s="463"/>
      <c r="G74" s="464"/>
      <c r="H74" s="17"/>
      <c r="I74" s="17"/>
      <c r="J74" s="231"/>
      <c r="K74" s="232"/>
      <c r="L74" s="232"/>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163</v>
      </c>
      <c r="C75" s="14"/>
      <c r="D75" s="15"/>
      <c r="E75" s="19"/>
      <c r="F75" s="463"/>
      <c r="G75" s="464"/>
      <c r="H75" s="17"/>
      <c r="I75" s="17"/>
      <c r="J75" s="231"/>
      <c r="K75" s="232"/>
      <c r="L75" s="232"/>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164</v>
      </c>
      <c r="C76" s="14"/>
      <c r="D76" s="15"/>
      <c r="E76" s="19"/>
      <c r="F76" s="463"/>
      <c r="G76" s="464"/>
      <c r="H76" s="17"/>
      <c r="I76" s="17"/>
      <c r="J76" s="231"/>
      <c r="K76" s="232"/>
      <c r="L76" s="232"/>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165</v>
      </c>
      <c r="C77" s="14"/>
      <c r="D77" s="15"/>
      <c r="E77" s="19"/>
      <c r="F77" s="463"/>
      <c r="G77" s="464"/>
      <c r="H77" s="17"/>
      <c r="I77" s="17"/>
      <c r="J77" s="231"/>
      <c r="K77" s="232"/>
      <c r="L77" s="232"/>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166</v>
      </c>
      <c r="C78" s="14"/>
      <c r="D78" s="15"/>
      <c r="E78" s="19"/>
      <c r="F78" s="463"/>
      <c r="G78" s="464"/>
      <c r="H78" s="17"/>
      <c r="I78" s="17"/>
      <c r="J78" s="231"/>
      <c r="K78" s="232"/>
      <c r="L78" s="232"/>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167</v>
      </c>
      <c r="C79" s="14"/>
      <c r="D79" s="15"/>
      <c r="E79" s="19"/>
      <c r="F79" s="463"/>
      <c r="G79" s="464"/>
      <c r="H79" s="17"/>
      <c r="I79" s="17"/>
      <c r="J79" s="231"/>
      <c r="K79" s="232"/>
      <c r="L79" s="232"/>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168</v>
      </c>
      <c r="C80" s="14"/>
      <c r="D80" s="15"/>
      <c r="E80" s="19"/>
      <c r="F80" s="463"/>
      <c r="G80" s="464"/>
      <c r="H80" s="17"/>
      <c r="I80" s="17"/>
      <c r="J80" s="231"/>
      <c r="K80" s="232"/>
      <c r="L80" s="232"/>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169</v>
      </c>
      <c r="C81" s="14"/>
      <c r="D81" s="15"/>
      <c r="E81" s="19"/>
      <c r="F81" s="463"/>
      <c r="G81" s="464"/>
      <c r="H81" s="17"/>
      <c r="I81" s="17"/>
      <c r="J81" s="231"/>
      <c r="K81" s="232"/>
      <c r="L81" s="232"/>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170</v>
      </c>
      <c r="C82" s="14"/>
      <c r="D82" s="15"/>
      <c r="E82" s="19"/>
      <c r="F82" s="463"/>
      <c r="G82" s="464"/>
      <c r="H82" s="17"/>
      <c r="I82" s="17"/>
      <c r="J82" s="231"/>
      <c r="K82" s="232"/>
      <c r="L82" s="232"/>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171</v>
      </c>
      <c r="C83" s="14"/>
      <c r="D83" s="15"/>
      <c r="E83" s="19"/>
      <c r="F83" s="463"/>
      <c r="G83" s="464"/>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172</v>
      </c>
      <c r="C84" s="14"/>
      <c r="D84" s="15"/>
      <c r="E84" s="19"/>
      <c r="F84" s="463"/>
      <c r="G84" s="464"/>
      <c r="H84" s="17"/>
      <c r="I84" s="17"/>
      <c r="J84" s="231"/>
      <c r="K84" s="232"/>
      <c r="L84" s="232"/>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173</v>
      </c>
      <c r="C85" s="14"/>
      <c r="D85" s="15"/>
      <c r="E85" s="19"/>
      <c r="F85" s="463"/>
      <c r="G85" s="464"/>
      <c r="H85" s="17"/>
      <c r="I85" s="17"/>
      <c r="J85" s="231"/>
      <c r="K85" s="232"/>
      <c r="L85" s="232"/>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174</v>
      </c>
      <c r="C86" s="16"/>
      <c r="D86" s="13"/>
      <c r="E86" s="127"/>
      <c r="F86" s="463"/>
      <c r="G86" s="464"/>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74"/>
      <c r="G87" s="475"/>
      <c r="H87" s="18"/>
      <c r="I87" s="18"/>
      <c r="J87" s="231"/>
      <c r="K87" s="232"/>
      <c r="L87" s="232"/>
      <c r="M87"/>
      <c r="N87"/>
      <c r="O87"/>
      <c r="P87"/>
      <c r="Q87"/>
      <c r="R87"/>
      <c r="S87"/>
      <c r="T87"/>
      <c r="U87"/>
      <c r="V87"/>
      <c r="W87"/>
      <c r="X87"/>
      <c r="Y87"/>
      <c r="Z87"/>
      <c r="AA87"/>
      <c r="AB87"/>
      <c r="AC87"/>
      <c r="AD87"/>
      <c r="AE87"/>
      <c r="AF87"/>
      <c r="AG87"/>
      <c r="AH87"/>
      <c r="AI87"/>
      <c r="AJ87"/>
    </row>
    <row r="88" spans="1:47" s="76" customFormat="1" ht="31.5" customHeight="1" x14ac:dyDescent="0.25">
      <c r="A88" s="458" t="s">
        <v>175</v>
      </c>
      <c r="B88" s="459"/>
      <c r="C88" s="64" t="s">
        <v>176</v>
      </c>
      <c r="D88" s="64" t="s">
        <v>232</v>
      </c>
      <c r="E88" s="161" t="s">
        <v>233</v>
      </c>
      <c r="F88" s="179" t="s">
        <v>179</v>
      </c>
      <c r="G88" s="180" t="s">
        <v>180</v>
      </c>
      <c r="H88" s="457"/>
      <c r="I88" s="457"/>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181</v>
      </c>
      <c r="B89" s="72" t="s">
        <v>182</v>
      </c>
      <c r="C89" s="14"/>
      <c r="D89" s="15"/>
      <c r="E89" s="19"/>
      <c r="F89" s="172"/>
      <c r="G89" s="173"/>
      <c r="H89" s="457"/>
      <c r="I89" s="457"/>
      <c r="J89" s="234" t="s">
        <v>183</v>
      </c>
      <c r="K89" s="234"/>
      <c r="L89" s="234"/>
      <c r="M89"/>
      <c r="N89"/>
      <c r="O89"/>
      <c r="P89"/>
      <c r="Q89"/>
      <c r="R89"/>
      <c r="S89"/>
      <c r="T89"/>
      <c r="U89"/>
      <c r="V89"/>
      <c r="W89"/>
      <c r="X89"/>
      <c r="Y89"/>
      <c r="Z89"/>
      <c r="AA89"/>
      <c r="AB89"/>
      <c r="AC89"/>
      <c r="AD89"/>
      <c r="AE89"/>
      <c r="AF89"/>
      <c r="AG89"/>
      <c r="AH89"/>
      <c r="AI89"/>
      <c r="AJ89"/>
    </row>
    <row r="90" spans="1:47" s="76" customFormat="1" ht="19.5" customHeight="1" x14ac:dyDescent="0.25">
      <c r="A90" s="71" t="s">
        <v>184</v>
      </c>
      <c r="B90" s="72" t="s">
        <v>185</v>
      </c>
      <c r="C90" s="14"/>
      <c r="D90" s="15"/>
      <c r="E90" s="19"/>
      <c r="F90" s="160"/>
      <c r="G90" s="174"/>
      <c r="H90" s="432"/>
      <c r="I90" s="433"/>
      <c r="J90" s="232"/>
      <c r="K90" s="232"/>
      <c r="L90" s="232"/>
      <c r="M90"/>
      <c r="N90"/>
      <c r="O90"/>
      <c r="P90"/>
      <c r="Q90"/>
      <c r="R90"/>
      <c r="S90"/>
      <c r="T90"/>
      <c r="U90"/>
      <c r="V90"/>
      <c r="W90"/>
      <c r="X90"/>
      <c r="Y90"/>
      <c r="Z90"/>
      <c r="AA90"/>
      <c r="AB90"/>
      <c r="AC90"/>
      <c r="AD90"/>
      <c r="AE90"/>
      <c r="AF90"/>
      <c r="AG90"/>
      <c r="AH90"/>
      <c r="AI90"/>
      <c r="AJ90"/>
    </row>
    <row r="91" spans="1:47" s="76" customFormat="1" ht="19.5" customHeight="1" x14ac:dyDescent="0.25">
      <c r="A91" s="71" t="s">
        <v>186</v>
      </c>
      <c r="B91" s="72" t="s">
        <v>187</v>
      </c>
      <c r="C91" s="14"/>
      <c r="D91" s="15"/>
      <c r="E91" s="19"/>
      <c r="F91" s="160"/>
      <c r="G91" s="174"/>
      <c r="H91" s="457"/>
      <c r="I91" s="457"/>
      <c r="J91" s="232"/>
      <c r="K91" s="232"/>
      <c r="L91" s="232"/>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188</v>
      </c>
      <c r="D92" s="133">
        <f>SUM(D68:D87)+SUM(D89:D91)</f>
        <v>0</v>
      </c>
      <c r="E92" s="427"/>
      <c r="F92" s="427"/>
      <c r="G92" s="427"/>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30" t="s">
        <v>189</v>
      </c>
      <c r="D93" s="131" t="e">
        <f>D92/$C$6</f>
        <v>#DIV/0!</v>
      </c>
      <c r="E93" s="428"/>
      <c r="F93" s="428"/>
      <c r="G93" s="428"/>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6"/>
      <c r="B95" s="96"/>
      <c r="C95" s="96"/>
      <c r="D95" s="96"/>
      <c r="E95" s="96"/>
      <c r="F95" s="96"/>
    </row>
    <row r="96" spans="1:47" ht="27" customHeight="1" x14ac:dyDescent="0.25">
      <c r="A96" s="480" t="s">
        <v>264</v>
      </c>
      <c r="B96" s="481"/>
      <c r="C96" s="298" t="s">
        <v>235</v>
      </c>
      <c r="D96" s="298" t="s">
        <v>192</v>
      </c>
      <c r="E96" s="300" t="s">
        <v>193</v>
      </c>
      <c r="F96" s="301"/>
      <c r="G96" s="304" t="s">
        <v>194</v>
      </c>
      <c r="H96" s="304"/>
      <c r="I96" s="304"/>
      <c r="J96" s="304"/>
      <c r="K96" s="304"/>
      <c r="L96" s="304"/>
      <c r="M96" s="304"/>
      <c r="N96" s="301"/>
      <c r="O96" s="300" t="s">
        <v>195</v>
      </c>
      <c r="P96" s="304"/>
      <c r="Q96" s="304"/>
      <c r="R96" s="301"/>
      <c r="S96" s="350" t="s">
        <v>196</v>
      </c>
      <c r="T96" s="298" t="s">
        <v>197</v>
      </c>
    </row>
    <row r="97" spans="1:20" ht="27" customHeight="1" x14ac:dyDescent="0.25">
      <c r="A97" s="482"/>
      <c r="B97" s="483"/>
      <c r="C97" s="473"/>
      <c r="D97" s="299"/>
      <c r="E97" s="302"/>
      <c r="F97" s="303"/>
      <c r="G97" s="305"/>
      <c r="H97" s="305"/>
      <c r="I97" s="305"/>
      <c r="J97" s="305"/>
      <c r="K97" s="305"/>
      <c r="L97" s="305"/>
      <c r="M97" s="305"/>
      <c r="N97" s="303"/>
      <c r="O97" s="302"/>
      <c r="P97" s="305"/>
      <c r="Q97" s="305"/>
      <c r="R97" s="303"/>
      <c r="S97" s="351"/>
      <c r="T97" s="299"/>
    </row>
    <row r="98" spans="1:20" ht="27" customHeight="1" x14ac:dyDescent="0.25">
      <c r="A98" s="484"/>
      <c r="B98" s="485"/>
      <c r="C98" s="473"/>
      <c r="D98" s="345" t="s">
        <v>198</v>
      </c>
      <c r="E98" s="346"/>
      <c r="F98" s="347"/>
      <c r="G98" s="345" t="s">
        <v>199</v>
      </c>
      <c r="H98" s="346"/>
      <c r="I98" s="346"/>
      <c r="J98" s="346"/>
      <c r="K98" s="346"/>
      <c r="L98" s="346"/>
      <c r="M98" s="346"/>
      <c r="N98" s="347"/>
      <c r="O98" s="345" t="s">
        <v>200</v>
      </c>
      <c r="P98" s="346"/>
      <c r="Q98" s="346"/>
      <c r="R98" s="347"/>
      <c r="S98" s="351"/>
      <c r="T98" s="298" t="s">
        <v>112</v>
      </c>
    </row>
    <row r="99" spans="1:20" ht="27" customHeight="1" x14ac:dyDescent="0.25">
      <c r="A99" s="77" t="s">
        <v>137</v>
      </c>
      <c r="B99" s="78"/>
      <c r="C99" s="299"/>
      <c r="D99" s="79" t="s">
        <v>201</v>
      </c>
      <c r="E99" s="79" t="s">
        <v>202</v>
      </c>
      <c r="F99" s="79" t="s">
        <v>203</v>
      </c>
      <c r="G99" s="79" t="s">
        <v>204</v>
      </c>
      <c r="H99" s="79" t="s">
        <v>205</v>
      </c>
      <c r="I99" s="79" t="s">
        <v>206</v>
      </c>
      <c r="J99" s="79" t="s">
        <v>207</v>
      </c>
      <c r="K99" s="79" t="s">
        <v>208</v>
      </c>
      <c r="L99" s="345" t="s">
        <v>209</v>
      </c>
      <c r="M99" s="347"/>
      <c r="N99" s="79" t="s">
        <v>210</v>
      </c>
      <c r="O99" s="79" t="s">
        <v>211</v>
      </c>
      <c r="P99" s="79" t="s">
        <v>212</v>
      </c>
      <c r="Q99" s="79" t="s">
        <v>213</v>
      </c>
      <c r="R99" s="79" t="s">
        <v>214</v>
      </c>
      <c r="S99" s="352"/>
      <c r="T99" s="299"/>
    </row>
    <row r="100" spans="1:20" ht="30" customHeight="1" x14ac:dyDescent="0.25">
      <c r="A100" s="80">
        <v>0.1</v>
      </c>
      <c r="B100" s="72" t="s">
        <v>155</v>
      </c>
      <c r="C100" s="414"/>
      <c r="D100" s="415"/>
      <c r="E100" s="415"/>
      <c r="F100" s="415"/>
      <c r="G100" s="415"/>
      <c r="H100" s="415"/>
      <c r="I100" s="415"/>
      <c r="J100" s="415"/>
      <c r="K100" s="415"/>
      <c r="L100" s="415"/>
      <c r="M100" s="415"/>
      <c r="N100" s="416"/>
      <c r="O100" s="34" t="s">
        <v>215</v>
      </c>
      <c r="P100" s="34"/>
      <c r="Q100" s="34"/>
      <c r="R100" s="34"/>
      <c r="S100" s="118">
        <f>SUM(C100:R100)</f>
        <v>0</v>
      </c>
      <c r="T100" s="37"/>
    </row>
    <row r="101" spans="1:20" ht="30" customHeight="1" x14ac:dyDescent="0.25">
      <c r="A101" s="71">
        <v>0.2</v>
      </c>
      <c r="B101" s="72" t="s">
        <v>157</v>
      </c>
      <c r="C101" s="311"/>
      <c r="D101" s="312"/>
      <c r="E101" s="312"/>
      <c r="F101" s="312"/>
      <c r="G101" s="312"/>
      <c r="H101" s="312"/>
      <c r="I101" s="312"/>
      <c r="J101" s="312"/>
      <c r="K101" s="312"/>
      <c r="L101" s="312"/>
      <c r="M101" s="312"/>
      <c r="N101" s="313"/>
      <c r="O101" s="34" t="s">
        <v>215</v>
      </c>
      <c r="P101" s="34"/>
      <c r="Q101" s="34"/>
      <c r="R101" s="34"/>
      <c r="S101" s="118">
        <f t="shared" ref="S101:S119" si="1">SUM(C101:R101)</f>
        <v>0</v>
      </c>
      <c r="T101" s="31"/>
    </row>
    <row r="102" spans="1:20" ht="30" customHeight="1" x14ac:dyDescent="0.25">
      <c r="A102" s="71">
        <v>0.3</v>
      </c>
      <c r="B102" s="72" t="s">
        <v>158</v>
      </c>
      <c r="C102" s="31"/>
      <c r="D102" s="31"/>
      <c r="E102" s="32"/>
      <c r="F102" s="33"/>
      <c r="G102" s="33"/>
      <c r="H102" s="34"/>
      <c r="I102" s="34"/>
      <c r="J102" s="34"/>
      <c r="K102" s="34"/>
      <c r="L102" s="414"/>
      <c r="M102" s="415"/>
      <c r="N102" s="416"/>
      <c r="O102" s="34" t="s">
        <v>215</v>
      </c>
      <c r="P102" s="34"/>
      <c r="Q102" s="34"/>
      <c r="R102" s="34"/>
      <c r="S102" s="118">
        <f t="shared" si="1"/>
        <v>0</v>
      </c>
      <c r="T102" s="31"/>
    </row>
    <row r="103" spans="1:20" ht="30" customHeight="1" x14ac:dyDescent="0.25">
      <c r="A103" s="71">
        <v>0.4</v>
      </c>
      <c r="B103" s="72" t="s">
        <v>159</v>
      </c>
      <c r="C103" s="31"/>
      <c r="D103" s="31"/>
      <c r="E103" s="32"/>
      <c r="F103" s="33"/>
      <c r="G103" s="35"/>
      <c r="H103" s="34"/>
      <c r="I103" s="34"/>
      <c r="J103" s="34"/>
      <c r="K103" s="34"/>
      <c r="L103" s="308"/>
      <c r="M103" s="309"/>
      <c r="N103" s="310"/>
      <c r="O103" s="34" t="s">
        <v>215</v>
      </c>
      <c r="P103" s="34"/>
      <c r="Q103" s="34"/>
      <c r="R103" s="34"/>
      <c r="S103" s="118">
        <f t="shared" si="1"/>
        <v>0</v>
      </c>
      <c r="T103" s="34"/>
    </row>
    <row r="104" spans="1:20" ht="30" customHeight="1" x14ac:dyDescent="0.25">
      <c r="A104" s="71">
        <v>0.5</v>
      </c>
      <c r="B104" s="72" t="s">
        <v>216</v>
      </c>
      <c r="C104" s="31"/>
      <c r="D104" s="31"/>
      <c r="E104" s="32"/>
      <c r="F104" s="33"/>
      <c r="G104" s="35"/>
      <c r="H104" s="34"/>
      <c r="I104" s="34"/>
      <c r="J104" s="34"/>
      <c r="K104" s="34"/>
      <c r="L104" s="308"/>
      <c r="M104" s="309"/>
      <c r="N104" s="310"/>
      <c r="O104" s="34" t="s">
        <v>215</v>
      </c>
      <c r="P104" s="34"/>
      <c r="Q104" s="34"/>
      <c r="R104" s="34"/>
      <c r="S104" s="118">
        <f t="shared" si="1"/>
        <v>0</v>
      </c>
      <c r="T104" s="34"/>
    </row>
    <row r="105" spans="1:20" ht="30" customHeight="1" x14ac:dyDescent="0.25">
      <c r="A105" s="71">
        <v>1</v>
      </c>
      <c r="B105" s="72" t="s">
        <v>160</v>
      </c>
      <c r="C105" s="31"/>
      <c r="D105" s="31"/>
      <c r="E105" s="36"/>
      <c r="F105" s="31"/>
      <c r="G105" s="34"/>
      <c r="H105" s="34"/>
      <c r="I105" s="34"/>
      <c r="J105" s="34"/>
      <c r="K105" s="34"/>
      <c r="L105" s="308"/>
      <c r="M105" s="309"/>
      <c r="N105" s="310"/>
      <c r="O105" s="34" t="s">
        <v>215</v>
      </c>
      <c r="P105" s="34"/>
      <c r="Q105" s="34"/>
      <c r="R105" s="34"/>
      <c r="S105" s="118">
        <f t="shared" si="1"/>
        <v>0</v>
      </c>
      <c r="T105" s="34"/>
    </row>
    <row r="106" spans="1:20" ht="30" customHeight="1" x14ac:dyDescent="0.25">
      <c r="A106" s="71">
        <v>2.1</v>
      </c>
      <c r="B106" s="72" t="s">
        <v>161</v>
      </c>
      <c r="C106" s="31"/>
      <c r="D106" s="31"/>
      <c r="E106" s="31"/>
      <c r="F106" s="31"/>
      <c r="G106" s="31"/>
      <c r="H106" s="34"/>
      <c r="I106" s="34"/>
      <c r="J106" s="34"/>
      <c r="K106" s="34"/>
      <c r="L106" s="308"/>
      <c r="M106" s="309"/>
      <c r="N106" s="310"/>
      <c r="O106" s="34" t="s">
        <v>215</v>
      </c>
      <c r="P106" s="34"/>
      <c r="Q106" s="34"/>
      <c r="R106" s="34"/>
      <c r="S106" s="118">
        <f t="shared" si="1"/>
        <v>0</v>
      </c>
      <c r="T106" s="31"/>
    </row>
    <row r="107" spans="1:20" ht="30" customHeight="1" x14ac:dyDescent="0.25">
      <c r="A107" s="71">
        <v>2.2000000000000002</v>
      </c>
      <c r="B107" s="72" t="s">
        <v>162</v>
      </c>
      <c r="C107" s="31"/>
      <c r="D107" s="31"/>
      <c r="E107" s="36"/>
      <c r="F107" s="31"/>
      <c r="G107" s="31"/>
      <c r="H107" s="34"/>
      <c r="I107" s="34"/>
      <c r="J107" s="34"/>
      <c r="K107" s="34"/>
      <c r="L107" s="308"/>
      <c r="M107" s="309"/>
      <c r="N107" s="310"/>
      <c r="O107" s="34" t="s">
        <v>215</v>
      </c>
      <c r="P107" s="34"/>
      <c r="Q107" s="34"/>
      <c r="R107" s="34"/>
      <c r="S107" s="118">
        <f t="shared" si="1"/>
        <v>0</v>
      </c>
      <c r="T107" s="31"/>
    </row>
    <row r="108" spans="1:20" ht="30" customHeight="1" x14ac:dyDescent="0.25">
      <c r="A108" s="71">
        <v>2.2999999999999998</v>
      </c>
      <c r="B108" s="72" t="s">
        <v>163</v>
      </c>
      <c r="C108" s="31"/>
      <c r="D108" s="31"/>
      <c r="E108" s="36"/>
      <c r="F108" s="31"/>
      <c r="G108" s="31"/>
      <c r="H108" s="34"/>
      <c r="I108" s="34"/>
      <c r="J108" s="34"/>
      <c r="K108" s="34"/>
      <c r="L108" s="308"/>
      <c r="M108" s="309"/>
      <c r="N108" s="310"/>
      <c r="O108" s="34" t="s">
        <v>215</v>
      </c>
      <c r="P108" s="34"/>
      <c r="Q108" s="34"/>
      <c r="R108" s="34"/>
      <c r="S108" s="118">
        <f t="shared" si="1"/>
        <v>0</v>
      </c>
      <c r="T108" s="31"/>
    </row>
    <row r="109" spans="1:20" ht="30" customHeight="1" x14ac:dyDescent="0.25">
      <c r="A109" s="71">
        <v>2.4</v>
      </c>
      <c r="B109" s="72" t="s">
        <v>164</v>
      </c>
      <c r="C109" s="31"/>
      <c r="D109" s="31"/>
      <c r="E109" s="36"/>
      <c r="F109" s="31"/>
      <c r="G109" s="31"/>
      <c r="H109" s="34"/>
      <c r="I109" s="34"/>
      <c r="J109" s="34"/>
      <c r="K109" s="34"/>
      <c r="L109" s="308"/>
      <c r="M109" s="309"/>
      <c r="N109" s="310"/>
      <c r="O109" s="34" t="s">
        <v>215</v>
      </c>
      <c r="P109" s="34"/>
      <c r="Q109" s="34"/>
      <c r="R109" s="34"/>
      <c r="S109" s="118">
        <f t="shared" si="1"/>
        <v>0</v>
      </c>
      <c r="T109" s="31"/>
    </row>
    <row r="110" spans="1:20" ht="30" customHeight="1" x14ac:dyDescent="0.25">
      <c r="A110" s="71">
        <v>2.5</v>
      </c>
      <c r="B110" s="72" t="s">
        <v>165</v>
      </c>
      <c r="C110" s="31"/>
      <c r="D110" s="31"/>
      <c r="E110" s="36"/>
      <c r="F110" s="31"/>
      <c r="G110" s="31"/>
      <c r="H110" s="34"/>
      <c r="I110" s="34"/>
      <c r="J110" s="34"/>
      <c r="K110" s="34"/>
      <c r="L110" s="308"/>
      <c r="M110" s="309"/>
      <c r="N110" s="310"/>
      <c r="O110" s="34" t="s">
        <v>215</v>
      </c>
      <c r="P110" s="34"/>
      <c r="Q110" s="34"/>
      <c r="R110" s="34"/>
      <c r="S110" s="118">
        <f t="shared" si="1"/>
        <v>0</v>
      </c>
      <c r="T110" s="31"/>
    </row>
    <row r="111" spans="1:20" ht="30" customHeight="1" x14ac:dyDescent="0.25">
      <c r="A111" s="71">
        <v>2.6</v>
      </c>
      <c r="B111" s="72" t="s">
        <v>166</v>
      </c>
      <c r="C111" s="31"/>
      <c r="D111" s="31"/>
      <c r="E111" s="36"/>
      <c r="F111" s="31"/>
      <c r="G111" s="31"/>
      <c r="H111" s="34"/>
      <c r="I111" s="34"/>
      <c r="J111" s="34"/>
      <c r="K111" s="34"/>
      <c r="L111" s="308"/>
      <c r="M111" s="309"/>
      <c r="N111" s="310"/>
      <c r="O111" s="34" t="s">
        <v>215</v>
      </c>
      <c r="P111" s="34"/>
      <c r="Q111" s="34"/>
      <c r="R111" s="34"/>
      <c r="S111" s="118">
        <f t="shared" si="1"/>
        <v>0</v>
      </c>
      <c r="T111" s="31"/>
    </row>
    <row r="112" spans="1:20" ht="30" customHeight="1" x14ac:dyDescent="0.25">
      <c r="A112" s="71">
        <v>2.7</v>
      </c>
      <c r="B112" s="72" t="s">
        <v>167</v>
      </c>
      <c r="C112" s="31"/>
      <c r="D112" s="31"/>
      <c r="E112" s="36"/>
      <c r="F112" s="31"/>
      <c r="G112" s="31"/>
      <c r="H112" s="34"/>
      <c r="I112" s="34"/>
      <c r="J112" s="34"/>
      <c r="K112" s="34"/>
      <c r="L112" s="308"/>
      <c r="M112" s="309"/>
      <c r="N112" s="310"/>
      <c r="O112" s="34" t="s">
        <v>215</v>
      </c>
      <c r="P112" s="34"/>
      <c r="Q112" s="34"/>
      <c r="R112" s="34"/>
      <c r="S112" s="118">
        <f t="shared" si="1"/>
        <v>0</v>
      </c>
      <c r="T112" s="31"/>
    </row>
    <row r="113" spans="1:20" ht="30" customHeight="1" x14ac:dyDescent="0.25">
      <c r="A113" s="71">
        <v>2.8</v>
      </c>
      <c r="B113" s="72" t="s">
        <v>168</v>
      </c>
      <c r="C113" s="31"/>
      <c r="D113" s="31"/>
      <c r="E113" s="36"/>
      <c r="F113" s="31"/>
      <c r="G113" s="31"/>
      <c r="H113" s="34"/>
      <c r="I113" s="34"/>
      <c r="J113" s="34"/>
      <c r="K113" s="34"/>
      <c r="L113" s="308"/>
      <c r="M113" s="309"/>
      <c r="N113" s="310"/>
      <c r="O113" s="34" t="s">
        <v>215</v>
      </c>
      <c r="P113" s="34"/>
      <c r="Q113" s="34"/>
      <c r="R113" s="34"/>
      <c r="S113" s="118">
        <f t="shared" si="1"/>
        <v>0</v>
      </c>
      <c r="T113" s="31"/>
    </row>
    <row r="114" spans="1:20" ht="30" customHeight="1" x14ac:dyDescent="0.25">
      <c r="A114" s="71">
        <v>3</v>
      </c>
      <c r="B114" s="72" t="s">
        <v>169</v>
      </c>
      <c r="C114" s="31"/>
      <c r="D114" s="31"/>
      <c r="E114" s="36"/>
      <c r="F114" s="31"/>
      <c r="G114" s="31"/>
      <c r="H114" s="34"/>
      <c r="I114" s="34"/>
      <c r="J114" s="34"/>
      <c r="K114" s="34"/>
      <c r="L114" s="308"/>
      <c r="M114" s="309"/>
      <c r="N114" s="310"/>
      <c r="O114" s="34" t="s">
        <v>215</v>
      </c>
      <c r="P114" s="34"/>
      <c r="Q114" s="34"/>
      <c r="R114" s="34"/>
      <c r="S114" s="118">
        <f t="shared" si="1"/>
        <v>0</v>
      </c>
      <c r="T114" s="31"/>
    </row>
    <row r="115" spans="1:20" ht="30" customHeight="1" x14ac:dyDescent="0.25">
      <c r="A115" s="71">
        <v>4</v>
      </c>
      <c r="B115" s="72" t="s">
        <v>217</v>
      </c>
      <c r="C115" s="33"/>
      <c r="D115" s="33"/>
      <c r="E115" s="32"/>
      <c r="F115" s="33"/>
      <c r="G115" s="33"/>
      <c r="H115" s="34"/>
      <c r="I115" s="34"/>
      <c r="J115" s="34"/>
      <c r="K115" s="34"/>
      <c r="L115" s="311"/>
      <c r="M115" s="312"/>
      <c r="N115" s="313"/>
      <c r="O115" s="34" t="s">
        <v>215</v>
      </c>
      <c r="P115" s="35"/>
      <c r="Q115" s="35"/>
      <c r="R115" s="35"/>
      <c r="S115" s="118">
        <f t="shared" si="1"/>
        <v>0</v>
      </c>
      <c r="T115" s="33"/>
    </row>
    <row r="116" spans="1:20" ht="30" customHeight="1" x14ac:dyDescent="0.25">
      <c r="A116" s="71">
        <v>5</v>
      </c>
      <c r="B116" s="72" t="s">
        <v>171</v>
      </c>
      <c r="C116" s="33"/>
      <c r="D116" s="33"/>
      <c r="E116" s="32"/>
      <c r="F116" s="33"/>
      <c r="G116" s="33"/>
      <c r="H116" s="34"/>
      <c r="I116" s="34"/>
      <c r="J116" s="34"/>
      <c r="K116" s="34"/>
      <c r="L116" s="31" t="s">
        <v>218</v>
      </c>
      <c r="M116" s="31" t="s">
        <v>219</v>
      </c>
      <c r="N116" s="31" t="s">
        <v>220</v>
      </c>
      <c r="O116" s="34" t="s">
        <v>215</v>
      </c>
      <c r="P116" s="35"/>
      <c r="Q116" s="35"/>
      <c r="R116" s="35"/>
      <c r="S116" s="118">
        <f t="shared" si="1"/>
        <v>0</v>
      </c>
      <c r="T116" s="33"/>
    </row>
    <row r="117" spans="1:20" ht="30" customHeight="1" x14ac:dyDescent="0.25">
      <c r="A117" s="71">
        <v>6</v>
      </c>
      <c r="B117" s="72" t="s">
        <v>172</v>
      </c>
      <c r="C117" s="33"/>
      <c r="D117" s="33"/>
      <c r="E117" s="32"/>
      <c r="F117" s="33"/>
      <c r="G117" s="31"/>
      <c r="H117" s="34"/>
      <c r="I117" s="34"/>
      <c r="J117" s="34"/>
      <c r="K117" s="34"/>
      <c r="L117" s="414"/>
      <c r="M117" s="415"/>
      <c r="N117" s="416"/>
      <c r="O117" s="34" t="s">
        <v>215</v>
      </c>
      <c r="P117" s="34"/>
      <c r="Q117" s="34"/>
      <c r="R117" s="34"/>
      <c r="S117" s="118">
        <f t="shared" si="1"/>
        <v>0</v>
      </c>
      <c r="T117" s="31"/>
    </row>
    <row r="118" spans="1:20" ht="30" customHeight="1" x14ac:dyDescent="0.25">
      <c r="A118" s="71">
        <v>7</v>
      </c>
      <c r="B118" s="72" t="s">
        <v>173</v>
      </c>
      <c r="C118" s="33"/>
      <c r="D118" s="33"/>
      <c r="E118" s="32"/>
      <c r="F118" s="33"/>
      <c r="G118" s="31"/>
      <c r="H118" s="34"/>
      <c r="I118" s="34"/>
      <c r="J118" s="34"/>
      <c r="K118" s="34"/>
      <c r="L118" s="308"/>
      <c r="M118" s="309"/>
      <c r="N118" s="310"/>
      <c r="O118" s="34" t="s">
        <v>215</v>
      </c>
      <c r="P118" s="34"/>
      <c r="Q118" s="34"/>
      <c r="R118" s="34"/>
      <c r="S118" s="118">
        <f t="shared" si="1"/>
        <v>0</v>
      </c>
      <c r="T118" s="31"/>
    </row>
    <row r="119" spans="1:20" ht="30" customHeight="1" x14ac:dyDescent="0.25">
      <c r="A119" s="71">
        <v>8</v>
      </c>
      <c r="B119" s="72" t="s">
        <v>174</v>
      </c>
      <c r="C119" s="33"/>
      <c r="D119" s="33"/>
      <c r="E119" s="32"/>
      <c r="F119" s="33"/>
      <c r="G119" s="31"/>
      <c r="H119" s="34"/>
      <c r="I119" s="34"/>
      <c r="J119" s="34"/>
      <c r="K119" s="34"/>
      <c r="L119" s="311"/>
      <c r="M119" s="312"/>
      <c r="N119" s="313"/>
      <c r="O119" s="34" t="s">
        <v>215</v>
      </c>
      <c r="P119" s="34"/>
      <c r="Q119" s="34"/>
      <c r="R119" s="34"/>
      <c r="S119" s="118">
        <f t="shared" si="1"/>
        <v>0</v>
      </c>
      <c r="T119" s="31"/>
    </row>
    <row r="120" spans="1:20" ht="30" customHeight="1" x14ac:dyDescent="0.25">
      <c r="A120" s="290" t="s">
        <v>221</v>
      </c>
      <c r="B120" s="291"/>
      <c r="C120" s="287"/>
      <c r="D120" s="288"/>
      <c r="E120" s="289"/>
      <c r="F120" s="33"/>
      <c r="G120" s="336"/>
      <c r="H120" s="337"/>
      <c r="I120" s="337"/>
      <c r="J120" s="337"/>
      <c r="K120" s="337"/>
      <c r="L120" s="337"/>
      <c r="M120" s="337"/>
      <c r="N120" s="337"/>
      <c r="O120" s="337"/>
      <c r="P120" s="337"/>
      <c r="Q120" s="337"/>
      <c r="R120" s="338"/>
      <c r="S120" s="118">
        <f>F120</f>
        <v>0</v>
      </c>
      <c r="T120" s="136"/>
    </row>
    <row r="121" spans="1:20" ht="18" customHeight="1" x14ac:dyDescent="0.25">
      <c r="A121" s="257" t="s">
        <v>113</v>
      </c>
      <c r="B121" s="258"/>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8" t="e">
        <f>L116+M116</f>
        <v>#VALUE!</v>
      </c>
      <c r="M121" s="409"/>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257" t="s">
        <v>236</v>
      </c>
      <c r="B122" s="258"/>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10" t="e">
        <f>L121/$C$6</f>
        <v>#VALUE!</v>
      </c>
      <c r="M122" s="411"/>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222</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265</v>
      </c>
      <c r="B124" s="81"/>
      <c r="C124" s="81"/>
      <c r="D124" s="81"/>
      <c r="E124" s="81"/>
      <c r="F124" s="81"/>
      <c r="G124" s="81"/>
      <c r="H124" s="81"/>
      <c r="I124" s="81"/>
      <c r="J124" s="81"/>
      <c r="K124" s="81"/>
      <c r="L124" s="81"/>
      <c r="M124" s="81"/>
      <c r="N124" s="81"/>
      <c r="O124" s="81"/>
      <c r="P124" s="81"/>
      <c r="Q124" s="472"/>
      <c r="R124" s="472"/>
      <c r="S124" s="472"/>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65"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 customHeight="1" x14ac:dyDescent="0.25">
      <c r="A133" s="96"/>
      <c r="B133" s="96"/>
      <c r="C133" s="96"/>
      <c r="D133" s="96"/>
      <c r="E133" s="96"/>
      <c r="F133" s="96"/>
    </row>
    <row r="134" spans="1:6" ht="29.65" customHeight="1" x14ac:dyDescent="0.25">
      <c r="A134" s="96"/>
      <c r="B134" s="96"/>
      <c r="C134" s="96"/>
      <c r="D134" s="96"/>
      <c r="E134" s="96"/>
      <c r="F134" s="96"/>
    </row>
    <row r="135" spans="1:6" ht="34.9" customHeight="1" x14ac:dyDescent="0.25">
      <c r="A135" s="96"/>
      <c r="B135" s="96"/>
      <c r="C135" s="96"/>
      <c r="D135" s="96"/>
      <c r="E135" s="96"/>
      <c r="F135" s="96"/>
    </row>
    <row r="136" spans="1:6" ht="28.9" customHeight="1" x14ac:dyDescent="0.25">
      <c r="A136" s="96"/>
      <c r="B136" s="96"/>
      <c r="C136" s="96"/>
      <c r="D136" s="96"/>
      <c r="E136" s="96"/>
      <c r="F136" s="96"/>
    </row>
    <row r="137" spans="1:6" ht="31.9" customHeight="1" x14ac:dyDescent="0.25">
      <c r="A137" s="96"/>
      <c r="B137" s="96"/>
      <c r="C137" s="96"/>
      <c r="D137" s="96"/>
      <c r="E137" s="96"/>
      <c r="F137" s="96"/>
    </row>
    <row r="138" spans="1:6" ht="33" customHeight="1" x14ac:dyDescent="0.25">
      <c r="A138" s="96"/>
      <c r="B138" s="96"/>
      <c r="C138" s="96"/>
      <c r="D138" s="96"/>
      <c r="E138" s="96"/>
      <c r="F138" s="96"/>
    </row>
    <row r="139" spans="1:6" ht="34.15" customHeight="1" x14ac:dyDescent="0.25">
      <c r="A139" s="96"/>
      <c r="B139" s="96"/>
      <c r="C139" s="96"/>
      <c r="D139" s="96"/>
      <c r="E139" s="96"/>
      <c r="F139" s="96"/>
    </row>
    <row r="140" spans="1:6" ht="30.4" customHeight="1" x14ac:dyDescent="0.25">
      <c r="A140" s="96"/>
      <c r="B140" s="96"/>
      <c r="C140" s="96"/>
      <c r="D140" s="96"/>
      <c r="E140" s="96"/>
      <c r="F140" s="96"/>
    </row>
    <row r="141" spans="1:6" ht="32.65"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65" customHeight="1" x14ac:dyDescent="0.25">
      <c r="A145" s="96"/>
      <c r="B145" s="96"/>
      <c r="C145" s="96"/>
      <c r="D145" s="96"/>
      <c r="E145" s="96"/>
      <c r="F145" s="96"/>
    </row>
    <row r="146" spans="1:6" ht="31.5" customHeight="1" x14ac:dyDescent="0.25">
      <c r="A146" s="96"/>
      <c r="B146" s="96"/>
      <c r="C146" s="96"/>
      <c r="D146" s="96"/>
      <c r="E146" s="96"/>
      <c r="F146" s="96"/>
    </row>
    <row r="147" spans="1:6" ht="25.9" customHeight="1" x14ac:dyDescent="0.25">
      <c r="A147" s="96"/>
      <c r="B147" s="96"/>
      <c r="C147" s="96"/>
      <c r="D147" s="96"/>
      <c r="E147" s="96"/>
      <c r="F147" s="96"/>
    </row>
    <row r="148" spans="1:6" ht="33" customHeight="1" x14ac:dyDescent="0.25">
      <c r="A148" s="96"/>
      <c r="B148" s="96"/>
      <c r="C148" s="96"/>
      <c r="D148" s="96"/>
      <c r="E148" s="96"/>
      <c r="F148" s="96"/>
    </row>
    <row r="149" spans="1:6" ht="37.9" customHeight="1" x14ac:dyDescent="0.25">
      <c r="A149" s="96"/>
      <c r="B149" s="96"/>
      <c r="C149" s="96"/>
      <c r="D149" s="96"/>
      <c r="E149" s="96"/>
      <c r="F149" s="96"/>
    </row>
    <row r="150" spans="1:6" ht="37.9" customHeight="1" x14ac:dyDescent="0.25">
      <c r="A150" s="96"/>
      <c r="B150" s="96"/>
      <c r="C150" s="96"/>
      <c r="D150" s="96"/>
      <c r="E150" s="96"/>
      <c r="F150" s="96"/>
    </row>
    <row r="151" spans="1:6" ht="24.75" customHeight="1" x14ac:dyDescent="0.25">
      <c r="A151" s="96"/>
      <c r="B151" s="96"/>
      <c r="C151" s="96"/>
      <c r="D151" s="96"/>
      <c r="E151" s="96"/>
      <c r="F151" s="96"/>
    </row>
    <row r="152" spans="1:6" ht="13.15" customHeight="1" x14ac:dyDescent="0.25">
      <c r="A152" s="96"/>
      <c r="B152" s="96"/>
      <c r="C152" s="96"/>
      <c r="D152" s="96"/>
      <c r="E152" s="96"/>
      <c r="F152" s="96"/>
    </row>
    <row r="153" spans="1:6" ht="13.15"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876300</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40" t="s">
        <v>266</v>
      </c>
    </row>
    <row r="3" spans="2:5" x14ac:dyDescent="0.25">
      <c r="B3" s="83" t="s">
        <v>267</v>
      </c>
    </row>
    <row r="4" spans="2:5" x14ac:dyDescent="0.25">
      <c r="B4" s="83" t="s">
        <v>116</v>
      </c>
    </row>
    <row r="5" spans="2:5" x14ac:dyDescent="0.25">
      <c r="B5" s="83" t="s">
        <v>268</v>
      </c>
    </row>
    <row r="6" spans="2:5" x14ac:dyDescent="0.25">
      <c r="B6" s="83" t="s">
        <v>269</v>
      </c>
    </row>
    <row r="9" spans="2:5" ht="13" x14ac:dyDescent="0.3">
      <c r="B9" s="140" t="s">
        <v>270</v>
      </c>
      <c r="C9" s="140" t="s">
        <v>271</v>
      </c>
      <c r="D9" s="140" t="s">
        <v>272</v>
      </c>
      <c r="E9" s="140" t="s">
        <v>273</v>
      </c>
    </row>
    <row r="10" spans="2:5" ht="13" x14ac:dyDescent="0.25">
      <c r="B10" s="141" t="s">
        <v>267</v>
      </c>
      <c r="C10" s="83" t="s">
        <v>274</v>
      </c>
      <c r="D10" s="83" t="s">
        <v>275</v>
      </c>
      <c r="E10" s="83" t="s">
        <v>276</v>
      </c>
    </row>
    <row r="11" spans="2:5" ht="13" x14ac:dyDescent="0.25">
      <c r="B11" s="141" t="s">
        <v>116</v>
      </c>
      <c r="C11" s="83" t="s">
        <v>277</v>
      </c>
      <c r="D11" s="83" t="s">
        <v>278</v>
      </c>
      <c r="E11" s="83" t="s">
        <v>279</v>
      </c>
    </row>
    <row r="12" spans="2:5" ht="13" x14ac:dyDescent="0.25">
      <c r="B12" s="141" t="s">
        <v>268</v>
      </c>
      <c r="C12" s="83" t="s">
        <v>280</v>
      </c>
      <c r="D12" s="83" t="s">
        <v>281</v>
      </c>
      <c r="E12" s="83" t="s">
        <v>282</v>
      </c>
    </row>
    <row r="13" spans="2:5" ht="13" x14ac:dyDescent="0.25">
      <c r="B13" s="141" t="s">
        <v>269</v>
      </c>
      <c r="C13" s="83" t="s">
        <v>277</v>
      </c>
      <c r="D13" s="83" t="s">
        <v>283</v>
      </c>
      <c r="E13" s="83" t="s">
        <v>284</v>
      </c>
    </row>
    <row r="15" spans="2:5" ht="13" x14ac:dyDescent="0.3">
      <c r="B15" s="142" t="s">
        <v>285</v>
      </c>
      <c r="C15" s="140" t="s">
        <v>271</v>
      </c>
      <c r="D15" s="140" t="s">
        <v>272</v>
      </c>
      <c r="E15" s="140" t="s">
        <v>273</v>
      </c>
    </row>
    <row r="16" spans="2:5" ht="13" x14ac:dyDescent="0.25">
      <c r="B16" s="141" t="s">
        <v>267</v>
      </c>
      <c r="C16" s="83" t="s">
        <v>286</v>
      </c>
      <c r="D16" s="83" t="s">
        <v>287</v>
      </c>
      <c r="E16" s="83" t="s">
        <v>288</v>
      </c>
    </row>
    <row r="17" spans="2:5" ht="13" x14ac:dyDescent="0.25">
      <c r="B17" s="141" t="s">
        <v>116</v>
      </c>
      <c r="C17" s="83" t="s">
        <v>289</v>
      </c>
      <c r="D17" s="83" t="s">
        <v>290</v>
      </c>
      <c r="E17" s="83" t="s">
        <v>291</v>
      </c>
    </row>
    <row r="18" spans="2:5" ht="13" x14ac:dyDescent="0.25">
      <c r="B18" s="141" t="s">
        <v>268</v>
      </c>
      <c r="C18" s="83" t="s">
        <v>289</v>
      </c>
      <c r="D18" s="83" t="s">
        <v>292</v>
      </c>
      <c r="E18" s="83" t="s">
        <v>293</v>
      </c>
    </row>
    <row r="19" spans="2:5" ht="13" x14ac:dyDescent="0.25">
      <c r="B19" s="141" t="s">
        <v>269</v>
      </c>
      <c r="C19" s="83" t="s">
        <v>294</v>
      </c>
      <c r="D19" s="83" t="s">
        <v>295</v>
      </c>
      <c r="E19" s="83" t="s">
        <v>296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operty_x0020_Address xmlns="d8912809-f25e-4882-96d0-07f1b94ba2a6">Mixed use office building  - 160-161  Drury Lane 
, LONDON</Property_x0020_Address>
    <c2f3895442d64e06ad219af07c660a19 xmlns="d8912809-f25e-4882-96d0-07f1b94ba2a6">
      <Terms xmlns="http://schemas.microsoft.com/office/infopath/2007/PartnerControls">
        <TermInfo xmlns="http://schemas.microsoft.com/office/infopath/2007/PartnerControls">
          <TermName xmlns="http://schemas.microsoft.com/office/infopath/2007/PartnerControls">McAleer ＆ Rushe Contracts UK Limited - D3953700</TermName>
          <TermId xmlns="http://schemas.microsoft.com/office/infopath/2007/PartnerControls">f469f940-5a6b-4d2c-a025-4a33dba60a84</TermId>
        </TermInfo>
      </Terms>
    </c2f3895442d64e06ad219af07c660a19>
    <File_x0020_Number xmlns="d8912809-f25e-4882-96d0-07f1b94ba2a6">U0018131</File_x0020_Number>
    <Owning_x0020_Department xmlns="d8912809-f25e-4882-96d0-07f1b94ba2a6">Planning (London)</Owning_x0020_Department>
    <SubFile_x0020_Number xmlns="d8912809-f25e-4882-96d0-07f1b94ba2a6" xsi:nil="true"/>
    <Work_x0020_Type xmlns="d8912809-f25e-4882-96d0-07f1b94ba2a6">PADV</Work_x0020_Type>
    <TaxCatchAll xmlns="ffb1c9e9-ad1b-440b-870a-24f6a34da28c">
      <Value>2</Value>
      <Value>1</Value>
    </TaxCatchAll>
    <Postcode xmlns="d8912809-f25e-4882-96d0-07f1b94ba2a6" xsi:nil="true"/>
    <obace5befb5a405da52b5c601bcfe804 xmlns="d8912809-f25e-4882-96d0-07f1b94ba2a6">
      <Terms xmlns="http://schemas.microsoft.com/office/infopath/2007/PartnerControls">
        <TermInfo xmlns="http://schemas.microsoft.com/office/infopath/2007/PartnerControls">
          <TermName xmlns="http://schemas.microsoft.com/office/infopath/2007/PartnerControls">2094125</TermName>
          <TermId xmlns="http://schemas.microsoft.com/office/infopath/2007/PartnerControls">7485704a-8b04-4a60-a480-ca73298c2cfe</TermId>
        </TermInfo>
      </Terms>
    </obace5befb5a405da52b5c601bcfe804>
    <Client_x0020_Reference xmlns="d8912809-f25e-4882-96d0-07f1b94ba2a6" xsi:nil="true"/>
    <Service_x0020_Line xmlns="d8912809-f25e-4882-96d0-07f1b94ba2a6">Planning &amp; Development</Service_x0020_Line>
    <Job_x0020_Status xmlns="d8912809-f25e-4882-96d0-07f1b94ba2a6">Open</Job_x0020_Status>
    <Partner xmlns="d8912809-f25e-4882-96d0-07f1b94ba2a6">Nick Brindley</Partner>
  </documentManagement>
</p:properties>
</file>

<file path=customXml/item3.xml><?xml version="1.0" encoding="utf-8"?>
<ct:contentTypeSchema xmlns:ct="http://schemas.microsoft.com/office/2006/metadata/contentType" xmlns:ma="http://schemas.microsoft.com/office/2006/metadata/properties/metaAttributes" ct:_="" ma:_="" ma:contentTypeName="Gerald Eve Base Document" ma:contentTypeID="0x010100FD57DD30FEAD9F4DB9E3204E47DDB253002FBDB9B2ACCA9545AD97E2C61D16C0F1" ma:contentTypeVersion="18" ma:contentTypeDescription="" ma:contentTypeScope="" ma:versionID="825ef1665fd8e38cb48be664522700a3">
  <xsd:schema xmlns:xsd="http://www.w3.org/2001/XMLSchema" xmlns:xs="http://www.w3.org/2001/XMLSchema" xmlns:p="http://schemas.microsoft.com/office/2006/metadata/properties" xmlns:ns2="ffb1c9e9-ad1b-440b-870a-24f6a34da28c" xmlns:ns3="d8912809-f25e-4882-96d0-07f1b94ba2a6" xmlns:ns4="670a3109-5e62-40f0-9017-cf18302f3b9a" targetNamespace="http://schemas.microsoft.com/office/2006/metadata/properties" ma:root="true" ma:fieldsID="8835cf304c9c5ece539cbb78604b8324" ns2:_="" ns3:_="" ns4:_="">
    <xsd:import namespace="ffb1c9e9-ad1b-440b-870a-24f6a34da28c"/>
    <xsd:import namespace="d8912809-f25e-4882-96d0-07f1b94ba2a6"/>
    <xsd:import namespace="670a3109-5e62-40f0-9017-cf18302f3b9a"/>
    <xsd:element name="properties">
      <xsd:complexType>
        <xsd:sequence>
          <xsd:element name="documentManagement">
            <xsd:complexType>
              <xsd:all>
                <xsd:element ref="ns3:File_x0020_Number" minOccurs="0"/>
                <xsd:element ref="ns3:SubFile_x0020_Number" minOccurs="0"/>
                <xsd:element ref="ns3:Client_x0020_Reference" minOccurs="0"/>
                <xsd:element ref="ns3:Service_x0020_Line" minOccurs="0"/>
                <xsd:element ref="ns3:Work_x0020_Type" minOccurs="0"/>
                <xsd:element ref="ns3:Job_x0020_Status" minOccurs="0"/>
                <xsd:element ref="ns3:Property_x0020_Address" minOccurs="0"/>
                <xsd:element ref="ns3:Postcode" minOccurs="0"/>
                <xsd:element ref="ns3:Owning_x0020_Department" minOccurs="0"/>
                <xsd:element ref="ns3:Partner" minOccurs="0"/>
                <xsd:element ref="ns3:c2f3895442d64e06ad219af07c660a19" minOccurs="0"/>
                <xsd:element ref="ns3:obace5befb5a405da52b5c601bcfe804" minOccurs="0"/>
                <xsd:element ref="ns2:TaxCatchAll" minOccurs="0"/>
                <xsd:element ref="ns2:TaxCatchAllLabel"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b1c9e9-ad1b-440b-870a-24f6a34da28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d088883-9dc4-47f9-a675-bb1046e9e283}" ma:internalName="TaxCatchAll" ma:showField="CatchAllData" ma:web="ffb1c9e9-ad1b-440b-870a-24f6a34da28c">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8d088883-9dc4-47f9-a675-bb1046e9e283}" ma:internalName="TaxCatchAllLabel" ma:readOnly="true" ma:showField="CatchAllDataLabel" ma:web="ffb1c9e9-ad1b-440b-870a-24f6a34da28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912809-f25e-4882-96d0-07f1b94ba2a6" elementFormDefault="qualified">
    <xsd:import namespace="http://schemas.microsoft.com/office/2006/documentManagement/types"/>
    <xsd:import namespace="http://schemas.microsoft.com/office/infopath/2007/PartnerControls"/>
    <xsd:element name="File_x0020_Number" ma:index="3" nillable="true" ma:displayName="File Number" ma:internalName="File_x0020_Number">
      <xsd:simpleType>
        <xsd:restriction base="dms:Text">
          <xsd:maxLength value="8"/>
        </xsd:restriction>
      </xsd:simpleType>
    </xsd:element>
    <xsd:element name="SubFile_x0020_Number" ma:index="4" nillable="true" ma:displayName="SubFile Number" ma:internalName="SubFile_x0020_Number">
      <xsd:simpleType>
        <xsd:restriction base="dms:Text">
          <xsd:maxLength value="12"/>
        </xsd:restriction>
      </xsd:simpleType>
    </xsd:element>
    <xsd:element name="Client_x0020_Reference" ma:index="6" nillable="true" ma:displayName="Client Reference" ma:internalName="Client_x0020_Reference">
      <xsd:simpleType>
        <xsd:restriction base="dms:Text">
          <xsd:maxLength value="255"/>
        </xsd:restriction>
      </xsd:simpleType>
    </xsd:element>
    <xsd:element name="Service_x0020_Line" ma:index="7" nillable="true" ma:displayName="Service Line" ma:internalName="Service_x0020_Line">
      <xsd:simpleType>
        <xsd:restriction base="dms:Text">
          <xsd:maxLength value="255"/>
        </xsd:restriction>
      </xsd:simpleType>
    </xsd:element>
    <xsd:element name="Work_x0020_Type" ma:index="8" nillable="true" ma:displayName="Work Type" ma:internalName="Work_x0020_Type">
      <xsd:simpleType>
        <xsd:restriction base="dms:Text">
          <xsd:maxLength value="255"/>
        </xsd:restriction>
      </xsd:simpleType>
    </xsd:element>
    <xsd:element name="Job_x0020_Status" ma:index="9" nillable="true" ma:displayName="Job Status" ma:internalName="Job_x0020_Status">
      <xsd:simpleType>
        <xsd:restriction base="dms:Text">
          <xsd:maxLength value="255"/>
        </xsd:restriction>
      </xsd:simpleType>
    </xsd:element>
    <xsd:element name="Property_x0020_Address" ma:index="10" nillable="true" ma:displayName="Property Address" ma:internalName="Property_x0020_Address">
      <xsd:simpleType>
        <xsd:restriction base="dms:Text">
          <xsd:maxLength value="255"/>
        </xsd:restriction>
      </xsd:simpleType>
    </xsd:element>
    <xsd:element name="Postcode" ma:index="11" nillable="true" ma:displayName="Postcode" ma:internalName="Postcode">
      <xsd:simpleType>
        <xsd:restriction base="dms:Text">
          <xsd:maxLength value="255"/>
        </xsd:restriction>
      </xsd:simpleType>
    </xsd:element>
    <xsd:element name="Owning_x0020_Department" ma:index="12" nillable="true" ma:displayName="Owning Department" ma:internalName="Owning_x0020_Department">
      <xsd:simpleType>
        <xsd:restriction base="dms:Text">
          <xsd:maxLength value="255"/>
        </xsd:restriction>
      </xsd:simpleType>
    </xsd:element>
    <xsd:element name="Partner" ma:index="13" nillable="true" ma:displayName="Partner" ma:internalName="Partner">
      <xsd:simpleType>
        <xsd:restriction base="dms:Text">
          <xsd:maxLength value="255"/>
        </xsd:restriction>
      </xsd:simpleType>
    </xsd:element>
    <xsd:element name="c2f3895442d64e06ad219af07c660a19" ma:index="17" nillable="true" ma:taxonomy="true" ma:internalName="c2f3895442d64e06ad219af07c660a19" ma:taxonomyFieldName="Client" ma:displayName="Client" ma:default="" ma:fieldId="{c2f38954-42d6-4e06-ad21-9af07c660a19}" ma:sspId="fa9e3d10-fad4-4f03-a70c-ca5e5cef40ea" ma:termSetId="64f4c942-1c77-41b1-b955-1724df6fdd98" ma:anchorId="00000000-0000-0000-0000-000000000000" ma:open="false" ma:isKeyword="false">
      <xsd:complexType>
        <xsd:sequence>
          <xsd:element ref="pc:Terms" minOccurs="0" maxOccurs="1"/>
        </xsd:sequence>
      </xsd:complexType>
    </xsd:element>
    <xsd:element name="obace5befb5a405da52b5c601bcfe804" ma:index="20" nillable="true" ma:taxonomy="true" ma:internalName="obace5befb5a405da52b5c601bcfe804" ma:taxonomyFieldName="JobID" ma:displayName="JobID" ma:default="" ma:fieldId="{8bace5be-fb5a-405d-a52b-5c601bcfe804}" ma:sspId="fa9e3d10-fad4-4f03-a70c-ca5e5cef40ea" ma:termSetId="13011f6d-9635-40bd-857b-c2248150f44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0a3109-5e62-40f0-9017-cf18302f3b9a"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D34AC41D-121D-458C-8935-45D90E0649C3}">
  <ds:schemaRefs>
    <ds:schemaRef ds:uri="http://purl.org/dc/dcmitype/"/>
    <ds:schemaRef ds:uri="http://purl.org/dc/elements/1.1/"/>
    <ds:schemaRef ds:uri="http://schemas.openxmlformats.org/package/2006/metadata/core-properties"/>
    <ds:schemaRef ds:uri="f107e103-f0d3-4b3c-9baf-b46e74482de4"/>
    <ds:schemaRef ds:uri="http://schemas.microsoft.com/office/2006/documentManagement/types"/>
    <ds:schemaRef ds:uri="http://purl.org/dc/terms/"/>
    <ds:schemaRef ds:uri="http://schemas.microsoft.com/office/2006/metadata/properties"/>
    <ds:schemaRef ds:uri="http://schemas.microsoft.com/office/infopath/2007/PartnerControls"/>
    <ds:schemaRef ds:uri="bd596a16-9917-4f14-8143-4817bf3c896e"/>
    <ds:schemaRef ds:uri="http://www.w3.org/XML/1998/namespace"/>
  </ds:schemaRefs>
</ds:datastoreItem>
</file>

<file path=customXml/itemProps3.xml><?xml version="1.0" encoding="utf-8"?>
<ds:datastoreItem xmlns:ds="http://schemas.openxmlformats.org/officeDocument/2006/customXml" ds:itemID="{04F2B77C-C730-4852-9553-3DC5125C85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Hannah Ireland</cp:lastModifiedBy>
  <cp:revision/>
  <dcterms:created xsi:type="dcterms:W3CDTF">2019-12-17T10:05:05Z</dcterms:created>
  <dcterms:modified xsi:type="dcterms:W3CDTF">2023-05-05T12:00:00Z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0x010100FD57DD30FEAD9F4DB9E3204E47DDB253002FBDB9B2ACCA9545AD97E2C61D16C0F1</vt:lpwstr>
  </property>
  <property fmtid="{D5CDD505-2E9C-101B-9397-08002B2CF9AE}" pid="3" name="MediaServiceImageTags">
    <vt:lpwstr/>
  </property>
  <property fmtid="{D5CDD505-2E9C-101B-9397-08002B2CF9AE}" pid="4" name="TaxCatchAll">
    <vt:lpwstr/>
  </property>
  <property fmtid="{D5CDD505-2E9C-101B-9397-08002B2CF9AE}" pid="5" name="BPP_x002d_Report_x002d_Description">
    <vt:lpwstr/>
  </property>
  <property fmtid="{D5CDD505-2E9C-101B-9397-08002B2CF9AE}" pid="6" name="o3d57f0c587346418539b84e10a3e57c">
    <vt:lpwstr/>
  </property>
  <property fmtid="{D5CDD505-2E9C-101B-9397-08002B2CF9AE}" pid="7" name="BPP-Report-Description">
    <vt:lpwstr/>
  </property>
  <property fmtid="{D5CDD505-2E9C-101B-9397-08002B2CF9AE}" pid="8" name="JobID">
    <vt:lpwstr>1;#2094125|7485704a-8b04-4a60-a480-ca73298c2cfe</vt:lpwstr>
  </property>
  <property fmtid="{D5CDD505-2E9C-101B-9397-08002B2CF9AE}" pid="9" name="Client">
    <vt:lpwstr>2;#McAleer ＆ Rushe Contracts UK Limited - D3953700|f469f940-5a6b-4d2c-a025-4a33dba60a84</vt:lpwstr>
  </property>
</Properties>
</file>